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  <fileRecoveryPr repairLoad="1"/>
</workbook>
</file>

<file path=xl/calcChain.xml><?xml version="1.0" encoding="utf-8"?>
<calcChain xmlns="http://schemas.openxmlformats.org/spreadsheetml/2006/main">
  <c r="AM97" i="44" l="1"/>
  <c r="AL97" i="44"/>
  <c r="AK97" i="44"/>
  <c r="AN97" i="44" s="1"/>
  <c r="AM96" i="44"/>
  <c r="AL96" i="44"/>
  <c r="AK96" i="44"/>
  <c r="AM94" i="44"/>
  <c r="AL94" i="44"/>
  <c r="AK94" i="44"/>
  <c r="AM93" i="44"/>
  <c r="AL93" i="44"/>
  <c r="AK93" i="44"/>
  <c r="AN93" i="44" s="1"/>
  <c r="AM92" i="44"/>
  <c r="AL92" i="44"/>
  <c r="AK92" i="44"/>
  <c r="AM91" i="44"/>
  <c r="AL91" i="44"/>
  <c r="AK91" i="44"/>
  <c r="AM90" i="44"/>
  <c r="AL90" i="44"/>
  <c r="AK90" i="44"/>
  <c r="AN90" i="44" l="1"/>
  <c r="AN92" i="44"/>
  <c r="AN91" i="44"/>
  <c r="AN96" i="44"/>
  <c r="AN94" i="44"/>
  <c r="AK73" i="44" l="1"/>
  <c r="AK77" i="44"/>
  <c r="AK76" i="44"/>
  <c r="AK56" i="44"/>
  <c r="AK55" i="44"/>
  <c r="AD60" i="44"/>
  <c r="Y59" i="44"/>
  <c r="Y56" i="44"/>
  <c r="Y42" i="44"/>
  <c r="Y41" i="44"/>
  <c r="Y40" i="44"/>
  <c r="Y39" i="44"/>
  <c r="Y38" i="44"/>
  <c r="AB38" i="44"/>
  <c r="AB37" i="44"/>
  <c r="AB36" i="44"/>
  <c r="AB35" i="44"/>
  <c r="AB34" i="44"/>
  <c r="AH72" i="44"/>
  <c r="AH51" i="44"/>
  <c r="AH68" i="44"/>
  <c r="AH67" i="44"/>
  <c r="AH66" i="44"/>
  <c r="AH46" i="44"/>
  <c r="AH47" i="44"/>
  <c r="AH69" i="44" l="1"/>
  <c r="AH48" i="44"/>
  <c r="AH71" i="44"/>
  <c r="AH70" i="44"/>
  <c r="AH50" i="44"/>
  <c r="AH49" i="44"/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BA103" i="44" l="1"/>
  <c r="BA94" i="44"/>
  <c r="AB61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J95" i="44"/>
  <c r="BA96" i="44"/>
  <c r="BA97" i="44"/>
  <c r="BJ97" i="44"/>
  <c r="BA98" i="44"/>
  <c r="AC56" i="44"/>
  <c r="AC55" i="44"/>
  <c r="AC52" i="44"/>
  <c r="AC51" i="44"/>
  <c r="AC50" i="44"/>
  <c r="AC49" i="44"/>
  <c r="AC48" i="44"/>
  <c r="AC47" i="44"/>
  <c r="AC46" i="44"/>
  <c r="Y3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AF29" i="44" l="1"/>
  <c r="AF28" i="44"/>
  <c r="AF27" i="44"/>
  <c r="Y51" i="44"/>
  <c r="Y55" i="44"/>
  <c r="Y53" i="44"/>
  <c r="Y52" i="44"/>
  <c r="Y46" i="44"/>
  <c r="Y45" i="44"/>
  <c r="AC54" i="44"/>
  <c r="AC53" i="44"/>
  <c r="BE62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AH73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24" i="44" l="1"/>
</calcChain>
</file>

<file path=xl/sharedStrings.xml><?xml version="1.0" encoding="utf-8"?>
<sst xmlns="http://schemas.openxmlformats.org/spreadsheetml/2006/main" count="15636" uniqueCount="1411">
  <si>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</si>
  <si>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</si>
  <si>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</si>
  <si>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</si>
  <si>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</si>
  <si>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</si>
  <si>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</si>
  <si>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</si>
  <si>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</si>
  <si>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</si>
  <si>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</si>
  <si>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</si>
  <si>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</si>
  <si>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</si>
  <si>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</si>
  <si>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</si>
  <si>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</si>
  <si>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</si>
  <si>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</si>
  <si>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</si>
  <si>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</si>
  <si>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</si>
  <si>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</si>
  <si>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</si>
  <si>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</si>
  <si>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</si>
  <si>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</si>
  <si>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</si>
  <si>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</si>
  <si>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</si>
  <si>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</si>
  <si>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</si>
  <si>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</si>
  <si>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</si>
  <si>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</si>
  <si>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</si>
  <si>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</si>
  <si>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</si>
  <si>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</si>
  <si>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</si>
  <si>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</si>
  <si>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</si>
  <si>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</si>
  <si>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</si>
  <si>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</si>
  <si>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</si>
  <si>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</si>
  <si>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</si>
  <si>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</si>
  <si>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</si>
  <si>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</si>
  <si>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</si>
  <si>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</si>
  <si>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</si>
  <si>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</si>
  <si>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</si>
  <si>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</si>
  <si>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</si>
  <si>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</si>
  <si>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</si>
  <si>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</si>
  <si>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</si>
  <si>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</si>
  <si>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</si>
  <si>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</si>
  <si>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</si>
  <si>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</si>
  <si>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</si>
  <si>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</si>
  <si>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</si>
  <si>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</si>
  <si>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</si>
  <si>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</si>
  <si>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</si>
  <si>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</si>
  <si>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</si>
  <si>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</si>
  <si>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</si>
  <si>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</si>
  <si>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</si>
  <si>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</si>
  <si>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</si>
  <si>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</si>
  <si>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</si>
  <si>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</si>
  <si>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</si>
  <si>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</si>
  <si>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</si>
  <si>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</si>
  <si>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</si>
  <si>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</si>
  <si>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</si>
  <si>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</si>
  <si>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</si>
  <si>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</si>
  <si>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</si>
  <si>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</si>
  <si>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</si>
  <si>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</si>
  <si>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</si>
  <si>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</si>
  <si>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</si>
  <si>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</si>
  <si>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</si>
  <si>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</si>
  <si>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</si>
  <si>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</si>
  <si>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</si>
  <si>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</si>
  <si>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</si>
  <si>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</si>
  <si>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</si>
  <si>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</si>
  <si>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</si>
  <si>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</si>
  <si>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</si>
  <si>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</si>
  <si>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</si>
  <si>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</si>
  <si>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</si>
  <si>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</si>
  <si>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</si>
  <si>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</si>
  <si>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</si>
  <si>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</si>
  <si>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</si>
  <si>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</si>
  <si>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</si>
  <si>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</si>
  <si>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</si>
  <si>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</si>
  <si>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</si>
  <si>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</si>
  <si>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</si>
  <si>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</si>
  <si>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</si>
  <si>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</si>
  <si>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</si>
  <si>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</si>
  <si>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</si>
  <si>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</si>
  <si>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</si>
  <si>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</si>
  <si>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</si>
  <si>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</si>
  <si>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</si>
  <si>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</si>
  <si>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</si>
  <si>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</si>
  <si>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</si>
  <si>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</si>
  <si>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</si>
  <si>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</si>
  <si>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</si>
  <si>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</si>
  <si>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</si>
  <si>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</si>
  <si>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</si>
  <si>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</si>
  <si>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</si>
  <si>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</si>
  <si>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</si>
  <si>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</si>
  <si>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</si>
  <si>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</si>
  <si>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</si>
  <si>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</si>
  <si>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</si>
  <si>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</si>
  <si>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</si>
  <si>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</si>
  <si>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</si>
  <si>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</si>
  <si>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</si>
  <si>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</si>
  <si>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</si>
  <si>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</si>
  <si>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</si>
  <si>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</si>
  <si>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</si>
  <si>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</si>
  <si>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</si>
  <si>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</si>
  <si>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</si>
  <si>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</si>
  <si>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</si>
  <si>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</si>
  <si>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</si>
  <si>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</si>
  <si>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</si>
  <si>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</si>
  <si>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</si>
  <si>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</si>
  <si>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</si>
  <si>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</si>
  <si>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</si>
  <si>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</si>
  <si>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</si>
  <si>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</si>
  <si>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</si>
  <si>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</si>
  <si>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</si>
  <si>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</si>
  <si>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</si>
  <si>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</si>
  <si>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</si>
  <si>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</si>
  <si>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</si>
  <si>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</si>
  <si>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</si>
  <si>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</si>
  <si>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</si>
  <si>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</si>
  <si>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</si>
  <si>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</si>
  <si>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</si>
  <si>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</si>
  <si>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</si>
  <si>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</si>
  <si>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</si>
  <si>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</si>
  <si>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</si>
  <si>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</si>
  <si>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</si>
  <si>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</si>
  <si>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</si>
  <si>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</si>
  <si>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</si>
  <si>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</si>
  <si>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</si>
  <si>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</si>
  <si>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</si>
  <si>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</si>
  <si>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</si>
  <si>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</si>
  <si>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</si>
  <si>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</si>
  <si>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</si>
  <si>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</si>
  <si>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</si>
  <si>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</si>
  <si>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</si>
  <si>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</si>
  <si>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</si>
  <si>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</si>
  <si>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</si>
  <si>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</si>
  <si>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</si>
  <si>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</si>
  <si>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</si>
  <si>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</si>
  <si>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</si>
  <si>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</si>
  <si>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</si>
  <si>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</si>
  <si>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</si>
  <si>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</si>
  <si>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</si>
  <si>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</si>
  <si>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</si>
  <si>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</si>
  <si>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</si>
  <si>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</si>
  <si>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</si>
  <si>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</si>
  <si>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</si>
  <si>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</si>
  <si>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</si>
  <si>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</si>
  <si>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</si>
  <si>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</si>
  <si>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</si>
  <si>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</si>
  <si>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</si>
  <si>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</si>
  <si>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</si>
  <si>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</si>
  <si>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</si>
  <si>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</si>
  <si>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</si>
  <si>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</si>
  <si>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</si>
  <si>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</si>
  <si>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</si>
  <si>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</si>
  <si>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</si>
  <si>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</si>
  <si>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</si>
  <si>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</si>
  <si>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</si>
  <si>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</si>
  <si>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</si>
  <si>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</si>
  <si>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</si>
  <si>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</si>
  <si>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</si>
  <si>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</si>
  <si>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</si>
  <si>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</si>
  <si>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</si>
  <si>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</si>
  <si>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</si>
  <si>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</si>
  <si>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</si>
  <si>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</si>
  <si>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</si>
  <si>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</si>
  <si>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</si>
  <si>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</si>
  <si>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</si>
  <si>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</si>
  <si>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</si>
  <si>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</si>
  <si>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</si>
  <si>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</si>
  <si>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</si>
  <si>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</si>
  <si>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</si>
  <si>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</si>
  <si>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</si>
  <si>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</si>
  <si>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</si>
  <si>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</si>
  <si>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</si>
  <si>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</si>
  <si>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</si>
  <si>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</si>
  <si>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</si>
  <si>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</si>
  <si>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</si>
  <si>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</si>
  <si>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</si>
  <si>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</si>
  <si>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</si>
  <si>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</si>
  <si>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</si>
  <si>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</si>
  <si>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</si>
  <si>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</si>
  <si>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</si>
  <si>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</si>
  <si>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</si>
  <si>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</si>
  <si>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</si>
  <si>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</si>
  <si>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</si>
  <si>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</si>
  <si>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</si>
  <si>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</si>
  <si>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</si>
  <si>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</si>
  <si>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</si>
  <si>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</si>
  <si>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</si>
  <si>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</si>
  <si>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</si>
  <si>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</si>
  <si>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</si>
  <si>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</si>
  <si>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</si>
  <si>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</si>
  <si>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</si>
  <si>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</si>
  <si>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</si>
  <si>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</si>
  <si>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</si>
  <si>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</si>
  <si>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</si>
  <si>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</si>
  <si>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</si>
  <si>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</si>
  <si>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</si>
  <si>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</si>
  <si>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</si>
  <si>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</si>
  <si>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</si>
  <si>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</si>
  <si>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</si>
  <si>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</si>
  <si>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</si>
  <si>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</si>
  <si>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</si>
  <si>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</si>
  <si>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</si>
  <si>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</si>
  <si>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</si>
  <si>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</si>
  <si>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</si>
  <si>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</si>
  <si>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</si>
  <si>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</si>
  <si>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</si>
  <si>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</si>
  <si>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</si>
  <si>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</si>
  <si>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</si>
  <si>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</si>
  <si>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</si>
  <si>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</si>
  <si>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</si>
  <si>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</si>
  <si>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</si>
  <si>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</si>
  <si>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</si>
  <si>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</si>
  <si>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</si>
  <si>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</si>
  <si>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</si>
  <si>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</si>
  <si>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</si>
  <si>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</si>
  <si>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</si>
  <si>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</si>
  <si>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</si>
  <si>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</si>
  <si>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</si>
  <si>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</si>
  <si>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</si>
  <si>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</si>
  <si>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</si>
  <si>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</si>
  <si>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</si>
  <si>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</si>
  <si>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</si>
  <si>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</si>
  <si>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</si>
  <si>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</si>
  <si>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</si>
  <si>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</si>
  <si>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</si>
  <si>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</si>
  <si>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</si>
  <si>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</si>
  <si>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</si>
  <si>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</si>
  <si>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</si>
  <si>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</si>
  <si>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</si>
  <si>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</si>
  <si>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</si>
  <si>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</si>
  <si>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</si>
  <si>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</si>
  <si>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</si>
  <si>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</si>
  <si>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</si>
  <si>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</si>
  <si>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</si>
  <si>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</si>
  <si>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</si>
  <si>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</si>
  <si>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</si>
  <si>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</si>
  <si>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</si>
  <si>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</si>
  <si>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</si>
  <si>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</si>
  <si>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</si>
  <si>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</si>
  <si>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</si>
  <si>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</si>
  <si>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</si>
  <si>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</si>
  <si>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</si>
  <si>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</si>
  <si>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</si>
  <si>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</si>
  <si>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</si>
  <si>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</si>
  <si>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</si>
  <si>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</si>
  <si>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</si>
  <si>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</si>
  <si>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</si>
  <si>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</si>
  <si>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</si>
  <si>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</si>
  <si>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</si>
  <si>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</si>
  <si>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</si>
  <si>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</si>
  <si>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</si>
  <si>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</si>
  <si>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</si>
  <si>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</si>
  <si>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</si>
  <si>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</si>
  <si>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</si>
  <si>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</si>
  <si>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</si>
  <si>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</si>
  <si>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</si>
  <si>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</si>
  <si>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</si>
  <si>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</si>
  <si>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</si>
  <si>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</si>
  <si>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</si>
  <si>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</si>
  <si>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</si>
  <si>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</si>
  <si>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</si>
  <si>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</si>
  <si>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</si>
  <si>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</si>
  <si>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</si>
  <si>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</si>
  <si>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</si>
  <si>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</si>
  <si>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</si>
  <si>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</si>
  <si>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</si>
  <si>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</si>
  <si>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</si>
  <si>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</si>
  <si>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</si>
  <si>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</si>
  <si>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</si>
  <si>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</si>
  <si>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</si>
  <si>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</si>
  <si>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</si>
  <si>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</si>
  <si>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</si>
  <si>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</si>
  <si>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</si>
  <si>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</si>
  <si>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</si>
  <si>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</si>
  <si>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</si>
  <si>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</si>
  <si>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</si>
  <si>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</si>
  <si>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</si>
  <si>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</si>
  <si>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</si>
  <si>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</si>
  <si>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</si>
  <si>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</si>
  <si>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</si>
  <si>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</si>
  <si>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</si>
  <si>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</si>
  <si>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</si>
  <si>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</si>
  <si>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</si>
  <si>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</si>
  <si>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</si>
  <si>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</si>
  <si>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</si>
  <si>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</si>
  <si>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</si>
  <si>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</si>
  <si>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</si>
  <si>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</si>
  <si>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</si>
  <si>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</si>
  <si>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</si>
  <si>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</si>
  <si>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</si>
  <si>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</si>
  <si>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</si>
  <si>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</si>
  <si>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</si>
  <si>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</si>
  <si>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</si>
  <si>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</si>
  <si>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</si>
  <si>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</si>
  <si>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</si>
  <si>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</si>
  <si>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</si>
  <si>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</si>
  <si>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</si>
  <si>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</si>
  <si>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</si>
  <si>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</si>
  <si>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</si>
  <si>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</si>
  <si>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</si>
  <si>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</si>
  <si>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</si>
  <si>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</si>
  <si>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</si>
  <si>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</si>
  <si>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</si>
  <si>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</si>
  <si>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</si>
  <si>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</si>
  <si>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</si>
  <si>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</si>
  <si>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</si>
  <si>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</si>
  <si>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</si>
  <si>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</si>
  <si>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</si>
  <si>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</si>
  <si>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</si>
  <si>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</si>
  <si>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</si>
  <si>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</si>
  <si>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</si>
  <si>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</si>
  <si>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</si>
  <si>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</si>
  <si>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</si>
  <si>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</si>
  <si>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</si>
  <si>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</si>
  <si>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</si>
  <si>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</si>
  <si>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</si>
  <si>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</si>
  <si>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</si>
  <si>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</si>
  <si>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</si>
  <si>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</si>
  <si>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</si>
  <si>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</si>
  <si>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</si>
  <si>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</si>
  <si>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</si>
  <si>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</si>
  <si>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</si>
  <si>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</si>
  <si>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</si>
  <si>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</si>
  <si>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</si>
  <si>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</si>
  <si>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</si>
  <si>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</si>
  <si>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</si>
  <si>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</si>
  <si>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</si>
  <si>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</si>
  <si>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</si>
  <si>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</si>
  <si>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</si>
  <si>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</si>
  <si>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</si>
  <si>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</si>
  <si>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</si>
  <si>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</si>
  <si>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</si>
  <si>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</si>
  <si>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</si>
  <si>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</si>
  <si>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</si>
  <si>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</si>
  <si>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</si>
  <si>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</si>
  <si>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</si>
  <si>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</si>
  <si>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</si>
  <si>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</si>
  <si>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</si>
  <si>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</si>
  <si>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</si>
  <si>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</si>
  <si>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</si>
  <si>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</si>
  <si>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</si>
  <si>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</si>
  <si>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</si>
  <si>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</si>
  <si>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</si>
  <si>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</si>
  <si>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</si>
  <si>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</si>
  <si>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</si>
  <si>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</si>
  <si>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</si>
  <si>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</si>
  <si>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</si>
  <si>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</si>
  <si>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</si>
  <si>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</si>
  <si>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</si>
  <si>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</si>
  <si>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</si>
  <si>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</si>
  <si>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</si>
  <si>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</si>
  <si>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</si>
  <si>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</si>
  <si>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</si>
  <si>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</si>
  <si>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</si>
  <si>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</si>
  <si>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</si>
  <si>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</si>
  <si>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</si>
  <si>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</si>
  <si>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</si>
  <si>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</si>
  <si>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</si>
  <si>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</si>
  <si>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</si>
  <si>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</si>
  <si>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</si>
  <si>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</si>
  <si>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</si>
  <si>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</si>
  <si>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</si>
  <si>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</si>
  <si>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</si>
  <si>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</si>
  <si>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</si>
  <si>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</si>
  <si>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</si>
  <si>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</si>
  <si>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</si>
  <si>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</si>
  <si>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</si>
  <si>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</si>
  <si>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</si>
  <si>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</si>
  <si>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</si>
  <si>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</si>
  <si>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</si>
  <si>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</si>
  <si>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</si>
  <si>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</si>
  <si>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</si>
  <si>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</si>
  <si>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</si>
  <si>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</si>
  <si>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</si>
  <si>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</si>
  <si>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</si>
  <si>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</si>
  <si>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</si>
  <si>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</si>
  <si>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</si>
  <si>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</si>
  <si>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</si>
  <si>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</si>
  <si>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</si>
  <si>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</si>
  <si>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</si>
  <si>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</si>
  <si>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</si>
  <si>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</si>
  <si>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</si>
  <si>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</si>
  <si>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</si>
  <si>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</si>
  <si>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</si>
  <si>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</si>
  <si>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</si>
  <si>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</si>
  <si>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</si>
  <si>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</si>
  <si>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</si>
  <si>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</si>
  <si>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</si>
  <si>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</si>
  <si>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</si>
  <si>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</si>
  <si>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</si>
  <si>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</si>
  <si>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</si>
  <si>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</si>
  <si>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</si>
  <si>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</si>
  <si>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</si>
  <si>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</si>
  <si>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</si>
  <si>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</si>
  <si>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</si>
  <si>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</si>
  <si>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</si>
  <si>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</si>
  <si>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</si>
  <si>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</si>
  <si>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</si>
  <si>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</si>
  <si>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</si>
  <si>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</si>
  <si>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</si>
  <si>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</si>
  <si>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</si>
  <si>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</si>
  <si>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</si>
  <si>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</si>
  <si>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</si>
  <si>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</si>
  <si>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</si>
  <si>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</si>
  <si>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</si>
  <si>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</si>
  <si>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</si>
  <si>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</si>
  <si>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</si>
  <si>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</si>
  <si>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</si>
  <si>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</si>
  <si>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</si>
  <si>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</si>
  <si>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</si>
  <si>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</si>
  <si>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</si>
  <si>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</si>
  <si>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</si>
  <si>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</si>
  <si>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</si>
  <si>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</si>
  <si>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</si>
  <si>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</si>
  <si>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</si>
  <si>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</si>
  <si>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</si>
  <si>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</si>
  <si>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</si>
  <si>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</si>
  <si>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</si>
  <si>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</si>
  <si>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</si>
  <si>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</si>
  <si>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</si>
  <si>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</si>
  <si>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</si>
  <si>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</si>
  <si>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</si>
  <si>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</si>
  <si>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</si>
  <si>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</si>
  <si>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</si>
  <si>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</si>
  <si>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</si>
  <si>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</si>
  <si>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</si>
  <si>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</si>
  <si>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</si>
  <si>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</si>
  <si>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</si>
  <si>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</si>
  <si>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</si>
  <si>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</si>
  <si>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</si>
  <si>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</si>
  <si>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</si>
  <si>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</si>
  <si>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</si>
  <si>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</si>
  <si>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</si>
  <si>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</si>
  <si>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</si>
  <si>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</si>
  <si>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</si>
  <si>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</si>
  <si>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</si>
  <si>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</si>
  <si>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</si>
  <si>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</si>
  <si>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</si>
  <si>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</si>
  <si>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</si>
  <si>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</si>
  <si>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</si>
  <si>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</si>
  <si>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</si>
  <si>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</si>
  <si>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</si>
  <si>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</si>
  <si>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</si>
  <si>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</si>
  <si>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</si>
  <si>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</si>
  <si>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</si>
  <si>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</si>
  <si>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</si>
  <si>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</si>
  <si>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</si>
  <si>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</si>
  <si>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</si>
  <si>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</si>
  <si>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</si>
  <si>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</si>
  <si>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</si>
  <si>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</si>
  <si>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</si>
  <si>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</si>
  <si>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</si>
  <si>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</si>
  <si>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</si>
  <si>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</si>
  <si>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</si>
  <si>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</si>
  <si>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</si>
  <si>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</si>
  <si>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</si>
  <si>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</si>
  <si>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</si>
  <si>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</si>
  <si>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</si>
  <si>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</si>
  <si>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</si>
  <si>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</si>
  <si>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</si>
  <si>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</si>
  <si>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</si>
  <si>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</si>
  <si>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</si>
  <si>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</si>
  <si>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</si>
  <si>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</si>
  <si>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</si>
  <si>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</si>
  <si>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</si>
  <si>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</si>
  <si>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</si>
  <si>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</si>
  <si>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</si>
  <si>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</si>
  <si>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</si>
  <si>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</si>
  <si>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</si>
  <si>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</si>
  <si>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</si>
  <si>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</si>
  <si>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</si>
  <si>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</si>
  <si>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</si>
  <si>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</si>
  <si>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</si>
  <si>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</si>
  <si>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</si>
  <si>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</si>
  <si>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</si>
  <si>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</si>
  <si>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</si>
  <si>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</si>
  <si>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</si>
  <si>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</si>
  <si>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</si>
  <si>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</si>
  <si>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</si>
  <si>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</si>
  <si>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</si>
  <si>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</si>
  <si>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</si>
  <si>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</si>
  <si>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</si>
  <si>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</si>
  <si>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</si>
  <si>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</si>
  <si>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</si>
  <si>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</si>
  <si>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</si>
  <si>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</si>
  <si>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</si>
  <si>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</si>
  <si>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</si>
  <si>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</si>
  <si>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</si>
  <si>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</si>
  <si>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</si>
  <si>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</si>
  <si>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</si>
  <si>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</si>
  <si>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</si>
  <si>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</si>
  <si>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</si>
  <si>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</si>
  <si>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</si>
  <si>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</si>
  <si>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</si>
  <si>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</si>
  <si>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</si>
  <si>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</si>
  <si>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</si>
  <si>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</si>
  <si>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</si>
  <si>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</si>
  <si>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</si>
  <si>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</si>
  <si>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</si>
  <si>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</si>
  <si>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</si>
  <si>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</si>
  <si>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</si>
  <si>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</si>
  <si>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</si>
  <si>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</si>
  <si>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</si>
  <si>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</si>
  <si>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</si>
  <si>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</si>
  <si>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</si>
  <si>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</si>
  <si>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</si>
  <si>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</si>
  <si>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</si>
  <si>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</si>
  <si>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</si>
  <si>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</si>
  <si>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</si>
  <si>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</si>
  <si>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</si>
  <si>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</si>
  <si>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</si>
  <si>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</si>
  <si>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</si>
  <si>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</si>
  <si>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</si>
  <si>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</si>
  <si>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</si>
  <si>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</si>
  <si>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</si>
  <si>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</si>
  <si>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</si>
  <si>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</si>
  <si>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</si>
  <si>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</si>
  <si>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</si>
  <si>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</si>
  <si>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</si>
  <si>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</si>
  <si>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</si>
  <si>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</si>
  <si>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</si>
  <si>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</si>
  <si>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</si>
  <si>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</si>
  <si>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</si>
  <si>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</si>
  <si>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</si>
  <si>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</si>
  <si>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</si>
  <si>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</si>
  <si>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</si>
  <si>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</si>
  <si>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</si>
  <si>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</si>
  <si>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</si>
  <si>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</si>
  <si>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</si>
  <si>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</si>
  <si>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</si>
  <si>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</si>
  <si>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</si>
  <si>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</si>
  <si>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</si>
  <si>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</si>
  <si>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</si>
  <si>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</si>
  <si>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</si>
  <si>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</si>
  <si>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</si>
  <si>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</si>
  <si>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</si>
  <si>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</si>
  <si>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</si>
  <si>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</si>
  <si>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</si>
  <si>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</si>
  <si>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</si>
  <si>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</si>
  <si>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</si>
  <si>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</si>
  <si>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</si>
  <si>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</si>
  <si>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</si>
  <si>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</si>
  <si>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</si>
  <si>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</si>
  <si>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</si>
  <si>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</si>
  <si>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</si>
  <si>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</si>
  <si>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</si>
  <si>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</si>
  <si>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</si>
  <si>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</si>
  <si>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</si>
  <si>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</si>
  <si>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</si>
  <si>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</si>
  <si>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</si>
  <si>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</si>
  <si>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</si>
  <si>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</si>
  <si>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</si>
  <si>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</si>
  <si>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</si>
  <si>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</si>
  <si>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</si>
  <si>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</si>
  <si>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</si>
  <si>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</si>
  <si>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</si>
  <si>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</si>
  <si>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</si>
  <si>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</si>
  <si>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</si>
  <si>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</si>
  <si>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</si>
  <si>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</si>
  <si>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</si>
  <si>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</si>
  <si>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</si>
  <si>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</si>
  <si>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</si>
  <si>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</si>
  <si>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</si>
  <si>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</si>
  <si>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</si>
  <si>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</si>
  <si>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</si>
  <si>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</si>
  <si>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</si>
  <si>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</si>
  <si>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</si>
  <si>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</si>
  <si>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</si>
  <si>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</si>
  <si>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</si>
  <si>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</si>
  <si>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</si>
  <si>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</si>
  <si>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</si>
  <si>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</si>
  <si>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</si>
  <si>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</si>
  <si>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</si>
  <si>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</si>
  <si>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</si>
  <si>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</si>
  <si>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</si>
  <si>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</si>
  <si>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</si>
  <si>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</si>
  <si>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</si>
  <si>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</si>
  <si>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</si>
  <si>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</si>
  <si>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</si>
  <si>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</si>
  <si>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</si>
  <si>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</si>
  <si>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</si>
  <si>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</si>
  <si>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</si>
  <si>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</si>
  <si>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</si>
  <si>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</si>
  <si>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</si>
  <si>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</si>
  <si>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</si>
  <si>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</si>
  <si>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</si>
  <si>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</si>
  <si>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</si>
  <si>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</si>
  <si>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</si>
  <si>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</si>
  <si>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</si>
  <si>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</si>
  <si>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</si>
  <si>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</si>
  <si>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</si>
  <si>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</si>
  <si>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</si>
  <si>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</si>
  <si>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</si>
  <si>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</si>
  <si>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</si>
  <si>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</si>
  <si>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</si>
  <si>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</si>
  <si>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</si>
  <si>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</si>
  <si>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</si>
  <si>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</si>
  <si>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</si>
  <si>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</si>
  <si>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</si>
  <si>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</si>
  <si>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</si>
  <si>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</si>
  <si>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</si>
  <si>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</si>
  <si>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</si>
  <si>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</si>
  <si>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</si>
  <si>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</si>
  <si>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</si>
  <si>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</si>
  <si>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</si>
  <si>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</si>
  <si>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</si>
  <si>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</si>
  <si>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</si>
  <si>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</si>
  <si>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</si>
  <si>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</si>
  <si>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</si>
  <si>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</si>
  <si>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</si>
  <si>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</si>
  <si>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</si>
  <si>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</si>
  <si>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</si>
  <si>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</si>
  <si>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</si>
  <si>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</si>
  <si>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</si>
  <si>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</si>
  <si>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</si>
  <si>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</si>
  <si>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</si>
  <si>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</si>
  <si>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</si>
  <si>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</si>
  <si>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</si>
  <si>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</si>
  <si>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</si>
  <si>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</si>
  <si>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</si>
  <si>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</si>
  <si>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</si>
  <si>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</si>
  <si>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</si>
  <si>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</si>
  <si>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</si>
  <si>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</si>
  <si>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</si>
  <si>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</si>
  <si>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</si>
  <si>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</si>
  <si>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</si>
  <si>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</si>
  <si>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</si>
  <si>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</si>
  <si>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</si>
  <si>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</si>
  <si>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</si>
  <si>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</si>
  <si>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</si>
  <si>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</si>
  <si>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</si>
  <si>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</si>
  <si>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</si>
  <si>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</si>
  <si>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</si>
  <si>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</si>
  <si>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</si>
  <si>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</si>
  <si>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</si>
  <si>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</si>
  <si>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</si>
  <si>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</si>
  <si>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</si>
  <si>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</si>
  <si>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</si>
  <si>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</si>
  <si>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</si>
  <si>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</si>
  <si>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</si>
  <si>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</si>
  <si>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</si>
  <si>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</si>
  <si>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</si>
  <si>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</si>
  <si>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</si>
  <si>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</si>
  <si>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</si>
  <si>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</si>
  <si>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</si>
  <si>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</si>
  <si>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</si>
  <si>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</si>
  <si>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</si>
  <si>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</si>
  <si>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</si>
  <si>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</si>
  <si>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</si>
  <si>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</si>
  <si>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</si>
  <si>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</si>
  <si>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</si>
  <si>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</si>
  <si>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</si>
  <si>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</si>
  <si>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</si>
  <si>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</si>
  <si>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</si>
  <si>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</si>
  <si>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</si>
  <si>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</si>
  <si>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</si>
  <si>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</si>
  <si>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</si>
  <si>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</si>
  <si>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</si>
  <si>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</si>
  <si>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</si>
  <si>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</si>
  <si>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</si>
  <si>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</si>
  <si>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</si>
  <si>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</si>
  <si>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</si>
  <si>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</si>
  <si>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</si>
  <si>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</si>
  <si>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</si>
  <si>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</si>
  <si>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</si>
  <si>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</si>
  <si>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</si>
  <si>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</si>
  <si>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</si>
  <si>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</si>
  <si>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</si>
  <si>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</si>
  <si>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</si>
  <si>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</si>
  <si>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</si>
  <si>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</si>
  <si>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</si>
  <si>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</si>
  <si>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</si>
  <si>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</si>
  <si>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</si>
  <si>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RFID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</si>
  <si>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</si>
  <si>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</si>
  <si>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</si>
  <si>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</si>
  <si>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</si>
  <si>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</si>
  <si>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</si>
  <si>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</si>
  <si>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</si>
  <si>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</si>
  <si>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</si>
  <si>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</si>
  <si>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</si>
  <si>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</si>
  <si>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</si>
  <si>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</si>
  <si>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</si>
  <si>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</si>
  <si>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</si>
  <si>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</si>
  <si>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</si>
  <si>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</si>
  <si>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</si>
  <si>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</si>
  <si>
    <t>TG102LE-4G (GD)</t>
  </si>
  <si>
    <t>Thiết bị lỗi khởi động</t>
  </si>
  <si>
    <t>Xử lý lại MCU, nâng cấp FW</t>
  </si>
  <si>
    <t>Cao Anh Vương</t>
  </si>
  <si>
    <t>0032002BEB</t>
  </si>
  <si>
    <t>ĐL Quang Giáp</t>
  </si>
  <si>
    <t>Le4.1.04.BOO01.221222</t>
  </si>
  <si>
    <t>Thay MCU, nâng cấp module SIM</t>
  </si>
  <si>
    <t>FW</t>
  </si>
  <si>
    <t>Nâng cấp FW +module SIM</t>
  </si>
  <si>
    <t>W.1.00.---01.180320</t>
  </si>
  <si>
    <t>LK NCFW</t>
  </si>
  <si>
    <t>Thiết bị lỗi mất giao tiếp module vs MCU</t>
  </si>
  <si>
    <t>Nạp lại FW module SIM</t>
  </si>
  <si>
    <t>ID đầu dò nhiệt: 28-00-B8-F5-0C-00-00-24</t>
  </si>
  <si>
    <t>Main bị oxi hóa, thiết bị không check được nhiệt độ</t>
  </si>
  <si>
    <t>Thiết bị không check được nhiệt độ</t>
  </si>
  <si>
    <t>Xử lý lại đầu cảm biến nhiệt</t>
  </si>
  <si>
    <t xml:space="preserve">ID mới : 1205220033   </t>
  </si>
  <si>
    <t>Thiết bị hoạt động không ổn định</t>
  </si>
  <si>
    <t xml:space="preserve">ID mới : 1205220036 </t>
  </si>
  <si>
    <t xml:space="preserve">ID mới : 1205220035 </t>
  </si>
  <si>
    <t>Set lại protocol</t>
  </si>
  <si>
    <t>112.78.4.103/9040</t>
  </si>
  <si>
    <t>WP21110052S00738</t>
  </si>
  <si>
    <t>Sim +thẻ</t>
  </si>
  <si>
    <t>ID thiết bị mới : WP21110069S00821/003200146B</t>
  </si>
  <si>
    <t>Thiết bị nổ IC nguồn</t>
  </si>
  <si>
    <t>Đổi thiết bị mới</t>
  </si>
  <si>
    <t>Nâng cấp FW module SIM</t>
  </si>
  <si>
    <t>WP21120135S02204 / 003200251E</t>
  </si>
  <si>
    <t>125.212.204.119,21083/mdvr-5.vnetgps.com.21083</t>
  </si>
  <si>
    <t>Nâng cấp FW, set lại config</t>
  </si>
  <si>
    <t>WP21110069S00296/00320013CC</t>
  </si>
  <si>
    <t>ID tb mới : WP21120135S01121/0032002397</t>
  </si>
  <si>
    <t>Thiết bị lỗi nguồn module camera sau</t>
  </si>
  <si>
    <t>WSP21060008S0049/ 00320009FB</t>
  </si>
  <si>
    <t>V3.3.3.21.5_R22090903</t>
  </si>
  <si>
    <t>WSP21060004S0317/ 00320004E3</t>
  </si>
  <si>
    <t>Xử lý lại connecter kết nối module GPS</t>
  </si>
  <si>
    <t>WSP21060004S0237/ 00320007F1</t>
  </si>
  <si>
    <t>Sai cấu hình</t>
  </si>
  <si>
    <t>WSP21060008S0356/ 0032000A50</t>
  </si>
  <si>
    <t>ID mới: WP22050219S01580 / 0032003FE5</t>
  </si>
  <si>
    <t>GPS thường xuyên nhảy vị trí</t>
  </si>
  <si>
    <t>00BD0006B2</t>
  </si>
  <si>
    <t>Main bị oxi hóa khởi động không lên</t>
  </si>
  <si>
    <t>Giữ lại thiết bị chờ xử lý từ hãng</t>
  </si>
  <si>
    <t>WM21051100S0294
00BD000B52</t>
  </si>
  <si>
    <t>Màn LCD bị mờ</t>
  </si>
  <si>
    <t>Thay cụm màn từ ID: 00BD0006B2</t>
  </si>
  <si>
    <t>?25.212.203.114,16565</t>
  </si>
  <si>
    <t>Thiết bị lỏng chân nguồn, lỗi bộ nhớ</t>
  </si>
  <si>
    <t>Xử lý lại chân connector, nâng cấp FW</t>
  </si>
  <si>
    <t>Thiết bị lỗi chân connector</t>
  </si>
  <si>
    <t>Hàn lại chân connector</t>
  </si>
  <si>
    <t>LE.2.00.---27.200409</t>
  </si>
  <si>
    <t>Hàn lại chân connector, nâng cấp FW</t>
  </si>
  <si>
    <t>TG102LE-4G (7600CE)</t>
  </si>
  <si>
    <t>Tổng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</si>
</sst>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  <font>
      <b/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41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/>
    <xf numFmtId="1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8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O76" zoomScale="85" zoomScaleNormal="85" workbookViewId="0">
      <selection activeCell="P1464" sqref="P1464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69" t="s">
        <v>137</v>
      </c>
      <c r="B1" s="370"/>
      <c r="C1" s="370"/>
      <c r="D1" s="370"/>
      <c r="E1" s="370"/>
      <c r="F1" s="370"/>
      <c r="G1" s="370"/>
      <c r="H1" s="370"/>
      <c r="I1" s="370"/>
      <c r="J1" s="370"/>
      <c r="K1" s="371"/>
      <c r="L1" s="370"/>
      <c r="M1" s="370"/>
      <c r="N1" s="370"/>
      <c r="O1" s="370"/>
      <c r="P1" s="370"/>
      <c r="Q1" s="370"/>
      <c r="R1" s="370"/>
      <c r="S1" s="370"/>
      <c r="T1" s="370"/>
      <c r="U1" s="372"/>
    </row>
    <row r="2" spans="1:74" ht="20.25" customHeight="1" x14ac:dyDescent="0.25">
      <c r="A2" s="369"/>
      <c r="B2" s="370"/>
      <c r="C2" s="370"/>
      <c r="D2" s="370"/>
      <c r="E2" s="370"/>
      <c r="F2" s="370"/>
      <c r="G2" s="370"/>
      <c r="H2" s="370"/>
      <c r="I2" s="370"/>
      <c r="J2" s="370"/>
      <c r="K2" s="371"/>
      <c r="L2" s="370"/>
      <c r="M2" s="370"/>
      <c r="N2" s="370"/>
      <c r="O2" s="370"/>
      <c r="P2" s="370"/>
      <c r="Q2" s="370"/>
      <c r="R2" s="370"/>
      <c r="S2" s="370"/>
      <c r="T2" s="370"/>
      <c r="U2" s="372"/>
    </row>
    <row r="3" spans="1:74" ht="16.5" customHeight="1" x14ac:dyDescent="0.25">
      <c r="A3" s="369"/>
      <c r="B3" s="370"/>
      <c r="C3" s="370"/>
      <c r="D3" s="370"/>
      <c r="E3" s="370"/>
      <c r="F3" s="370"/>
      <c r="G3" s="370"/>
      <c r="H3" s="370"/>
      <c r="I3" s="370"/>
      <c r="J3" s="370"/>
      <c r="K3" s="371"/>
      <c r="L3" s="370"/>
      <c r="M3" s="370"/>
      <c r="N3" s="370"/>
      <c r="O3" s="370"/>
      <c r="P3" s="370"/>
      <c r="Q3" s="370"/>
      <c r="R3" s="370"/>
      <c r="S3" s="370"/>
      <c r="T3" s="370"/>
      <c r="U3" s="372"/>
    </row>
    <row r="4" spans="1:74" ht="64.5" customHeight="1" x14ac:dyDescent="0.25">
      <c r="A4" s="377" t="s">
        <v>0</v>
      </c>
      <c r="B4" s="373" t="s">
        <v>21</v>
      </c>
      <c r="C4" s="373" t="s">
        <v>8</v>
      </c>
      <c r="D4" s="373"/>
      <c r="E4" s="373"/>
      <c r="F4" s="373"/>
      <c r="G4" s="373"/>
      <c r="H4" s="373"/>
      <c r="I4" s="373"/>
      <c r="J4" s="373"/>
      <c r="K4" s="378" t="s">
        <v>6</v>
      </c>
      <c r="L4" s="373" t="s">
        <v>10</v>
      </c>
      <c r="M4" s="373"/>
      <c r="N4" s="381" t="s">
        <v>55</v>
      </c>
      <c r="O4" s="381" t="s">
        <v>9</v>
      </c>
      <c r="P4" s="381" t="s">
        <v>7</v>
      </c>
      <c r="Q4" s="381" t="s">
        <v>13</v>
      </c>
      <c r="R4" s="381" t="s">
        <v>49</v>
      </c>
      <c r="S4" s="381" t="s">
        <v>50</v>
      </c>
      <c r="T4" s="381" t="s">
        <v>63</v>
      </c>
      <c r="U4" s="373" t="s">
        <v>56</v>
      </c>
      <c r="X4" s="391" t="s">
        <v>49</v>
      </c>
      <c r="Y4" s="391" t="s">
        <v>50</v>
      </c>
      <c r="AA4" s="366" t="s">
        <v>78</v>
      </c>
      <c r="AB4" s="354" t="s">
        <v>39</v>
      </c>
      <c r="AC4" s="360"/>
      <c r="AD4" s="355"/>
      <c r="AE4" s="354" t="s">
        <v>38</v>
      </c>
      <c r="AF4" s="360"/>
      <c r="AG4" s="355"/>
      <c r="AH4" s="354" t="s">
        <v>43</v>
      </c>
      <c r="AI4" s="360"/>
      <c r="AJ4" s="355"/>
      <c r="AK4" s="354" t="s">
        <v>19</v>
      </c>
      <c r="AL4" s="360"/>
      <c r="AM4" s="355"/>
      <c r="AN4" s="354" t="s">
        <v>16</v>
      </c>
      <c r="AO4" s="360"/>
      <c r="AP4" s="355"/>
      <c r="AQ4" s="354" t="s">
        <v>20</v>
      </c>
      <c r="AR4" s="360"/>
      <c r="AS4" s="355"/>
      <c r="AT4" s="354" t="s">
        <v>18</v>
      </c>
      <c r="AU4" s="360"/>
      <c r="AV4" s="355"/>
      <c r="AW4" s="354" t="s">
        <v>17</v>
      </c>
      <c r="AX4" s="360"/>
      <c r="AY4" s="355"/>
      <c r="AZ4" s="354" t="s">
        <v>60</v>
      </c>
      <c r="BA4" s="360"/>
      <c r="BB4" s="355"/>
      <c r="BC4" s="354" t="s">
        <v>14</v>
      </c>
      <c r="BD4" s="360"/>
      <c r="BE4" s="355"/>
      <c r="BF4" s="354" t="s">
        <v>132</v>
      </c>
      <c r="BG4" s="360"/>
      <c r="BH4" s="355"/>
      <c r="BI4" s="354" t="s">
        <v>48</v>
      </c>
      <c r="BJ4" s="360"/>
      <c r="BK4" s="355"/>
      <c r="BL4" s="354" t="s">
        <v>61</v>
      </c>
      <c r="BM4" s="360"/>
      <c r="BN4" s="355"/>
      <c r="BO4" s="342" t="s">
        <v>96</v>
      </c>
      <c r="BP4" s="342"/>
      <c r="BQ4" s="342"/>
      <c r="BR4" s="354" t="s">
        <v>97</v>
      </c>
      <c r="BS4" s="360"/>
      <c r="BT4" s="355"/>
      <c r="BU4" s="386" t="s">
        <v>62</v>
      </c>
      <c r="BV4" s="386" t="s">
        <v>79</v>
      </c>
    </row>
    <row r="5" spans="1:74" ht="31.5" customHeight="1" x14ac:dyDescent="0.25">
      <c r="A5" s="377"/>
      <c r="B5" s="373"/>
      <c r="C5" s="373" t="s">
        <v>1</v>
      </c>
      <c r="D5" s="373" t="s">
        <v>2</v>
      </c>
      <c r="E5" s="404" t="s">
        <v>3</v>
      </c>
      <c r="F5" s="384" t="s">
        <v>54</v>
      </c>
      <c r="G5" s="381" t="s">
        <v>4</v>
      </c>
      <c r="H5" s="381" t="s">
        <v>5</v>
      </c>
      <c r="I5" s="381" t="s">
        <v>135</v>
      </c>
      <c r="J5" s="381" t="s">
        <v>120</v>
      </c>
      <c r="K5" s="379"/>
      <c r="L5" s="381" t="s">
        <v>11</v>
      </c>
      <c r="M5" s="381" t="s">
        <v>12</v>
      </c>
      <c r="N5" s="383"/>
      <c r="O5" s="383"/>
      <c r="P5" s="383"/>
      <c r="Q5" s="383"/>
      <c r="R5" s="383"/>
      <c r="S5" s="383"/>
      <c r="T5" s="383"/>
      <c r="U5" s="373"/>
      <c r="X5" s="392"/>
      <c r="Y5" s="392"/>
      <c r="AA5" s="367"/>
      <c r="AB5" s="356"/>
      <c r="AC5" s="361"/>
      <c r="AD5" s="357"/>
      <c r="AE5" s="356"/>
      <c r="AF5" s="361"/>
      <c r="AG5" s="357"/>
      <c r="AH5" s="356"/>
      <c r="AI5" s="361"/>
      <c r="AJ5" s="357"/>
      <c r="AK5" s="356"/>
      <c r="AL5" s="361"/>
      <c r="AM5" s="357"/>
      <c r="AN5" s="356"/>
      <c r="AO5" s="361"/>
      <c r="AP5" s="357"/>
      <c r="AQ5" s="356"/>
      <c r="AR5" s="361"/>
      <c r="AS5" s="357"/>
      <c r="AT5" s="356"/>
      <c r="AU5" s="361"/>
      <c r="AV5" s="357"/>
      <c r="AW5" s="356"/>
      <c r="AX5" s="361"/>
      <c r="AY5" s="357"/>
      <c r="AZ5" s="356"/>
      <c r="BA5" s="361"/>
      <c r="BB5" s="357"/>
      <c r="BC5" s="356"/>
      <c r="BD5" s="361"/>
      <c r="BE5" s="357"/>
      <c r="BF5" s="356"/>
      <c r="BG5" s="361"/>
      <c r="BH5" s="357"/>
      <c r="BI5" s="356"/>
      <c r="BJ5" s="361"/>
      <c r="BK5" s="357"/>
      <c r="BL5" s="356"/>
      <c r="BM5" s="361"/>
      <c r="BN5" s="357"/>
      <c r="BO5" s="342"/>
      <c r="BP5" s="342"/>
      <c r="BQ5" s="342"/>
      <c r="BR5" s="374"/>
      <c r="BS5" s="375"/>
      <c r="BT5" s="376"/>
      <c r="BU5" s="387"/>
      <c r="BV5" s="387"/>
    </row>
    <row r="6" spans="1:74" ht="16.5" customHeight="1" x14ac:dyDescent="0.25">
      <c r="A6" s="377"/>
      <c r="B6" s="373"/>
      <c r="C6" s="373"/>
      <c r="D6" s="373"/>
      <c r="E6" s="404"/>
      <c r="F6" s="385"/>
      <c r="G6" s="382"/>
      <c r="H6" s="382"/>
      <c r="I6" s="382"/>
      <c r="J6" s="382"/>
      <c r="K6" s="380"/>
      <c r="L6" s="382"/>
      <c r="M6" s="382"/>
      <c r="N6" s="382"/>
      <c r="O6" s="382"/>
      <c r="P6" s="382"/>
      <c r="Q6" s="382"/>
      <c r="R6" s="382"/>
      <c r="S6" s="382"/>
      <c r="T6" s="382"/>
      <c r="U6" s="373"/>
      <c r="X6" s="346" t="s">
        <v>23</v>
      </c>
      <c r="Y6" s="19" t="s">
        <v>24</v>
      </c>
      <c r="AA6" s="367"/>
      <c r="AB6" s="343" t="s">
        <v>45</v>
      </c>
      <c r="AC6" s="343" t="s">
        <v>44</v>
      </c>
      <c r="AD6" s="362" t="s">
        <v>59</v>
      </c>
      <c r="AE6" s="343" t="s">
        <v>45</v>
      </c>
      <c r="AF6" s="343" t="s">
        <v>44</v>
      </c>
      <c r="AG6" s="362" t="s">
        <v>59</v>
      </c>
      <c r="AH6" s="343" t="s">
        <v>45</v>
      </c>
      <c r="AI6" s="343" t="s">
        <v>44</v>
      </c>
      <c r="AJ6" s="362" t="s">
        <v>59</v>
      </c>
      <c r="AK6" s="343" t="s">
        <v>45</v>
      </c>
      <c r="AL6" s="343" t="s">
        <v>44</v>
      </c>
      <c r="AM6" s="362" t="s">
        <v>59</v>
      </c>
      <c r="AN6" s="343" t="s">
        <v>45</v>
      </c>
      <c r="AO6" s="343" t="s">
        <v>44</v>
      </c>
      <c r="AP6" s="362" t="s">
        <v>59</v>
      </c>
      <c r="AQ6" s="343" t="s">
        <v>45</v>
      </c>
      <c r="AR6" s="343" t="s">
        <v>44</v>
      </c>
      <c r="AS6" s="362" t="s">
        <v>59</v>
      </c>
      <c r="AT6" s="343" t="s">
        <v>45</v>
      </c>
      <c r="AU6" s="343" t="s">
        <v>44</v>
      </c>
      <c r="AV6" s="362" t="s">
        <v>59</v>
      </c>
      <c r="AW6" s="343" t="s">
        <v>45</v>
      </c>
      <c r="AX6" s="343" t="s">
        <v>44</v>
      </c>
      <c r="AY6" s="362" t="s">
        <v>59</v>
      </c>
      <c r="AZ6" s="343" t="s">
        <v>45</v>
      </c>
      <c r="BA6" s="343" t="s">
        <v>44</v>
      </c>
      <c r="BB6" s="362" t="s">
        <v>59</v>
      </c>
      <c r="BC6" s="343" t="s">
        <v>45</v>
      </c>
      <c r="BD6" s="343" t="s">
        <v>44</v>
      </c>
      <c r="BE6" s="362" t="s">
        <v>59</v>
      </c>
      <c r="BF6" s="343" t="s">
        <v>45</v>
      </c>
      <c r="BG6" s="343" t="s">
        <v>44</v>
      </c>
      <c r="BH6" s="362" t="s">
        <v>59</v>
      </c>
      <c r="BI6" s="343" t="s">
        <v>45</v>
      </c>
      <c r="BJ6" s="343" t="s">
        <v>44</v>
      </c>
      <c r="BK6" s="362" t="s">
        <v>59</v>
      </c>
      <c r="BL6" s="343" t="s">
        <v>45</v>
      </c>
      <c r="BM6" s="343" t="s">
        <v>44</v>
      </c>
      <c r="BN6" s="362" t="s">
        <v>59</v>
      </c>
      <c r="BO6" s="343" t="s">
        <v>45</v>
      </c>
      <c r="BP6" s="343" t="s">
        <v>44</v>
      </c>
      <c r="BQ6" s="362" t="s">
        <v>59</v>
      </c>
      <c r="BR6" s="343" t="s">
        <v>45</v>
      </c>
      <c r="BS6" s="343" t="s">
        <v>44</v>
      </c>
      <c r="BT6" s="362" t="s">
        <v>59</v>
      </c>
      <c r="BU6" s="387"/>
      <c r="BV6" s="387"/>
    </row>
    <row r="7" spans="1:74" ht="16.5" customHeight="1" x14ac:dyDescent="0.25">
      <c r="A7" s="329" t="s">
        <v>42</v>
      </c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1"/>
      <c r="X7" s="347"/>
      <c r="Y7" s="19" t="s">
        <v>41</v>
      </c>
      <c r="AA7" s="368"/>
      <c r="AB7" s="344"/>
      <c r="AC7" s="344"/>
      <c r="AD7" s="363"/>
      <c r="AE7" s="344"/>
      <c r="AF7" s="344"/>
      <c r="AG7" s="363"/>
      <c r="AH7" s="344"/>
      <c r="AI7" s="344"/>
      <c r="AJ7" s="363"/>
      <c r="AK7" s="344"/>
      <c r="AL7" s="344"/>
      <c r="AM7" s="363"/>
      <c r="AN7" s="344"/>
      <c r="AO7" s="344"/>
      <c r="AP7" s="363"/>
      <c r="AQ7" s="344"/>
      <c r="AR7" s="344"/>
      <c r="AS7" s="363"/>
      <c r="AT7" s="344"/>
      <c r="AU7" s="344"/>
      <c r="AV7" s="363"/>
      <c r="AW7" s="344"/>
      <c r="AX7" s="344"/>
      <c r="AY7" s="363"/>
      <c r="AZ7" s="344"/>
      <c r="BA7" s="344"/>
      <c r="BB7" s="363"/>
      <c r="BC7" s="344"/>
      <c r="BD7" s="344"/>
      <c r="BE7" s="363"/>
      <c r="BF7" s="344"/>
      <c r="BG7" s="344"/>
      <c r="BH7" s="363"/>
      <c r="BI7" s="344"/>
      <c r="BJ7" s="344"/>
      <c r="BK7" s="363"/>
      <c r="BL7" s="344"/>
      <c r="BM7" s="344"/>
      <c r="BN7" s="363"/>
      <c r="BO7" s="344"/>
      <c r="BP7" s="344"/>
      <c r="BQ7" s="363"/>
      <c r="BR7" s="344"/>
      <c r="BS7" s="344"/>
      <c r="BT7" s="363"/>
      <c r="BU7" s="388"/>
      <c r="BV7" s="388"/>
    </row>
    <row r="8" spans="1:74" ht="16.5" customHeight="1" x14ac:dyDescent="0.25">
      <c r="A8" s="332"/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4"/>
      <c r="X8" s="347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405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47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326" t="s">
        <v>167</v>
      </c>
      <c r="C10" s="147">
        <v>44575</v>
      </c>
      <c r="D10" s="147">
        <v>44576</v>
      </c>
      <c r="E10" s="21" t="s">
        <v>16</v>
      </c>
      <c r="F10" s="149">
        <v>861926037974936</v>
      </c>
      <c r="G10" s="156"/>
      <c r="H10" s="148" t="s">
        <v>138</v>
      </c>
      <c r="I10" s="148"/>
      <c r="J10" s="103" t="s">
        <v>139</v>
      </c>
      <c r="K10" s="138" t="s">
        <v>140</v>
      </c>
      <c r="L10" s="150" t="s">
        <v>141</v>
      </c>
      <c r="M10" s="150" t="s">
        <v>142</v>
      </c>
      <c r="N10" s="150" t="s">
        <v>143</v>
      </c>
      <c r="O10" s="138"/>
      <c r="P10" s="150" t="s">
        <v>166</v>
      </c>
      <c r="Q10" s="138" t="s">
        <v>151</v>
      </c>
      <c r="R10" s="139" t="s">
        <v>23</v>
      </c>
      <c r="S10" s="148" t="s">
        <v>25</v>
      </c>
      <c r="T10" s="140"/>
      <c r="U10" s="175"/>
      <c r="V10" s="21"/>
      <c r="X10" s="347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327"/>
      <c r="C11" s="147">
        <v>44575</v>
      </c>
      <c r="D11" s="147">
        <v>44576</v>
      </c>
      <c r="E11" s="21" t="s">
        <v>16</v>
      </c>
      <c r="F11" s="149">
        <v>862631039260814</v>
      </c>
      <c r="G11" s="148" t="s">
        <v>144</v>
      </c>
      <c r="H11" s="148" t="s">
        <v>138</v>
      </c>
      <c r="I11" s="148" t="s">
        <v>145</v>
      </c>
      <c r="J11" s="103" t="s">
        <v>146</v>
      </c>
      <c r="K11" s="138" t="s">
        <v>147</v>
      </c>
      <c r="L11" s="150" t="s">
        <v>148</v>
      </c>
      <c r="M11" s="150" t="s">
        <v>142</v>
      </c>
      <c r="N11" s="150" t="s">
        <v>149</v>
      </c>
      <c r="O11" s="138"/>
      <c r="P11" s="150" t="s">
        <v>150</v>
      </c>
      <c r="Q11" s="138" t="s">
        <v>151</v>
      </c>
      <c r="R11" s="139" t="s">
        <v>71</v>
      </c>
      <c r="S11" s="148" t="s">
        <v>152</v>
      </c>
      <c r="T11" s="140"/>
      <c r="U11" s="175"/>
      <c r="V11" s="21"/>
      <c r="W11" s="6"/>
      <c r="X11" s="348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327"/>
      <c r="C12" s="147">
        <v>44575</v>
      </c>
      <c r="D12" s="147">
        <v>44576</v>
      </c>
      <c r="E12" s="21" t="s">
        <v>16</v>
      </c>
      <c r="F12" s="149">
        <v>863586034541726</v>
      </c>
      <c r="G12" s="156"/>
      <c r="H12" s="148" t="s">
        <v>138</v>
      </c>
      <c r="I12" s="40"/>
      <c r="J12" s="103" t="s">
        <v>146</v>
      </c>
      <c r="K12" s="138" t="s">
        <v>153</v>
      </c>
      <c r="L12" s="150" t="s">
        <v>154</v>
      </c>
      <c r="M12" s="150" t="s">
        <v>142</v>
      </c>
      <c r="N12" s="150" t="s">
        <v>155</v>
      </c>
      <c r="O12" s="138"/>
      <c r="P12" s="150" t="s">
        <v>150</v>
      </c>
      <c r="Q12" s="138" t="s">
        <v>151</v>
      </c>
      <c r="R12" s="139" t="s">
        <v>71</v>
      </c>
      <c r="S12" s="148" t="s">
        <v>156</v>
      </c>
      <c r="T12" s="140"/>
      <c r="U12" s="175"/>
      <c r="V12" s="21"/>
      <c r="X12" s="346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327"/>
      <c r="C13" s="147">
        <v>44575</v>
      </c>
      <c r="D13" s="147">
        <v>44576</v>
      </c>
      <c r="E13" s="21" t="s">
        <v>38</v>
      </c>
      <c r="F13" s="149">
        <v>868183038601329</v>
      </c>
      <c r="G13" s="156"/>
      <c r="H13" s="148" t="s">
        <v>157</v>
      </c>
      <c r="I13" s="148"/>
      <c r="J13" s="103" t="s">
        <v>158</v>
      </c>
      <c r="K13" s="138" t="s">
        <v>159</v>
      </c>
      <c r="L13" s="150" t="s">
        <v>160</v>
      </c>
      <c r="M13" s="150" t="s">
        <v>161</v>
      </c>
      <c r="N13" s="150" t="s">
        <v>40</v>
      </c>
      <c r="O13" s="138"/>
      <c r="P13" s="150" t="s">
        <v>150</v>
      </c>
      <c r="Q13" s="138" t="s">
        <v>151</v>
      </c>
      <c r="R13" s="139" t="s">
        <v>28</v>
      </c>
      <c r="S13" s="148" t="s">
        <v>30</v>
      </c>
      <c r="T13" s="140"/>
      <c r="U13" s="175"/>
      <c r="V13" s="21"/>
      <c r="X13" s="347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328"/>
      <c r="C14" s="147">
        <v>44575</v>
      </c>
      <c r="D14" s="147">
        <v>44576</v>
      </c>
      <c r="E14" s="21" t="s">
        <v>38</v>
      </c>
      <c r="F14" s="149">
        <v>868183038000985</v>
      </c>
      <c r="G14" s="148"/>
      <c r="H14" s="148" t="s">
        <v>157</v>
      </c>
      <c r="I14" s="148" t="s">
        <v>162</v>
      </c>
      <c r="J14" s="103" t="s">
        <v>163</v>
      </c>
      <c r="K14" s="138" t="s">
        <v>164</v>
      </c>
      <c r="L14" s="150" t="s">
        <v>160</v>
      </c>
      <c r="M14" s="150" t="s">
        <v>161</v>
      </c>
      <c r="N14" s="150" t="s">
        <v>165</v>
      </c>
      <c r="O14" s="138"/>
      <c r="P14" s="150" t="s">
        <v>166</v>
      </c>
      <c r="Q14" s="138" t="s">
        <v>151</v>
      </c>
      <c r="R14" s="139" t="s">
        <v>23</v>
      </c>
      <c r="S14" s="148" t="s">
        <v>27</v>
      </c>
      <c r="T14" s="140"/>
      <c r="U14" s="175"/>
      <c r="V14" s="21"/>
      <c r="X14" s="347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326" t="s">
        <v>178</v>
      </c>
      <c r="C15" s="205" t="s">
        <v>168</v>
      </c>
      <c r="D15" s="205" t="s">
        <v>169</v>
      </c>
      <c r="E15" s="21" t="s">
        <v>38</v>
      </c>
      <c r="F15" s="149">
        <v>868183037795551</v>
      </c>
      <c r="G15" s="148"/>
      <c r="H15" s="148" t="s">
        <v>157</v>
      </c>
      <c r="I15" s="148"/>
      <c r="J15" s="103" t="s">
        <v>170</v>
      </c>
      <c r="K15" s="138" t="s">
        <v>171</v>
      </c>
      <c r="L15" s="150"/>
      <c r="M15" s="157" t="s">
        <v>161</v>
      </c>
      <c r="N15" s="150" t="s">
        <v>172</v>
      </c>
      <c r="O15" s="138"/>
      <c r="P15" s="150" t="s">
        <v>150</v>
      </c>
      <c r="Q15" s="138" t="s">
        <v>70</v>
      </c>
      <c r="R15" s="139" t="s">
        <v>28</v>
      </c>
      <c r="S15" s="148" t="s">
        <v>29</v>
      </c>
      <c r="T15" s="140"/>
      <c r="U15" s="175"/>
      <c r="V15" s="21"/>
      <c r="X15" s="347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327"/>
      <c r="C16" s="205" t="s">
        <v>168</v>
      </c>
      <c r="D16" s="205" t="s">
        <v>169</v>
      </c>
      <c r="E16" s="21" t="s">
        <v>38</v>
      </c>
      <c r="F16" s="149">
        <v>868183038062449</v>
      </c>
      <c r="G16" s="148"/>
      <c r="H16" s="148" t="s">
        <v>157</v>
      </c>
      <c r="I16" s="148"/>
      <c r="J16" s="103" t="s">
        <v>170</v>
      </c>
      <c r="K16" s="138"/>
      <c r="L16" s="150" t="s">
        <v>160</v>
      </c>
      <c r="M16" s="157" t="s">
        <v>161</v>
      </c>
      <c r="N16" s="150" t="s">
        <v>40</v>
      </c>
      <c r="O16" s="138"/>
      <c r="P16" s="150" t="s">
        <v>150</v>
      </c>
      <c r="Q16" s="138" t="s">
        <v>70</v>
      </c>
      <c r="R16" s="139" t="s">
        <v>28</v>
      </c>
      <c r="S16" s="148" t="s">
        <v>30</v>
      </c>
      <c r="T16" s="140"/>
      <c r="U16" s="175"/>
      <c r="V16" s="21"/>
      <c r="X16" s="348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327"/>
      <c r="C17" s="205" t="s">
        <v>168</v>
      </c>
      <c r="D17" s="205" t="s">
        <v>169</v>
      </c>
      <c r="E17" s="21" t="s">
        <v>38</v>
      </c>
      <c r="F17" s="149">
        <v>861881051087337</v>
      </c>
      <c r="G17" s="148"/>
      <c r="H17" s="148" t="s">
        <v>157</v>
      </c>
      <c r="I17" s="148"/>
      <c r="J17" s="103" t="s">
        <v>170</v>
      </c>
      <c r="K17" s="138" t="s">
        <v>173</v>
      </c>
      <c r="L17" s="150" t="s">
        <v>174</v>
      </c>
      <c r="M17" s="150" t="s">
        <v>175</v>
      </c>
      <c r="N17" s="150" t="s">
        <v>176</v>
      </c>
      <c r="O17" s="138"/>
      <c r="P17" s="150" t="s">
        <v>150</v>
      </c>
      <c r="Q17" s="138" t="s">
        <v>70</v>
      </c>
      <c r="R17" s="139" t="s">
        <v>71</v>
      </c>
      <c r="S17" s="148" t="s">
        <v>177</v>
      </c>
      <c r="T17" s="140"/>
      <c r="U17" s="175"/>
      <c r="V17" s="21"/>
      <c r="W17" s="15"/>
      <c r="X17" s="346" t="s">
        <v>119</v>
      </c>
      <c r="Y17" s="33" t="s">
        <v>58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328"/>
      <c r="C18" s="205" t="s">
        <v>168</v>
      </c>
      <c r="D18" s="205" t="s">
        <v>169</v>
      </c>
      <c r="E18" s="21" t="s">
        <v>38</v>
      </c>
      <c r="F18" s="149">
        <v>861881051083070</v>
      </c>
      <c r="G18" s="148"/>
      <c r="H18" s="148" t="s">
        <v>157</v>
      </c>
      <c r="I18" s="148"/>
      <c r="J18" s="103" t="s">
        <v>170</v>
      </c>
      <c r="K18" s="138" t="s">
        <v>173</v>
      </c>
      <c r="L18" s="150" t="s">
        <v>174</v>
      </c>
      <c r="M18" s="150" t="s">
        <v>175</v>
      </c>
      <c r="N18" s="150" t="s">
        <v>176</v>
      </c>
      <c r="O18" s="138"/>
      <c r="P18" s="150" t="s">
        <v>150</v>
      </c>
      <c r="Q18" s="138" t="s">
        <v>70</v>
      </c>
      <c r="R18" s="139" t="s">
        <v>71</v>
      </c>
      <c r="S18" s="148" t="s">
        <v>177</v>
      </c>
      <c r="T18" s="140"/>
      <c r="U18" s="175"/>
      <c r="V18" s="21"/>
      <c r="X18" s="347"/>
      <c r="Y18" s="33" t="s">
        <v>72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326" t="s">
        <v>185</v>
      </c>
      <c r="C19" s="147">
        <v>44581</v>
      </c>
      <c r="D19" s="147">
        <v>44583</v>
      </c>
      <c r="E19" s="21" t="s">
        <v>98</v>
      </c>
      <c r="F19" s="149" t="s">
        <v>179</v>
      </c>
      <c r="G19" s="156"/>
      <c r="H19" s="148" t="s">
        <v>157</v>
      </c>
      <c r="I19" s="148"/>
      <c r="J19" s="103"/>
      <c r="K19" s="138"/>
      <c r="L19" s="150"/>
      <c r="M19" s="150"/>
      <c r="N19" s="150"/>
      <c r="O19" s="138"/>
      <c r="P19" s="150" t="s">
        <v>150</v>
      </c>
      <c r="Q19" s="138" t="s">
        <v>151</v>
      </c>
      <c r="R19" s="139" t="s">
        <v>28</v>
      </c>
      <c r="S19" s="148" t="s">
        <v>47</v>
      </c>
      <c r="T19" s="140"/>
      <c r="U19" s="175"/>
      <c r="V19" s="21"/>
      <c r="X19" s="347"/>
      <c r="Y19" s="21" t="s">
        <v>75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327"/>
      <c r="C20" s="147">
        <v>44581</v>
      </c>
      <c r="D20" s="205">
        <v>44583</v>
      </c>
      <c r="E20" s="21" t="s">
        <v>98</v>
      </c>
      <c r="F20" s="149" t="s">
        <v>179</v>
      </c>
      <c r="G20" s="148"/>
      <c r="H20" s="148" t="s">
        <v>157</v>
      </c>
      <c r="I20" s="148"/>
      <c r="J20" s="103"/>
      <c r="K20" s="138"/>
      <c r="L20" s="150"/>
      <c r="M20" s="150"/>
      <c r="N20" s="150"/>
      <c r="O20" s="138"/>
      <c r="P20" s="150" t="s">
        <v>150</v>
      </c>
      <c r="Q20" s="138" t="s">
        <v>151</v>
      </c>
      <c r="R20" s="139" t="s">
        <v>23</v>
      </c>
      <c r="S20" s="148" t="s">
        <v>26</v>
      </c>
      <c r="T20" s="140"/>
      <c r="U20" s="175"/>
      <c r="V20" s="21"/>
      <c r="X20" s="347"/>
      <c r="Y20" s="21" t="s">
        <v>51</v>
      </c>
      <c r="AA20" s="364" t="s">
        <v>1410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327"/>
      <c r="C21" s="147">
        <v>44581</v>
      </c>
      <c r="D21" s="205">
        <v>44583</v>
      </c>
      <c r="E21" s="21" t="s">
        <v>39</v>
      </c>
      <c r="F21" s="149">
        <v>862549041578751</v>
      </c>
      <c r="G21" s="156"/>
      <c r="H21" s="148" t="s">
        <v>157</v>
      </c>
      <c r="I21" s="148"/>
      <c r="J21" s="103" t="s">
        <v>180</v>
      </c>
      <c r="K21" s="138" t="s">
        <v>181</v>
      </c>
      <c r="L21" s="150"/>
      <c r="M21" s="150" t="s">
        <v>182</v>
      </c>
      <c r="N21" s="150" t="s">
        <v>172</v>
      </c>
      <c r="O21" s="138"/>
      <c r="P21" s="150" t="s">
        <v>150</v>
      </c>
      <c r="Q21" s="138" t="s">
        <v>151</v>
      </c>
      <c r="R21" s="139" t="s">
        <v>28</v>
      </c>
      <c r="S21" s="148" t="s">
        <v>30</v>
      </c>
      <c r="T21" s="140"/>
      <c r="U21" s="175"/>
      <c r="V21" s="21"/>
      <c r="X21" s="348"/>
      <c r="Y21" s="21" t="s">
        <v>47</v>
      </c>
      <c r="AA21" s="365"/>
      <c r="AB21" s="349">
        <f>SUM(AB8:AD19)</f>
        <v>3</v>
      </c>
      <c r="AC21" s="350"/>
      <c r="AD21" s="351"/>
      <c r="AE21" s="349">
        <f t="shared" ref="AE21" si="39">SUM(AE8:AG19)</f>
        <v>130</v>
      </c>
      <c r="AF21" s="350"/>
      <c r="AG21" s="351"/>
      <c r="AH21" s="349">
        <f t="shared" ref="AH21" si="40">SUM(AH8:AJ19)</f>
        <v>16</v>
      </c>
      <c r="AI21" s="350"/>
      <c r="AJ21" s="351"/>
      <c r="AK21" s="349">
        <f t="shared" ref="AK21" si="41">SUM(AK8:AM19)</f>
        <v>52</v>
      </c>
      <c r="AL21" s="350"/>
      <c r="AM21" s="351"/>
      <c r="AN21" s="349">
        <f t="shared" ref="AN21" si="42">SUM(AN8:AP19)</f>
        <v>45</v>
      </c>
      <c r="AO21" s="350"/>
      <c r="AP21" s="351"/>
      <c r="AQ21" s="349">
        <f t="shared" ref="AQ21" si="43">SUM(AQ8:AS19)</f>
        <v>4</v>
      </c>
      <c r="AR21" s="350"/>
      <c r="AS21" s="351"/>
      <c r="AT21" s="349">
        <f t="shared" ref="AT21" si="44">SUM(AT8:AV19)</f>
        <v>7</v>
      </c>
      <c r="AU21" s="350"/>
      <c r="AV21" s="351"/>
      <c r="AW21" s="349">
        <f t="shared" ref="AW21" si="45">SUM(AW8:AY19)</f>
        <v>0</v>
      </c>
      <c r="AX21" s="350"/>
      <c r="AY21" s="351"/>
      <c r="AZ21" s="349">
        <f t="shared" ref="AZ21" si="46">SUM(AZ8:BB19)</f>
        <v>1</v>
      </c>
      <c r="BA21" s="350"/>
      <c r="BB21" s="351"/>
      <c r="BC21" s="349">
        <f t="shared" ref="BC21" si="47">SUM(BC8:BE19)</f>
        <v>14</v>
      </c>
      <c r="BD21" s="350"/>
      <c r="BE21" s="351"/>
      <c r="BF21" s="349">
        <f t="shared" ref="BF21" si="48">SUM(BF8:BH19)</f>
        <v>16</v>
      </c>
      <c r="BG21" s="350"/>
      <c r="BH21" s="351"/>
      <c r="BI21" s="349">
        <v>0</v>
      </c>
      <c r="BJ21" s="350"/>
      <c r="BK21" s="351"/>
      <c r="BL21" s="349">
        <f>SUM(BL20:BN20)</f>
        <v>6</v>
      </c>
      <c r="BM21" s="350"/>
      <c r="BN21" s="351"/>
      <c r="BO21" s="349">
        <f>SUM(BO8:BQ19)</f>
        <v>1</v>
      </c>
      <c r="BP21" s="350"/>
      <c r="BQ21" s="351"/>
      <c r="BR21" s="349">
        <f>SUM(BR8:BT19)</f>
        <v>0</v>
      </c>
      <c r="BS21" s="350"/>
      <c r="BT21" s="351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327"/>
      <c r="C22" s="147">
        <v>44581</v>
      </c>
      <c r="D22" s="205">
        <v>44583</v>
      </c>
      <c r="E22" s="21" t="s">
        <v>38</v>
      </c>
      <c r="F22" s="149">
        <v>868183037839094</v>
      </c>
      <c r="G22" s="156"/>
      <c r="H22" s="148" t="s">
        <v>157</v>
      </c>
      <c r="I22" s="148"/>
      <c r="J22" s="103" t="s">
        <v>146</v>
      </c>
      <c r="K22" s="138" t="s">
        <v>183</v>
      </c>
      <c r="L22" s="150" t="s">
        <v>160</v>
      </c>
      <c r="M22" s="150" t="s">
        <v>161</v>
      </c>
      <c r="N22" s="150" t="s">
        <v>40</v>
      </c>
      <c r="O22" s="138"/>
      <c r="P22" s="150" t="s">
        <v>150</v>
      </c>
      <c r="Q22" s="138" t="s">
        <v>151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328"/>
      <c r="C23" s="147">
        <v>44581</v>
      </c>
      <c r="D23" s="205">
        <v>44583</v>
      </c>
      <c r="E23" s="21" t="s">
        <v>38</v>
      </c>
      <c r="F23" s="149">
        <v>868183038017575</v>
      </c>
      <c r="G23" s="156"/>
      <c r="H23" s="148" t="s">
        <v>157</v>
      </c>
      <c r="I23" s="148"/>
      <c r="J23" s="103" t="s">
        <v>184</v>
      </c>
      <c r="K23" s="138" t="s">
        <v>181</v>
      </c>
      <c r="L23" s="150" t="s">
        <v>160</v>
      </c>
      <c r="M23" s="150" t="s">
        <v>161</v>
      </c>
      <c r="N23" s="150" t="s">
        <v>149</v>
      </c>
      <c r="O23" s="138"/>
      <c r="P23" s="150" t="s">
        <v>150</v>
      </c>
      <c r="Q23" s="138" t="s">
        <v>151</v>
      </c>
      <c r="R23" s="139" t="s">
        <v>71</v>
      </c>
      <c r="S23" s="148" t="s">
        <v>152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326" t="s">
        <v>213</v>
      </c>
      <c r="C24" s="147">
        <v>44683</v>
      </c>
      <c r="D24" s="147">
        <v>44683</v>
      </c>
      <c r="E24" s="21" t="s">
        <v>19</v>
      </c>
      <c r="F24" s="149">
        <v>868926033975001</v>
      </c>
      <c r="G24" s="148"/>
      <c r="H24" s="148" t="s">
        <v>157</v>
      </c>
      <c r="I24" s="49"/>
      <c r="J24" s="103" t="s">
        <v>186</v>
      </c>
      <c r="K24" s="138" t="s">
        <v>187</v>
      </c>
      <c r="L24" s="150"/>
      <c r="M24" s="150" t="s">
        <v>188</v>
      </c>
      <c r="N24" s="150" t="s">
        <v>189</v>
      </c>
      <c r="O24" s="138"/>
      <c r="P24" s="150" t="s">
        <v>150</v>
      </c>
      <c r="Q24" s="138" t="s">
        <v>70</v>
      </c>
      <c r="R24" s="139" t="s">
        <v>23</v>
      </c>
      <c r="S24" s="148" t="s">
        <v>27</v>
      </c>
      <c r="T24" s="140"/>
      <c r="U24" s="175"/>
      <c r="V24" s="21"/>
      <c r="Y24" s="1">
        <f>SUM(Y27:Y42)</f>
        <v>2007</v>
      </c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327"/>
      <c r="C25" s="147">
        <v>44683</v>
      </c>
      <c r="D25" s="147">
        <v>44683</v>
      </c>
      <c r="E25" s="21" t="s">
        <v>19</v>
      </c>
      <c r="F25" s="149">
        <v>866192037818620</v>
      </c>
      <c r="G25" s="148"/>
      <c r="H25" s="148" t="s">
        <v>157</v>
      </c>
      <c r="I25" s="148" t="s">
        <v>190</v>
      </c>
      <c r="J25" s="103" t="s">
        <v>191</v>
      </c>
      <c r="K25" s="138"/>
      <c r="L25" s="150"/>
      <c r="M25" s="150" t="s">
        <v>192</v>
      </c>
      <c r="N25" s="150" t="s">
        <v>193</v>
      </c>
      <c r="O25" s="138"/>
      <c r="P25" s="150" t="s">
        <v>150</v>
      </c>
      <c r="Q25" s="138" t="s">
        <v>70</v>
      </c>
      <c r="R25" s="139" t="s">
        <v>28</v>
      </c>
      <c r="S25" s="148" t="s">
        <v>31</v>
      </c>
      <c r="T25" s="140"/>
      <c r="U25" s="175"/>
      <c r="V25" s="21"/>
      <c r="W25" s="91"/>
      <c r="X25" s="342" t="s">
        <v>50</v>
      </c>
      <c r="Y25" s="343" t="s">
        <v>22</v>
      </c>
      <c r="Z25" s="14"/>
      <c r="AA25" s="354" t="s">
        <v>64</v>
      </c>
      <c r="AB25" s="355"/>
      <c r="AC25" s="14"/>
      <c r="AD25" s="342" t="s">
        <v>90</v>
      </c>
      <c r="AE25" s="342"/>
      <c r="AF25" s="342"/>
      <c r="AG25" s="9"/>
      <c r="AL25" s="100"/>
      <c r="AM25" s="342" t="s">
        <v>66</v>
      </c>
      <c r="AN25" s="342"/>
      <c r="AO25" s="342"/>
      <c r="AP25" s="342"/>
      <c r="AQ25" s="342"/>
      <c r="AR25" s="342"/>
      <c r="AS25" s="342"/>
      <c r="AT25" s="342"/>
      <c r="AU25" s="44"/>
      <c r="AV25" s="44"/>
      <c r="AW25" s="44"/>
    </row>
    <row r="26" spans="1:74" ht="16.5" customHeight="1" x14ac:dyDescent="0.25">
      <c r="A26" s="175">
        <v>17</v>
      </c>
      <c r="B26" s="327"/>
      <c r="C26" s="147">
        <v>44683</v>
      </c>
      <c r="D26" s="147">
        <v>44683</v>
      </c>
      <c r="E26" s="21" t="s">
        <v>19</v>
      </c>
      <c r="F26" s="149">
        <v>868345031037849</v>
      </c>
      <c r="G26" s="148"/>
      <c r="H26" s="148" t="s">
        <v>157</v>
      </c>
      <c r="I26" s="40"/>
      <c r="J26" s="103" t="s">
        <v>186</v>
      </c>
      <c r="K26" s="138" t="s">
        <v>187</v>
      </c>
      <c r="L26" s="150"/>
      <c r="M26" s="150" t="s">
        <v>188</v>
      </c>
      <c r="N26" s="150" t="s">
        <v>189</v>
      </c>
      <c r="O26" s="138"/>
      <c r="P26" s="150" t="s">
        <v>150</v>
      </c>
      <c r="Q26" s="138" t="s">
        <v>70</v>
      </c>
      <c r="R26" s="139" t="s">
        <v>23</v>
      </c>
      <c r="S26" s="148" t="s">
        <v>27</v>
      </c>
      <c r="T26" s="140"/>
      <c r="U26" s="175"/>
      <c r="V26" s="21"/>
      <c r="X26" s="342"/>
      <c r="Y26" s="344"/>
      <c r="Z26" s="14"/>
      <c r="AA26" s="356"/>
      <c r="AB26" s="357"/>
      <c r="AC26" s="14"/>
      <c r="AD26" s="342"/>
      <c r="AE26" s="342"/>
      <c r="AF26" s="342"/>
      <c r="AG26" s="99"/>
      <c r="AL26" s="100"/>
      <c r="AM26" s="359" t="s">
        <v>129</v>
      </c>
      <c r="AN26" s="359" t="s">
        <v>111</v>
      </c>
      <c r="AO26" s="359" t="s">
        <v>110</v>
      </c>
      <c r="AP26" s="359" t="s">
        <v>68</v>
      </c>
      <c r="AQ26" s="359" t="s">
        <v>69</v>
      </c>
      <c r="AR26" s="359" t="s">
        <v>109</v>
      </c>
      <c r="AS26" s="359" t="s">
        <v>67</v>
      </c>
      <c r="AT26" s="359" t="s">
        <v>112</v>
      </c>
      <c r="AU26" s="44"/>
      <c r="AV26" s="44"/>
      <c r="AW26" s="44"/>
    </row>
    <row r="27" spans="1:74" ht="16.5" customHeight="1" x14ac:dyDescent="0.25">
      <c r="A27" s="175">
        <v>18</v>
      </c>
      <c r="B27" s="327"/>
      <c r="C27" s="206" t="s">
        <v>194</v>
      </c>
      <c r="D27" s="206">
        <v>44896</v>
      </c>
      <c r="E27" s="21" t="s">
        <v>19</v>
      </c>
      <c r="F27" s="149">
        <v>868345035620160</v>
      </c>
      <c r="G27" s="148" t="s">
        <v>195</v>
      </c>
      <c r="H27" s="148" t="s">
        <v>157</v>
      </c>
      <c r="I27" s="138"/>
      <c r="J27" s="103" t="s">
        <v>196</v>
      </c>
      <c r="K27" s="138" t="s">
        <v>187</v>
      </c>
      <c r="L27" s="150" t="s">
        <v>197</v>
      </c>
      <c r="M27" s="157" t="s">
        <v>188</v>
      </c>
      <c r="N27" s="150" t="s">
        <v>198</v>
      </c>
      <c r="O27" s="138"/>
      <c r="P27" s="150" t="s">
        <v>150</v>
      </c>
      <c r="Q27" s="138" t="s">
        <v>70</v>
      </c>
      <c r="R27" s="139" t="s">
        <v>71</v>
      </c>
      <c r="S27" s="148" t="s">
        <v>177</v>
      </c>
      <c r="T27" s="140"/>
      <c r="U27" s="175"/>
      <c r="V27" s="21"/>
      <c r="X27" s="19" t="s">
        <v>32</v>
      </c>
      <c r="Y27" s="35">
        <f>COUNTIF($S$10:$S$5001,"*MCU*")</f>
        <v>85</v>
      </c>
      <c r="Z27" s="14"/>
      <c r="AA27" s="45" t="s">
        <v>42</v>
      </c>
      <c r="AB27" s="21">
        <f>COUNTIF($T$10:$T$68,"*CS*")</f>
        <v>2</v>
      </c>
      <c r="AC27" s="14"/>
      <c r="AD27" s="389" t="s">
        <v>91</v>
      </c>
      <c r="AE27" s="390"/>
      <c r="AF27" s="46">
        <f>COUNTIF($T$10:$T$5001,"*PIN*")</f>
        <v>0</v>
      </c>
      <c r="AG27" s="99"/>
      <c r="AL27" s="100"/>
      <c r="AM27" s="359"/>
      <c r="AN27" s="359"/>
      <c r="AO27" s="359"/>
      <c r="AP27" s="359"/>
      <c r="AQ27" s="359"/>
      <c r="AR27" s="359"/>
      <c r="AS27" s="359"/>
      <c r="AT27" s="359"/>
      <c r="AU27" s="44"/>
      <c r="AV27" s="44"/>
      <c r="AW27" s="44"/>
    </row>
    <row r="28" spans="1:74" ht="16.5" customHeight="1" x14ac:dyDescent="0.25">
      <c r="A28" s="175">
        <v>19</v>
      </c>
      <c r="B28" s="327"/>
      <c r="C28" s="206" t="s">
        <v>199</v>
      </c>
      <c r="D28" s="206" t="s">
        <v>200</v>
      </c>
      <c r="E28" s="21" t="s">
        <v>19</v>
      </c>
      <c r="F28" s="149">
        <v>864811037159857</v>
      </c>
      <c r="G28" s="148"/>
      <c r="H28" s="148" t="s">
        <v>157</v>
      </c>
      <c r="I28" s="138"/>
      <c r="J28" s="157" t="s">
        <v>201</v>
      </c>
      <c r="K28" s="138" t="s">
        <v>187</v>
      </c>
      <c r="L28" s="150" t="s">
        <v>202</v>
      </c>
      <c r="M28" s="157" t="s">
        <v>188</v>
      </c>
      <c r="N28" s="150" t="s">
        <v>198</v>
      </c>
      <c r="O28" s="138"/>
      <c r="P28" s="150" t="s">
        <v>150</v>
      </c>
      <c r="Q28" s="138" t="s">
        <v>70</v>
      </c>
      <c r="R28" s="139" t="s">
        <v>71</v>
      </c>
      <c r="S28" s="148" t="s">
        <v>177</v>
      </c>
      <c r="T28" s="140"/>
      <c r="U28" s="175"/>
      <c r="V28" s="21"/>
      <c r="X28" s="19" t="s">
        <v>73</v>
      </c>
      <c r="Y28" s="35">
        <f>COUNTIF($S$10:$S$5001,"*GSM*")</f>
        <v>48</v>
      </c>
      <c r="Z28" s="14"/>
      <c r="AA28" s="45" t="s">
        <v>74</v>
      </c>
      <c r="AB28" s="21">
        <f>COUNTIF($T$71:$T$115,"*CS*")</f>
        <v>0</v>
      </c>
      <c r="AC28" s="14"/>
      <c r="AD28" s="389" t="s">
        <v>92</v>
      </c>
      <c r="AE28" s="390"/>
      <c r="AF28" s="46">
        <f>COUNTIF($T$10:$T$5001,"*RTC*")</f>
        <v>0</v>
      </c>
      <c r="AG28" s="99"/>
      <c r="AL28" s="9"/>
      <c r="AM28" s="359"/>
      <c r="AN28" s="359"/>
      <c r="AO28" s="359"/>
      <c r="AP28" s="359"/>
      <c r="AQ28" s="359"/>
      <c r="AR28" s="359"/>
      <c r="AS28" s="359"/>
      <c r="AT28" s="359"/>
      <c r="AU28" s="44"/>
      <c r="AV28" s="44"/>
      <c r="AW28" s="44"/>
    </row>
    <row r="29" spans="1:74" ht="16.5" customHeight="1" x14ac:dyDescent="0.25">
      <c r="A29" s="175">
        <v>20</v>
      </c>
      <c r="B29" s="327"/>
      <c r="C29" s="206" t="s">
        <v>199</v>
      </c>
      <c r="D29" s="206" t="s">
        <v>200</v>
      </c>
      <c r="E29" s="21" t="s">
        <v>19</v>
      </c>
      <c r="F29" s="149">
        <v>868345031035231</v>
      </c>
      <c r="G29" s="148"/>
      <c r="H29" s="148" t="s">
        <v>157</v>
      </c>
      <c r="I29" s="148"/>
      <c r="J29" s="103" t="s">
        <v>186</v>
      </c>
      <c r="K29" s="138" t="s">
        <v>203</v>
      </c>
      <c r="L29" s="150" t="s">
        <v>204</v>
      </c>
      <c r="M29" s="157" t="s">
        <v>188</v>
      </c>
      <c r="N29" s="150" t="s">
        <v>205</v>
      </c>
      <c r="O29" s="138"/>
      <c r="P29" s="150" t="s">
        <v>150</v>
      </c>
      <c r="Q29" s="138" t="s">
        <v>70</v>
      </c>
      <c r="R29" s="139" t="s">
        <v>71</v>
      </c>
      <c r="S29" s="148" t="s">
        <v>206</v>
      </c>
      <c r="T29" s="140"/>
      <c r="U29" s="175"/>
      <c r="V29" s="21"/>
      <c r="X29" s="19" t="s">
        <v>76</v>
      </c>
      <c r="Y29" s="35">
        <f>COUNTIF($S$10:$S$5001,"*GPS*")</f>
        <v>55</v>
      </c>
      <c r="Z29" s="14"/>
      <c r="AA29" s="45" t="s">
        <v>80</v>
      </c>
      <c r="AB29" s="21">
        <f>COUNTIF($T$118:$T$312,"*CS*")</f>
        <v>7</v>
      </c>
      <c r="AC29" s="14"/>
      <c r="AD29" s="389" t="s">
        <v>95</v>
      </c>
      <c r="AE29" s="390"/>
      <c r="AF29" s="46">
        <f>COUNTIF($T$10:$T$5001,"*CS*")</f>
        <v>97</v>
      </c>
      <c r="AG29" s="9"/>
      <c r="AL29" s="100"/>
      <c r="AM29" s="359"/>
      <c r="AN29" s="359"/>
      <c r="AO29" s="359"/>
      <c r="AP29" s="359"/>
      <c r="AQ29" s="359"/>
      <c r="AR29" s="359"/>
      <c r="AS29" s="359"/>
      <c r="AT29" s="359"/>
      <c r="AU29" s="44"/>
      <c r="AV29" s="44"/>
      <c r="AW29" s="44"/>
    </row>
    <row r="30" spans="1:74" ht="16.5" customHeight="1" x14ac:dyDescent="0.25">
      <c r="A30" s="175">
        <v>21</v>
      </c>
      <c r="B30" s="327"/>
      <c r="C30" s="206" t="s">
        <v>199</v>
      </c>
      <c r="D30" s="206" t="s">
        <v>200</v>
      </c>
      <c r="E30" s="21" t="s">
        <v>19</v>
      </c>
      <c r="F30" s="149">
        <v>866050031811670</v>
      </c>
      <c r="G30" s="148"/>
      <c r="H30" s="148" t="s">
        <v>157</v>
      </c>
      <c r="I30" s="138"/>
      <c r="J30" s="157" t="s">
        <v>201</v>
      </c>
      <c r="K30" s="138" t="s">
        <v>187</v>
      </c>
      <c r="L30" s="157" t="s">
        <v>188</v>
      </c>
      <c r="M30" s="150"/>
      <c r="N30" s="150" t="s">
        <v>189</v>
      </c>
      <c r="O30" s="138"/>
      <c r="P30" s="150" t="s">
        <v>150</v>
      </c>
      <c r="Q30" s="138" t="s">
        <v>70</v>
      </c>
      <c r="R30" s="139" t="s">
        <v>23</v>
      </c>
      <c r="S30" s="148" t="s">
        <v>27</v>
      </c>
      <c r="T30" s="140"/>
      <c r="U30" s="175"/>
      <c r="V30" s="21"/>
      <c r="X30" s="19" t="s">
        <v>136</v>
      </c>
      <c r="Y30" s="35">
        <f>COUNTIF($S$10:$S$5001,"*ACC*")</f>
        <v>1</v>
      </c>
      <c r="Z30" s="14"/>
      <c r="AA30" s="45" t="s">
        <v>81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327"/>
      <c r="C31" s="206" t="s">
        <v>199</v>
      </c>
      <c r="D31" s="206" t="s">
        <v>200</v>
      </c>
      <c r="E31" s="21" t="s">
        <v>19</v>
      </c>
      <c r="F31" s="149">
        <v>868926033914984</v>
      </c>
      <c r="G31" s="148"/>
      <c r="H31" s="148" t="s">
        <v>157</v>
      </c>
      <c r="I31" s="138"/>
      <c r="J31" s="157" t="s">
        <v>196</v>
      </c>
      <c r="K31" s="138" t="s">
        <v>187</v>
      </c>
      <c r="L31" s="138" t="s">
        <v>207</v>
      </c>
      <c r="M31" s="157" t="s">
        <v>188</v>
      </c>
      <c r="N31" s="150" t="s">
        <v>208</v>
      </c>
      <c r="O31" s="138"/>
      <c r="P31" s="150" t="s">
        <v>150</v>
      </c>
      <c r="Q31" s="138" t="s">
        <v>70</v>
      </c>
      <c r="R31" s="139" t="s">
        <v>71</v>
      </c>
      <c r="S31" s="148" t="s">
        <v>177</v>
      </c>
      <c r="T31" s="140"/>
      <c r="U31" s="175"/>
      <c r="V31" s="21"/>
      <c r="X31" s="19" t="s">
        <v>33</v>
      </c>
      <c r="Y31" s="35">
        <f>COUNTIF($S$10:$S$5001,"*NG*")</f>
        <v>137</v>
      </c>
      <c r="Z31" s="14"/>
      <c r="AA31" s="45" t="s">
        <v>82</v>
      </c>
      <c r="AB31" s="21">
        <f>COUNTIF($T$435:$T$622,"*CS*")</f>
        <v>15</v>
      </c>
      <c r="AC31" s="14"/>
      <c r="AD31" s="14"/>
      <c r="AE31" s="14"/>
      <c r="AF31" s="182" t="s">
        <v>130</v>
      </c>
      <c r="AG31" s="181" t="s">
        <v>131</v>
      </c>
      <c r="AH31" s="181" t="s">
        <v>133</v>
      </c>
      <c r="AI31" s="181" t="s">
        <v>134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327"/>
      <c r="C32" s="206" t="s">
        <v>199</v>
      </c>
      <c r="D32" s="206" t="s">
        <v>200</v>
      </c>
      <c r="E32" s="21" t="s">
        <v>19</v>
      </c>
      <c r="F32" s="149">
        <v>869627031845290</v>
      </c>
      <c r="G32" s="148" t="s">
        <v>195</v>
      </c>
      <c r="H32" s="148" t="s">
        <v>157</v>
      </c>
      <c r="I32" s="40" t="s">
        <v>209</v>
      </c>
      <c r="J32" s="157" t="s">
        <v>196</v>
      </c>
      <c r="K32" s="138"/>
      <c r="L32" s="138" t="s">
        <v>210</v>
      </c>
      <c r="M32" s="157" t="s">
        <v>188</v>
      </c>
      <c r="N32" s="138" t="s">
        <v>40</v>
      </c>
      <c r="O32" s="138"/>
      <c r="P32" s="150" t="s">
        <v>150</v>
      </c>
      <c r="Q32" s="138" t="s">
        <v>70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352</v>
      </c>
      <c r="Z32" s="14"/>
      <c r="AA32" s="45" t="s">
        <v>83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327"/>
      <c r="C33" s="206" t="s">
        <v>199</v>
      </c>
      <c r="D33" s="206" t="s">
        <v>200</v>
      </c>
      <c r="E33" s="21" t="s">
        <v>19</v>
      </c>
      <c r="F33" s="149">
        <v>869627031835523</v>
      </c>
      <c r="G33" s="148"/>
      <c r="H33" s="148" t="s">
        <v>157</v>
      </c>
      <c r="I33" s="138"/>
      <c r="J33" s="157" t="s">
        <v>191</v>
      </c>
      <c r="K33" s="138" t="s">
        <v>187</v>
      </c>
      <c r="L33" s="138" t="s">
        <v>210</v>
      </c>
      <c r="M33" s="157" t="s">
        <v>188</v>
      </c>
      <c r="N33" s="150" t="s">
        <v>208</v>
      </c>
      <c r="O33" s="138"/>
      <c r="P33" s="150" t="s">
        <v>150</v>
      </c>
      <c r="Q33" s="138" t="s">
        <v>70</v>
      </c>
      <c r="R33" s="139" t="s">
        <v>71</v>
      </c>
      <c r="S33" s="148" t="s">
        <v>177</v>
      </c>
      <c r="T33" s="140"/>
      <c r="U33" s="175"/>
      <c r="V33" s="21"/>
      <c r="W33" s="14"/>
      <c r="X33" s="19" t="s">
        <v>35</v>
      </c>
      <c r="Y33" s="35">
        <f>COUNTIF($S$10:$S$5001,"*MCH*")</f>
        <v>75</v>
      </c>
      <c r="Z33" s="14"/>
      <c r="AA33" s="45" t="s">
        <v>84</v>
      </c>
      <c r="AB33" s="21">
        <f>COUNTIF($T$756:$T$874,"*CS*")</f>
        <v>14</v>
      </c>
      <c r="AC33" s="14"/>
      <c r="AD33" s="14"/>
      <c r="AE33" s="14"/>
      <c r="AF33" s="152" t="s">
        <v>132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327"/>
      <c r="C34" s="206" t="s">
        <v>199</v>
      </c>
      <c r="D34" s="206" t="s">
        <v>200</v>
      </c>
      <c r="E34" s="21" t="s">
        <v>19</v>
      </c>
      <c r="F34" s="149">
        <v>866192037813381</v>
      </c>
      <c r="G34" s="148"/>
      <c r="H34" s="148" t="s">
        <v>157</v>
      </c>
      <c r="I34" s="138" t="s">
        <v>190</v>
      </c>
      <c r="J34" s="103" t="s">
        <v>186</v>
      </c>
      <c r="K34" s="138" t="s">
        <v>187</v>
      </c>
      <c r="L34" s="138" t="s">
        <v>211</v>
      </c>
      <c r="M34" s="157" t="s">
        <v>188</v>
      </c>
      <c r="N34" s="150" t="s">
        <v>208</v>
      </c>
      <c r="O34" s="138"/>
      <c r="P34" s="150" t="s">
        <v>150</v>
      </c>
      <c r="Q34" s="138" t="s">
        <v>70</v>
      </c>
      <c r="R34" s="139" t="s">
        <v>71</v>
      </c>
      <c r="S34" s="148" t="s">
        <v>177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85</v>
      </c>
      <c r="AB34" s="21">
        <f>COUNTIF($T$877:$T$1110,"*CS*")</f>
        <v>15</v>
      </c>
      <c r="AC34" s="204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327"/>
      <c r="C35" s="206" t="s">
        <v>199</v>
      </c>
      <c r="D35" s="206" t="s">
        <v>200</v>
      </c>
      <c r="E35" s="21" t="s">
        <v>19</v>
      </c>
      <c r="F35" s="149">
        <v>868926033909794</v>
      </c>
      <c r="G35" s="148"/>
      <c r="H35" s="148" t="s">
        <v>157</v>
      </c>
      <c r="I35" s="138"/>
      <c r="J35" s="103" t="s">
        <v>196</v>
      </c>
      <c r="K35" s="138" t="s">
        <v>187</v>
      </c>
      <c r="L35" s="138" t="s">
        <v>207</v>
      </c>
      <c r="M35" s="157" t="s">
        <v>188</v>
      </c>
      <c r="N35" s="150" t="s">
        <v>208</v>
      </c>
      <c r="O35" s="138"/>
      <c r="P35" s="150" t="s">
        <v>150</v>
      </c>
      <c r="Q35" s="138" t="s">
        <v>70</v>
      </c>
      <c r="R35" s="139" t="s">
        <v>71</v>
      </c>
      <c r="S35" s="148" t="s">
        <v>177</v>
      </c>
      <c r="T35" s="140"/>
      <c r="U35" s="175"/>
      <c r="V35" s="21"/>
      <c r="W35" s="14"/>
      <c r="X35" s="19" t="s">
        <v>53</v>
      </c>
      <c r="Y35" s="35">
        <f>COUNTIF($S$10:$S$5001,"*RTB*")</f>
        <v>31</v>
      </c>
      <c r="Z35" s="14"/>
      <c r="AA35" s="45" t="s">
        <v>86</v>
      </c>
      <c r="AB35" s="21">
        <f>COUNTIF($T$1113:$T$1173,"*CS*")</f>
        <v>14</v>
      </c>
      <c r="AC35" s="204"/>
      <c r="AD35" s="14"/>
      <c r="AE35" s="14"/>
      <c r="AF35" s="152" t="s">
        <v>98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327"/>
      <c r="C36" s="206" t="s">
        <v>199</v>
      </c>
      <c r="D36" s="206" t="s">
        <v>200</v>
      </c>
      <c r="E36" s="21" t="s">
        <v>19</v>
      </c>
      <c r="F36" s="149">
        <v>868926033949790</v>
      </c>
      <c r="G36" s="148"/>
      <c r="H36" s="148" t="s">
        <v>157</v>
      </c>
      <c r="I36" s="138"/>
      <c r="J36" s="103" t="s">
        <v>191</v>
      </c>
      <c r="K36" s="138" t="s">
        <v>187</v>
      </c>
      <c r="L36" s="138" t="s">
        <v>212</v>
      </c>
      <c r="M36" s="157" t="s">
        <v>188</v>
      </c>
      <c r="N36" s="150" t="s">
        <v>208</v>
      </c>
      <c r="O36" s="138"/>
      <c r="P36" s="150" t="s">
        <v>150</v>
      </c>
      <c r="Q36" s="138" t="s">
        <v>70</v>
      </c>
      <c r="R36" s="139" t="s">
        <v>71</v>
      </c>
      <c r="S36" s="148" t="s">
        <v>177</v>
      </c>
      <c r="T36" s="140"/>
      <c r="U36" s="138"/>
      <c r="V36" s="21"/>
      <c r="W36" s="14"/>
      <c r="X36" s="31" t="s">
        <v>40</v>
      </c>
      <c r="Y36" s="31">
        <f>COUNTIF($S$10:$S$5001,"*NCFW*")</f>
        <v>771</v>
      </c>
      <c r="Z36" s="14"/>
      <c r="AA36" s="51" t="s">
        <v>87</v>
      </c>
      <c r="AB36" s="52">
        <f>COUNTIF($T$1176:$T$1326,"*CS*")</f>
        <v>0</v>
      </c>
      <c r="AC36" s="20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328"/>
      <c r="C37" s="206" t="s">
        <v>199</v>
      </c>
      <c r="D37" s="206" t="s">
        <v>200</v>
      </c>
      <c r="E37" s="21" t="s">
        <v>19</v>
      </c>
      <c r="F37" s="149">
        <v>868926033923399</v>
      </c>
      <c r="G37" s="148"/>
      <c r="H37" s="148" t="s">
        <v>157</v>
      </c>
      <c r="I37" s="138"/>
      <c r="J37" s="103" t="s">
        <v>191</v>
      </c>
      <c r="K37" s="138" t="s">
        <v>187</v>
      </c>
      <c r="L37" s="138" t="s">
        <v>210</v>
      </c>
      <c r="M37" s="157" t="s">
        <v>188</v>
      </c>
      <c r="N37" s="150" t="s">
        <v>198</v>
      </c>
      <c r="O37" s="138"/>
      <c r="P37" s="150" t="s">
        <v>150</v>
      </c>
      <c r="Q37" s="138" t="s">
        <v>70</v>
      </c>
      <c r="R37" s="139" t="s">
        <v>71</v>
      </c>
      <c r="S37" s="148" t="s">
        <v>177</v>
      </c>
      <c r="T37" s="140"/>
      <c r="U37" s="138"/>
      <c r="V37" s="52"/>
      <c r="W37" s="58"/>
      <c r="X37" s="31" t="s">
        <v>36</v>
      </c>
      <c r="Y37" s="31">
        <f>COUNTIF($S$10:$S$5001,"*KL*")</f>
        <v>173</v>
      </c>
      <c r="Z37" s="58"/>
      <c r="AA37" s="51" t="s">
        <v>88</v>
      </c>
      <c r="AB37" s="52">
        <f>COUNTIF($T$1329:$T$1425,"*CS*")</f>
        <v>7</v>
      </c>
      <c r="AC37" s="204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326" t="s">
        <v>218</v>
      </c>
      <c r="C38" s="147">
        <v>44567</v>
      </c>
      <c r="D38" s="147">
        <v>44568</v>
      </c>
      <c r="E38" s="21" t="s">
        <v>19</v>
      </c>
      <c r="F38" s="149">
        <v>868926033943082</v>
      </c>
      <c r="G38" s="148" t="s">
        <v>195</v>
      </c>
      <c r="H38" s="148" t="s">
        <v>138</v>
      </c>
      <c r="I38" s="148" t="s">
        <v>214</v>
      </c>
      <c r="J38" s="103" t="s">
        <v>215</v>
      </c>
      <c r="K38" s="138"/>
      <c r="L38" s="150" t="s">
        <v>188</v>
      </c>
      <c r="M38" s="150"/>
      <c r="N38" s="150" t="s">
        <v>216</v>
      </c>
      <c r="O38" s="138"/>
      <c r="P38" s="150" t="s">
        <v>150</v>
      </c>
      <c r="Q38" s="138" t="s">
        <v>151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57</v>
      </c>
      <c r="Y38" s="138">
        <f>COUNTIF($P$10:$P$5001,"*ĐM*")</f>
        <v>89</v>
      </c>
      <c r="Z38" s="14"/>
      <c r="AA38" s="51" t="s">
        <v>89</v>
      </c>
      <c r="AB38" s="52">
        <f>COUNTIF($T$1438:$T$1999,"*CS*")</f>
        <v>9</v>
      </c>
      <c r="AC38" s="204"/>
      <c r="AD38" s="14"/>
      <c r="AE38" s="14"/>
      <c r="AF38" s="14"/>
      <c r="AG38" s="358" t="s">
        <v>125</v>
      </c>
      <c r="AH38" s="358"/>
      <c r="AI38" s="14"/>
      <c r="AJ38" s="358" t="s">
        <v>124</v>
      </c>
      <c r="AK38" s="358"/>
      <c r="AL38" s="14"/>
      <c r="AM38" s="358" t="s">
        <v>123</v>
      </c>
      <c r="AN38" s="358"/>
      <c r="AO38" s="358"/>
      <c r="AP38" s="358"/>
      <c r="AQ38" s="358"/>
      <c r="AR38" s="14"/>
      <c r="AS38" s="14" t="s">
        <v>122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121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328"/>
      <c r="C39" s="147">
        <v>44567</v>
      </c>
      <c r="D39" s="147">
        <v>44568</v>
      </c>
      <c r="E39" s="21" t="s">
        <v>19</v>
      </c>
      <c r="F39" s="149">
        <v>868926033996441</v>
      </c>
      <c r="G39" s="148" t="s">
        <v>195</v>
      </c>
      <c r="H39" s="148" t="s">
        <v>138</v>
      </c>
      <c r="I39" s="148" t="s">
        <v>214</v>
      </c>
      <c r="J39" s="103" t="s">
        <v>215</v>
      </c>
      <c r="K39" s="138"/>
      <c r="L39" s="150" t="s">
        <v>210</v>
      </c>
      <c r="M39" s="150" t="s">
        <v>188</v>
      </c>
      <c r="N39" s="150" t="s">
        <v>217</v>
      </c>
      <c r="O39" s="138"/>
      <c r="P39" s="150" t="s">
        <v>150</v>
      </c>
      <c r="Q39" s="138" t="s">
        <v>151</v>
      </c>
      <c r="R39" s="139" t="s">
        <v>71</v>
      </c>
      <c r="S39" s="148" t="s">
        <v>30</v>
      </c>
      <c r="T39" s="140" t="s">
        <v>75</v>
      </c>
      <c r="U39" s="175"/>
      <c r="V39" s="21"/>
      <c r="W39" s="12"/>
      <c r="X39" s="10" t="s">
        <v>65</v>
      </c>
      <c r="Y39" s="21">
        <f>COUNTIF($P$10:$P$5001,"*KS*")</f>
        <v>139</v>
      </c>
      <c r="Z39" s="14"/>
      <c r="AA39" s="45" t="s">
        <v>37</v>
      </c>
      <c r="AB39" s="21">
        <f>SUM(AB27:AB38)</f>
        <v>97</v>
      </c>
      <c r="AC39" s="204"/>
      <c r="AD39" s="14"/>
      <c r="AE39" s="14"/>
      <c r="AF39" s="72"/>
      <c r="AG39" s="94" t="s">
        <v>113</v>
      </c>
      <c r="AH39" s="94" t="s">
        <v>22</v>
      </c>
      <c r="AI39" s="14"/>
      <c r="AJ39" s="94" t="s">
        <v>114</v>
      </c>
      <c r="AK39" s="94" t="s">
        <v>22</v>
      </c>
      <c r="AL39" s="14"/>
      <c r="AM39" s="94" t="s">
        <v>114</v>
      </c>
      <c r="AN39" s="95" t="s">
        <v>44</v>
      </c>
      <c r="AO39" s="94" t="s">
        <v>45</v>
      </c>
      <c r="AP39" s="94" t="s">
        <v>71</v>
      </c>
      <c r="AQ39" s="94" t="s">
        <v>37</v>
      </c>
      <c r="AR39" s="8"/>
      <c r="AS39" s="94" t="s">
        <v>114</v>
      </c>
      <c r="AT39" s="94" t="s">
        <v>116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94</v>
      </c>
      <c r="BA39" s="94" t="s">
        <v>65</v>
      </c>
      <c r="BB39" s="96" t="s">
        <v>37</v>
      </c>
      <c r="BC39" s="28"/>
      <c r="BD39" s="94" t="s">
        <v>114</v>
      </c>
      <c r="BE39" s="96" t="s">
        <v>77</v>
      </c>
      <c r="BF39" s="96" t="s">
        <v>99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326" t="s">
        <v>224</v>
      </c>
      <c r="C40" s="147">
        <v>44575</v>
      </c>
      <c r="D40" s="147">
        <v>44575</v>
      </c>
      <c r="E40" s="21" t="s">
        <v>38</v>
      </c>
      <c r="F40" s="149">
        <v>868183035936520</v>
      </c>
      <c r="G40" s="148"/>
      <c r="H40" s="148" t="s">
        <v>138</v>
      </c>
      <c r="I40" s="148"/>
      <c r="J40" s="103" t="s">
        <v>219</v>
      </c>
      <c r="K40" s="138"/>
      <c r="L40" s="150" t="s">
        <v>220</v>
      </c>
      <c r="M40" s="150" t="s">
        <v>161</v>
      </c>
      <c r="N40" s="150" t="s">
        <v>40</v>
      </c>
      <c r="O40" s="138"/>
      <c r="P40" s="150" t="s">
        <v>150</v>
      </c>
      <c r="Q40" s="138" t="s">
        <v>151</v>
      </c>
      <c r="R40" s="139" t="s">
        <v>28</v>
      </c>
      <c r="S40" s="148" t="s">
        <v>30</v>
      </c>
      <c r="T40" s="140"/>
      <c r="U40" s="175"/>
      <c r="V40" s="21"/>
      <c r="W40" s="14"/>
      <c r="X40" s="21" t="s">
        <v>806</v>
      </c>
      <c r="Y40" s="21">
        <f>COUNTIF($S$10:$S$5001,"*CAM*")</f>
        <v>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327"/>
      <c r="C41" s="147">
        <v>44567</v>
      </c>
      <c r="D41" s="147">
        <v>44568</v>
      </c>
      <c r="E41" s="21" t="s">
        <v>19</v>
      </c>
      <c r="F41" s="149">
        <v>864811036929987</v>
      </c>
      <c r="G41" s="156"/>
      <c r="H41" s="148" t="s">
        <v>138</v>
      </c>
      <c r="I41" s="148"/>
      <c r="J41" s="154">
        <v>125212203114.155</v>
      </c>
      <c r="K41" s="138" t="s">
        <v>173</v>
      </c>
      <c r="L41" s="150"/>
      <c r="M41" s="154" t="s">
        <v>188</v>
      </c>
      <c r="N41" s="150" t="s">
        <v>221</v>
      </c>
      <c r="O41" s="138"/>
      <c r="P41" s="150" t="s">
        <v>150</v>
      </c>
      <c r="Q41" s="138" t="s">
        <v>151</v>
      </c>
      <c r="R41" s="139" t="s">
        <v>71</v>
      </c>
      <c r="S41" s="148" t="s">
        <v>47</v>
      </c>
      <c r="T41" s="140" t="s">
        <v>75</v>
      </c>
      <c r="U41" s="175"/>
      <c r="V41" s="21"/>
      <c r="W41" s="14"/>
      <c r="X41" s="21" t="s">
        <v>656</v>
      </c>
      <c r="Y41" s="21">
        <f>COUNTIF($S$10:$S$5001,"*SIM*")</f>
        <v>31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128</v>
      </c>
      <c r="AL41" s="14"/>
      <c r="AM41" s="73" t="s">
        <v>19</v>
      </c>
      <c r="AN41" s="74">
        <f>COUNTIFS($E$10:$E$5001,"TG102V",$R$10:$R$5001,"PC",$Q$10:$Q$5001,"Thể")</f>
        <v>16</v>
      </c>
      <c r="AO41" s="21">
        <f>COUNTIFS($E$10:$E$5001,"TG102V",$R$10:$R$5001,"PM",$Q$10:$Q$5001,"Thể")</f>
        <v>17</v>
      </c>
      <c r="AP41" s="21">
        <f>COUNTIFS($E$10:$E$5001,"TG102V",$R$10:$R$5001,"PC+PM",$Q$10:$Q$5001,"Thể")</f>
        <v>94</v>
      </c>
      <c r="AQ41" s="21">
        <f>SUM(AN41:AP41)</f>
        <v>127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7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93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10</v>
      </c>
      <c r="BB41" s="77">
        <f>SUM(AT41:BA41)</f>
        <v>111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99</v>
      </c>
      <c r="BI41" s="77">
        <f>COUNTIFS($E$10:$E$5001,"TG102V",$S$10:$S$5001,"*KL*",$Q$10:$Q$5001,"Thể")</f>
        <v>4</v>
      </c>
      <c r="BJ41" s="77">
        <f>SUM(BE41:BI41)</f>
        <v>103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328"/>
      <c r="C42" s="147">
        <v>44567</v>
      </c>
      <c r="D42" s="147">
        <v>44575</v>
      </c>
      <c r="E42" s="21" t="s">
        <v>16</v>
      </c>
      <c r="F42" s="149">
        <v>863586032902805</v>
      </c>
      <c r="G42" s="148" t="s">
        <v>144</v>
      </c>
      <c r="H42" s="148" t="s">
        <v>138</v>
      </c>
      <c r="I42" s="148"/>
      <c r="J42" s="103"/>
      <c r="K42" s="138" t="s">
        <v>222</v>
      </c>
      <c r="L42" s="150"/>
      <c r="M42" s="150"/>
      <c r="N42" s="150" t="s">
        <v>223</v>
      </c>
      <c r="O42" s="138"/>
      <c r="P42" s="150" t="s">
        <v>166</v>
      </c>
      <c r="Q42" s="138" t="s">
        <v>151</v>
      </c>
      <c r="R42" s="139" t="s">
        <v>23</v>
      </c>
      <c r="S42" s="148" t="s">
        <v>41</v>
      </c>
      <c r="T42" s="140"/>
      <c r="U42" s="175"/>
      <c r="V42" s="21"/>
      <c r="W42" s="14"/>
      <c r="X42" s="21" t="s">
        <v>636</v>
      </c>
      <c r="Y42" s="21">
        <f>COUNTIF($S$10:$S$5001,"*MTH*")</f>
        <v>1</v>
      </c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73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32</v>
      </c>
      <c r="AP42" s="21">
        <f>COUNTIFS($E$10:$E$5001,"TG102SE",$R$10:$R$5001,"PC+PM",$Q$10:$Q$5001,"Thể")</f>
        <v>3</v>
      </c>
      <c r="AQ42" s="21">
        <f>SUM(AN42:AP42)</f>
        <v>73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8</v>
      </c>
      <c r="BJ42" s="77">
        <f t="shared" ref="BJ42:BJ50" si="50">SUM(BE42:BI42)</f>
        <v>36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226</v>
      </c>
      <c r="C43" s="147">
        <v>44581</v>
      </c>
      <c r="D43" s="147">
        <v>44581</v>
      </c>
      <c r="E43" s="21" t="s">
        <v>38</v>
      </c>
      <c r="F43" s="149">
        <v>860157040222322</v>
      </c>
      <c r="G43" s="148" t="s">
        <v>144</v>
      </c>
      <c r="H43" s="148" t="s">
        <v>138</v>
      </c>
      <c r="I43" s="148"/>
      <c r="J43" s="103" t="s">
        <v>215</v>
      </c>
      <c r="K43" s="138" t="s">
        <v>225</v>
      </c>
      <c r="L43" s="150"/>
      <c r="M43" s="150" t="s">
        <v>161</v>
      </c>
      <c r="N43" s="150" t="s">
        <v>149</v>
      </c>
      <c r="O43" s="138"/>
      <c r="P43" s="150" t="s">
        <v>150</v>
      </c>
      <c r="Q43" s="138" t="s">
        <v>151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114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232</v>
      </c>
      <c r="AL43" s="14"/>
      <c r="AM43" s="73" t="s">
        <v>38</v>
      </c>
      <c r="AN43" s="74">
        <f>COUNTIFS($E$10:$E$5001,"TG102LE",$R$10:$R$5001,"PC",$Q$10:$Q$5001,"Thể")</f>
        <v>23</v>
      </c>
      <c r="AO43" s="21">
        <f>COUNTIFS($E$10:$E$5001,"TG102LE",$R$10:$R$5001,"PM",$Q$10:$Q$5001,"Thể")</f>
        <v>189</v>
      </c>
      <c r="AP43" s="21">
        <f>COUNTIFS($E$10:$E$5001,"TG102LE",$R$10:$R$5001,"PC+PM",$Q$10:$Q$5001,"Thể")</f>
        <v>20</v>
      </c>
      <c r="AQ43" s="21">
        <f t="shared" ref="AQ43:AQ52" si="51">SUM(AN43:AP43)</f>
        <v>232</v>
      </c>
      <c r="AR43" s="88"/>
      <c r="AS43" s="81" t="s">
        <v>38</v>
      </c>
      <c r="AT43" s="82">
        <f>COUNTIFS($E$10:$E$5001,"TG102LE",$S$10:$S$5001,"*NG*",$Q$10:$Q$5001,"Thể")</f>
        <v>11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26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17</v>
      </c>
      <c r="BB43" s="77">
        <f t="shared" ref="BB43:BB54" si="52">SUM(AT43:BA43)</f>
        <v>58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147</v>
      </c>
      <c r="BI43" s="77">
        <f>COUNTIFS($E$10:$E$5001,"TG102LE",$S$10:$S$5001,"*KL*",$Q$10:$Q$5001,"Thể")</f>
        <v>43</v>
      </c>
      <c r="BJ43" s="77">
        <f t="shared" si="50"/>
        <v>190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228</v>
      </c>
      <c r="C44" s="147">
        <v>44567</v>
      </c>
      <c r="D44" s="147">
        <v>44568</v>
      </c>
      <c r="E44" s="21" t="s">
        <v>38</v>
      </c>
      <c r="F44" s="149">
        <v>868183035875348</v>
      </c>
      <c r="G44" s="148"/>
      <c r="H44" s="148" t="s">
        <v>157</v>
      </c>
      <c r="I44" s="148"/>
      <c r="J44" s="103" t="s">
        <v>227</v>
      </c>
      <c r="K44" s="138"/>
      <c r="L44" s="150" t="s">
        <v>160</v>
      </c>
      <c r="M44" s="150" t="s">
        <v>161</v>
      </c>
      <c r="N44" s="150" t="s">
        <v>40</v>
      </c>
      <c r="O44" s="138"/>
      <c r="P44" s="150" t="s">
        <v>150</v>
      </c>
      <c r="Q44" s="138" t="s">
        <v>151</v>
      </c>
      <c r="R44" s="139" t="s">
        <v>28</v>
      </c>
      <c r="S44" s="148" t="s">
        <v>30</v>
      </c>
      <c r="T44" s="140"/>
      <c r="U44" s="175"/>
      <c r="V44" s="21"/>
      <c r="X44" s="189" t="s">
        <v>132</v>
      </c>
      <c r="Y44" s="189">
        <f>COUNTIFS($E$10:$E$5001,"TG102LE-4G")</f>
        <v>172</v>
      </c>
      <c r="Z44" s="14"/>
      <c r="AA44" s="352" t="s">
        <v>3</v>
      </c>
      <c r="AB44" s="352" t="s">
        <v>77</v>
      </c>
      <c r="AC44" s="352" t="s">
        <v>99</v>
      </c>
      <c r="AD44" s="352" t="s">
        <v>35</v>
      </c>
      <c r="AE44" s="352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63</v>
      </c>
      <c r="AL44" s="26"/>
      <c r="AM44" s="73" t="s">
        <v>39</v>
      </c>
      <c r="AN44" s="74">
        <f>COUNTIFS($E$10:$E$5001,"TG102E",$R$10:$R$5001,"PC",$Q$10:$Q$5001,"Thể")</f>
        <v>29</v>
      </c>
      <c r="AO44" s="21">
        <f>COUNTIFS($E$10:$E$5001,"TG102E",$R$10:$R$5001,"PM",$Q$10:$Q$5001,"Thể")</f>
        <v>28</v>
      </c>
      <c r="AP44" s="21">
        <f>COUNTIFS($E$10:$E$5001,"TG102SE",$R$10:$R$5001,"PC+PM",$Q$10:$Q$5001,"Thể")</f>
        <v>3</v>
      </c>
      <c r="AQ44" s="21">
        <f t="shared" si="51"/>
        <v>60</v>
      </c>
      <c r="AR44" s="88"/>
      <c r="AS44" s="81" t="s">
        <v>39</v>
      </c>
      <c r="AT44" s="82">
        <f>COUNTIFS($E$10:$E$5001,"TG102E",$S$10:$S$5001,"*NG*",$Q$10:$Q$5001,"Thể")</f>
        <v>12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35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5</v>
      </c>
      <c r="BJ44" s="77">
        <f t="shared" si="50"/>
        <v>31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230</v>
      </c>
      <c r="C45" s="147">
        <v>44567</v>
      </c>
      <c r="D45" s="147">
        <v>44568</v>
      </c>
      <c r="E45" s="21" t="s">
        <v>38</v>
      </c>
      <c r="F45" s="149">
        <v>868183034619127</v>
      </c>
      <c r="G45" s="148"/>
      <c r="H45" s="148" t="s">
        <v>157</v>
      </c>
      <c r="I45" s="148"/>
      <c r="J45" s="103" t="s">
        <v>215</v>
      </c>
      <c r="K45" s="138" t="s">
        <v>173</v>
      </c>
      <c r="L45" s="150" t="s">
        <v>160</v>
      </c>
      <c r="M45" s="150" t="s">
        <v>161</v>
      </c>
      <c r="N45" s="150" t="s">
        <v>229</v>
      </c>
      <c r="O45" s="138"/>
      <c r="P45" s="150" t="s">
        <v>150</v>
      </c>
      <c r="Q45" s="138" t="s">
        <v>151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61</v>
      </c>
      <c r="Z45" s="14"/>
      <c r="AA45" s="353"/>
      <c r="AB45" s="353"/>
      <c r="AC45" s="353"/>
      <c r="AD45" s="353"/>
      <c r="AE45" s="353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326" t="s">
        <v>267</v>
      </c>
      <c r="C46" s="207">
        <v>44713</v>
      </c>
      <c r="D46" s="207">
        <v>44896</v>
      </c>
      <c r="E46" s="21" t="s">
        <v>38</v>
      </c>
      <c r="F46" s="149">
        <v>867857039901728</v>
      </c>
      <c r="G46" s="148" t="s">
        <v>195</v>
      </c>
      <c r="H46" s="148" t="s">
        <v>138</v>
      </c>
      <c r="I46" s="49"/>
      <c r="J46" s="103" t="s">
        <v>231</v>
      </c>
      <c r="K46" s="138" t="s">
        <v>232</v>
      </c>
      <c r="L46" s="150" t="s">
        <v>233</v>
      </c>
      <c r="M46" s="150" t="s">
        <v>161</v>
      </c>
      <c r="N46" s="150" t="s">
        <v>234</v>
      </c>
      <c r="O46" s="138"/>
      <c r="P46" s="150" t="s">
        <v>150</v>
      </c>
      <c r="Q46" s="138" t="s">
        <v>70</v>
      </c>
      <c r="R46" s="139" t="s">
        <v>23</v>
      </c>
      <c r="S46" s="148" t="s">
        <v>156</v>
      </c>
      <c r="T46" s="140"/>
      <c r="U46" s="175"/>
      <c r="V46" s="21"/>
      <c r="X46" s="73" t="s">
        <v>19</v>
      </c>
      <c r="Y46" s="74">
        <f>COUNTIFS($E$10:$E$5001,"TG102V")</f>
        <v>242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8</v>
      </c>
      <c r="AD46" s="61">
        <f>COUNTIFS($E$10:$E$5001,"TG102V",$S$10:$S$5001,"*MCH*")</f>
        <v>2</v>
      </c>
      <c r="AE46" s="61">
        <f>COUNTIFS($E$10:$E$5001,"TG102V",$S$10:$S$5001,"*NCFW*")</f>
        <v>164</v>
      </c>
      <c r="AF46" s="27"/>
      <c r="AG46" s="21">
        <v>7</v>
      </c>
      <c r="AH46" s="21">
        <f>COUNTIFS($Q$756:$Q$874,"Thể")</f>
        <v>83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117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327"/>
      <c r="C47" s="207">
        <v>44713</v>
      </c>
      <c r="D47" s="207">
        <v>44743</v>
      </c>
      <c r="E47" s="21" t="s">
        <v>43</v>
      </c>
      <c r="F47" s="149">
        <v>868183034667928</v>
      </c>
      <c r="G47" s="148"/>
      <c r="H47" s="148" t="s">
        <v>138</v>
      </c>
      <c r="I47" s="49"/>
      <c r="J47" s="103" t="s">
        <v>235</v>
      </c>
      <c r="K47" s="138" t="s">
        <v>236</v>
      </c>
      <c r="L47" s="150" t="s">
        <v>237</v>
      </c>
      <c r="M47" s="150" t="s">
        <v>161</v>
      </c>
      <c r="N47" s="150" t="s">
        <v>238</v>
      </c>
      <c r="O47" s="138"/>
      <c r="P47" s="150" t="s">
        <v>150</v>
      </c>
      <c r="Q47" s="138" t="s">
        <v>70</v>
      </c>
      <c r="R47" s="139" t="s">
        <v>71</v>
      </c>
      <c r="S47" s="148" t="s">
        <v>239</v>
      </c>
      <c r="T47" s="140"/>
      <c r="U47" s="175"/>
      <c r="V47" s="21"/>
      <c r="X47" s="73" t="s">
        <v>16</v>
      </c>
      <c r="Y47" s="74">
        <f>COUNTIFS($E$10:$E$5001,"TG102SE")</f>
        <v>143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258</v>
      </c>
      <c r="AF47" s="8"/>
      <c r="AG47" s="21">
        <v>8</v>
      </c>
      <c r="AH47" s="21">
        <f>COUNTIFS($Q$877:$Q$1110,"Thể")</f>
        <v>139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327"/>
      <c r="C48" s="207">
        <v>44713</v>
      </c>
      <c r="D48" s="207">
        <v>44896</v>
      </c>
      <c r="E48" s="21" t="s">
        <v>43</v>
      </c>
      <c r="F48" s="149">
        <v>868183038090218</v>
      </c>
      <c r="G48" s="148"/>
      <c r="H48" s="148" t="s">
        <v>157</v>
      </c>
      <c r="I48" s="148"/>
      <c r="J48" s="103" t="s">
        <v>240</v>
      </c>
      <c r="K48" s="138" t="s">
        <v>181</v>
      </c>
      <c r="L48" s="150" t="s">
        <v>241</v>
      </c>
      <c r="M48" s="150"/>
      <c r="N48" s="150" t="s">
        <v>242</v>
      </c>
      <c r="O48" s="138"/>
      <c r="P48" s="150" t="s">
        <v>150</v>
      </c>
      <c r="Q48" s="138" t="s">
        <v>70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433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COUNTIFS($Q$1113:$Q$1173,"Thể")</f>
        <v>27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327"/>
      <c r="C49" s="207">
        <v>44713</v>
      </c>
      <c r="D49" s="207">
        <v>44896</v>
      </c>
      <c r="E49" s="21" t="s">
        <v>43</v>
      </c>
      <c r="F49" s="149">
        <v>868183038587791</v>
      </c>
      <c r="G49" s="148"/>
      <c r="H49" s="148" t="s">
        <v>157</v>
      </c>
      <c r="I49" s="40" t="s">
        <v>243</v>
      </c>
      <c r="J49" s="103" t="s">
        <v>240</v>
      </c>
      <c r="K49" s="138" t="s">
        <v>244</v>
      </c>
      <c r="L49" s="150" t="s">
        <v>241</v>
      </c>
      <c r="M49" s="150"/>
      <c r="N49" s="150" t="s">
        <v>245</v>
      </c>
      <c r="O49" s="138"/>
      <c r="P49" s="150" t="s">
        <v>150</v>
      </c>
      <c r="Q49" s="138" t="s">
        <v>70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99</v>
      </c>
      <c r="AA49" s="21" t="s">
        <v>100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COUNTIFS($Q$1176:$Q$1326,"Thể")</f>
        <v>53</v>
      </c>
      <c r="AI49" s="8"/>
      <c r="AJ49" s="73" t="s">
        <v>97</v>
      </c>
      <c r="AK49" s="74">
        <f>COUNTIFS($E$10:$E$5001,"EC126",$Q$10:$Q$5001,"Thể")</f>
        <v>0</v>
      </c>
      <c r="AL49" s="8"/>
      <c r="AM49" s="73" t="s">
        <v>97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97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327"/>
      <c r="C50" s="207">
        <v>44713</v>
      </c>
      <c r="D50" s="207">
        <v>44896</v>
      </c>
      <c r="E50" s="21" t="s">
        <v>18</v>
      </c>
      <c r="F50" s="149">
        <v>867330021513307</v>
      </c>
      <c r="G50" s="148"/>
      <c r="H50" s="148" t="s">
        <v>138</v>
      </c>
      <c r="I50" s="49"/>
      <c r="J50" s="103" t="s">
        <v>246</v>
      </c>
      <c r="K50" s="138" t="s">
        <v>247</v>
      </c>
      <c r="L50" s="150" t="s">
        <v>248</v>
      </c>
      <c r="M50" s="150"/>
      <c r="N50" s="150" t="s">
        <v>249</v>
      </c>
      <c r="O50" s="138"/>
      <c r="P50" s="150" t="s">
        <v>150</v>
      </c>
      <c r="Q50" s="138" t="s">
        <v>70</v>
      </c>
      <c r="R50" s="139" t="s">
        <v>23</v>
      </c>
      <c r="S50" s="148" t="s">
        <v>41</v>
      </c>
      <c r="T50" s="140"/>
      <c r="U50" s="175"/>
      <c r="V50" s="21"/>
      <c r="X50" s="73" t="s">
        <v>542</v>
      </c>
      <c r="Y50" s="74">
        <f>COUNTIFS($E$10:$E$5001,"VNSH01")</f>
        <v>14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48</v>
      </c>
      <c r="AF50" s="8"/>
      <c r="AG50" s="21">
        <v>11</v>
      </c>
      <c r="AH50" s="21">
        <f>COUNTIFS($Q$1329:$Q$1435,"Thể")</f>
        <v>44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97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327"/>
      <c r="C51" s="207">
        <v>44713</v>
      </c>
      <c r="D51" s="207">
        <v>44896</v>
      </c>
      <c r="E51" s="21" t="s">
        <v>18</v>
      </c>
      <c r="F51" s="149">
        <v>869668021839323</v>
      </c>
      <c r="G51" s="148"/>
      <c r="H51" s="148" t="s">
        <v>138</v>
      </c>
      <c r="I51" s="148"/>
      <c r="J51" s="103" t="s">
        <v>250</v>
      </c>
      <c r="K51" s="138" t="s">
        <v>251</v>
      </c>
      <c r="L51" s="150" t="s">
        <v>248</v>
      </c>
      <c r="M51" s="150"/>
      <c r="N51" s="150" t="s">
        <v>252</v>
      </c>
      <c r="O51" s="138"/>
      <c r="P51" s="150" t="s">
        <v>150</v>
      </c>
      <c r="Q51" s="138" t="s">
        <v>70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COUNTIFS($Q$1438:$Q$5003,"Thể")</f>
        <v>37</v>
      </c>
      <c r="AI51" s="8"/>
      <c r="AJ51" s="73" t="s">
        <v>93</v>
      </c>
      <c r="AK51" s="75"/>
      <c r="AL51" s="8"/>
      <c r="AM51" s="73" t="s">
        <v>93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118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327"/>
      <c r="C52" s="207">
        <v>44713</v>
      </c>
      <c r="D52" s="207">
        <v>44896</v>
      </c>
      <c r="E52" s="21" t="s">
        <v>18</v>
      </c>
      <c r="F52" s="149">
        <v>867330021478311</v>
      </c>
      <c r="G52" s="148"/>
      <c r="H52" s="148" t="s">
        <v>138</v>
      </c>
      <c r="I52" s="40"/>
      <c r="J52" s="103" t="s">
        <v>253</v>
      </c>
      <c r="K52" s="138" t="s">
        <v>254</v>
      </c>
      <c r="L52" s="150" t="s">
        <v>255</v>
      </c>
      <c r="M52" s="150" t="s">
        <v>248</v>
      </c>
      <c r="N52" s="150" t="s">
        <v>256</v>
      </c>
      <c r="O52" s="144">
        <v>24000</v>
      </c>
      <c r="P52" s="150" t="s">
        <v>150</v>
      </c>
      <c r="Q52" s="138" t="s">
        <v>70</v>
      </c>
      <c r="R52" s="139" t="s">
        <v>71</v>
      </c>
      <c r="S52" s="148" t="s">
        <v>257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97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867</v>
      </c>
      <c r="AI52" s="8"/>
      <c r="AJ52" s="73" t="s">
        <v>100</v>
      </c>
      <c r="AK52" s="77">
        <f>COUNTIFS($E$10:$E$5001,"Top-1",$Q$10:$Q$5001,"Thể")</f>
        <v>2</v>
      </c>
      <c r="AL52" s="8"/>
      <c r="AM52" s="73" t="s">
        <v>100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98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5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21</v>
      </c>
      <c r="BC52" s="8"/>
      <c r="BD52" s="21" t="s">
        <v>100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327"/>
      <c r="C53" s="207">
        <v>44713</v>
      </c>
      <c r="D53" s="207">
        <v>44896</v>
      </c>
      <c r="E53" s="21" t="s">
        <v>18</v>
      </c>
      <c r="F53" s="149">
        <v>861693038270740</v>
      </c>
      <c r="G53" s="148"/>
      <c r="H53" s="148" t="s">
        <v>138</v>
      </c>
      <c r="I53" s="138"/>
      <c r="J53" s="157" t="s">
        <v>246</v>
      </c>
      <c r="K53" s="138" t="s">
        <v>225</v>
      </c>
      <c r="L53" s="150" t="s">
        <v>258</v>
      </c>
      <c r="M53" s="150" t="s">
        <v>248</v>
      </c>
      <c r="N53" s="150" t="s">
        <v>259</v>
      </c>
      <c r="O53" s="138"/>
      <c r="P53" s="150" t="s">
        <v>150</v>
      </c>
      <c r="Q53" s="138" t="s">
        <v>70</v>
      </c>
      <c r="R53" s="139" t="s">
        <v>71</v>
      </c>
      <c r="S53" s="148" t="s">
        <v>257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115</v>
      </c>
      <c r="AK53" s="77">
        <v>16</v>
      </c>
      <c r="AL53" s="8"/>
      <c r="AM53" s="73" t="s">
        <v>98</v>
      </c>
      <c r="AN53" s="79"/>
      <c r="AO53" s="80"/>
      <c r="AP53" s="21"/>
      <c r="AQ53" s="21"/>
      <c r="AR53" s="88"/>
      <c r="AS53" s="81" t="s">
        <v>93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327"/>
      <c r="C54" s="207">
        <v>44713</v>
      </c>
      <c r="D54" s="207">
        <v>44896</v>
      </c>
      <c r="E54" s="21" t="s">
        <v>14</v>
      </c>
      <c r="F54" s="153" t="s">
        <v>260</v>
      </c>
      <c r="G54" s="148"/>
      <c r="H54" s="148" t="s">
        <v>138</v>
      </c>
      <c r="I54" s="49"/>
      <c r="J54" s="103"/>
      <c r="K54" s="138" t="s">
        <v>261</v>
      </c>
      <c r="L54" s="150"/>
      <c r="M54" s="150"/>
      <c r="N54" s="150" t="s">
        <v>262</v>
      </c>
      <c r="O54" s="138"/>
      <c r="P54" s="150" t="s">
        <v>166</v>
      </c>
      <c r="Q54" s="138" t="s">
        <v>70</v>
      </c>
      <c r="R54" s="139" t="s">
        <v>23</v>
      </c>
      <c r="S54" s="148" t="s">
        <v>27</v>
      </c>
      <c r="T54" s="140"/>
      <c r="U54" s="175"/>
      <c r="V54" s="21"/>
      <c r="X54" s="73" t="s">
        <v>541</v>
      </c>
      <c r="Y54" s="74">
        <f>COUNTIFS($E$10:$E$5001,"VNSH02")</f>
        <v>125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42</v>
      </c>
      <c r="AF54" s="8"/>
      <c r="AG54" s="8"/>
      <c r="AH54" s="8"/>
      <c r="AI54" s="8"/>
      <c r="AJ54" s="76" t="s">
        <v>98</v>
      </c>
      <c r="AK54" s="74">
        <f>COUNTIFS($E$10:$E$5001,"ACT-01",$Q$10:$Q$5001,"Thể")</f>
        <v>25</v>
      </c>
      <c r="AL54" s="8"/>
      <c r="AM54" s="76" t="s">
        <v>115</v>
      </c>
      <c r="AN54" s="74"/>
      <c r="AO54" s="21"/>
      <c r="AP54" s="21">
        <v>0</v>
      </c>
      <c r="AQ54" s="21"/>
      <c r="AR54" s="89"/>
      <c r="AS54" s="76" t="s">
        <v>118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327"/>
      <c r="C55" s="207">
        <v>44713</v>
      </c>
      <c r="D55" s="207">
        <v>44896</v>
      </c>
      <c r="E55" s="21" t="s">
        <v>16</v>
      </c>
      <c r="F55" s="149">
        <v>861694031756735</v>
      </c>
      <c r="G55" s="148"/>
      <c r="H55" s="148" t="s">
        <v>138</v>
      </c>
      <c r="I55" s="49"/>
      <c r="J55" s="103" t="s">
        <v>263</v>
      </c>
      <c r="K55" s="138" t="s">
        <v>254</v>
      </c>
      <c r="L55" s="150" t="s">
        <v>264</v>
      </c>
      <c r="M55" s="150" t="s">
        <v>142</v>
      </c>
      <c r="N55" s="150" t="s">
        <v>265</v>
      </c>
      <c r="O55" s="144">
        <v>24000</v>
      </c>
      <c r="P55" s="150" t="s">
        <v>150</v>
      </c>
      <c r="Q55" s="138" t="s">
        <v>70</v>
      </c>
      <c r="R55" s="139" t="s">
        <v>23</v>
      </c>
      <c r="S55" s="148" t="s">
        <v>257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6" t="s">
        <v>542</v>
      </c>
      <c r="AK55" s="74">
        <f>COUNTIFS($E$10:$E$5001,"VNSH01",$Q$10:$Q$5001,"Thể")</f>
        <v>3</v>
      </c>
      <c r="AL55" s="8"/>
      <c r="AM55" s="21" t="s">
        <v>132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132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328"/>
      <c r="C56" s="207">
        <v>44713</v>
      </c>
      <c r="D56" s="207">
        <v>44896</v>
      </c>
      <c r="E56" s="21" t="s">
        <v>16</v>
      </c>
      <c r="F56" s="149">
        <v>861694031770272</v>
      </c>
      <c r="G56" s="148"/>
      <c r="H56" s="148" t="s">
        <v>138</v>
      </c>
      <c r="I56" s="148"/>
      <c r="J56" s="103"/>
      <c r="K56" s="138" t="s">
        <v>266</v>
      </c>
      <c r="L56" s="150"/>
      <c r="M56" s="150"/>
      <c r="N56" s="150" t="s">
        <v>262</v>
      </c>
      <c r="O56" s="138"/>
      <c r="P56" s="150" t="s">
        <v>166</v>
      </c>
      <c r="Q56" s="138" t="s">
        <v>70</v>
      </c>
      <c r="R56" s="139" t="s">
        <v>23</v>
      </c>
      <c r="S56" s="148" t="s">
        <v>27</v>
      </c>
      <c r="T56" s="140"/>
      <c r="U56" s="175"/>
      <c r="V56" s="21"/>
      <c r="X56" s="73" t="s">
        <v>1309</v>
      </c>
      <c r="Y56" s="74">
        <f>COUNTIFS($E$10:$E$5001,"X1")</f>
        <v>1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21" t="s">
        <v>541</v>
      </c>
      <c r="AK56" s="74">
        <f>COUNTIFS($E$10:$E$5001,"VNSH02",$Q$10:$Q$5001,"Thể")</f>
        <v>83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326" t="s">
        <v>276</v>
      </c>
      <c r="C57" s="207" t="s">
        <v>268</v>
      </c>
      <c r="D57" s="207" t="s">
        <v>269</v>
      </c>
      <c r="E57" s="21" t="s">
        <v>38</v>
      </c>
      <c r="F57" s="149">
        <v>868183035853055</v>
      </c>
      <c r="G57" s="148"/>
      <c r="H57" s="148" t="s">
        <v>138</v>
      </c>
      <c r="I57" s="49"/>
      <c r="J57" s="103" t="s">
        <v>270</v>
      </c>
      <c r="K57" s="138" t="s">
        <v>271</v>
      </c>
      <c r="L57" s="150" t="s">
        <v>160</v>
      </c>
      <c r="M57" s="150" t="s">
        <v>161</v>
      </c>
      <c r="N57" s="150" t="s">
        <v>272</v>
      </c>
      <c r="O57" s="138"/>
      <c r="P57" s="150" t="s">
        <v>150</v>
      </c>
      <c r="Q57" s="138" t="s">
        <v>70</v>
      </c>
      <c r="R57" s="139" t="s">
        <v>71</v>
      </c>
      <c r="S57" s="148" t="s">
        <v>257</v>
      </c>
      <c r="T57" s="140"/>
      <c r="U57" s="175"/>
      <c r="V57" s="21"/>
      <c r="X57" s="73" t="s">
        <v>100</v>
      </c>
      <c r="Y57" s="77">
        <f>COUNTIFS($E$10:$E$5001,"Top-1")</f>
        <v>16</v>
      </c>
      <c r="AA57" s="21" t="s">
        <v>132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45" t="s">
        <v>37</v>
      </c>
      <c r="AK57" s="21">
        <f>SUM(AK40:AK56)</f>
        <v>698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327"/>
      <c r="C58" s="207" t="s">
        <v>268</v>
      </c>
      <c r="D58" s="207" t="s">
        <v>269</v>
      </c>
      <c r="E58" s="21" t="s">
        <v>38</v>
      </c>
      <c r="F58" s="149">
        <v>860157040235977</v>
      </c>
      <c r="G58" s="148"/>
      <c r="H58" s="148" t="s">
        <v>157</v>
      </c>
      <c r="I58" s="148"/>
      <c r="J58" s="103" t="s">
        <v>270</v>
      </c>
      <c r="K58" s="138"/>
      <c r="L58" s="150" t="s">
        <v>160</v>
      </c>
      <c r="M58" s="150" t="s">
        <v>161</v>
      </c>
      <c r="N58" s="150" t="s">
        <v>40</v>
      </c>
      <c r="O58" s="138"/>
      <c r="P58" s="150" t="s">
        <v>150</v>
      </c>
      <c r="Q58" s="138" t="s">
        <v>70</v>
      </c>
      <c r="R58" s="139" t="s">
        <v>28</v>
      </c>
      <c r="S58" s="148" t="s">
        <v>30</v>
      </c>
      <c r="T58" s="140"/>
      <c r="U58" s="175"/>
      <c r="V58" s="21"/>
      <c r="X58" s="76" t="s">
        <v>115</v>
      </c>
      <c r="Y58" s="77">
        <v>87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327"/>
      <c r="C59" s="207" t="s">
        <v>268</v>
      </c>
      <c r="D59" s="207" t="s">
        <v>269</v>
      </c>
      <c r="E59" s="21" t="s">
        <v>38</v>
      </c>
      <c r="F59" s="149">
        <v>867857039906792</v>
      </c>
      <c r="G59" s="148"/>
      <c r="H59" s="148" t="s">
        <v>138</v>
      </c>
      <c r="I59" s="40"/>
      <c r="J59" s="103" t="s">
        <v>270</v>
      </c>
      <c r="K59" s="138"/>
      <c r="L59" s="150" t="s">
        <v>161</v>
      </c>
      <c r="M59" s="150"/>
      <c r="N59" s="150" t="s">
        <v>193</v>
      </c>
      <c r="O59" s="138"/>
      <c r="P59" s="150" t="s">
        <v>150</v>
      </c>
      <c r="Q59" s="138" t="s">
        <v>70</v>
      </c>
      <c r="R59" s="139" t="s">
        <v>28</v>
      </c>
      <c r="S59" s="148" t="s">
        <v>31</v>
      </c>
      <c r="T59" s="140"/>
      <c r="U59" s="175"/>
      <c r="V59" s="21"/>
      <c r="X59" s="76" t="s">
        <v>98</v>
      </c>
      <c r="Y59" s="77">
        <f>COUNTIFS($E$10:$E$5001,"ACT-01")</f>
        <v>39</v>
      </c>
      <c r="AA59" s="21" t="s">
        <v>3</v>
      </c>
      <c r="AB59" s="21" t="s">
        <v>116</v>
      </c>
      <c r="AC59" s="21" t="s">
        <v>543</v>
      </c>
      <c r="AD59" s="21" t="s">
        <v>544</v>
      </c>
      <c r="AE59" s="21" t="s">
        <v>545</v>
      </c>
      <c r="AF59" s="8"/>
      <c r="AG59" s="14" t="s">
        <v>125</v>
      </c>
      <c r="AH59" s="8"/>
      <c r="AI59" s="8"/>
      <c r="AJ59" s="14" t="s">
        <v>124</v>
      </c>
      <c r="AK59" s="8"/>
      <c r="AL59" s="8"/>
      <c r="AM59" s="14" t="s">
        <v>123</v>
      </c>
      <c r="AN59" s="28"/>
      <c r="AO59" s="28"/>
      <c r="AP59" s="28"/>
      <c r="AQ59" s="28"/>
      <c r="AR59" s="28"/>
      <c r="AS59" s="14" t="s">
        <v>122</v>
      </c>
      <c r="AT59" s="8"/>
      <c r="AU59" s="8"/>
      <c r="BD59" s="14" t="s">
        <v>121</v>
      </c>
    </row>
    <row r="60" spans="1:74" ht="18.75" customHeight="1" x14ac:dyDescent="0.25">
      <c r="A60" s="175">
        <v>51</v>
      </c>
      <c r="B60" s="327"/>
      <c r="C60" s="207" t="s">
        <v>268</v>
      </c>
      <c r="D60" s="207" t="s">
        <v>269</v>
      </c>
      <c r="E60" s="21" t="s">
        <v>38</v>
      </c>
      <c r="F60" s="149">
        <v>868183033803938</v>
      </c>
      <c r="G60" s="148" t="s">
        <v>195</v>
      </c>
      <c r="H60" s="148" t="s">
        <v>138</v>
      </c>
      <c r="I60" s="138"/>
      <c r="J60" s="103" t="s">
        <v>270</v>
      </c>
      <c r="K60" s="138"/>
      <c r="L60" s="150" t="s">
        <v>273</v>
      </c>
      <c r="M60" s="150" t="s">
        <v>161</v>
      </c>
      <c r="N60" s="150" t="s">
        <v>40</v>
      </c>
      <c r="O60" s="138"/>
      <c r="P60" s="150" t="s">
        <v>150</v>
      </c>
      <c r="Q60" s="138" t="s">
        <v>70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1532</v>
      </c>
      <c r="AA60" s="21" t="s">
        <v>542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COUNTIFS($E$10:$E$5001,"VNSH01",$S$10:$S$5001,"*SIM*")</f>
        <v>0</v>
      </c>
      <c r="AE60" s="21">
        <f>COUNTIFS($E$10:$E$5001,"VNSH01",$S$10:$S$5001,"*MTH*")</f>
        <v>1</v>
      </c>
      <c r="AF60" s="90" t="s">
        <v>70</v>
      </c>
      <c r="AG60" s="94" t="s">
        <v>113</v>
      </c>
      <c r="AH60" s="94" t="s">
        <v>22</v>
      </c>
      <c r="AI60" s="8"/>
      <c r="AJ60" s="94" t="s">
        <v>114</v>
      </c>
      <c r="AK60" s="94" t="s">
        <v>22</v>
      </c>
      <c r="AL60" s="8"/>
      <c r="AM60" s="94" t="s">
        <v>114</v>
      </c>
      <c r="AN60" s="95" t="s">
        <v>44</v>
      </c>
      <c r="AO60" s="94" t="s">
        <v>45</v>
      </c>
      <c r="AP60" s="94" t="s">
        <v>71</v>
      </c>
      <c r="AQ60" s="94" t="s">
        <v>37</v>
      </c>
      <c r="AR60" s="28"/>
      <c r="AS60" s="94" t="s">
        <v>114</v>
      </c>
      <c r="AT60" s="94" t="s">
        <v>116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94</v>
      </c>
      <c r="BA60" s="94" t="s">
        <v>65</v>
      </c>
      <c r="BB60" s="96" t="s">
        <v>37</v>
      </c>
      <c r="BD60" s="94" t="s">
        <v>114</v>
      </c>
      <c r="BE60" s="96" t="s">
        <v>77</v>
      </c>
      <c r="BF60" s="96" t="s">
        <v>99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327"/>
      <c r="C61" s="207" t="s">
        <v>268</v>
      </c>
      <c r="D61" s="207" t="s">
        <v>269</v>
      </c>
      <c r="E61" s="21" t="s">
        <v>38</v>
      </c>
      <c r="F61" s="149">
        <v>867857039896928</v>
      </c>
      <c r="G61" s="148"/>
      <c r="H61" s="148" t="s">
        <v>138</v>
      </c>
      <c r="I61" s="138"/>
      <c r="J61" s="103" t="s">
        <v>270</v>
      </c>
      <c r="K61" s="138" t="s">
        <v>171</v>
      </c>
      <c r="L61" s="150"/>
      <c r="M61" s="150" t="s">
        <v>161</v>
      </c>
      <c r="N61" s="150" t="s">
        <v>172</v>
      </c>
      <c r="O61" s="138"/>
      <c r="P61" s="150" t="s">
        <v>150</v>
      </c>
      <c r="Q61" s="138" t="s">
        <v>70</v>
      </c>
      <c r="R61" s="139" t="s">
        <v>28</v>
      </c>
      <c r="S61" s="148" t="s">
        <v>29</v>
      </c>
      <c r="T61" s="140"/>
      <c r="U61" s="175"/>
      <c r="V61" s="21"/>
      <c r="AA61" s="21" t="s">
        <v>541</v>
      </c>
      <c r="AB61" s="21">
        <f>COUNTIFS($E$10:$E$5001,"VNSH02",$S$10:$S$5001,"*NG*")</f>
        <v>23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30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customHeight="1" x14ac:dyDescent="0.25">
      <c r="A62" s="175">
        <v>53</v>
      </c>
      <c r="B62" s="327"/>
      <c r="C62" s="207" t="s">
        <v>268</v>
      </c>
      <c r="D62" s="207" t="s">
        <v>269</v>
      </c>
      <c r="E62" s="21" t="s">
        <v>38</v>
      </c>
      <c r="F62" s="149">
        <v>868183038035973</v>
      </c>
      <c r="G62" s="148"/>
      <c r="H62" s="148" t="s">
        <v>157</v>
      </c>
      <c r="I62" s="148"/>
      <c r="J62" s="157" t="s">
        <v>270</v>
      </c>
      <c r="K62" s="138"/>
      <c r="L62" s="150" t="s">
        <v>160</v>
      </c>
      <c r="M62" s="150" t="s">
        <v>161</v>
      </c>
      <c r="N62" s="150" t="s">
        <v>40</v>
      </c>
      <c r="O62" s="138"/>
      <c r="P62" s="150" t="s">
        <v>150</v>
      </c>
      <c r="Q62" s="138" t="s">
        <v>70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108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customHeight="1" x14ac:dyDescent="0.25">
      <c r="A63" s="175">
        <v>54</v>
      </c>
      <c r="B63" s="327"/>
      <c r="C63" s="207" t="s">
        <v>268</v>
      </c>
      <c r="D63" s="207" t="s">
        <v>269</v>
      </c>
      <c r="E63" s="21" t="s">
        <v>38</v>
      </c>
      <c r="F63" s="149">
        <v>867857039894410</v>
      </c>
      <c r="G63" s="148"/>
      <c r="H63" s="148" t="s">
        <v>138</v>
      </c>
      <c r="I63" s="138"/>
      <c r="J63" s="103"/>
      <c r="K63" s="138" t="s">
        <v>274</v>
      </c>
      <c r="L63" s="138"/>
      <c r="M63" s="150"/>
      <c r="N63" s="150" t="s">
        <v>262</v>
      </c>
      <c r="O63" s="138"/>
      <c r="P63" s="150" t="s">
        <v>166</v>
      </c>
      <c r="Q63" s="138" t="s">
        <v>70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70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5</v>
      </c>
      <c r="AQ63" s="21">
        <f>SUM(AN63:AP63)</f>
        <v>50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9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28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20</v>
      </c>
      <c r="BI63" s="77">
        <f>COUNTIFS($E$10:$E$5001,"TG102SE",$S$10:$S$5001,"*KL*",$Q$10:$Q$5001,"Tùng")</f>
        <v>6</v>
      </c>
      <c r="BJ63" s="77">
        <f t="shared" ref="BJ63:BJ71" si="55">SUM(BE63:BI63)</f>
        <v>28</v>
      </c>
    </row>
    <row r="64" spans="1:74" ht="18.75" customHeight="1" x14ac:dyDescent="0.25">
      <c r="A64" s="175">
        <v>55</v>
      </c>
      <c r="B64" s="327"/>
      <c r="C64" s="207" t="s">
        <v>268</v>
      </c>
      <c r="D64" s="207" t="s">
        <v>269</v>
      </c>
      <c r="E64" s="21" t="s">
        <v>38</v>
      </c>
      <c r="F64" s="149">
        <v>868183033830964</v>
      </c>
      <c r="G64" s="148" t="s">
        <v>195</v>
      </c>
      <c r="H64" s="148" t="s">
        <v>138</v>
      </c>
      <c r="I64" s="40" t="s">
        <v>214</v>
      </c>
      <c r="J64" s="157" t="s">
        <v>270</v>
      </c>
      <c r="K64" s="138"/>
      <c r="L64" s="138" t="s">
        <v>273</v>
      </c>
      <c r="M64" s="150" t="s">
        <v>161</v>
      </c>
      <c r="N64" s="150" t="s">
        <v>40</v>
      </c>
      <c r="O64" s="138"/>
      <c r="P64" s="150" t="s">
        <v>150</v>
      </c>
      <c r="Q64" s="138" t="s">
        <v>70</v>
      </c>
      <c r="R64" s="139" t="s">
        <v>28</v>
      </c>
      <c r="S64" s="148" t="s">
        <v>30</v>
      </c>
      <c r="T64" s="140"/>
      <c r="U64" s="175"/>
      <c r="V64" s="21"/>
      <c r="X64" s="94" t="s">
        <v>114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192</v>
      </c>
      <c r="AL64" s="8"/>
      <c r="AM64" s="73" t="s">
        <v>38</v>
      </c>
      <c r="AN64" s="74">
        <f>COUNTIFS($E$10:$E$5001,"TG102LE",$R$10:$R$5001,"PC",$Q$10:$Q$5001,"Tùng")</f>
        <v>24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166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17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57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customHeight="1" x14ac:dyDescent="0.25">
      <c r="A65" s="175">
        <v>56</v>
      </c>
      <c r="B65" s="327"/>
      <c r="C65" s="207" t="s">
        <v>268</v>
      </c>
      <c r="D65" s="207" t="s">
        <v>269</v>
      </c>
      <c r="E65" s="21" t="s">
        <v>38</v>
      </c>
      <c r="F65" s="149">
        <v>868183033864161</v>
      </c>
      <c r="G65" s="148" t="s">
        <v>195</v>
      </c>
      <c r="H65" s="148" t="s">
        <v>138</v>
      </c>
      <c r="I65" s="40" t="s">
        <v>214</v>
      </c>
      <c r="J65" s="157" t="s">
        <v>270</v>
      </c>
      <c r="K65" s="138"/>
      <c r="L65" s="138" t="s">
        <v>275</v>
      </c>
      <c r="M65" s="150" t="s">
        <v>161</v>
      </c>
      <c r="N65" s="150" t="s">
        <v>40</v>
      </c>
      <c r="O65" s="138"/>
      <c r="P65" s="150" t="s">
        <v>150</v>
      </c>
      <c r="Q65" s="138" t="s">
        <v>70</v>
      </c>
      <c r="R65" s="139" t="s">
        <v>28</v>
      </c>
      <c r="S65" s="148" t="s">
        <v>30</v>
      </c>
      <c r="T65" s="140"/>
      <c r="U65" s="175"/>
      <c r="V65" s="21"/>
      <c r="W65" s="204"/>
      <c r="X65" s="189" t="s">
        <v>132</v>
      </c>
      <c r="Y65" s="189">
        <f>COUNTIFS($E$756:$E$874,"TG102LE-4G")</f>
        <v>5</v>
      </c>
      <c r="Z65" s="345"/>
      <c r="AA65" s="12"/>
      <c r="AB65" s="342" t="s">
        <v>50</v>
      </c>
      <c r="AC65" s="343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36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5</v>
      </c>
      <c r="AQ65" s="21">
        <f t="shared" si="56"/>
        <v>37</v>
      </c>
      <c r="AR65" s="28"/>
      <c r="AS65" s="81" t="s">
        <v>39</v>
      </c>
      <c r="AT65" s="82">
        <f>COUNTIFS($E$10:$E$5001,"TG102E",$S$10:$S$5001,"*NG*",$Q$10:$Q$5001,"Tùng")</f>
        <v>9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14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16</v>
      </c>
      <c r="BI65" s="77">
        <f>COUNTIFS($E$10:$E$5001,"TG102E",$S$10:$S$5001,"*KL*",$Q$10:$Q$5001,"Tùng")</f>
        <v>6</v>
      </c>
      <c r="BJ65" s="77">
        <f t="shared" si="55"/>
        <v>24</v>
      </c>
    </row>
    <row r="66" spans="1:119" ht="18.75" customHeight="1" x14ac:dyDescent="0.25">
      <c r="A66" s="175">
        <v>57</v>
      </c>
      <c r="B66" s="327"/>
      <c r="C66" s="207" t="s">
        <v>268</v>
      </c>
      <c r="D66" s="207" t="s">
        <v>269</v>
      </c>
      <c r="E66" s="21" t="s">
        <v>38</v>
      </c>
      <c r="F66" s="149">
        <v>867857039909523</v>
      </c>
      <c r="G66" s="148"/>
      <c r="H66" s="148" t="s">
        <v>138</v>
      </c>
      <c r="I66" s="138"/>
      <c r="J66" s="157" t="s">
        <v>270</v>
      </c>
      <c r="K66" s="138"/>
      <c r="L66" s="138" t="s">
        <v>160</v>
      </c>
      <c r="M66" s="150" t="s">
        <v>161</v>
      </c>
      <c r="N66" s="150" t="s">
        <v>40</v>
      </c>
      <c r="O66" s="138"/>
      <c r="P66" s="150" t="s">
        <v>150</v>
      </c>
      <c r="Q66" s="138" t="s">
        <v>70</v>
      </c>
      <c r="R66" s="139" t="s">
        <v>28</v>
      </c>
      <c r="S66" s="148" t="s">
        <v>30</v>
      </c>
      <c r="T66" s="140"/>
      <c r="U66" s="175"/>
      <c r="V66" s="21"/>
      <c r="W66" s="204"/>
      <c r="X66" s="73" t="s">
        <v>14</v>
      </c>
      <c r="Y66" s="21">
        <f>COUNTIFS($E$756:$E$874,"TG102")</f>
        <v>2</v>
      </c>
      <c r="Z66" s="345"/>
      <c r="AA66" s="12"/>
      <c r="AB66" s="342"/>
      <c r="AC66" s="344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327"/>
      <c r="C67" s="207" t="s">
        <v>268</v>
      </c>
      <c r="D67" s="207" t="s">
        <v>269</v>
      </c>
      <c r="E67" s="21" t="s">
        <v>38</v>
      </c>
      <c r="F67" s="149">
        <v>868183038033184</v>
      </c>
      <c r="G67" s="148"/>
      <c r="H67" s="148" t="s">
        <v>157</v>
      </c>
      <c r="I67" s="138"/>
      <c r="J67" s="157" t="s">
        <v>270</v>
      </c>
      <c r="K67" s="138" t="s">
        <v>171</v>
      </c>
      <c r="L67" s="150" t="s">
        <v>161</v>
      </c>
      <c r="M67" s="150"/>
      <c r="N67" s="150" t="s">
        <v>172</v>
      </c>
      <c r="O67" s="138"/>
      <c r="P67" s="150" t="s">
        <v>150</v>
      </c>
      <c r="Q67" s="138" t="s">
        <v>70</v>
      </c>
      <c r="R67" s="139" t="s">
        <v>28</v>
      </c>
      <c r="S67" s="148" t="s">
        <v>29</v>
      </c>
      <c r="T67" s="140"/>
      <c r="U67" s="175"/>
      <c r="V67" s="21"/>
      <c r="W67" s="204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COUNTIFS($Q$756:$Q$874,"Tùng")</f>
        <v>36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117</v>
      </c>
      <c r="AT67" s="82">
        <f>COUNTIFS($E$10:$E$5001,"TOP-1",$S$10:$S$5001,"*NG*",$Q$10:$Q$5001,"Tùng")</f>
        <v>1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2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328"/>
      <c r="C68" s="207" t="s">
        <v>268</v>
      </c>
      <c r="D68" s="207" t="s">
        <v>269</v>
      </c>
      <c r="E68" s="21" t="s">
        <v>38</v>
      </c>
      <c r="F68" s="149">
        <v>868183038489097</v>
      </c>
      <c r="G68" s="148"/>
      <c r="H68" s="148" t="s">
        <v>157</v>
      </c>
      <c r="I68" s="138"/>
      <c r="J68" s="103" t="s">
        <v>270</v>
      </c>
      <c r="K68" s="150"/>
      <c r="L68" s="138" t="s">
        <v>160</v>
      </c>
      <c r="M68" s="150" t="s">
        <v>161</v>
      </c>
      <c r="N68" s="150" t="s">
        <v>40</v>
      </c>
      <c r="O68" s="138"/>
      <c r="P68" s="150" t="s">
        <v>150</v>
      </c>
      <c r="Q68" s="138" t="s">
        <v>70</v>
      </c>
      <c r="R68" s="139" t="s">
        <v>28</v>
      </c>
      <c r="S68" s="148" t="s">
        <v>30</v>
      </c>
      <c r="T68" s="140"/>
      <c r="U68" s="175"/>
      <c r="V68" s="21"/>
      <c r="W68" s="204"/>
      <c r="X68" s="73" t="s">
        <v>16</v>
      </c>
      <c r="Y68" s="74">
        <f>COUNTIFS($E$756:$E$874,"TG102SE")</f>
        <v>15</v>
      </c>
      <c r="Z68" s="146"/>
      <c r="AA68" s="12"/>
      <c r="AB68" s="140" t="s">
        <v>73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COUNTIFS($Q$877:$Q$1110,"Tùng")</f>
        <v>95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329" t="s">
        <v>74</v>
      </c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1"/>
      <c r="V69" s="21"/>
      <c r="W69" s="204"/>
      <c r="X69" s="73" t="s">
        <v>38</v>
      </c>
      <c r="Y69" s="74">
        <f>COUNTIFS($E$756:$E$874,"TG102LE")</f>
        <v>35</v>
      </c>
      <c r="Z69" s="146"/>
      <c r="AA69" s="12"/>
      <c r="AB69" s="140" t="s">
        <v>76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COUNTIFS($Q$1113:$Q$1173,"Tùng")</f>
        <v>34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332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4"/>
      <c r="V70" s="21"/>
      <c r="W70" s="204"/>
      <c r="X70" s="73" t="s">
        <v>39</v>
      </c>
      <c r="Y70" s="74">
        <f>COUNTIFS($E$756:$E$874,"TG102E")</f>
        <v>10</v>
      </c>
      <c r="Z70" s="146"/>
      <c r="AA70" s="12"/>
      <c r="AB70" s="140" t="s">
        <v>136</v>
      </c>
      <c r="AC70" s="175">
        <v>0</v>
      </c>
      <c r="AD70" s="12"/>
      <c r="AE70" s="12"/>
      <c r="AF70" s="12"/>
      <c r="AG70" s="21">
        <v>10</v>
      </c>
      <c r="AH70" s="21">
        <f>COUNTIFS($Q$1176:$Q$1326,"Tùng")</f>
        <v>86</v>
      </c>
      <c r="AI70" s="8"/>
      <c r="AJ70" s="73" t="s">
        <v>97</v>
      </c>
      <c r="AK70" s="74">
        <f>COUNTIFS($E$10:$E$5001,"EC126",$Q$10:$Q$5001,"Tùng")</f>
        <v>0</v>
      </c>
      <c r="AL70" s="28"/>
      <c r="AM70" s="73" t="s">
        <v>97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97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326" t="s">
        <v>291</v>
      </c>
      <c r="C71" s="205">
        <v>44603</v>
      </c>
      <c r="D71" s="205">
        <v>44603</v>
      </c>
      <c r="E71" s="21" t="s">
        <v>19</v>
      </c>
      <c r="F71" s="149">
        <v>868926033906485</v>
      </c>
      <c r="G71" s="148"/>
      <c r="H71" s="148" t="s">
        <v>157</v>
      </c>
      <c r="I71" s="148"/>
      <c r="J71" s="103" t="s">
        <v>186</v>
      </c>
      <c r="K71" s="138" t="s">
        <v>187</v>
      </c>
      <c r="L71" s="150" t="s">
        <v>207</v>
      </c>
      <c r="M71" s="150" t="s">
        <v>188</v>
      </c>
      <c r="N71" s="150" t="s">
        <v>198</v>
      </c>
      <c r="O71" s="138"/>
      <c r="P71" s="150" t="s">
        <v>150</v>
      </c>
      <c r="Q71" s="138" t="s">
        <v>70</v>
      </c>
      <c r="R71" s="139" t="s">
        <v>71</v>
      </c>
      <c r="S71" s="148" t="s">
        <v>177</v>
      </c>
      <c r="T71" s="140"/>
      <c r="U71" s="175"/>
      <c r="V71" s="21"/>
      <c r="W71" s="204"/>
      <c r="X71" s="73" t="s">
        <v>542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COUNTIFS($Q$1329:$Q$1435,"Tùng")</f>
        <v>63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97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327"/>
      <c r="C72" s="205">
        <v>44603</v>
      </c>
      <c r="D72" s="205">
        <v>44603</v>
      </c>
      <c r="E72" s="21" t="s">
        <v>19</v>
      </c>
      <c r="F72" s="149">
        <v>868345031033400</v>
      </c>
      <c r="G72" s="148"/>
      <c r="H72" s="148" t="s">
        <v>157</v>
      </c>
      <c r="I72" s="148"/>
      <c r="J72" s="103" t="s">
        <v>186</v>
      </c>
      <c r="K72" s="138" t="s">
        <v>187</v>
      </c>
      <c r="L72" s="150" t="s">
        <v>212</v>
      </c>
      <c r="M72" s="150" t="s">
        <v>188</v>
      </c>
      <c r="N72" s="150" t="s">
        <v>198</v>
      </c>
      <c r="O72" s="138"/>
      <c r="P72" s="150" t="s">
        <v>150</v>
      </c>
      <c r="Q72" s="138" t="s">
        <v>70</v>
      </c>
      <c r="R72" s="139" t="s">
        <v>71</v>
      </c>
      <c r="S72" s="148" t="s">
        <v>177</v>
      </c>
      <c r="T72" s="140"/>
      <c r="U72" s="175"/>
      <c r="V72" s="21"/>
      <c r="W72" s="204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COUNTIFS($Q$1438:$Q$5003,"Tùng")</f>
        <v>83</v>
      </c>
      <c r="AI72" s="8"/>
      <c r="AJ72" s="73" t="s">
        <v>93</v>
      </c>
      <c r="AK72" s="75">
        <f>COUNTIFS($E$10:$E$5001,"ireader",$Q$10:$Q$5001,"Tùng")</f>
        <v>1</v>
      </c>
      <c r="AL72" s="28"/>
      <c r="AM72" s="73" t="s">
        <v>93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118</v>
      </c>
      <c r="BE72" s="21"/>
      <c r="BF72" s="21"/>
      <c r="BG72" s="21"/>
      <c r="BH72" s="21"/>
      <c r="BI72" s="21"/>
      <c r="BJ72" s="21"/>
      <c r="BK72" s="20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327"/>
      <c r="C73" s="205">
        <v>44603</v>
      </c>
      <c r="D73" s="205">
        <v>44603</v>
      </c>
      <c r="E73" s="21" t="s">
        <v>19</v>
      </c>
      <c r="F73" s="149">
        <v>868926033938702</v>
      </c>
      <c r="G73" s="148"/>
      <c r="H73" s="148" t="s">
        <v>157</v>
      </c>
      <c r="I73" s="40"/>
      <c r="J73" s="103" t="s">
        <v>191</v>
      </c>
      <c r="K73" s="138" t="s">
        <v>187</v>
      </c>
      <c r="L73" s="150" t="s">
        <v>277</v>
      </c>
      <c r="M73" s="150" t="s">
        <v>188</v>
      </c>
      <c r="N73" s="150" t="s">
        <v>198</v>
      </c>
      <c r="O73" s="138"/>
      <c r="P73" s="150" t="s">
        <v>150</v>
      </c>
      <c r="Q73" s="138" t="s">
        <v>70</v>
      </c>
      <c r="R73" s="139" t="s">
        <v>71</v>
      </c>
      <c r="S73" s="148" t="s">
        <v>177</v>
      </c>
      <c r="T73" s="140"/>
      <c r="U73" s="175"/>
      <c r="V73" s="21"/>
      <c r="W73" s="204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632</v>
      </c>
      <c r="AI73" s="8"/>
      <c r="AJ73" s="73" t="s">
        <v>100</v>
      </c>
      <c r="AK73" s="74">
        <f>COUNTIFS($E$10:$E$5001,"TOP-1",$Q$10:$Q$5001,"Tùng")</f>
        <v>14</v>
      </c>
      <c r="AL73" s="28"/>
      <c r="AM73" s="73" t="s">
        <v>100</v>
      </c>
      <c r="AN73" s="74"/>
      <c r="AO73" s="21"/>
      <c r="AP73" s="21"/>
      <c r="AQ73" s="21"/>
      <c r="AR73" s="28"/>
      <c r="AS73" s="81" t="s">
        <v>98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12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3</v>
      </c>
      <c r="BB73" s="77">
        <f t="shared" si="57"/>
        <v>16</v>
      </c>
      <c r="BD73" s="21" t="s">
        <v>100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327"/>
      <c r="C74" s="205">
        <v>44603</v>
      </c>
      <c r="D74" s="205">
        <v>44603</v>
      </c>
      <c r="E74" s="21" t="s">
        <v>19</v>
      </c>
      <c r="F74" s="149">
        <v>868926033908531</v>
      </c>
      <c r="G74" s="148"/>
      <c r="H74" s="148" t="s">
        <v>157</v>
      </c>
      <c r="I74" s="138"/>
      <c r="J74" s="157" t="s">
        <v>191</v>
      </c>
      <c r="K74" s="138" t="s">
        <v>187</v>
      </c>
      <c r="L74" s="150" t="s">
        <v>277</v>
      </c>
      <c r="M74" s="150" t="s">
        <v>188</v>
      </c>
      <c r="N74" s="150" t="s">
        <v>198</v>
      </c>
      <c r="O74" s="138"/>
      <c r="P74" s="150" t="s">
        <v>150</v>
      </c>
      <c r="Q74" s="138" t="s">
        <v>70</v>
      </c>
      <c r="R74" s="139" t="s">
        <v>71</v>
      </c>
      <c r="S74" s="148" t="s">
        <v>177</v>
      </c>
      <c r="T74" s="140"/>
      <c r="U74" s="175"/>
      <c r="V74" s="21"/>
      <c r="W74" s="204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115</v>
      </c>
      <c r="AK74" s="77">
        <v>71</v>
      </c>
      <c r="AL74" s="28"/>
      <c r="AM74" s="73" t="s">
        <v>98</v>
      </c>
      <c r="AN74" s="79"/>
      <c r="AO74" s="80"/>
      <c r="AP74" s="21"/>
      <c r="AQ74" s="21"/>
      <c r="AR74" s="28"/>
      <c r="AS74" s="81" t="s">
        <v>93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327"/>
      <c r="C75" s="205">
        <v>44603</v>
      </c>
      <c r="D75" s="205">
        <v>44603</v>
      </c>
      <c r="E75" s="21" t="s">
        <v>19</v>
      </c>
      <c r="F75" s="149">
        <v>866192037848163</v>
      </c>
      <c r="G75" s="148"/>
      <c r="H75" s="148" t="s">
        <v>157</v>
      </c>
      <c r="I75" s="138"/>
      <c r="J75" s="157" t="s">
        <v>278</v>
      </c>
      <c r="K75" s="138" t="s">
        <v>187</v>
      </c>
      <c r="L75" s="150" t="s">
        <v>188</v>
      </c>
      <c r="M75" s="154"/>
      <c r="N75" s="150" t="s">
        <v>189</v>
      </c>
      <c r="O75" s="138"/>
      <c r="P75" s="150" t="s">
        <v>150</v>
      </c>
      <c r="Q75" s="138" t="s">
        <v>70</v>
      </c>
      <c r="R75" s="139" t="s">
        <v>23</v>
      </c>
      <c r="S75" s="148" t="s">
        <v>27</v>
      </c>
      <c r="T75" s="140"/>
      <c r="U75" s="175"/>
      <c r="V75" s="21"/>
      <c r="W75" s="204"/>
      <c r="X75" s="73" t="s">
        <v>541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98</v>
      </c>
      <c r="AK75" s="74">
        <f>COUNTIFS($E$10:$E$5001,"ACT-01",$Q$10:$Q$5001,"Tùng")</f>
        <v>14</v>
      </c>
      <c r="AL75" s="28"/>
      <c r="AM75" s="76" t="s">
        <v>115</v>
      </c>
      <c r="AN75" s="74"/>
      <c r="AO75" s="21"/>
      <c r="AP75" s="21"/>
      <c r="AQ75" s="21"/>
      <c r="AR75" s="28"/>
      <c r="AS75" s="76" t="s">
        <v>118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327"/>
      <c r="C76" s="205">
        <v>44603</v>
      </c>
      <c r="D76" s="205">
        <v>44603</v>
      </c>
      <c r="E76" s="21" t="s">
        <v>19</v>
      </c>
      <c r="F76" s="149">
        <v>866192037770607</v>
      </c>
      <c r="G76" s="148"/>
      <c r="H76" s="148" t="s">
        <v>157</v>
      </c>
      <c r="I76" s="148" t="s">
        <v>190</v>
      </c>
      <c r="J76" s="103" t="s">
        <v>186</v>
      </c>
      <c r="K76" s="138" t="s">
        <v>171</v>
      </c>
      <c r="L76" s="150"/>
      <c r="M76" s="150" t="s">
        <v>192</v>
      </c>
      <c r="N76" s="150" t="s">
        <v>279</v>
      </c>
      <c r="O76" s="138"/>
      <c r="P76" s="150" t="s">
        <v>150</v>
      </c>
      <c r="Q76" s="138" t="s">
        <v>70</v>
      </c>
      <c r="R76" s="139" t="s">
        <v>71</v>
      </c>
      <c r="S76" s="148" t="s">
        <v>280</v>
      </c>
      <c r="T76" s="140"/>
      <c r="U76" s="175"/>
      <c r="V76" s="21"/>
      <c r="W76" s="204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6" t="s">
        <v>542</v>
      </c>
      <c r="AK76" s="74">
        <f>COUNTIFS($E$10:$E$5001,"VNSH01",$Q$10:$Q$5001,"Tùng")</f>
        <v>11</v>
      </c>
      <c r="AL76" s="28"/>
      <c r="AM76" s="21" t="s">
        <v>132</v>
      </c>
      <c r="AN76" s="74">
        <f>COUNTIFS($E$10:$E$5001,"TG102LE-4G",$R$10:$R$5001,"PC",$Q$10:$Q$5001,"Tùng")</f>
        <v>3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14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327"/>
      <c r="C77" s="205">
        <v>44603</v>
      </c>
      <c r="D77" s="205">
        <v>44603</v>
      </c>
      <c r="E77" s="21" t="s">
        <v>19</v>
      </c>
      <c r="F77" s="149">
        <v>868926033933588</v>
      </c>
      <c r="G77" s="148"/>
      <c r="H77" s="148" t="s">
        <v>157</v>
      </c>
      <c r="I77" s="138"/>
      <c r="J77" s="103" t="s">
        <v>191</v>
      </c>
      <c r="K77" s="138" t="s">
        <v>171</v>
      </c>
      <c r="L77" s="138"/>
      <c r="M77" s="138" t="s">
        <v>188</v>
      </c>
      <c r="N77" s="150" t="s">
        <v>279</v>
      </c>
      <c r="O77" s="138"/>
      <c r="P77" s="150" t="s">
        <v>150</v>
      </c>
      <c r="Q77" s="138" t="s">
        <v>70</v>
      </c>
      <c r="R77" s="139" t="s">
        <v>71</v>
      </c>
      <c r="S77" s="148" t="s">
        <v>280</v>
      </c>
      <c r="T77" s="140"/>
      <c r="U77" s="175"/>
      <c r="V77" s="21"/>
      <c r="W77" s="204"/>
      <c r="X77" s="73" t="s">
        <v>93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1" t="s">
        <v>541</v>
      </c>
      <c r="AK77" s="74">
        <f>COUNTIFS($E$10:$E$5001,"VNSH02",$Q$10:$Q$5001,"Tùng")</f>
        <v>42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327"/>
      <c r="C78" s="205">
        <v>44613</v>
      </c>
      <c r="D78" s="205">
        <v>44615</v>
      </c>
      <c r="E78" s="21" t="s">
        <v>19</v>
      </c>
      <c r="F78" s="149">
        <v>868926033909794</v>
      </c>
      <c r="G78" s="148"/>
      <c r="H78" s="148" t="s">
        <v>157</v>
      </c>
      <c r="I78" s="148" t="s">
        <v>281</v>
      </c>
      <c r="J78" s="103" t="s">
        <v>282</v>
      </c>
      <c r="K78" s="138" t="s">
        <v>283</v>
      </c>
      <c r="L78" s="138"/>
      <c r="M78" s="138" t="s">
        <v>188</v>
      </c>
      <c r="N78" s="150" t="s">
        <v>245</v>
      </c>
      <c r="O78" s="138"/>
      <c r="P78" s="150" t="s">
        <v>150</v>
      </c>
      <c r="Q78" s="138" t="s">
        <v>70</v>
      </c>
      <c r="R78" s="139" t="s">
        <v>23</v>
      </c>
      <c r="S78" s="148" t="s">
        <v>41</v>
      </c>
      <c r="T78" s="140"/>
      <c r="U78" s="175"/>
      <c r="V78" s="21"/>
      <c r="W78" s="204"/>
      <c r="X78" s="73" t="s">
        <v>100</v>
      </c>
      <c r="Y78" s="77">
        <f>COUNTIFS($E$756:$E$874,"Top-1")</f>
        <v>0</v>
      </c>
      <c r="Z78" s="209"/>
      <c r="AA78" s="12"/>
      <c r="AB78" s="98" t="s">
        <v>57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45" t="s">
        <v>37</v>
      </c>
      <c r="AK78" s="74">
        <f>SUM(AK61:AK77)</f>
        <v>647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327"/>
      <c r="C79" s="205">
        <v>44613</v>
      </c>
      <c r="D79" s="205">
        <v>44615</v>
      </c>
      <c r="E79" s="21" t="s">
        <v>19</v>
      </c>
      <c r="F79" s="149">
        <v>868926033963718</v>
      </c>
      <c r="G79" s="148"/>
      <c r="H79" s="148" t="s">
        <v>157</v>
      </c>
      <c r="I79" s="148" t="s">
        <v>190</v>
      </c>
      <c r="J79" s="157" t="s">
        <v>191</v>
      </c>
      <c r="K79" s="138" t="s">
        <v>187</v>
      </c>
      <c r="L79" s="138" t="s">
        <v>207</v>
      </c>
      <c r="M79" s="138" t="s">
        <v>188</v>
      </c>
      <c r="N79" s="150" t="s">
        <v>198</v>
      </c>
      <c r="O79" s="138"/>
      <c r="P79" s="150" t="s">
        <v>150</v>
      </c>
      <c r="Q79" s="138" t="s">
        <v>70</v>
      </c>
      <c r="R79" s="139" t="s">
        <v>71</v>
      </c>
      <c r="S79" s="148" t="s">
        <v>177</v>
      </c>
      <c r="T79" s="140"/>
      <c r="U79" s="175"/>
      <c r="V79" s="21"/>
      <c r="W79" s="204"/>
      <c r="X79" s="76" t="s">
        <v>115</v>
      </c>
      <c r="Y79" s="77">
        <v>1</v>
      </c>
      <c r="Z79" s="209"/>
      <c r="AA79" s="12"/>
      <c r="AB79" s="150" t="s">
        <v>65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327"/>
      <c r="C80" s="205">
        <v>44613</v>
      </c>
      <c r="D80" s="205">
        <v>44615</v>
      </c>
      <c r="E80" s="21" t="s">
        <v>19</v>
      </c>
      <c r="F80" s="149">
        <v>868345035591734</v>
      </c>
      <c r="G80" s="148"/>
      <c r="H80" s="148" t="s">
        <v>157</v>
      </c>
      <c r="I80" s="148"/>
      <c r="J80" s="157" t="s">
        <v>186</v>
      </c>
      <c r="K80" s="138" t="s">
        <v>187</v>
      </c>
      <c r="L80" s="138" t="s">
        <v>207</v>
      </c>
      <c r="M80" s="138" t="s">
        <v>188</v>
      </c>
      <c r="N80" s="150" t="s">
        <v>284</v>
      </c>
      <c r="O80" s="138"/>
      <c r="P80" s="150" t="s">
        <v>150</v>
      </c>
      <c r="Q80" s="138" t="s">
        <v>70</v>
      </c>
      <c r="R80" s="139" t="s">
        <v>71</v>
      </c>
      <c r="S80" s="148" t="s">
        <v>285</v>
      </c>
      <c r="T80" s="140"/>
      <c r="U80" s="175"/>
      <c r="V80" s="21"/>
      <c r="W80" s="204"/>
      <c r="X80" s="76" t="s">
        <v>98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327"/>
      <c r="C81" s="205">
        <v>44613</v>
      </c>
      <c r="D81" s="205">
        <v>44615</v>
      </c>
      <c r="E81" s="21" t="s">
        <v>19</v>
      </c>
      <c r="F81" s="149">
        <v>868926033940062</v>
      </c>
      <c r="G81" s="148"/>
      <c r="H81" s="148" t="s">
        <v>157</v>
      </c>
      <c r="I81" s="148"/>
      <c r="J81" s="103" t="s">
        <v>191</v>
      </c>
      <c r="K81" s="138" t="s">
        <v>187</v>
      </c>
      <c r="L81" s="138" t="s">
        <v>277</v>
      </c>
      <c r="M81" s="138" t="s">
        <v>188</v>
      </c>
      <c r="N81" s="150" t="s">
        <v>198</v>
      </c>
      <c r="O81" s="138"/>
      <c r="P81" s="150" t="s">
        <v>150</v>
      </c>
      <c r="Q81" s="138" t="s">
        <v>70</v>
      </c>
      <c r="R81" s="139" t="s">
        <v>71</v>
      </c>
      <c r="S81" s="148" t="s">
        <v>177</v>
      </c>
      <c r="T81" s="140"/>
      <c r="U81" s="175"/>
      <c r="V81" s="21"/>
      <c r="W81" s="204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0"/>
      <c r="BE81" s="201"/>
      <c r="BF81" s="201"/>
      <c r="BG81" s="201"/>
      <c r="BH81" s="201"/>
      <c r="BI81" s="201"/>
      <c r="BJ81" s="201"/>
      <c r="BK81" s="8"/>
      <c r="BL81" s="8"/>
      <c r="BM81" s="8"/>
    </row>
    <row r="82" spans="1:65" ht="18.75" customHeight="1" x14ac:dyDescent="0.25">
      <c r="A82" s="175">
        <v>71</v>
      </c>
      <c r="B82" s="327"/>
      <c r="C82" s="205" t="s">
        <v>286</v>
      </c>
      <c r="D82" s="205">
        <v>44619</v>
      </c>
      <c r="E82" s="21" t="s">
        <v>19</v>
      </c>
      <c r="F82" s="149">
        <v>868926033923563</v>
      </c>
      <c r="G82" s="148"/>
      <c r="H82" s="148" t="s">
        <v>157</v>
      </c>
      <c r="I82" s="138"/>
      <c r="J82" s="103" t="s">
        <v>191</v>
      </c>
      <c r="K82" s="138" t="s">
        <v>187</v>
      </c>
      <c r="L82" s="138" t="s">
        <v>188</v>
      </c>
      <c r="M82" s="150"/>
      <c r="N82" s="150" t="s">
        <v>189</v>
      </c>
      <c r="O82" s="138"/>
      <c r="P82" s="150" t="s">
        <v>150</v>
      </c>
      <c r="Q82" s="138" t="s">
        <v>70</v>
      </c>
      <c r="R82" s="139" t="s">
        <v>23</v>
      </c>
      <c r="S82" s="148" t="s">
        <v>27</v>
      </c>
      <c r="T82" s="140"/>
      <c r="U82" s="175"/>
      <c r="V82" s="21"/>
      <c r="W82" s="204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114</v>
      </c>
      <c r="AS82" s="94" t="s">
        <v>116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806</v>
      </c>
      <c r="AZ82" s="94" t="s">
        <v>65</v>
      </c>
      <c r="BA82" s="96" t="s">
        <v>37</v>
      </c>
      <c r="BD82" s="94" t="s">
        <v>114</v>
      </c>
      <c r="BE82" s="96" t="s">
        <v>77</v>
      </c>
      <c r="BF82" s="96" t="s">
        <v>99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327"/>
      <c r="C83" s="205" t="s">
        <v>286</v>
      </c>
      <c r="D83" s="205">
        <v>44619</v>
      </c>
      <c r="E83" s="21" t="s">
        <v>19</v>
      </c>
      <c r="F83" s="149">
        <v>868926033923696</v>
      </c>
      <c r="G83" s="148"/>
      <c r="H83" s="148" t="s">
        <v>157</v>
      </c>
      <c r="I83" s="138"/>
      <c r="J83" s="103" t="s">
        <v>191</v>
      </c>
      <c r="K83" s="138" t="s">
        <v>187</v>
      </c>
      <c r="L83" s="138" t="s">
        <v>207</v>
      </c>
      <c r="M83" s="138" t="s">
        <v>188</v>
      </c>
      <c r="N83" s="150" t="s">
        <v>198</v>
      </c>
      <c r="O83" s="138"/>
      <c r="P83" s="150" t="s">
        <v>150</v>
      </c>
      <c r="Q83" s="138" t="s">
        <v>70</v>
      </c>
      <c r="R83" s="139" t="s">
        <v>71</v>
      </c>
      <c r="S83" s="148" t="s">
        <v>177</v>
      </c>
      <c r="T83" s="140"/>
      <c r="U83" s="175"/>
      <c r="V83" s="21"/>
      <c r="W83" s="204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customHeight="1" x14ac:dyDescent="0.25">
      <c r="A84" s="175">
        <v>73</v>
      </c>
      <c r="B84" s="327"/>
      <c r="C84" s="205" t="s">
        <v>286</v>
      </c>
      <c r="D84" s="205">
        <v>44619</v>
      </c>
      <c r="E84" s="21" t="s">
        <v>19</v>
      </c>
      <c r="F84" s="149">
        <v>868345031032105</v>
      </c>
      <c r="G84" s="148"/>
      <c r="H84" s="148" t="s">
        <v>157</v>
      </c>
      <c r="I84" s="138"/>
      <c r="J84" s="103" t="s">
        <v>287</v>
      </c>
      <c r="K84" s="138" t="s">
        <v>187</v>
      </c>
      <c r="L84" s="138" t="s">
        <v>188</v>
      </c>
      <c r="M84" s="138"/>
      <c r="N84" s="150" t="s">
        <v>189</v>
      </c>
      <c r="O84" s="151"/>
      <c r="P84" s="150" t="s">
        <v>150</v>
      </c>
      <c r="Q84" s="138" t="s">
        <v>70</v>
      </c>
      <c r="R84" s="139" t="s">
        <v>23</v>
      </c>
      <c r="S84" s="148" t="s">
        <v>27</v>
      </c>
      <c r="T84" s="140"/>
      <c r="U84" s="175"/>
      <c r="V84" s="21"/>
      <c r="W84" s="204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114</v>
      </c>
      <c r="AK84" s="95" t="s">
        <v>44</v>
      </c>
      <c r="AL84" s="94" t="s">
        <v>45</v>
      </c>
      <c r="AM84" s="94" t="s">
        <v>71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12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173</v>
      </c>
      <c r="AY84" s="77">
        <f>COUNTIFS($E$10:$E$5001,"TG102V",$S$10:$S$5001,"*ACC*",$Q$10:$Q$5001,"Thể")</f>
        <v>0</v>
      </c>
      <c r="AZ84" s="81">
        <f>COUNTIFS($E$10:$E$5001,"TG102v",$P$10:$P$5001,"*KS*")</f>
        <v>18</v>
      </c>
      <c r="BA84" s="77">
        <f>SUM(AS84:AZ84)</f>
        <v>211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8</v>
      </c>
      <c r="BG84" s="77">
        <f>COUNTIFS($E$10:$E$5001,"TG102V",$S$10:$S$5001,"*MCH*")</f>
        <v>2</v>
      </c>
      <c r="BH84" s="84">
        <f>COUNTIFS($E$10:$E$5001,"TG102V",$S$10:$S$5001,"*NCFW*")</f>
        <v>164</v>
      </c>
      <c r="BI84" s="77">
        <f>COUNTIFS($E$10:$E$5001,"TG102V",$S$10:$S$5001,"*KL*")</f>
        <v>13</v>
      </c>
      <c r="BJ84" s="77">
        <f>SUM(BE84:BI84)</f>
        <v>188</v>
      </c>
      <c r="BM84" s="8"/>
    </row>
    <row r="85" spans="1:65" ht="18.75" customHeight="1" x14ac:dyDescent="0.25">
      <c r="A85" s="175">
        <v>74</v>
      </c>
      <c r="B85" s="327"/>
      <c r="C85" s="205" t="s">
        <v>286</v>
      </c>
      <c r="D85" s="205">
        <v>44619</v>
      </c>
      <c r="E85" s="21" t="s">
        <v>19</v>
      </c>
      <c r="F85" s="149">
        <v>868926033938165</v>
      </c>
      <c r="G85" s="148"/>
      <c r="H85" s="148" t="s">
        <v>157</v>
      </c>
      <c r="I85" s="138"/>
      <c r="J85" s="103" t="s">
        <v>196</v>
      </c>
      <c r="K85" s="138" t="s">
        <v>187</v>
      </c>
      <c r="L85" s="138"/>
      <c r="M85" s="138" t="s">
        <v>188</v>
      </c>
      <c r="N85" s="150" t="s">
        <v>189</v>
      </c>
      <c r="O85" s="138"/>
      <c r="P85" s="150" t="s">
        <v>150</v>
      </c>
      <c r="Q85" s="138" t="s">
        <v>70</v>
      </c>
      <c r="R85" s="139" t="s">
        <v>23</v>
      </c>
      <c r="S85" s="148" t="s">
        <v>27</v>
      </c>
      <c r="T85" s="140"/>
      <c r="U85" s="175"/>
      <c r="V85" s="21"/>
      <c r="W85" s="204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17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97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48</v>
      </c>
      <c r="BI85" s="77">
        <f>COUNTIFS($E$10:$E$5001,"TG102SE",$S$10:$S$5001,"*KL*")</f>
        <v>14</v>
      </c>
      <c r="BJ85" s="77">
        <f t="shared" ref="BJ85:BJ92" si="59">SUM(BE85:BI85)</f>
        <v>74</v>
      </c>
      <c r="BM85" s="8"/>
    </row>
    <row r="86" spans="1:65" ht="18.75" customHeight="1" x14ac:dyDescent="0.25">
      <c r="A86" s="175">
        <v>75</v>
      </c>
      <c r="B86" s="327"/>
      <c r="C86" s="205">
        <v>44613</v>
      </c>
      <c r="D86" s="205">
        <v>44615</v>
      </c>
      <c r="E86" s="21" t="s">
        <v>38</v>
      </c>
      <c r="F86" s="149">
        <v>868183034734876</v>
      </c>
      <c r="G86" s="148"/>
      <c r="H86" s="148" t="s">
        <v>157</v>
      </c>
      <c r="I86" s="148"/>
      <c r="J86" s="103" t="s">
        <v>196</v>
      </c>
      <c r="K86" s="138" t="s">
        <v>288</v>
      </c>
      <c r="L86" s="150" t="s">
        <v>289</v>
      </c>
      <c r="M86" s="150" t="s">
        <v>161</v>
      </c>
      <c r="N86" s="150" t="s">
        <v>290</v>
      </c>
      <c r="O86" s="138"/>
      <c r="P86" s="150" t="s">
        <v>150</v>
      </c>
      <c r="Q86" s="138" t="s">
        <v>70</v>
      </c>
      <c r="R86" s="139" t="s">
        <v>71</v>
      </c>
      <c r="S86" s="148" t="s">
        <v>257</v>
      </c>
      <c r="T86" s="140"/>
      <c r="U86" s="175"/>
      <c r="V86" s="21"/>
      <c r="W86" s="204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47</v>
      </c>
      <c r="AL86" s="21">
        <f>COUNTIFS($E$10:$E$5001,"TG102V",$R$10:$R$5001,"PM")</f>
        <v>29</v>
      </c>
      <c r="AM86" s="21">
        <f>COUNTIFS($E$10:$E$5001,"TG102V",$R$10:$R$5001,"PC+PM")</f>
        <v>158</v>
      </c>
      <c r="AN86" s="21">
        <f>SUM(AK86:AM86)</f>
        <v>234</v>
      </c>
      <c r="AO86" s="28"/>
      <c r="AP86" s="28"/>
      <c r="AQ86" s="28"/>
      <c r="AR86" s="81" t="s">
        <v>38</v>
      </c>
      <c r="AS86" s="82">
        <f>COUNTIFS($E$10:$E$5001,"TG102LE",$S$10:$S$5001,"*NG*")</f>
        <v>30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44</v>
      </c>
      <c r="AY86" s="77">
        <f>COUNTIFS($E$10:$E$5001,"TG102LE",$S$10:$S$5001,"*ACC*",$Q$10:$Q$5001,"Thể")</f>
        <v>0</v>
      </c>
      <c r="AZ86" s="81">
        <f>COUNTIFS($E$10:$E$5001,"TG102le",$P$10:$P$5001,"*KS*")</f>
        <v>27</v>
      </c>
      <c r="BA86" s="77">
        <f t="shared" ref="BA86:BA92" si="60">SUM(AS86:AZ86)</f>
        <v>121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258</v>
      </c>
      <c r="BI86" s="77">
        <f>COUNTIFS($E$10:$E$5001,"TG102LE",$S$10:$S$5001,"*KL*")</f>
        <v>60</v>
      </c>
      <c r="BJ86" s="77">
        <f t="shared" si="59"/>
        <v>374</v>
      </c>
      <c r="BM86" s="8"/>
    </row>
    <row r="87" spans="1:65" ht="18.75" customHeight="1" x14ac:dyDescent="0.25">
      <c r="A87" s="175">
        <v>76</v>
      </c>
      <c r="B87" s="328"/>
      <c r="C87" s="205">
        <v>44617</v>
      </c>
      <c r="D87" s="205">
        <v>44619</v>
      </c>
      <c r="E87" s="21" t="s">
        <v>38</v>
      </c>
      <c r="F87" s="149">
        <v>867717030470976</v>
      </c>
      <c r="G87" s="148"/>
      <c r="H87" s="148" t="s">
        <v>157</v>
      </c>
      <c r="I87" s="148"/>
      <c r="J87" s="103" t="s">
        <v>186</v>
      </c>
      <c r="K87" s="138" t="s">
        <v>283</v>
      </c>
      <c r="L87" s="150" t="s">
        <v>237</v>
      </c>
      <c r="M87" s="150"/>
      <c r="N87" s="150" t="s">
        <v>245</v>
      </c>
      <c r="O87" s="138"/>
      <c r="P87" s="150"/>
      <c r="Q87" s="138" t="s">
        <v>70</v>
      </c>
      <c r="R87" s="139" t="s">
        <v>23</v>
      </c>
      <c r="S87" s="148" t="s">
        <v>41</v>
      </c>
      <c r="T87" s="140"/>
      <c r="U87" s="175"/>
      <c r="V87" s="21"/>
      <c r="W87" s="204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59</v>
      </c>
      <c r="AM87" s="21">
        <f>COUNTIFS($E$10:$E$5001,"TG102SE",$R$10:$R$5001,"PC+PM")</f>
        <v>8</v>
      </c>
      <c r="AN87" s="21">
        <f>SUM(AK87:AM87)</f>
        <v>123</v>
      </c>
      <c r="AO87" s="28"/>
      <c r="AP87" s="28"/>
      <c r="AQ87" s="28"/>
      <c r="AR87" s="81" t="s">
        <v>39</v>
      </c>
      <c r="AS87" s="82">
        <f>COUNTIFS($E$10:$E$5001,"TG102E",$S$10:$S$5001,"*NG*")</f>
        <v>21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49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42</v>
      </c>
      <c r="BI87" s="77">
        <f>COUNTIFS($E$10:$E$5001,"TG102E",$S$10:$S$5001,"*KL*")</f>
        <v>11</v>
      </c>
      <c r="BJ87" s="77">
        <f t="shared" si="59"/>
        <v>64</v>
      </c>
      <c r="BM87" s="8"/>
    </row>
    <row r="88" spans="1:65" ht="18.75" customHeight="1" x14ac:dyDescent="0.25">
      <c r="A88" s="175">
        <v>77</v>
      </c>
      <c r="B88" s="326" t="s">
        <v>307</v>
      </c>
      <c r="C88" s="205">
        <v>44615</v>
      </c>
      <c r="D88" s="205">
        <v>44627</v>
      </c>
      <c r="E88" s="21" t="s">
        <v>19</v>
      </c>
      <c r="F88" s="149">
        <v>866192037771225</v>
      </c>
      <c r="G88" s="148"/>
      <c r="H88" s="148" t="s">
        <v>138</v>
      </c>
      <c r="I88" s="148"/>
      <c r="J88" s="103" t="s">
        <v>158</v>
      </c>
      <c r="K88" s="138" t="s">
        <v>187</v>
      </c>
      <c r="L88" s="150" t="s">
        <v>192</v>
      </c>
      <c r="M88" s="150"/>
      <c r="N88" s="150" t="s">
        <v>189</v>
      </c>
      <c r="O88" s="138"/>
      <c r="P88" s="150" t="s">
        <v>150</v>
      </c>
      <c r="Q88" s="138" t="s">
        <v>70</v>
      </c>
      <c r="R88" s="139" t="s">
        <v>23</v>
      </c>
      <c r="S88" s="148" t="s">
        <v>27</v>
      </c>
      <c r="T88" s="140"/>
      <c r="U88" s="175"/>
      <c r="V88" s="21"/>
      <c r="W88" s="204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52</v>
      </c>
      <c r="AL88" s="21">
        <f>COUNTIFS($E$10:$E$5001,"TG102LE",$R$10:$R$5001,"PM")</f>
        <v>311</v>
      </c>
      <c r="AM88" s="21">
        <f>COUNTIFS($E$10:$E$5001,"TG102LE",$R$10:$R$5001,"PC+PM")</f>
        <v>44</v>
      </c>
      <c r="AN88" s="21">
        <f t="shared" ref="AN88:AN92" si="61">SUM(AK88:AM88)</f>
        <v>407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327"/>
      <c r="C89" s="205">
        <v>44615</v>
      </c>
      <c r="D89" s="205">
        <v>44627</v>
      </c>
      <c r="E89" s="21" t="s">
        <v>19</v>
      </c>
      <c r="F89" s="149">
        <v>868345035585926</v>
      </c>
      <c r="G89" s="148"/>
      <c r="H89" s="148" t="s">
        <v>138</v>
      </c>
      <c r="I89" s="148" t="s">
        <v>190</v>
      </c>
      <c r="J89" s="103" t="s">
        <v>287</v>
      </c>
      <c r="K89" s="138" t="s">
        <v>187</v>
      </c>
      <c r="L89" s="150" t="s">
        <v>292</v>
      </c>
      <c r="M89" s="150" t="s">
        <v>192</v>
      </c>
      <c r="N89" s="150" t="s">
        <v>293</v>
      </c>
      <c r="O89" s="138"/>
      <c r="P89" s="150" t="s">
        <v>150</v>
      </c>
      <c r="Q89" s="138" t="s">
        <v>70</v>
      </c>
      <c r="R89" s="139" t="s">
        <v>71</v>
      </c>
      <c r="S89" s="148" t="s">
        <v>177</v>
      </c>
      <c r="T89" s="140"/>
      <c r="U89" s="175"/>
      <c r="V89" s="21"/>
      <c r="W89" s="204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39</v>
      </c>
      <c r="AL89" s="52">
        <f>COUNTIFS($E$10:$E$5001,"TG102E",$R$10:$R$5001,"PM")</f>
        <v>50</v>
      </c>
      <c r="AM89" s="52">
        <f>COUNTIFS($E$10:$E$5001,"TG102SE",$R$10:$R$5001,"PC+PM")</f>
        <v>8</v>
      </c>
      <c r="AN89" s="52">
        <f t="shared" si="61"/>
        <v>97</v>
      </c>
      <c r="AO89" s="170"/>
      <c r="AP89" s="170"/>
      <c r="AQ89" s="170"/>
      <c r="AR89" s="180" t="s">
        <v>117</v>
      </c>
      <c r="AS89" s="197">
        <f>COUNTIFS($E$10:$E$5001,"TOP-1",$S$10:$S$5001,"*NG*")</f>
        <v>1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5</v>
      </c>
      <c r="BB89" s="2"/>
      <c r="BC89" s="2"/>
      <c r="BD89" s="180" t="s">
        <v>20</v>
      </c>
      <c r="BE89" s="197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198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327"/>
      <c r="C90" s="205">
        <v>44615</v>
      </c>
      <c r="D90" s="205">
        <v>44627</v>
      </c>
      <c r="E90" s="21" t="s">
        <v>19</v>
      </c>
      <c r="F90" s="149">
        <v>866192037796701</v>
      </c>
      <c r="G90" s="148"/>
      <c r="H90" s="148" t="s">
        <v>138</v>
      </c>
      <c r="I90" s="40"/>
      <c r="J90" s="103" t="s">
        <v>278</v>
      </c>
      <c r="K90" s="138" t="s">
        <v>187</v>
      </c>
      <c r="L90" s="150" t="s">
        <v>294</v>
      </c>
      <c r="M90" s="150" t="s">
        <v>192</v>
      </c>
      <c r="N90" s="150" t="s">
        <v>293</v>
      </c>
      <c r="O90" s="138"/>
      <c r="P90" s="150" t="s">
        <v>150</v>
      </c>
      <c r="Q90" s="138" t="s">
        <v>70</v>
      </c>
      <c r="R90" s="139" t="s">
        <v>71</v>
      </c>
      <c r="S90" s="148" t="s">
        <v>177</v>
      </c>
      <c r="T90" s="140"/>
      <c r="U90" s="175"/>
      <c r="V90" s="21"/>
      <c r="W90" s="204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20</v>
      </c>
      <c r="AK90" s="74">
        <f>COUNTIFS($E$10:$E$5001,"TG007S",$R$10:$R$5001,"PC")</f>
        <v>2</v>
      </c>
      <c r="AL90" s="21">
        <f>COUNTIFS($E$10:$E$5001,"TG007S",$R$10:$R$5001,"PM")</f>
        <v>6</v>
      </c>
      <c r="AM90" s="21">
        <f>COUNTIFS($E$10:$E$5001,"TG007S",$R$10:$R$5001,"PC+PM")</f>
        <v>5</v>
      </c>
      <c r="AN90" s="21">
        <f t="shared" ref="AN90:AN94" si="62">SUM(AK90:AM90)</f>
        <v>13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customHeight="1" x14ac:dyDescent="0.25">
      <c r="A91" s="175">
        <v>80</v>
      </c>
      <c r="B91" s="327"/>
      <c r="C91" s="205">
        <v>44615</v>
      </c>
      <c r="D91" s="205">
        <v>44627</v>
      </c>
      <c r="E91" s="21" t="s">
        <v>19</v>
      </c>
      <c r="F91" s="149">
        <v>866192037795430</v>
      </c>
      <c r="G91" s="148"/>
      <c r="H91" s="148" t="s">
        <v>138</v>
      </c>
      <c r="I91" s="138"/>
      <c r="J91" s="157" t="s">
        <v>295</v>
      </c>
      <c r="K91" s="138" t="s">
        <v>187</v>
      </c>
      <c r="L91" s="150" t="s">
        <v>294</v>
      </c>
      <c r="M91" s="150" t="s">
        <v>192</v>
      </c>
      <c r="N91" s="150" t="s">
        <v>293</v>
      </c>
      <c r="O91" s="138"/>
      <c r="P91" s="150" t="s">
        <v>150</v>
      </c>
      <c r="Q91" s="138" t="s">
        <v>70</v>
      </c>
      <c r="R91" s="139" t="s">
        <v>71</v>
      </c>
      <c r="S91" s="148" t="s">
        <v>177</v>
      </c>
      <c r="T91" s="140"/>
      <c r="U91" s="175"/>
      <c r="V91" s="21"/>
      <c r="W91" s="204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18</v>
      </c>
      <c r="AK91" s="74">
        <f>COUNTIFS($E$10:$E$5001,"TG007",$R$10:$R$5001,"PC")</f>
        <v>11</v>
      </c>
      <c r="AL91" s="21">
        <f>COUNTIFS($E$10:$E$5001,"TG007",$R$10:$R$5001,"PM")</f>
        <v>9</v>
      </c>
      <c r="AM91" s="21">
        <f>COUNTIFS($E$10:$E$5001,"TG007",$R$10:$R$5001,"PC+PM")</f>
        <v>5</v>
      </c>
      <c r="AN91" s="21">
        <f t="shared" si="62"/>
        <v>25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customHeight="1" x14ac:dyDescent="0.25">
      <c r="A92" s="175">
        <v>81</v>
      </c>
      <c r="B92" s="327"/>
      <c r="C92" s="205">
        <v>44615</v>
      </c>
      <c r="D92" s="205">
        <v>44627</v>
      </c>
      <c r="E92" s="21" t="s">
        <v>19</v>
      </c>
      <c r="F92" s="149">
        <v>866192037821483</v>
      </c>
      <c r="G92" s="148"/>
      <c r="H92" s="148" t="s">
        <v>138</v>
      </c>
      <c r="I92" s="138"/>
      <c r="J92" s="157" t="s">
        <v>186</v>
      </c>
      <c r="K92" s="138" t="s">
        <v>187</v>
      </c>
      <c r="L92" s="150" t="s">
        <v>294</v>
      </c>
      <c r="M92" s="150" t="s">
        <v>192</v>
      </c>
      <c r="N92" s="150" t="s">
        <v>293</v>
      </c>
      <c r="O92" s="138"/>
      <c r="P92" s="150" t="s">
        <v>150</v>
      </c>
      <c r="Q92" s="138" t="s">
        <v>70</v>
      </c>
      <c r="R92" s="139" t="s">
        <v>71</v>
      </c>
      <c r="S92" s="148" t="s">
        <v>177</v>
      </c>
      <c r="T92" s="140"/>
      <c r="U92" s="175"/>
      <c r="V92" s="21"/>
      <c r="W92" s="204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542</v>
      </c>
      <c r="AK92" s="74">
        <f>COUNTIFS($E$10:$E$5001,"VNSH01",$R$10:$R$5001,"PC")</f>
        <v>5</v>
      </c>
      <c r="AL92" s="21">
        <f>COUNTIFS($E$10:$E$5001,"VNSH01",$R$10:$R$5001,"PM")</f>
        <v>7</v>
      </c>
      <c r="AM92" s="21">
        <f>COUNTIFS($E$10:$E$5001,"VNSH02",$R$10:$R$5001,"PC+PM")</f>
        <v>0</v>
      </c>
      <c r="AN92" s="21">
        <f>SUM(AK92:AM92)</f>
        <v>12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97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327"/>
      <c r="C93" s="205">
        <v>44615</v>
      </c>
      <c r="D93" s="205">
        <v>44627</v>
      </c>
      <c r="E93" s="21" t="s">
        <v>38</v>
      </c>
      <c r="F93" s="149">
        <v>868183033816377</v>
      </c>
      <c r="G93" s="148"/>
      <c r="H93" s="148" t="s">
        <v>138</v>
      </c>
      <c r="I93" s="148" t="s">
        <v>296</v>
      </c>
      <c r="J93" s="103" t="s">
        <v>297</v>
      </c>
      <c r="K93" s="138"/>
      <c r="L93" s="150" t="s">
        <v>298</v>
      </c>
      <c r="M93" s="150" t="s">
        <v>161</v>
      </c>
      <c r="N93" s="150" t="s">
        <v>299</v>
      </c>
      <c r="O93" s="138"/>
      <c r="P93" s="150" t="s">
        <v>150</v>
      </c>
      <c r="Q93" s="138" t="s">
        <v>70</v>
      </c>
      <c r="R93" s="139" t="s">
        <v>23</v>
      </c>
      <c r="S93" s="148" t="s">
        <v>27</v>
      </c>
      <c r="T93" s="140"/>
      <c r="U93" s="175"/>
      <c r="V93" s="21"/>
      <c r="W93" s="204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541</v>
      </c>
      <c r="AK93" s="74">
        <f>COUNTIFS($E$10:$E$5001,"VNSH02",$R$10:$R$5001,"PC")</f>
        <v>76</v>
      </c>
      <c r="AL93" s="21">
        <f>COUNTIFS($E$10:$E$5001,"VNSH02",$R$10:$R$5001,"PM")</f>
        <v>47</v>
      </c>
      <c r="AM93" s="21">
        <f>COUNTIFS($E$10:$E$5001,"VNSH02",$R$10:$R$5001,"PC+PM")</f>
        <v>0</v>
      </c>
      <c r="AN93" s="21">
        <f>SUM(AK93:AM93)</f>
        <v>123</v>
      </c>
      <c r="AO93" s="28"/>
      <c r="AP93" s="28"/>
      <c r="AQ93" s="28"/>
      <c r="AR93" s="81" t="s">
        <v>542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5</v>
      </c>
      <c r="AY93" s="77"/>
      <c r="AZ93" s="81"/>
      <c r="BA93" s="77"/>
      <c r="BB93" s="1" t="s">
        <v>410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327"/>
      <c r="C94" s="205">
        <v>44615</v>
      </c>
      <c r="D94" s="205">
        <v>44627</v>
      </c>
      <c r="E94" s="21" t="s">
        <v>38</v>
      </c>
      <c r="F94" s="149">
        <v>860157040197672</v>
      </c>
      <c r="G94" s="148"/>
      <c r="H94" s="148" t="s">
        <v>157</v>
      </c>
      <c r="I94" s="148"/>
      <c r="J94" s="103" t="s">
        <v>300</v>
      </c>
      <c r="K94" s="138" t="s">
        <v>216</v>
      </c>
      <c r="L94" s="150"/>
      <c r="M94" s="150" t="s">
        <v>161</v>
      </c>
      <c r="N94" s="150" t="s">
        <v>40</v>
      </c>
      <c r="O94" s="138"/>
      <c r="P94" s="150" t="s">
        <v>150</v>
      </c>
      <c r="Q94" s="138" t="s">
        <v>70</v>
      </c>
      <c r="R94" s="139" t="s">
        <v>28</v>
      </c>
      <c r="S94" s="148" t="s">
        <v>30</v>
      </c>
      <c r="T94" s="140"/>
      <c r="U94" s="175"/>
      <c r="V94" s="21"/>
      <c r="W94" s="204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43</v>
      </c>
      <c r="AK94" s="74">
        <f>COUNTIFS($E$10:$E$5001,"TG007X",$R$10:$R$5001,"PC")</f>
        <v>6</v>
      </c>
      <c r="AL94" s="21">
        <f>COUNTIFS($E$10:$E$5001,"TG007X",$R$10:$R$5001,"PM")</f>
        <v>18</v>
      </c>
      <c r="AM94" s="21">
        <f>COUNTIFS($E$10:$E$5001,"TG007X",$R$10:$R$5001,"PC+PM")</f>
        <v>20</v>
      </c>
      <c r="AN94" s="21">
        <f t="shared" ref="AN94" si="63">SUM(AK94:AM94)</f>
        <v>44</v>
      </c>
      <c r="AO94" s="28"/>
      <c r="AP94" s="28"/>
      <c r="AQ94" s="28"/>
      <c r="AR94" s="81" t="s">
        <v>541</v>
      </c>
      <c r="AS94" s="82">
        <f>COUNTIFS($E$10:$E$5001,"VNSH02",$S$10:$S$5001,"*NG*")</f>
        <v>23</v>
      </c>
      <c r="AT94" s="77">
        <f>COUNTIFS($E$10:$E$5001,"VNSH02",$S$10:$S$5001,"*KL*")</f>
        <v>34</v>
      </c>
      <c r="AU94" s="77">
        <f>COUNTIFS($E$10:$E$5001,"VNSH02",$S$10:$S$5001,"*SIM*")</f>
        <v>30</v>
      </c>
      <c r="AV94" s="77">
        <f>COUNTIFS($E$10:$E$5001,"VNSH02",$S$10:$S$5001,"*GPS*")</f>
        <v>3</v>
      </c>
      <c r="AW94" s="77">
        <f>COUNTIFS($E$10:$E$5001,"VNSH02",$S$10:$S$5001,"*MCH*")</f>
        <v>7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117</v>
      </c>
      <c r="BB94" s="77">
        <f>COUNTIFS($E$10:$E$5001,"VNSH02",$P$10:$P$5001,"*ĐM*")</f>
        <v>60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327"/>
      <c r="C95" s="205">
        <v>44615</v>
      </c>
      <c r="D95" s="205">
        <v>44627</v>
      </c>
      <c r="E95" s="21" t="s">
        <v>38</v>
      </c>
      <c r="F95" s="149">
        <v>860157040210236</v>
      </c>
      <c r="G95" s="148"/>
      <c r="H95" s="148" t="s">
        <v>157</v>
      </c>
      <c r="I95" s="40" t="s">
        <v>190</v>
      </c>
      <c r="J95" s="103" t="s">
        <v>300</v>
      </c>
      <c r="K95" s="138" t="s">
        <v>216</v>
      </c>
      <c r="L95" s="150" t="s">
        <v>273</v>
      </c>
      <c r="M95" s="150" t="s">
        <v>161</v>
      </c>
      <c r="N95" s="150" t="s">
        <v>40</v>
      </c>
      <c r="O95" s="138"/>
      <c r="P95" s="150" t="s">
        <v>150</v>
      </c>
      <c r="Q95" s="138" t="s">
        <v>70</v>
      </c>
      <c r="R95" s="139" t="s">
        <v>28</v>
      </c>
      <c r="S95" s="148" t="s">
        <v>30</v>
      </c>
      <c r="T95" s="140"/>
      <c r="U95" s="175"/>
      <c r="V95" s="21"/>
      <c r="W95" s="204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4">SUM(AK95:AM95)</f>
        <v>44</v>
      </c>
      <c r="AO95" s="28"/>
      <c r="AP95" s="28"/>
      <c r="AQ95" s="28"/>
      <c r="AR95" s="81" t="s">
        <v>97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5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6">SUM(BE95:BI95)</f>
        <v>7</v>
      </c>
      <c r="BM95" s="8"/>
    </row>
    <row r="96" spans="1:65" ht="16.5" customHeight="1" x14ac:dyDescent="0.25">
      <c r="A96" s="175">
        <v>85</v>
      </c>
      <c r="B96" s="327"/>
      <c r="C96" s="205">
        <v>44615</v>
      </c>
      <c r="D96" s="205">
        <v>44627</v>
      </c>
      <c r="E96" s="21" t="s">
        <v>38</v>
      </c>
      <c r="F96" s="149">
        <v>868183033867131</v>
      </c>
      <c r="G96" s="148"/>
      <c r="H96" s="148" t="s">
        <v>138</v>
      </c>
      <c r="I96" s="138"/>
      <c r="J96" s="157" t="s">
        <v>191</v>
      </c>
      <c r="K96" s="138" t="s">
        <v>187</v>
      </c>
      <c r="L96" s="150" t="s">
        <v>275</v>
      </c>
      <c r="M96" s="150" t="s">
        <v>161</v>
      </c>
      <c r="N96" s="150" t="s">
        <v>301</v>
      </c>
      <c r="O96" s="138">
        <v>0</v>
      </c>
      <c r="P96" s="150" t="s">
        <v>150</v>
      </c>
      <c r="Q96" s="138" t="s">
        <v>70</v>
      </c>
      <c r="R96" s="139" t="s">
        <v>28</v>
      </c>
      <c r="S96" s="148" t="s">
        <v>302</v>
      </c>
      <c r="T96" s="140"/>
      <c r="U96" s="175"/>
      <c r="V96" s="21"/>
      <c r="W96" s="204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17</v>
      </c>
      <c r="AK96" s="74">
        <f>COUNTIFS($E$10:$E$5001,"NQ899",$R$10:$R$5001,"PC")</f>
        <v>10</v>
      </c>
      <c r="AL96" s="21">
        <f>COUNTIFS($E$10:$E$5001,"NQ899",$R$10:$R$5001,"PM")</f>
        <v>7</v>
      </c>
      <c r="AM96" s="21">
        <f>COUNTIFS($E$10:$E$5001,"NQ899",$R$10:$R$5001,"PC+PM")</f>
        <v>0</v>
      </c>
      <c r="AN96" s="21">
        <f t="shared" ref="AN96:AN97" si="67">SUM(AK96:AM96)</f>
        <v>17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5"/>
        <v>18</v>
      </c>
      <c r="BD96" s="83" t="s">
        <v>118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328"/>
      <c r="C97" s="205">
        <v>44615</v>
      </c>
      <c r="D97" s="205">
        <v>44627</v>
      </c>
      <c r="E97" s="21" t="s">
        <v>38</v>
      </c>
      <c r="F97" s="149">
        <v>867717030436092</v>
      </c>
      <c r="G97" s="148"/>
      <c r="H97" s="148" t="s">
        <v>138</v>
      </c>
      <c r="I97" s="138" t="s">
        <v>303</v>
      </c>
      <c r="J97" s="157" t="s">
        <v>191</v>
      </c>
      <c r="K97" s="138" t="s">
        <v>304</v>
      </c>
      <c r="L97" s="150" t="s">
        <v>305</v>
      </c>
      <c r="M97" s="150" t="s">
        <v>161</v>
      </c>
      <c r="N97" s="150" t="s">
        <v>306</v>
      </c>
      <c r="O97" s="144">
        <v>375000</v>
      </c>
      <c r="P97" s="150" t="s">
        <v>150</v>
      </c>
      <c r="Q97" s="138" t="s">
        <v>70</v>
      </c>
      <c r="R97" s="139" t="s">
        <v>71</v>
      </c>
      <c r="S97" s="148" t="s">
        <v>285</v>
      </c>
      <c r="T97" s="140"/>
      <c r="U97" s="175"/>
      <c r="V97" s="21"/>
      <c r="W97" s="204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93</v>
      </c>
      <c r="AK97" s="74">
        <f>COUNTIFS($E$10:$E$5001,"ireader",$R$10:$R$5001,"PC")</f>
        <v>0</v>
      </c>
      <c r="AL97" s="21">
        <f>COUNTIFS($E$10:$E$5001,"ireader",$R$10:$R$5001,"Pm")</f>
        <v>1</v>
      </c>
      <c r="AM97" s="21">
        <f>COUNTIFS($E$10:$E$5001,"ireader",$R$10:$R$5001,"PC+pm")</f>
        <v>0</v>
      </c>
      <c r="AN97" s="21">
        <f t="shared" si="67"/>
        <v>1</v>
      </c>
      <c r="AO97" s="28"/>
      <c r="AP97" s="28"/>
      <c r="AQ97" s="28"/>
      <c r="AR97" s="81" t="s">
        <v>98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17</v>
      </c>
      <c r="AY97" s="77">
        <f>COUNTIFS($E$10:$E$5001,"ACT-01",$S$10:$S$5001,"*ACC*",$Q$10:$Q$5001,"Thể")</f>
        <v>0</v>
      </c>
      <c r="AZ97" s="21">
        <f>COUNTIFS($E$10:$E$5001,"ACT-01",$P$10:$P$5001,"*KS*")</f>
        <v>4</v>
      </c>
      <c r="BA97" s="77">
        <f t="shared" si="65"/>
        <v>37</v>
      </c>
      <c r="BD97" s="21" t="s">
        <v>100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customHeight="1" x14ac:dyDescent="0.25">
      <c r="A98" s="175">
        <v>87</v>
      </c>
      <c r="B98" s="326" t="s">
        <v>312</v>
      </c>
      <c r="C98" s="205">
        <v>44615</v>
      </c>
      <c r="D98" s="205">
        <v>44622</v>
      </c>
      <c r="E98" s="21" t="s">
        <v>132</v>
      </c>
      <c r="F98" s="149">
        <v>862205051195354</v>
      </c>
      <c r="G98" s="156"/>
      <c r="H98" s="148" t="s">
        <v>157</v>
      </c>
      <c r="I98" s="175"/>
      <c r="J98" s="103"/>
      <c r="K98" s="138" t="s">
        <v>153</v>
      </c>
      <c r="L98" s="150"/>
      <c r="M98" s="150"/>
      <c r="N98" s="150" t="s">
        <v>308</v>
      </c>
      <c r="O98" s="138"/>
      <c r="P98" s="150" t="s">
        <v>150</v>
      </c>
      <c r="Q98" s="138" t="s">
        <v>151</v>
      </c>
      <c r="R98" s="139" t="s">
        <v>71</v>
      </c>
      <c r="S98" s="148" t="s">
        <v>156</v>
      </c>
      <c r="T98" s="140"/>
      <c r="U98" s="175"/>
      <c r="V98" s="21"/>
      <c r="W98" s="204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98</v>
      </c>
      <c r="AK98" s="21">
        <v>39</v>
      </c>
      <c r="AL98" s="21"/>
      <c r="AM98" s="21"/>
      <c r="AN98" s="21">
        <v>39</v>
      </c>
      <c r="AO98" s="28"/>
      <c r="AP98" s="28"/>
      <c r="AQ98" s="28"/>
      <c r="AR98" s="81" t="s">
        <v>93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5"/>
        <v>0</v>
      </c>
      <c r="BM98" s="8"/>
    </row>
    <row r="99" spans="1:66" ht="16.5" customHeight="1" x14ac:dyDescent="0.25">
      <c r="A99" s="175">
        <v>88</v>
      </c>
      <c r="B99" s="327"/>
      <c r="C99" s="205">
        <v>44615</v>
      </c>
      <c r="D99" s="205">
        <v>44622</v>
      </c>
      <c r="E99" s="21" t="s">
        <v>132</v>
      </c>
      <c r="F99" s="149">
        <v>862205051178426</v>
      </c>
      <c r="G99" s="156"/>
      <c r="H99" s="148" t="s">
        <v>157</v>
      </c>
      <c r="I99" s="148"/>
      <c r="J99" s="103" t="s">
        <v>146</v>
      </c>
      <c r="K99" s="138" t="s">
        <v>309</v>
      </c>
      <c r="L99" s="150" t="s">
        <v>175</v>
      </c>
      <c r="M99" s="150"/>
      <c r="N99" s="150" t="s">
        <v>40</v>
      </c>
      <c r="O99" s="138"/>
      <c r="P99" s="150" t="s">
        <v>150</v>
      </c>
      <c r="Q99" s="138" t="s">
        <v>151</v>
      </c>
      <c r="R99" s="139" t="s">
        <v>28</v>
      </c>
      <c r="S99" s="148" t="s">
        <v>30</v>
      </c>
      <c r="T99" s="140"/>
      <c r="U99" s="175"/>
      <c r="V99" s="21"/>
      <c r="W99" s="204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202"/>
      <c r="AK99" s="8"/>
      <c r="AL99" s="8"/>
      <c r="AM99" s="8"/>
      <c r="AN99" s="8"/>
      <c r="AO99" s="28"/>
      <c r="AP99" s="28"/>
      <c r="AQ99" s="28"/>
      <c r="AR99" s="76" t="s">
        <v>118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5"/>
        <v>7</v>
      </c>
    </row>
    <row r="100" spans="1:66" ht="16.5" customHeight="1" x14ac:dyDescent="0.25">
      <c r="A100" s="175">
        <v>89</v>
      </c>
      <c r="B100" s="327"/>
      <c r="C100" s="205">
        <v>44615</v>
      </c>
      <c r="D100" s="205">
        <v>44622</v>
      </c>
      <c r="E100" s="21" t="s">
        <v>38</v>
      </c>
      <c r="F100" s="149">
        <v>868183038601584</v>
      </c>
      <c r="G100" s="148" t="s">
        <v>144</v>
      </c>
      <c r="H100" s="148" t="s">
        <v>157</v>
      </c>
      <c r="I100" s="175" t="s">
        <v>310</v>
      </c>
      <c r="J100" s="103" t="s">
        <v>146</v>
      </c>
      <c r="K100" s="138"/>
      <c r="L100" s="150" t="s">
        <v>161</v>
      </c>
      <c r="M100" s="150"/>
      <c r="N100" s="150" t="s">
        <v>40</v>
      </c>
      <c r="O100" s="138"/>
      <c r="P100" s="150" t="s">
        <v>150</v>
      </c>
      <c r="Q100" s="138" t="s">
        <v>151</v>
      </c>
      <c r="R100" s="139" t="s">
        <v>28</v>
      </c>
      <c r="S100" s="148" t="s">
        <v>30</v>
      </c>
      <c r="T100" s="140"/>
      <c r="U100" s="175"/>
      <c r="V100" s="21"/>
      <c r="W100" s="204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202"/>
      <c r="AK100" s="8"/>
      <c r="AL100" s="8"/>
      <c r="AM100" s="8"/>
      <c r="AN100" s="8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327"/>
      <c r="C101" s="205">
        <v>44615</v>
      </c>
      <c r="D101" s="205">
        <v>44622</v>
      </c>
      <c r="E101" s="21" t="s">
        <v>38</v>
      </c>
      <c r="F101" s="149">
        <v>868183035911507</v>
      </c>
      <c r="G101" s="156"/>
      <c r="H101" s="148" t="s">
        <v>138</v>
      </c>
      <c r="I101" s="148"/>
      <c r="J101" s="103" t="s">
        <v>146</v>
      </c>
      <c r="K101" s="138"/>
      <c r="L101" s="150" t="s">
        <v>161</v>
      </c>
      <c r="M101" s="150"/>
      <c r="N101" s="150" t="s">
        <v>40</v>
      </c>
      <c r="O101" s="138"/>
      <c r="P101" s="150" t="s">
        <v>150</v>
      </c>
      <c r="Q101" s="138" t="s">
        <v>151</v>
      </c>
      <c r="R101" s="139" t="s">
        <v>28</v>
      </c>
      <c r="S101" s="148" t="s">
        <v>30</v>
      </c>
      <c r="T101" s="140"/>
      <c r="U101" s="175"/>
      <c r="V101" s="21"/>
      <c r="W101" s="204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327"/>
      <c r="C102" s="205">
        <v>44615</v>
      </c>
      <c r="D102" s="205">
        <v>44622</v>
      </c>
      <c r="E102" s="21" t="s">
        <v>38</v>
      </c>
      <c r="F102" s="149">
        <v>860157040210186</v>
      </c>
      <c r="G102" s="156"/>
      <c r="H102" s="148" t="s">
        <v>157</v>
      </c>
      <c r="I102" s="40"/>
      <c r="J102" s="103" t="s">
        <v>146</v>
      </c>
      <c r="K102" s="138"/>
      <c r="L102" s="150" t="s">
        <v>161</v>
      </c>
      <c r="M102" s="150"/>
      <c r="N102" s="150" t="s">
        <v>40</v>
      </c>
      <c r="O102" s="138"/>
      <c r="P102" s="150" t="s">
        <v>150</v>
      </c>
      <c r="Q102" s="138" t="s">
        <v>151</v>
      </c>
      <c r="R102" s="139" t="s">
        <v>28</v>
      </c>
      <c r="S102" s="148" t="s">
        <v>30</v>
      </c>
      <c r="T102" s="140"/>
      <c r="U102" s="175"/>
      <c r="V102" s="21"/>
      <c r="W102" s="204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114</v>
      </c>
      <c r="AS102" s="94" t="s">
        <v>116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806</v>
      </c>
      <c r="AZ102" s="94" t="s">
        <v>65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327"/>
      <c r="C103" s="205">
        <v>44615</v>
      </c>
      <c r="D103" s="205">
        <v>44622</v>
      </c>
      <c r="E103" s="21" t="s">
        <v>38</v>
      </c>
      <c r="F103" s="149">
        <v>868183037821118</v>
      </c>
      <c r="G103" s="156"/>
      <c r="H103" s="148" t="s">
        <v>138</v>
      </c>
      <c r="I103" s="138"/>
      <c r="J103" s="103" t="s">
        <v>146</v>
      </c>
      <c r="K103" s="138"/>
      <c r="L103" s="103" t="s">
        <v>160</v>
      </c>
      <c r="M103" s="150" t="s">
        <v>161</v>
      </c>
      <c r="N103" s="150" t="s">
        <v>40</v>
      </c>
      <c r="O103" s="138"/>
      <c r="P103" s="150" t="s">
        <v>150</v>
      </c>
      <c r="Q103" s="138" t="s">
        <v>151</v>
      </c>
      <c r="R103" s="139" t="s">
        <v>28</v>
      </c>
      <c r="S103" s="148" t="s">
        <v>30</v>
      </c>
      <c r="T103" s="140"/>
      <c r="U103" s="175"/>
      <c r="V103" s="21"/>
      <c r="W103" s="204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541</v>
      </c>
      <c r="AS103" s="82">
        <f>COUNTIFS($E$10:$E$5001,"VNSH02",$S$10:$S$5001,"*NG*")</f>
        <v>23</v>
      </c>
      <c r="AT103" s="77">
        <f>COUNTIFS($E$10:$E$5001,"VNSH02",$S$10:$S$5001,"*KL*")</f>
        <v>34</v>
      </c>
      <c r="AU103" s="77">
        <f>COUNTIFS($E$10:$E$5001,"VNSH02",$S$10:$S$5001,"*SIM*")</f>
        <v>30</v>
      </c>
      <c r="AV103" s="77">
        <f>COUNTIFS($E$10:$E$5001,"VNSH02",$S$10:$S$5001,"*GPS*")</f>
        <v>3</v>
      </c>
      <c r="AW103" s="77">
        <f>COUNTIFS($E$10:$E$5001,"VNSH02",$S$10:$S$5001,"*MCH*")</f>
        <v>7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114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327"/>
      <c r="C104" s="205">
        <v>44615</v>
      </c>
      <c r="D104" s="205">
        <v>44622</v>
      </c>
      <c r="E104" s="21" t="s">
        <v>38</v>
      </c>
      <c r="F104" s="149">
        <v>868183037798027</v>
      </c>
      <c r="G104" s="156"/>
      <c r="H104" s="148" t="s">
        <v>157</v>
      </c>
      <c r="I104" s="138"/>
      <c r="J104" s="157" t="s">
        <v>311</v>
      </c>
      <c r="K104" s="138"/>
      <c r="L104" s="103" t="s">
        <v>160</v>
      </c>
      <c r="M104" s="154" t="s">
        <v>161</v>
      </c>
      <c r="N104" s="150" t="s">
        <v>40</v>
      </c>
      <c r="O104" s="138"/>
      <c r="P104" s="150" t="s">
        <v>150</v>
      </c>
      <c r="Q104" s="138" t="s">
        <v>151</v>
      </c>
      <c r="R104" s="139" t="s">
        <v>28</v>
      </c>
      <c r="S104" s="148" t="s">
        <v>30</v>
      </c>
      <c r="T104" s="140"/>
      <c r="U104" s="175"/>
      <c r="V104" s="21"/>
      <c r="W104" s="204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818</v>
      </c>
      <c r="AS104" s="21" t="s">
        <v>819</v>
      </c>
      <c r="AT104" s="21"/>
      <c r="AU104" s="21" t="s">
        <v>820</v>
      </c>
      <c r="AV104" s="21"/>
      <c r="AW104" s="21"/>
      <c r="AX104" s="21"/>
      <c r="AY104" s="21"/>
      <c r="AZ104" s="21"/>
      <c r="BA104" s="215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327"/>
      <c r="C105" s="205">
        <v>44615</v>
      </c>
      <c r="D105" s="205">
        <v>44622</v>
      </c>
      <c r="E105" s="21" t="s">
        <v>38</v>
      </c>
      <c r="F105" s="149">
        <v>868183034702691</v>
      </c>
      <c r="G105" s="156"/>
      <c r="H105" s="148" t="s">
        <v>157</v>
      </c>
      <c r="I105" s="148"/>
      <c r="J105" s="103" t="s">
        <v>146</v>
      </c>
      <c r="K105" s="138" t="s">
        <v>164</v>
      </c>
      <c r="L105" s="150" t="s">
        <v>161</v>
      </c>
      <c r="M105" s="150"/>
      <c r="N105" s="150" t="s">
        <v>40</v>
      </c>
      <c r="O105" s="138"/>
      <c r="P105" s="150" t="s">
        <v>150</v>
      </c>
      <c r="Q105" s="138" t="s">
        <v>151</v>
      </c>
      <c r="R105" s="139" t="s">
        <v>28</v>
      </c>
      <c r="S105" s="148" t="s">
        <v>30</v>
      </c>
      <c r="T105" s="140"/>
      <c r="U105" s="175"/>
      <c r="V105" s="21"/>
      <c r="W105" s="204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328"/>
      <c r="C106" s="205">
        <v>44615</v>
      </c>
      <c r="D106" s="205">
        <v>44622</v>
      </c>
      <c r="E106" s="21" t="s">
        <v>38</v>
      </c>
      <c r="F106" s="149">
        <v>868183038615139</v>
      </c>
      <c r="G106" s="156"/>
      <c r="H106" s="148" t="s">
        <v>157</v>
      </c>
      <c r="I106" s="138"/>
      <c r="J106" s="103" t="s">
        <v>146</v>
      </c>
      <c r="K106" s="138"/>
      <c r="L106" s="138" t="s">
        <v>160</v>
      </c>
      <c r="M106" s="150" t="s">
        <v>161</v>
      </c>
      <c r="N106" s="150" t="s">
        <v>40</v>
      </c>
      <c r="O106" s="138"/>
      <c r="P106" s="150" t="s">
        <v>150</v>
      </c>
      <c r="Q106" s="138" t="s">
        <v>151</v>
      </c>
      <c r="R106" s="139" t="s">
        <v>28</v>
      </c>
      <c r="S106" s="148" t="s">
        <v>30</v>
      </c>
      <c r="T106" s="140"/>
      <c r="U106" s="175"/>
      <c r="V106" s="21"/>
      <c r="W106" s="204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313</v>
      </c>
      <c r="C107" s="205">
        <v>44614</v>
      </c>
      <c r="D107" s="205">
        <v>44614</v>
      </c>
      <c r="E107" s="21" t="s">
        <v>39</v>
      </c>
      <c r="F107" s="149">
        <v>860906041151587</v>
      </c>
      <c r="G107" s="148"/>
      <c r="H107" s="148" t="s">
        <v>138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150</v>
      </c>
      <c r="Q107" s="138" t="s">
        <v>151</v>
      </c>
      <c r="R107" s="139" t="s">
        <v>28</v>
      </c>
      <c r="S107" s="148" t="s">
        <v>30</v>
      </c>
      <c r="T107" s="140"/>
      <c r="U107" s="175"/>
      <c r="V107" s="21"/>
      <c r="W107" s="204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317</v>
      </c>
      <c r="C108" s="205">
        <v>44608</v>
      </c>
      <c r="D108" s="205">
        <v>44608</v>
      </c>
      <c r="E108" s="21" t="s">
        <v>16</v>
      </c>
      <c r="F108" s="153">
        <v>861694031748187</v>
      </c>
      <c r="G108" s="148" t="s">
        <v>144</v>
      </c>
      <c r="H108" s="148" t="s">
        <v>138</v>
      </c>
      <c r="I108" s="175"/>
      <c r="J108" s="157" t="s">
        <v>314</v>
      </c>
      <c r="K108" s="150" t="s">
        <v>315</v>
      </c>
      <c r="L108" s="152" t="s">
        <v>316</v>
      </c>
      <c r="M108" s="150" t="s">
        <v>142</v>
      </c>
      <c r="N108" s="150" t="s">
        <v>40</v>
      </c>
      <c r="O108" s="151"/>
      <c r="P108" s="150" t="s">
        <v>150</v>
      </c>
      <c r="Q108" s="150" t="s">
        <v>151</v>
      </c>
      <c r="R108" s="139" t="s">
        <v>28</v>
      </c>
      <c r="S108" s="148" t="s">
        <v>30</v>
      </c>
      <c r="T108" s="140"/>
      <c r="U108" s="175"/>
      <c r="V108" s="21"/>
      <c r="W108" s="204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321</v>
      </c>
      <c r="C109" s="205">
        <v>44603</v>
      </c>
      <c r="D109" s="205">
        <v>44606</v>
      </c>
      <c r="E109" s="21" t="s">
        <v>16</v>
      </c>
      <c r="F109" s="149">
        <v>861694031094772</v>
      </c>
      <c r="G109" s="148" t="s">
        <v>318</v>
      </c>
      <c r="H109" s="148" t="s">
        <v>138</v>
      </c>
      <c r="I109" s="175" t="s">
        <v>319</v>
      </c>
      <c r="J109" s="157" t="s">
        <v>227</v>
      </c>
      <c r="K109" s="150"/>
      <c r="L109" s="118" t="s">
        <v>142</v>
      </c>
      <c r="M109" s="150"/>
      <c r="N109" s="150" t="s">
        <v>320</v>
      </c>
      <c r="O109" s="151"/>
      <c r="P109" s="150" t="s">
        <v>150</v>
      </c>
      <c r="Q109" s="150" t="s">
        <v>151</v>
      </c>
      <c r="R109" s="139" t="s">
        <v>28</v>
      </c>
      <c r="S109" s="148" t="s">
        <v>30</v>
      </c>
      <c r="T109" s="140"/>
      <c r="U109" s="175"/>
      <c r="V109" s="21"/>
      <c r="W109" s="204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323</v>
      </c>
      <c r="C110" s="205">
        <v>44614</v>
      </c>
      <c r="D110" s="205">
        <v>44616</v>
      </c>
      <c r="E110" s="21" t="s">
        <v>132</v>
      </c>
      <c r="F110" s="149">
        <v>862205051177824</v>
      </c>
      <c r="G110" s="148"/>
      <c r="H110" s="148" t="s">
        <v>157</v>
      </c>
      <c r="I110" s="175"/>
      <c r="J110" s="103" t="s">
        <v>201</v>
      </c>
      <c r="K110" s="138" t="s">
        <v>164</v>
      </c>
      <c r="L110" s="150" t="s">
        <v>175</v>
      </c>
      <c r="M110" s="150"/>
      <c r="N110" s="150" t="s">
        <v>322</v>
      </c>
      <c r="O110" s="138"/>
      <c r="P110" s="150" t="s">
        <v>150</v>
      </c>
      <c r="Q110" s="138" t="s">
        <v>151</v>
      </c>
      <c r="R110" s="139" t="s">
        <v>23</v>
      </c>
      <c r="S110" s="148" t="s">
        <v>27</v>
      </c>
      <c r="T110" s="140"/>
      <c r="U110" s="175"/>
      <c r="V110" s="21"/>
      <c r="W110" s="204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326" t="s">
        <v>324</v>
      </c>
      <c r="C111" s="205">
        <v>44601</v>
      </c>
      <c r="D111" s="205">
        <v>44601</v>
      </c>
      <c r="E111" s="21" t="s">
        <v>38</v>
      </c>
      <c r="F111" s="149">
        <v>868183035879175</v>
      </c>
      <c r="G111" s="148"/>
      <c r="H111" s="148" t="s">
        <v>138</v>
      </c>
      <c r="I111" s="175"/>
      <c r="J111" s="103" t="s">
        <v>215</v>
      </c>
      <c r="K111" s="138"/>
      <c r="L111" s="150" t="s">
        <v>160</v>
      </c>
      <c r="M111" s="150"/>
      <c r="N111" s="150" t="s">
        <v>40</v>
      </c>
      <c r="O111" s="138"/>
      <c r="P111" s="150" t="s">
        <v>150</v>
      </c>
      <c r="Q111" s="138" t="s">
        <v>151</v>
      </c>
      <c r="R111" s="139" t="s">
        <v>28</v>
      </c>
      <c r="S111" s="148" t="s">
        <v>30</v>
      </c>
      <c r="T111" s="140"/>
      <c r="U111" s="175"/>
      <c r="V111" s="21"/>
      <c r="W111" s="204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328"/>
      <c r="C112" s="205">
        <v>44601</v>
      </c>
      <c r="D112" s="205">
        <v>44601</v>
      </c>
      <c r="E112" s="21" t="s">
        <v>38</v>
      </c>
      <c r="F112" s="149">
        <v>868183033791372</v>
      </c>
      <c r="G112" s="148"/>
      <c r="H112" s="148" t="s">
        <v>138</v>
      </c>
      <c r="I112" s="148"/>
      <c r="J112" s="103" t="s">
        <v>215</v>
      </c>
      <c r="K112" s="138"/>
      <c r="L112" s="150" t="s">
        <v>160</v>
      </c>
      <c r="M112" s="150"/>
      <c r="N112" s="150" t="s">
        <v>40</v>
      </c>
      <c r="O112" s="138"/>
      <c r="P112" s="150" t="s">
        <v>150</v>
      </c>
      <c r="Q112" s="138" t="s">
        <v>151</v>
      </c>
      <c r="R112" s="139" t="s">
        <v>28</v>
      </c>
      <c r="S112" s="148" t="s">
        <v>30</v>
      </c>
      <c r="T112" s="140"/>
      <c r="U112" s="175"/>
      <c r="V112" s="21"/>
      <c r="W112" s="204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326" t="s">
        <v>331</v>
      </c>
      <c r="C113" s="205">
        <v>44600</v>
      </c>
      <c r="D113" s="205">
        <v>44600</v>
      </c>
      <c r="E113" s="21" t="s">
        <v>16</v>
      </c>
      <c r="F113" s="149">
        <v>862631034745363</v>
      </c>
      <c r="G113" s="148" t="s">
        <v>195</v>
      </c>
      <c r="H113" s="148" t="s">
        <v>138</v>
      </c>
      <c r="I113" s="175" t="s">
        <v>325</v>
      </c>
      <c r="J113" s="103" t="s">
        <v>326</v>
      </c>
      <c r="K113" s="138" t="s">
        <v>315</v>
      </c>
      <c r="L113" s="150" t="s">
        <v>316</v>
      </c>
      <c r="M113" s="150" t="s">
        <v>142</v>
      </c>
      <c r="N113" s="150" t="s">
        <v>40</v>
      </c>
      <c r="O113" s="138"/>
      <c r="P113" s="150" t="s">
        <v>150</v>
      </c>
      <c r="Q113" s="138" t="s">
        <v>70</v>
      </c>
      <c r="R113" s="139" t="s">
        <v>28</v>
      </c>
      <c r="S113" s="148" t="s">
        <v>30</v>
      </c>
      <c r="T113" s="140"/>
      <c r="U113" s="175"/>
      <c r="V113" s="21"/>
      <c r="W113" s="204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327"/>
      <c r="C114" s="205">
        <v>44600</v>
      </c>
      <c r="D114" s="205">
        <v>44600</v>
      </c>
      <c r="E114" s="21" t="s">
        <v>60</v>
      </c>
      <c r="F114" s="149" t="s">
        <v>327</v>
      </c>
      <c r="G114" s="148"/>
      <c r="H114" s="148" t="s">
        <v>138</v>
      </c>
      <c r="I114" s="148"/>
      <c r="J114" s="103"/>
      <c r="K114" s="138" t="s">
        <v>216</v>
      </c>
      <c r="L114" s="150"/>
      <c r="M114" s="150"/>
      <c r="N114" s="150" t="s">
        <v>193</v>
      </c>
      <c r="O114" s="138"/>
      <c r="P114" s="150" t="s">
        <v>150</v>
      </c>
      <c r="Q114" s="138" t="s">
        <v>70</v>
      </c>
      <c r="R114" s="139" t="s">
        <v>28</v>
      </c>
      <c r="S114" s="148" t="s">
        <v>31</v>
      </c>
      <c r="T114" s="140"/>
      <c r="U114" s="175"/>
      <c r="V114" s="21"/>
      <c r="W114" s="204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328"/>
      <c r="C115" s="205">
        <v>44600</v>
      </c>
      <c r="D115" s="205">
        <v>44600</v>
      </c>
      <c r="E115" s="77" t="s">
        <v>328</v>
      </c>
      <c r="F115" s="149" t="s">
        <v>329</v>
      </c>
      <c r="G115" s="148"/>
      <c r="H115" s="148" t="s">
        <v>138</v>
      </c>
      <c r="I115" s="148"/>
      <c r="J115" s="103"/>
      <c r="K115" s="138"/>
      <c r="L115" s="150"/>
      <c r="M115" s="150"/>
      <c r="N115" s="150" t="s">
        <v>330</v>
      </c>
      <c r="O115" s="138"/>
      <c r="P115" s="150" t="s">
        <v>150</v>
      </c>
      <c r="Q115" s="138" t="s">
        <v>70</v>
      </c>
      <c r="R115" s="139" t="s">
        <v>23</v>
      </c>
      <c r="S115" s="148" t="s">
        <v>27</v>
      </c>
      <c r="T115" s="140"/>
      <c r="U115" s="175"/>
      <c r="V115" s="21"/>
      <c r="W115" s="204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329" t="s">
        <v>80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1"/>
      <c r="V116" s="21"/>
      <c r="W116" s="204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332"/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4"/>
      <c r="V117" s="21"/>
      <c r="W117" s="204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326" t="s">
        <v>347</v>
      </c>
      <c r="C118" s="205">
        <v>44637</v>
      </c>
      <c r="D118" s="205">
        <v>44644</v>
      </c>
      <c r="E118" s="21" t="s">
        <v>332</v>
      </c>
      <c r="F118" s="149" t="s">
        <v>333</v>
      </c>
      <c r="G118" s="148"/>
      <c r="H118" s="148" t="s">
        <v>138</v>
      </c>
      <c r="I118" s="148"/>
      <c r="J118" s="103"/>
      <c r="K118" s="138" t="s">
        <v>334</v>
      </c>
      <c r="L118" s="150"/>
      <c r="M118" s="150"/>
      <c r="N118" s="150" t="s">
        <v>335</v>
      </c>
      <c r="O118" s="138"/>
      <c r="P118" s="150" t="s">
        <v>150</v>
      </c>
      <c r="Q118" s="138" t="s">
        <v>151</v>
      </c>
      <c r="R118" s="139" t="s">
        <v>23</v>
      </c>
      <c r="S118" s="148" t="s">
        <v>27</v>
      </c>
      <c r="T118" s="140"/>
      <c r="U118" s="175"/>
      <c r="V118" s="21"/>
      <c r="W118" s="204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327"/>
      <c r="C119" s="205">
        <v>44637</v>
      </c>
      <c r="D119" s="205">
        <v>44644</v>
      </c>
      <c r="E119" s="21" t="s">
        <v>38</v>
      </c>
      <c r="F119" s="149">
        <v>868183038035536</v>
      </c>
      <c r="G119" s="156"/>
      <c r="H119" s="148" t="s">
        <v>138</v>
      </c>
      <c r="I119" s="148" t="s">
        <v>336</v>
      </c>
      <c r="J119" s="103" t="s">
        <v>337</v>
      </c>
      <c r="K119" s="138"/>
      <c r="L119" s="138" t="s">
        <v>160</v>
      </c>
      <c r="M119" s="138" t="s">
        <v>161</v>
      </c>
      <c r="N119" s="150" t="s">
        <v>40</v>
      </c>
      <c r="O119" s="138"/>
      <c r="P119" s="150" t="s">
        <v>150</v>
      </c>
      <c r="Q119" s="138" t="s">
        <v>151</v>
      </c>
      <c r="R119" s="139" t="s">
        <v>28</v>
      </c>
      <c r="S119" s="148" t="s">
        <v>30</v>
      </c>
      <c r="T119" s="140"/>
      <c r="U119" s="175"/>
      <c r="V119" s="21"/>
      <c r="W119" s="204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327"/>
      <c r="C120" s="205">
        <v>44637</v>
      </c>
      <c r="D120" s="205">
        <v>44644</v>
      </c>
      <c r="E120" s="21" t="s">
        <v>38</v>
      </c>
      <c r="F120" s="149">
        <v>868183035026505</v>
      </c>
      <c r="G120" s="156"/>
      <c r="H120" s="148" t="s">
        <v>138</v>
      </c>
      <c r="I120" s="156"/>
      <c r="J120" s="103" t="s">
        <v>158</v>
      </c>
      <c r="K120" s="138"/>
      <c r="L120" s="138" t="s">
        <v>161</v>
      </c>
      <c r="M120" s="150"/>
      <c r="N120" s="150" t="s">
        <v>216</v>
      </c>
      <c r="O120" s="138"/>
      <c r="P120" s="150" t="s">
        <v>150</v>
      </c>
      <c r="Q120" s="138" t="s">
        <v>151</v>
      </c>
      <c r="R120" s="139" t="s">
        <v>28</v>
      </c>
      <c r="S120" s="148" t="s">
        <v>31</v>
      </c>
      <c r="T120" s="140"/>
      <c r="U120" s="175"/>
      <c r="V120" s="21"/>
      <c r="W120" s="204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327"/>
      <c r="C121" s="205">
        <v>44637</v>
      </c>
      <c r="D121" s="205">
        <v>44644</v>
      </c>
      <c r="E121" s="21" t="s">
        <v>38</v>
      </c>
      <c r="F121" s="149">
        <v>868183033873444</v>
      </c>
      <c r="G121" s="156"/>
      <c r="H121" s="148" t="s">
        <v>138</v>
      </c>
      <c r="I121" s="156"/>
      <c r="J121" s="103" t="s">
        <v>158</v>
      </c>
      <c r="K121" s="138"/>
      <c r="L121" s="138" t="s">
        <v>161</v>
      </c>
      <c r="M121" s="150"/>
      <c r="N121" s="150" t="s">
        <v>216</v>
      </c>
      <c r="O121" s="138"/>
      <c r="P121" s="150" t="s">
        <v>150</v>
      </c>
      <c r="Q121" s="138" t="s">
        <v>151</v>
      </c>
      <c r="R121" s="139" t="s">
        <v>28</v>
      </c>
      <c r="S121" s="148" t="s">
        <v>31</v>
      </c>
      <c r="T121" s="140"/>
      <c r="U121" s="194"/>
      <c r="V121" s="52"/>
      <c r="W121" s="204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327"/>
      <c r="C122" s="205">
        <v>44637</v>
      </c>
      <c r="D122" s="205">
        <v>44644</v>
      </c>
      <c r="E122" s="21" t="s">
        <v>38</v>
      </c>
      <c r="F122" s="149">
        <v>868183034534771</v>
      </c>
      <c r="G122" s="156"/>
      <c r="H122" s="148" t="s">
        <v>138</v>
      </c>
      <c r="I122" s="156"/>
      <c r="J122" s="103" t="s">
        <v>215</v>
      </c>
      <c r="K122" s="138" t="s">
        <v>225</v>
      </c>
      <c r="L122" s="150" t="s">
        <v>305</v>
      </c>
      <c r="M122" s="138" t="s">
        <v>161</v>
      </c>
      <c r="N122" s="150" t="s">
        <v>149</v>
      </c>
      <c r="O122" s="138"/>
      <c r="P122" s="150" t="s">
        <v>150</v>
      </c>
      <c r="Q122" s="138" t="s">
        <v>151</v>
      </c>
      <c r="R122" s="139" t="s">
        <v>23</v>
      </c>
      <c r="S122" s="148" t="s">
        <v>156</v>
      </c>
      <c r="T122" s="140"/>
      <c r="U122" s="194"/>
      <c r="V122" s="52"/>
      <c r="W122" s="204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327"/>
      <c r="C123" s="205">
        <v>44637</v>
      </c>
      <c r="D123" s="205">
        <v>44644</v>
      </c>
      <c r="E123" s="21" t="s">
        <v>38</v>
      </c>
      <c r="F123" s="149">
        <v>868183038486127</v>
      </c>
      <c r="G123" s="156"/>
      <c r="H123" s="148" t="s">
        <v>138</v>
      </c>
      <c r="I123" s="156"/>
      <c r="J123" s="103" t="s">
        <v>215</v>
      </c>
      <c r="K123" s="138"/>
      <c r="L123" s="138" t="s">
        <v>160</v>
      </c>
      <c r="M123" s="138" t="s">
        <v>161</v>
      </c>
      <c r="N123" s="150" t="s">
        <v>216</v>
      </c>
      <c r="O123" s="138"/>
      <c r="P123" s="150" t="s">
        <v>150</v>
      </c>
      <c r="Q123" s="138" t="s">
        <v>151</v>
      </c>
      <c r="R123" s="139" t="s">
        <v>28</v>
      </c>
      <c r="S123" s="148" t="s">
        <v>31</v>
      </c>
      <c r="T123" s="140"/>
      <c r="U123" s="175"/>
      <c r="V123" s="21"/>
      <c r="W123" s="204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2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327"/>
      <c r="C124" s="205">
        <v>44637</v>
      </c>
      <c r="D124" s="205">
        <v>44644</v>
      </c>
      <c r="E124" s="21" t="s">
        <v>38</v>
      </c>
      <c r="F124" s="149">
        <v>868183038029570</v>
      </c>
      <c r="G124" s="156"/>
      <c r="H124" s="148" t="s">
        <v>138</v>
      </c>
      <c r="I124" s="156"/>
      <c r="J124" s="103" t="s">
        <v>337</v>
      </c>
      <c r="K124" s="138"/>
      <c r="L124" s="138" t="s">
        <v>160</v>
      </c>
      <c r="M124" s="138" t="s">
        <v>161</v>
      </c>
      <c r="N124" s="150" t="s">
        <v>216</v>
      </c>
      <c r="O124" s="138"/>
      <c r="P124" s="150" t="s">
        <v>150</v>
      </c>
      <c r="Q124" s="138" t="s">
        <v>151</v>
      </c>
      <c r="R124" s="139" t="s">
        <v>28</v>
      </c>
      <c r="S124" s="148" t="s">
        <v>31</v>
      </c>
      <c r="T124" s="140"/>
      <c r="U124" s="175"/>
      <c r="V124" s="21"/>
      <c r="W124" s="204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2"/>
      <c r="AL124" s="8"/>
      <c r="AM124" s="8"/>
      <c r="AN124" s="8"/>
      <c r="AO124" s="8"/>
      <c r="AP124" s="28"/>
      <c r="AQ124" s="28"/>
      <c r="AR124" s="28"/>
      <c r="AS124" s="203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327"/>
      <c r="C125" s="205">
        <v>44637</v>
      </c>
      <c r="D125" s="205">
        <v>44644</v>
      </c>
      <c r="E125" s="21" t="s">
        <v>38</v>
      </c>
      <c r="F125" s="149">
        <v>868183038085499</v>
      </c>
      <c r="G125" s="148" t="s">
        <v>144</v>
      </c>
      <c r="H125" s="148" t="s">
        <v>138</v>
      </c>
      <c r="I125" s="148" t="s">
        <v>336</v>
      </c>
      <c r="J125" s="103" t="s">
        <v>337</v>
      </c>
      <c r="K125" s="138"/>
      <c r="L125" s="138" t="s">
        <v>160</v>
      </c>
      <c r="M125" s="138" t="s">
        <v>161</v>
      </c>
      <c r="N125" s="150" t="s">
        <v>216</v>
      </c>
      <c r="O125" s="138"/>
      <c r="P125" s="150" t="s">
        <v>150</v>
      </c>
      <c r="Q125" s="138" t="s">
        <v>151</v>
      </c>
      <c r="R125" s="139" t="s">
        <v>28</v>
      </c>
      <c r="S125" s="148" t="s">
        <v>31</v>
      </c>
      <c r="T125" s="140"/>
      <c r="U125" s="175"/>
      <c r="V125" s="21"/>
      <c r="W125" s="204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2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327"/>
      <c r="C126" s="205">
        <v>44637</v>
      </c>
      <c r="D126" s="205">
        <v>44644</v>
      </c>
      <c r="E126" s="21" t="s">
        <v>38</v>
      </c>
      <c r="F126" s="149">
        <v>868183034755459</v>
      </c>
      <c r="G126" s="156"/>
      <c r="H126" s="148" t="s">
        <v>138</v>
      </c>
      <c r="I126" s="148" t="s">
        <v>338</v>
      </c>
      <c r="J126" s="103" t="s">
        <v>339</v>
      </c>
      <c r="K126" s="138"/>
      <c r="L126" s="138" t="s">
        <v>237</v>
      </c>
      <c r="M126" s="150"/>
      <c r="N126" s="150" t="s">
        <v>340</v>
      </c>
      <c r="O126" s="138"/>
      <c r="P126" s="150" t="s">
        <v>150</v>
      </c>
      <c r="Q126" s="138" t="s">
        <v>151</v>
      </c>
      <c r="R126" s="139" t="s">
        <v>28</v>
      </c>
      <c r="S126" s="148" t="s">
        <v>31</v>
      </c>
      <c r="T126" s="140"/>
      <c r="U126" s="175"/>
      <c r="V126" s="21"/>
      <c r="W126" s="204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327"/>
      <c r="C127" s="205">
        <v>44637</v>
      </c>
      <c r="D127" s="205">
        <v>44644</v>
      </c>
      <c r="E127" s="21" t="s">
        <v>38</v>
      </c>
      <c r="F127" s="149">
        <v>867717030518303</v>
      </c>
      <c r="G127" s="156"/>
      <c r="H127" s="148" t="s">
        <v>138</v>
      </c>
      <c r="I127" s="156"/>
      <c r="J127" s="103" t="s">
        <v>163</v>
      </c>
      <c r="K127" s="138"/>
      <c r="L127" s="138" t="s">
        <v>161</v>
      </c>
      <c r="M127" s="150"/>
      <c r="N127" s="150" t="s">
        <v>216</v>
      </c>
      <c r="O127" s="138"/>
      <c r="P127" s="150" t="s">
        <v>150</v>
      </c>
      <c r="Q127" s="138" t="s">
        <v>151</v>
      </c>
      <c r="R127" s="139" t="s">
        <v>28</v>
      </c>
      <c r="S127" s="148" t="s">
        <v>31</v>
      </c>
      <c r="T127" s="140"/>
      <c r="U127" s="175"/>
      <c r="V127" s="21"/>
      <c r="W127" s="204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327"/>
      <c r="C128" s="205">
        <v>44637</v>
      </c>
      <c r="D128" s="205">
        <v>44644</v>
      </c>
      <c r="E128" s="21" t="s">
        <v>38</v>
      </c>
      <c r="F128" s="149">
        <v>868183037801888</v>
      </c>
      <c r="G128" s="156"/>
      <c r="H128" s="148" t="s">
        <v>138</v>
      </c>
      <c r="I128" s="156"/>
      <c r="J128" s="103" t="s">
        <v>163</v>
      </c>
      <c r="K128" s="138"/>
      <c r="L128" s="138" t="s">
        <v>160</v>
      </c>
      <c r="M128" s="138" t="s">
        <v>161</v>
      </c>
      <c r="N128" s="150" t="s">
        <v>40</v>
      </c>
      <c r="O128" s="138"/>
      <c r="P128" s="150" t="s">
        <v>150</v>
      </c>
      <c r="Q128" s="138" t="s">
        <v>151</v>
      </c>
      <c r="R128" s="139" t="s">
        <v>28</v>
      </c>
      <c r="S128" s="148" t="s">
        <v>30</v>
      </c>
      <c r="T128" s="140"/>
      <c r="U128" s="175"/>
      <c r="V128" s="21"/>
      <c r="W128" s="204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327"/>
      <c r="C129" s="205">
        <v>44637</v>
      </c>
      <c r="D129" s="205">
        <v>44644</v>
      </c>
      <c r="E129" s="21" t="s">
        <v>38</v>
      </c>
      <c r="F129" s="149">
        <v>868183038026188</v>
      </c>
      <c r="G129" s="148"/>
      <c r="H129" s="148" t="s">
        <v>138</v>
      </c>
      <c r="I129" s="156"/>
      <c r="J129" s="103" t="s">
        <v>341</v>
      </c>
      <c r="K129" s="138"/>
      <c r="L129" s="138" t="s">
        <v>161</v>
      </c>
      <c r="M129" s="150"/>
      <c r="N129" s="150" t="s">
        <v>216</v>
      </c>
      <c r="O129" s="138"/>
      <c r="P129" s="150" t="s">
        <v>150</v>
      </c>
      <c r="Q129" s="138" t="s">
        <v>151</v>
      </c>
      <c r="R129" s="139" t="s">
        <v>28</v>
      </c>
      <c r="S129" s="148" t="s">
        <v>31</v>
      </c>
      <c r="T129" s="140"/>
      <c r="U129" s="175"/>
      <c r="V129" s="21"/>
      <c r="W129" s="204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327"/>
      <c r="C130" s="205">
        <v>44637</v>
      </c>
      <c r="D130" s="205">
        <v>44644</v>
      </c>
      <c r="E130" s="21" t="s">
        <v>38</v>
      </c>
      <c r="F130" s="149">
        <v>868183038023953</v>
      </c>
      <c r="G130" s="156"/>
      <c r="H130" s="148" t="s">
        <v>138</v>
      </c>
      <c r="I130" s="156"/>
      <c r="J130" s="103" t="s">
        <v>341</v>
      </c>
      <c r="K130" s="150"/>
      <c r="L130" s="138" t="s">
        <v>161</v>
      </c>
      <c r="M130" s="150"/>
      <c r="N130" s="150" t="s">
        <v>216</v>
      </c>
      <c r="O130" s="138"/>
      <c r="P130" s="150" t="s">
        <v>150</v>
      </c>
      <c r="Q130" s="138" t="s">
        <v>151</v>
      </c>
      <c r="R130" s="139" t="s">
        <v>28</v>
      </c>
      <c r="S130" s="148" t="s">
        <v>31</v>
      </c>
      <c r="T130" s="140"/>
      <c r="U130" s="175"/>
      <c r="V130" s="21"/>
      <c r="W130" s="204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327"/>
      <c r="C131" s="205">
        <v>44637</v>
      </c>
      <c r="D131" s="205">
        <v>44644</v>
      </c>
      <c r="E131" s="21" t="s">
        <v>38</v>
      </c>
      <c r="F131" s="149">
        <v>868183038065152</v>
      </c>
      <c r="G131" s="148"/>
      <c r="H131" s="148" t="s">
        <v>138</v>
      </c>
      <c r="I131" s="148" t="s">
        <v>342</v>
      </c>
      <c r="J131" s="103" t="s">
        <v>163</v>
      </c>
      <c r="K131" s="138"/>
      <c r="L131" s="138" t="s">
        <v>161</v>
      </c>
      <c r="M131" s="138"/>
      <c r="N131" s="150" t="s">
        <v>216</v>
      </c>
      <c r="O131" s="138"/>
      <c r="P131" s="150" t="s">
        <v>150</v>
      </c>
      <c r="Q131" s="138" t="s">
        <v>151</v>
      </c>
      <c r="R131" s="139" t="s">
        <v>28</v>
      </c>
      <c r="S131" s="148" t="s">
        <v>31</v>
      </c>
      <c r="T131" s="140"/>
      <c r="U131" s="175"/>
      <c r="V131" s="21"/>
      <c r="W131" s="204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327"/>
      <c r="C132" s="205">
        <v>44637</v>
      </c>
      <c r="D132" s="205">
        <v>44644</v>
      </c>
      <c r="E132" s="21" t="s">
        <v>38</v>
      </c>
      <c r="F132" s="149">
        <v>867857039896381</v>
      </c>
      <c r="G132" s="148"/>
      <c r="H132" s="148" t="s">
        <v>138</v>
      </c>
      <c r="I132" s="156"/>
      <c r="J132" s="103" t="s">
        <v>158</v>
      </c>
      <c r="K132" s="138"/>
      <c r="L132" s="138" t="s">
        <v>161</v>
      </c>
      <c r="M132" s="138"/>
      <c r="N132" s="150" t="s">
        <v>216</v>
      </c>
      <c r="O132" s="138"/>
      <c r="P132" s="150" t="s">
        <v>150</v>
      </c>
      <c r="Q132" s="138" t="s">
        <v>151</v>
      </c>
      <c r="R132" s="139" t="s">
        <v>28</v>
      </c>
      <c r="S132" s="148" t="s">
        <v>31</v>
      </c>
      <c r="T132" s="140"/>
      <c r="U132" s="175"/>
      <c r="V132" s="21"/>
      <c r="W132" s="204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327"/>
      <c r="C133" s="205">
        <v>44637</v>
      </c>
      <c r="D133" s="205">
        <v>44644</v>
      </c>
      <c r="E133" s="21" t="s">
        <v>38</v>
      </c>
      <c r="F133" s="149">
        <v>867717030623293</v>
      </c>
      <c r="G133" s="148"/>
      <c r="H133" s="148" t="s">
        <v>138</v>
      </c>
      <c r="I133" s="156"/>
      <c r="J133" s="103" t="s">
        <v>287</v>
      </c>
      <c r="K133" s="138"/>
      <c r="L133" s="138"/>
      <c r="M133" s="138" t="s">
        <v>161</v>
      </c>
      <c r="N133" s="150" t="s">
        <v>216</v>
      </c>
      <c r="O133" s="138"/>
      <c r="P133" s="150" t="s">
        <v>150</v>
      </c>
      <c r="Q133" s="138" t="s">
        <v>151</v>
      </c>
      <c r="R133" s="139" t="s">
        <v>28</v>
      </c>
      <c r="S133" s="148" t="s">
        <v>31</v>
      </c>
      <c r="T133" s="140"/>
      <c r="U133" s="175"/>
      <c r="V133" s="21"/>
      <c r="W133" s="204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327"/>
      <c r="C134" s="205">
        <v>44637</v>
      </c>
      <c r="D134" s="205">
        <v>44644</v>
      </c>
      <c r="E134" s="21" t="s">
        <v>38</v>
      </c>
      <c r="F134" s="149">
        <v>868183034656863</v>
      </c>
      <c r="G134" s="148"/>
      <c r="H134" s="148" t="s">
        <v>138</v>
      </c>
      <c r="I134" s="148" t="s">
        <v>336</v>
      </c>
      <c r="J134" s="103" t="s">
        <v>287</v>
      </c>
      <c r="K134" s="138"/>
      <c r="L134" s="138" t="s">
        <v>161</v>
      </c>
      <c r="M134" s="138"/>
      <c r="N134" s="150" t="s">
        <v>216</v>
      </c>
      <c r="O134" s="138"/>
      <c r="P134" s="150" t="s">
        <v>150</v>
      </c>
      <c r="Q134" s="138" t="s">
        <v>151</v>
      </c>
      <c r="R134" s="139" t="s">
        <v>28</v>
      </c>
      <c r="S134" s="148" t="s">
        <v>31</v>
      </c>
      <c r="T134" s="140"/>
      <c r="U134" s="175"/>
      <c r="V134" s="21"/>
      <c r="W134" s="204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327"/>
      <c r="C135" s="205">
        <v>44637</v>
      </c>
      <c r="D135" s="205">
        <v>44644</v>
      </c>
      <c r="E135" s="21" t="s">
        <v>38</v>
      </c>
      <c r="F135" s="149">
        <v>868183038880696</v>
      </c>
      <c r="G135" s="148"/>
      <c r="H135" s="148" t="s">
        <v>138</v>
      </c>
      <c r="I135" s="156"/>
      <c r="J135" s="103" t="s">
        <v>287</v>
      </c>
      <c r="K135" s="175"/>
      <c r="L135" s="138" t="s">
        <v>161</v>
      </c>
      <c r="M135" s="138"/>
      <c r="N135" s="150" t="s">
        <v>216</v>
      </c>
      <c r="O135" s="138"/>
      <c r="P135" s="150" t="s">
        <v>150</v>
      </c>
      <c r="Q135" s="138" t="s">
        <v>151</v>
      </c>
      <c r="R135" s="139" t="s">
        <v>28</v>
      </c>
      <c r="S135" s="148" t="s">
        <v>31</v>
      </c>
      <c r="T135" s="140"/>
      <c r="U135" s="175"/>
      <c r="V135" s="21"/>
      <c r="W135" s="204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327"/>
      <c r="C136" s="205">
        <v>44637</v>
      </c>
      <c r="D136" s="205">
        <v>44644</v>
      </c>
      <c r="E136" s="21" t="s">
        <v>132</v>
      </c>
      <c r="F136" s="149">
        <v>862205051174649</v>
      </c>
      <c r="G136" s="156"/>
      <c r="H136" s="148" t="s">
        <v>157</v>
      </c>
      <c r="I136" s="148"/>
      <c r="J136" s="103" t="s">
        <v>158</v>
      </c>
      <c r="K136" s="138" t="s">
        <v>187</v>
      </c>
      <c r="L136" s="150" t="s">
        <v>343</v>
      </c>
      <c r="M136" s="150" t="s">
        <v>344</v>
      </c>
      <c r="N136" s="150" t="s">
        <v>149</v>
      </c>
      <c r="O136" s="138"/>
      <c r="P136" s="150" t="s">
        <v>150</v>
      </c>
      <c r="Q136" s="138" t="s">
        <v>151</v>
      </c>
      <c r="R136" s="139" t="s">
        <v>71</v>
      </c>
      <c r="S136" s="148" t="s">
        <v>152</v>
      </c>
      <c r="T136" s="140"/>
      <c r="U136" s="175"/>
      <c r="V136" s="21"/>
      <c r="W136" s="204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327"/>
      <c r="C137" s="205">
        <v>44637</v>
      </c>
      <c r="D137" s="205">
        <v>44644</v>
      </c>
      <c r="E137" s="21" t="s">
        <v>132</v>
      </c>
      <c r="F137" s="149">
        <v>862205051171470</v>
      </c>
      <c r="G137" s="156"/>
      <c r="H137" s="148" t="s">
        <v>157</v>
      </c>
      <c r="I137" s="148"/>
      <c r="J137" s="103" t="s">
        <v>170</v>
      </c>
      <c r="K137" s="138"/>
      <c r="L137" s="138" t="s">
        <v>343</v>
      </c>
      <c r="M137" s="150" t="s">
        <v>344</v>
      </c>
      <c r="N137" s="150" t="s">
        <v>149</v>
      </c>
      <c r="O137" s="138"/>
      <c r="P137" s="150" t="s">
        <v>150</v>
      </c>
      <c r="Q137" s="138" t="s">
        <v>151</v>
      </c>
      <c r="R137" s="139" t="s">
        <v>71</v>
      </c>
      <c r="S137" s="148" t="s">
        <v>152</v>
      </c>
      <c r="T137" s="140"/>
      <c r="U137" s="138"/>
      <c r="V137" s="138"/>
      <c r="W137" s="204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327"/>
      <c r="C138" s="205">
        <v>44637</v>
      </c>
      <c r="D138" s="205">
        <v>44644</v>
      </c>
      <c r="E138" s="21" t="s">
        <v>132</v>
      </c>
      <c r="F138" s="149">
        <v>861881051088681</v>
      </c>
      <c r="G138" s="156"/>
      <c r="H138" s="148" t="s">
        <v>157</v>
      </c>
      <c r="I138" s="40"/>
      <c r="J138" s="103" t="s">
        <v>170</v>
      </c>
      <c r="K138" s="138"/>
      <c r="L138" s="150" t="s">
        <v>175</v>
      </c>
      <c r="M138" s="150"/>
      <c r="N138" s="150" t="s">
        <v>149</v>
      </c>
      <c r="O138" s="138"/>
      <c r="P138" s="150" t="s">
        <v>150</v>
      </c>
      <c r="Q138" s="138" t="s">
        <v>151</v>
      </c>
      <c r="R138" s="139" t="s">
        <v>71</v>
      </c>
      <c r="S138" s="148" t="s">
        <v>152</v>
      </c>
      <c r="T138" s="140"/>
      <c r="U138" s="175"/>
      <c r="V138" s="21"/>
      <c r="W138" s="204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327"/>
      <c r="C139" s="205">
        <v>44637</v>
      </c>
      <c r="D139" s="205">
        <v>44644</v>
      </c>
      <c r="E139" s="21" t="s">
        <v>132</v>
      </c>
      <c r="F139" s="149">
        <v>861881051078351</v>
      </c>
      <c r="G139" s="156"/>
      <c r="H139" s="148" t="s">
        <v>157</v>
      </c>
      <c r="I139" s="138"/>
      <c r="J139" s="103" t="s">
        <v>170</v>
      </c>
      <c r="K139" s="138" t="s">
        <v>309</v>
      </c>
      <c r="L139" s="150" t="s">
        <v>175</v>
      </c>
      <c r="M139" s="150"/>
      <c r="N139" s="150" t="s">
        <v>149</v>
      </c>
      <c r="O139" s="138"/>
      <c r="P139" s="150" t="s">
        <v>150</v>
      </c>
      <c r="Q139" s="138" t="s">
        <v>151</v>
      </c>
      <c r="R139" s="139" t="s">
        <v>71</v>
      </c>
      <c r="S139" s="148" t="s">
        <v>152</v>
      </c>
      <c r="T139" s="140"/>
      <c r="U139" s="175"/>
      <c r="V139" s="21"/>
      <c r="W139" s="204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327"/>
      <c r="C140" s="205">
        <v>44637</v>
      </c>
      <c r="D140" s="205">
        <v>44644</v>
      </c>
      <c r="E140" s="21" t="s">
        <v>132</v>
      </c>
      <c r="F140" s="149">
        <v>861881051082379</v>
      </c>
      <c r="G140" s="156"/>
      <c r="H140" s="148" t="s">
        <v>157</v>
      </c>
      <c r="I140" s="148"/>
      <c r="J140" s="103" t="s">
        <v>170</v>
      </c>
      <c r="K140" s="138" t="s">
        <v>345</v>
      </c>
      <c r="L140" s="150" t="s">
        <v>175</v>
      </c>
      <c r="M140" s="150"/>
      <c r="N140" s="150" t="s">
        <v>149</v>
      </c>
      <c r="O140" s="138"/>
      <c r="P140" s="150" t="s">
        <v>150</v>
      </c>
      <c r="Q140" s="138" t="s">
        <v>151</v>
      </c>
      <c r="R140" s="139" t="s">
        <v>71</v>
      </c>
      <c r="S140" s="148" t="s">
        <v>152</v>
      </c>
      <c r="T140" s="140"/>
      <c r="U140" s="175"/>
      <c r="V140" s="21"/>
      <c r="W140" s="204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327"/>
      <c r="C141" s="205">
        <v>44637</v>
      </c>
      <c r="D141" s="205">
        <v>44644</v>
      </c>
      <c r="E141" s="21" t="s">
        <v>132</v>
      </c>
      <c r="F141" s="149">
        <v>861881051090869</v>
      </c>
      <c r="G141" s="156"/>
      <c r="H141" s="148" t="s">
        <v>157</v>
      </c>
      <c r="I141" s="148"/>
      <c r="J141" s="103" t="s">
        <v>346</v>
      </c>
      <c r="K141" s="138"/>
      <c r="L141" s="150" t="s">
        <v>175</v>
      </c>
      <c r="M141" s="150"/>
      <c r="N141" s="150" t="s">
        <v>149</v>
      </c>
      <c r="O141" s="138"/>
      <c r="P141" s="150" t="s">
        <v>150</v>
      </c>
      <c r="Q141" s="138" t="s">
        <v>151</v>
      </c>
      <c r="R141" s="139" t="s">
        <v>71</v>
      </c>
      <c r="S141" s="148" t="s">
        <v>152</v>
      </c>
      <c r="T141" s="140"/>
      <c r="U141" s="175"/>
      <c r="V141" s="21"/>
      <c r="W141" s="204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327"/>
      <c r="C142" s="205">
        <v>44637</v>
      </c>
      <c r="D142" s="205">
        <v>44644</v>
      </c>
      <c r="E142" s="21" t="s">
        <v>132</v>
      </c>
      <c r="F142" s="149">
        <v>862205051172056</v>
      </c>
      <c r="G142" s="156"/>
      <c r="H142" s="148" t="s">
        <v>157</v>
      </c>
      <c r="I142" s="148"/>
      <c r="J142" s="103" t="s">
        <v>170</v>
      </c>
      <c r="K142" s="138" t="s">
        <v>187</v>
      </c>
      <c r="L142" s="138" t="s">
        <v>343</v>
      </c>
      <c r="M142" s="138"/>
      <c r="N142" s="150" t="s">
        <v>149</v>
      </c>
      <c r="O142" s="138"/>
      <c r="P142" s="150" t="s">
        <v>150</v>
      </c>
      <c r="Q142" s="138" t="s">
        <v>151</v>
      </c>
      <c r="R142" s="139" t="s">
        <v>71</v>
      </c>
      <c r="S142" s="148" t="s">
        <v>152</v>
      </c>
      <c r="T142" s="140"/>
      <c r="U142" s="175"/>
      <c r="V142" s="21"/>
      <c r="W142" s="204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327"/>
      <c r="C143" s="205">
        <v>44637</v>
      </c>
      <c r="D143" s="205">
        <v>44644</v>
      </c>
      <c r="E143" s="21" t="s">
        <v>132</v>
      </c>
      <c r="F143" s="149">
        <v>861881051082643</v>
      </c>
      <c r="G143" s="156"/>
      <c r="H143" s="148" t="s">
        <v>157</v>
      </c>
      <c r="I143" s="148"/>
      <c r="J143" s="103" t="s">
        <v>158</v>
      </c>
      <c r="K143" s="138" t="s">
        <v>187</v>
      </c>
      <c r="L143" s="150" t="s">
        <v>175</v>
      </c>
      <c r="M143" s="150"/>
      <c r="N143" s="150" t="s">
        <v>149</v>
      </c>
      <c r="O143" s="138"/>
      <c r="P143" s="150" t="s">
        <v>150</v>
      </c>
      <c r="Q143" s="138" t="s">
        <v>151</v>
      </c>
      <c r="R143" s="139" t="s">
        <v>71</v>
      </c>
      <c r="S143" s="148" t="s">
        <v>152</v>
      </c>
      <c r="T143" s="140"/>
      <c r="U143" s="175"/>
      <c r="V143" s="21"/>
      <c r="W143" s="204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327"/>
      <c r="C144" s="205">
        <v>44637</v>
      </c>
      <c r="D144" s="205">
        <v>44644</v>
      </c>
      <c r="E144" s="21" t="s">
        <v>132</v>
      </c>
      <c r="F144" s="149">
        <v>861881054165882</v>
      </c>
      <c r="G144" s="156"/>
      <c r="H144" s="148" t="s">
        <v>157</v>
      </c>
      <c r="I144" s="148"/>
      <c r="J144" s="103" t="s">
        <v>170</v>
      </c>
      <c r="K144" s="138" t="s">
        <v>187</v>
      </c>
      <c r="L144" s="138" t="s">
        <v>343</v>
      </c>
      <c r="M144" s="150"/>
      <c r="N144" s="150" t="s">
        <v>149</v>
      </c>
      <c r="O144" s="138"/>
      <c r="P144" s="150" t="s">
        <v>150</v>
      </c>
      <c r="Q144" s="138" t="s">
        <v>151</v>
      </c>
      <c r="R144" s="139" t="s">
        <v>71</v>
      </c>
      <c r="S144" s="148" t="s">
        <v>152</v>
      </c>
      <c r="T144" s="140"/>
      <c r="U144" s="175"/>
      <c r="V144" s="21"/>
      <c r="W144" s="204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328"/>
      <c r="C145" s="205">
        <v>44637</v>
      </c>
      <c r="D145" s="205">
        <v>44644</v>
      </c>
      <c r="E145" s="21" t="s">
        <v>132</v>
      </c>
      <c r="F145" s="149">
        <v>861881051083294</v>
      </c>
      <c r="G145" s="156"/>
      <c r="H145" s="148" t="s">
        <v>157</v>
      </c>
      <c r="I145" s="148"/>
      <c r="J145" s="103" t="s">
        <v>170</v>
      </c>
      <c r="K145" s="138" t="s">
        <v>309</v>
      </c>
      <c r="L145" s="150" t="s">
        <v>175</v>
      </c>
      <c r="M145" s="150"/>
      <c r="N145" s="150" t="s">
        <v>149</v>
      </c>
      <c r="O145" s="138"/>
      <c r="P145" s="150" t="s">
        <v>150</v>
      </c>
      <c r="Q145" s="138" t="s">
        <v>151</v>
      </c>
      <c r="R145" s="139" t="s">
        <v>71</v>
      </c>
      <c r="S145" s="148" t="s">
        <v>152</v>
      </c>
      <c r="T145" s="140"/>
      <c r="U145" s="175"/>
      <c r="V145" s="21"/>
      <c r="W145" s="204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326" t="s">
        <v>351</v>
      </c>
      <c r="C146" s="205">
        <v>44628</v>
      </c>
      <c r="D146" s="205">
        <v>44628</v>
      </c>
      <c r="E146" s="21" t="s">
        <v>38</v>
      </c>
      <c r="F146" s="149">
        <v>868183033798526</v>
      </c>
      <c r="G146" s="148"/>
      <c r="H146" s="148" t="s">
        <v>138</v>
      </c>
      <c r="I146" s="148"/>
      <c r="J146" s="185"/>
      <c r="K146" s="150" t="s">
        <v>348</v>
      </c>
      <c r="L146" s="152"/>
      <c r="M146" s="150"/>
      <c r="N146" s="150" t="s">
        <v>349</v>
      </c>
      <c r="O146" s="151"/>
      <c r="P146" s="150" t="s">
        <v>166</v>
      </c>
      <c r="Q146" s="150" t="s">
        <v>70</v>
      </c>
      <c r="R146" s="139" t="s">
        <v>23</v>
      </c>
      <c r="S146" s="148" t="s">
        <v>27</v>
      </c>
      <c r="T146" s="140"/>
      <c r="U146" s="175"/>
      <c r="V146" s="21"/>
      <c r="W146" s="204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327"/>
      <c r="C147" s="205">
        <v>44628</v>
      </c>
      <c r="D147" s="205">
        <v>44628</v>
      </c>
      <c r="E147" s="21" t="s">
        <v>38</v>
      </c>
      <c r="F147" s="149">
        <v>868183033820346</v>
      </c>
      <c r="G147" s="148"/>
      <c r="H147" s="148" t="s">
        <v>138</v>
      </c>
      <c r="I147" s="148"/>
      <c r="J147" s="157"/>
      <c r="K147" s="150" t="s">
        <v>348</v>
      </c>
      <c r="L147" s="138"/>
      <c r="M147" s="150"/>
      <c r="N147" s="150" t="s">
        <v>349</v>
      </c>
      <c r="O147" s="139"/>
      <c r="P147" s="150" t="s">
        <v>166</v>
      </c>
      <c r="Q147" s="150" t="s">
        <v>70</v>
      </c>
      <c r="R147" s="139" t="s">
        <v>23</v>
      </c>
      <c r="S147" s="148" t="s">
        <v>27</v>
      </c>
      <c r="T147" s="140"/>
      <c r="U147" s="175"/>
      <c r="V147" s="21"/>
      <c r="W147" s="204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328"/>
      <c r="C148" s="205">
        <v>44628</v>
      </c>
      <c r="D148" s="205">
        <v>44628</v>
      </c>
      <c r="E148" s="21" t="s">
        <v>38</v>
      </c>
      <c r="F148" s="149">
        <v>868183034616909</v>
      </c>
      <c r="G148" s="148"/>
      <c r="H148" s="148" t="s">
        <v>138</v>
      </c>
      <c r="I148" s="148" t="s">
        <v>190</v>
      </c>
      <c r="J148" s="157" t="s">
        <v>191</v>
      </c>
      <c r="K148" s="150" t="s">
        <v>216</v>
      </c>
      <c r="L148" s="152" t="s">
        <v>350</v>
      </c>
      <c r="M148" s="150" t="s">
        <v>161</v>
      </c>
      <c r="N148" s="150" t="s">
        <v>40</v>
      </c>
      <c r="O148" s="144"/>
      <c r="P148" s="150" t="s">
        <v>150</v>
      </c>
      <c r="Q148" s="138" t="s">
        <v>70</v>
      </c>
      <c r="R148" s="139" t="s">
        <v>28</v>
      </c>
      <c r="S148" s="148" t="s">
        <v>30</v>
      </c>
      <c r="T148" s="140"/>
      <c r="U148" s="175"/>
      <c r="V148" s="21"/>
      <c r="W148" s="204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326" t="s">
        <v>385</v>
      </c>
      <c r="C149" s="205">
        <v>44629</v>
      </c>
      <c r="D149" s="205">
        <v>44638</v>
      </c>
      <c r="E149" s="21" t="s">
        <v>16</v>
      </c>
      <c r="F149" s="149">
        <v>863586032883682</v>
      </c>
      <c r="G149" s="148"/>
      <c r="H149" s="148" t="s">
        <v>138</v>
      </c>
      <c r="I149" s="148"/>
      <c r="J149" s="103" t="s">
        <v>352</v>
      </c>
      <c r="K149" s="138" t="s">
        <v>353</v>
      </c>
      <c r="L149" s="103"/>
      <c r="M149" s="103" t="s">
        <v>142</v>
      </c>
      <c r="N149" s="150" t="s">
        <v>354</v>
      </c>
      <c r="O149" s="138"/>
      <c r="P149" s="150" t="s">
        <v>150</v>
      </c>
      <c r="Q149" s="138" t="s">
        <v>70</v>
      </c>
      <c r="R149" s="139" t="s">
        <v>28</v>
      </c>
      <c r="S149" s="148" t="s">
        <v>29</v>
      </c>
      <c r="T149" s="175"/>
      <c r="U149" s="175"/>
      <c r="V149" s="21"/>
      <c r="W149" s="204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327"/>
      <c r="C150" s="205">
        <v>44629</v>
      </c>
      <c r="D150" s="205">
        <v>44638</v>
      </c>
      <c r="E150" s="21" t="s">
        <v>16</v>
      </c>
      <c r="F150" s="149">
        <v>202103290850207</v>
      </c>
      <c r="G150" s="148"/>
      <c r="H150" s="148" t="s">
        <v>138</v>
      </c>
      <c r="I150" s="148"/>
      <c r="J150" s="103" t="s">
        <v>186</v>
      </c>
      <c r="K150" s="138" t="s">
        <v>187</v>
      </c>
      <c r="L150" s="138" t="s">
        <v>142</v>
      </c>
      <c r="M150" s="150"/>
      <c r="N150" s="150" t="s">
        <v>355</v>
      </c>
      <c r="O150" s="138"/>
      <c r="P150" s="150" t="s">
        <v>150</v>
      </c>
      <c r="Q150" s="138" t="s">
        <v>70</v>
      </c>
      <c r="R150" s="139" t="s">
        <v>23</v>
      </c>
      <c r="S150" s="148" t="s">
        <v>27</v>
      </c>
      <c r="T150" s="175"/>
      <c r="U150" s="175"/>
      <c r="V150" s="21"/>
      <c r="W150" s="204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327"/>
      <c r="C151" s="205">
        <v>44629</v>
      </c>
      <c r="D151" s="205">
        <v>44638</v>
      </c>
      <c r="E151" s="21" t="s">
        <v>16</v>
      </c>
      <c r="F151" s="149">
        <v>862631037702916</v>
      </c>
      <c r="G151" s="148"/>
      <c r="H151" s="148" t="s">
        <v>138</v>
      </c>
      <c r="I151" s="40"/>
      <c r="J151" s="103" t="s">
        <v>356</v>
      </c>
      <c r="K151" s="138" t="s">
        <v>181</v>
      </c>
      <c r="L151" s="150" t="s">
        <v>142</v>
      </c>
      <c r="M151" s="150"/>
      <c r="N151" s="150" t="s">
        <v>357</v>
      </c>
      <c r="O151" s="138"/>
      <c r="P151" s="150" t="s">
        <v>150</v>
      </c>
      <c r="Q151" s="138" t="s">
        <v>70</v>
      </c>
      <c r="R151" s="139" t="s">
        <v>23</v>
      </c>
      <c r="S151" s="148" t="s">
        <v>25</v>
      </c>
      <c r="T151" s="140"/>
      <c r="U151" s="175"/>
      <c r="V151" s="21"/>
      <c r="W151" s="204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327"/>
      <c r="C152" s="205">
        <v>44629</v>
      </c>
      <c r="D152" s="205">
        <v>44638</v>
      </c>
      <c r="E152" s="21" t="s">
        <v>16</v>
      </c>
      <c r="F152" s="149">
        <v>861694037951587</v>
      </c>
      <c r="G152" s="148"/>
      <c r="H152" s="148" t="s">
        <v>138</v>
      </c>
      <c r="I152" s="138"/>
      <c r="J152" s="103" t="s">
        <v>158</v>
      </c>
      <c r="K152" s="138"/>
      <c r="L152" s="150" t="s">
        <v>142</v>
      </c>
      <c r="M152" s="150"/>
      <c r="N152" s="150" t="s">
        <v>193</v>
      </c>
      <c r="O152" s="138"/>
      <c r="P152" s="150" t="s">
        <v>150</v>
      </c>
      <c r="Q152" s="138" t="s">
        <v>70</v>
      </c>
      <c r="R152" s="139" t="s">
        <v>28</v>
      </c>
      <c r="S152" s="148" t="s">
        <v>31</v>
      </c>
      <c r="T152" s="140"/>
      <c r="U152" s="175"/>
      <c r="V152" s="21"/>
      <c r="W152" s="204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327"/>
      <c r="C153" s="205">
        <v>44629</v>
      </c>
      <c r="D153" s="205">
        <v>44638</v>
      </c>
      <c r="E153" s="21" t="s">
        <v>132</v>
      </c>
      <c r="F153" s="149">
        <v>861881051088624</v>
      </c>
      <c r="G153" s="148"/>
      <c r="H153" s="148" t="s">
        <v>157</v>
      </c>
      <c r="I153" s="148"/>
      <c r="J153" s="103" t="s">
        <v>215</v>
      </c>
      <c r="K153" s="138"/>
      <c r="L153" s="103" t="s">
        <v>174</v>
      </c>
      <c r="M153" s="150" t="s">
        <v>175</v>
      </c>
      <c r="N153" s="150" t="s">
        <v>40</v>
      </c>
      <c r="O153" s="138"/>
      <c r="P153" s="150" t="s">
        <v>150</v>
      </c>
      <c r="Q153" s="138" t="s">
        <v>70</v>
      </c>
      <c r="R153" s="139" t="s">
        <v>28</v>
      </c>
      <c r="S153" s="148" t="s">
        <v>30</v>
      </c>
      <c r="T153" s="140"/>
      <c r="U153" s="175"/>
      <c r="V153" s="21"/>
      <c r="W153" s="204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327"/>
      <c r="C154" s="205">
        <v>44629</v>
      </c>
      <c r="D154" s="205">
        <v>44638</v>
      </c>
      <c r="E154" s="21" t="s">
        <v>98</v>
      </c>
      <c r="F154" s="153" t="s">
        <v>358</v>
      </c>
      <c r="G154" s="148"/>
      <c r="H154" s="148" t="s">
        <v>157</v>
      </c>
      <c r="I154" s="148" t="s">
        <v>359</v>
      </c>
      <c r="J154" s="103"/>
      <c r="K154" s="138" t="s">
        <v>261</v>
      </c>
      <c r="L154" s="150"/>
      <c r="M154" s="150"/>
      <c r="N154" s="150" t="s">
        <v>57</v>
      </c>
      <c r="O154" s="138"/>
      <c r="P154" s="150" t="s">
        <v>150</v>
      </c>
      <c r="Q154" s="138" t="s">
        <v>70</v>
      </c>
      <c r="R154" s="139" t="s">
        <v>23</v>
      </c>
      <c r="S154" s="148" t="s">
        <v>27</v>
      </c>
      <c r="T154" s="140"/>
      <c r="U154" s="175"/>
      <c r="V154" s="21"/>
      <c r="W154" s="204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327"/>
      <c r="C155" s="205">
        <v>44629</v>
      </c>
      <c r="D155" s="205">
        <v>44638</v>
      </c>
      <c r="E155" s="21" t="s">
        <v>98</v>
      </c>
      <c r="F155" s="153" t="s">
        <v>360</v>
      </c>
      <c r="G155" s="148"/>
      <c r="H155" s="148" t="s">
        <v>157</v>
      </c>
      <c r="I155" s="148" t="s">
        <v>361</v>
      </c>
      <c r="J155" s="103"/>
      <c r="K155" s="138" t="s">
        <v>261</v>
      </c>
      <c r="L155" s="138"/>
      <c r="M155" s="150"/>
      <c r="N155" s="150" t="s">
        <v>57</v>
      </c>
      <c r="O155" s="138"/>
      <c r="P155" s="150" t="s">
        <v>150</v>
      </c>
      <c r="Q155" s="138" t="s">
        <v>70</v>
      </c>
      <c r="R155" s="139" t="s">
        <v>23</v>
      </c>
      <c r="S155" s="148" t="s">
        <v>27</v>
      </c>
      <c r="T155" s="140"/>
      <c r="U155" s="175"/>
      <c r="V155" s="21"/>
      <c r="W155" s="204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327"/>
      <c r="C156" s="205">
        <v>44629</v>
      </c>
      <c r="D156" s="205">
        <v>44638</v>
      </c>
      <c r="E156" s="21" t="s">
        <v>19</v>
      </c>
      <c r="F156" s="149">
        <v>863586032865788</v>
      </c>
      <c r="G156" s="148"/>
      <c r="H156" s="148" t="s">
        <v>138</v>
      </c>
      <c r="I156" s="148"/>
      <c r="J156" s="103" t="s">
        <v>170</v>
      </c>
      <c r="K156" s="138" t="s">
        <v>187</v>
      </c>
      <c r="L156" s="150"/>
      <c r="M156" s="150" t="s">
        <v>192</v>
      </c>
      <c r="N156" s="150" t="s">
        <v>355</v>
      </c>
      <c r="O156" s="138"/>
      <c r="P156" s="150" t="s">
        <v>150</v>
      </c>
      <c r="Q156" s="138" t="s">
        <v>70</v>
      </c>
      <c r="R156" s="139" t="s">
        <v>23</v>
      </c>
      <c r="S156" s="148" t="s">
        <v>27</v>
      </c>
      <c r="T156" s="140"/>
      <c r="U156" s="175"/>
      <c r="V156" s="21"/>
      <c r="W156" s="204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327"/>
      <c r="C157" s="205">
        <v>44629</v>
      </c>
      <c r="D157" s="205">
        <v>44638</v>
      </c>
      <c r="E157" s="21" t="s">
        <v>19</v>
      </c>
      <c r="F157" s="149">
        <v>863586032895231</v>
      </c>
      <c r="G157" s="148"/>
      <c r="H157" s="148" t="s">
        <v>138</v>
      </c>
      <c r="I157" s="148"/>
      <c r="J157" s="103" t="s">
        <v>362</v>
      </c>
      <c r="K157" s="138" t="s">
        <v>187</v>
      </c>
      <c r="L157" s="138" t="s">
        <v>292</v>
      </c>
      <c r="M157" s="150" t="s">
        <v>192</v>
      </c>
      <c r="N157" s="150" t="s">
        <v>198</v>
      </c>
      <c r="O157" s="138"/>
      <c r="P157" s="150" t="s">
        <v>150</v>
      </c>
      <c r="Q157" s="138" t="s">
        <v>70</v>
      </c>
      <c r="R157" s="139" t="s">
        <v>71</v>
      </c>
      <c r="S157" s="148" t="s">
        <v>363</v>
      </c>
      <c r="T157" s="140"/>
      <c r="U157" s="175"/>
      <c r="V157" s="21"/>
      <c r="W157" s="204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327"/>
      <c r="C158" s="205">
        <v>44629</v>
      </c>
      <c r="D158" s="205">
        <v>44638</v>
      </c>
      <c r="E158" s="21" t="s">
        <v>19</v>
      </c>
      <c r="F158" s="149">
        <v>864811037234809</v>
      </c>
      <c r="G158" s="148"/>
      <c r="H158" s="148" t="s">
        <v>138</v>
      </c>
      <c r="I158" s="40"/>
      <c r="J158" s="103" t="s">
        <v>158</v>
      </c>
      <c r="K158" s="138" t="s">
        <v>187</v>
      </c>
      <c r="L158" s="150"/>
      <c r="M158" s="150" t="s">
        <v>192</v>
      </c>
      <c r="N158" s="150" t="s">
        <v>355</v>
      </c>
      <c r="O158" s="138"/>
      <c r="P158" s="150" t="s">
        <v>150</v>
      </c>
      <c r="Q158" s="138" t="s">
        <v>70</v>
      </c>
      <c r="R158" s="139" t="s">
        <v>23</v>
      </c>
      <c r="S158" s="148" t="s">
        <v>27</v>
      </c>
      <c r="T158" s="140"/>
      <c r="U158" s="175"/>
      <c r="V158" s="21"/>
      <c r="W158" s="204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327"/>
      <c r="C159" s="205">
        <v>44629</v>
      </c>
      <c r="D159" s="205">
        <v>44638</v>
      </c>
      <c r="E159" s="21" t="s">
        <v>19</v>
      </c>
      <c r="F159" s="149">
        <v>864811037212714</v>
      </c>
      <c r="G159" s="148"/>
      <c r="H159" s="148" t="s">
        <v>138</v>
      </c>
      <c r="I159" s="138"/>
      <c r="J159" s="103" t="s">
        <v>158</v>
      </c>
      <c r="K159" s="138" t="s">
        <v>187</v>
      </c>
      <c r="L159" s="150"/>
      <c r="M159" s="150" t="s">
        <v>192</v>
      </c>
      <c r="N159" s="150" t="s">
        <v>355</v>
      </c>
      <c r="O159" s="138"/>
      <c r="P159" s="150" t="s">
        <v>150</v>
      </c>
      <c r="Q159" s="138" t="s">
        <v>70</v>
      </c>
      <c r="R159" s="139" t="s">
        <v>23</v>
      </c>
      <c r="S159" s="148" t="s">
        <v>27</v>
      </c>
      <c r="T159" s="140"/>
      <c r="U159" s="175"/>
      <c r="V159" s="21"/>
      <c r="W159" s="204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327"/>
      <c r="C160" s="205">
        <v>44629</v>
      </c>
      <c r="D160" s="205">
        <v>44638</v>
      </c>
      <c r="E160" s="21" t="s">
        <v>19</v>
      </c>
      <c r="F160" s="149">
        <v>864811036982267</v>
      </c>
      <c r="G160" s="148"/>
      <c r="H160" s="148" t="s">
        <v>138</v>
      </c>
      <c r="I160" s="148"/>
      <c r="J160" s="103" t="s">
        <v>158</v>
      </c>
      <c r="K160" s="138" t="s">
        <v>187</v>
      </c>
      <c r="L160" s="138" t="s">
        <v>210</v>
      </c>
      <c r="M160" s="150" t="s">
        <v>188</v>
      </c>
      <c r="N160" s="150" t="s">
        <v>198</v>
      </c>
      <c r="O160" s="138"/>
      <c r="P160" s="150" t="s">
        <v>150</v>
      </c>
      <c r="Q160" s="138" t="s">
        <v>70</v>
      </c>
      <c r="R160" s="139" t="s">
        <v>71</v>
      </c>
      <c r="S160" s="148" t="s">
        <v>177</v>
      </c>
      <c r="T160" s="140"/>
      <c r="U160" s="175"/>
      <c r="V160" s="21"/>
      <c r="W160" s="204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327"/>
      <c r="C161" s="205">
        <v>44629</v>
      </c>
      <c r="D161" s="205">
        <v>44638</v>
      </c>
      <c r="E161" s="21" t="s">
        <v>19</v>
      </c>
      <c r="F161" s="149">
        <v>866192037790977</v>
      </c>
      <c r="G161" s="148"/>
      <c r="H161" s="148" t="s">
        <v>138</v>
      </c>
      <c r="I161" s="148"/>
      <c r="J161" s="103" t="s">
        <v>364</v>
      </c>
      <c r="K161" s="138" t="s">
        <v>187</v>
      </c>
      <c r="L161" s="138"/>
      <c r="M161" s="150" t="s">
        <v>192</v>
      </c>
      <c r="N161" s="150" t="s">
        <v>189</v>
      </c>
      <c r="O161" s="138"/>
      <c r="P161" s="150" t="s">
        <v>150</v>
      </c>
      <c r="Q161" s="138" t="s">
        <v>70</v>
      </c>
      <c r="R161" s="139" t="s">
        <v>23</v>
      </c>
      <c r="S161" s="148" t="s">
        <v>27</v>
      </c>
      <c r="T161" s="140"/>
      <c r="U161" s="175"/>
      <c r="V161" s="21"/>
      <c r="W161" s="204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327"/>
      <c r="C162" s="205">
        <v>44629</v>
      </c>
      <c r="D162" s="205">
        <v>44638</v>
      </c>
      <c r="E162" s="21" t="s">
        <v>38</v>
      </c>
      <c r="F162" s="149">
        <v>867857039915223</v>
      </c>
      <c r="G162" s="148"/>
      <c r="H162" s="148" t="s">
        <v>138</v>
      </c>
      <c r="I162" s="148"/>
      <c r="J162" s="103" t="s">
        <v>365</v>
      </c>
      <c r="K162" s="138" t="s">
        <v>366</v>
      </c>
      <c r="L162" s="150" t="s">
        <v>233</v>
      </c>
      <c r="M162" s="150" t="s">
        <v>161</v>
      </c>
      <c r="N162" s="150" t="s">
        <v>367</v>
      </c>
      <c r="O162" s="138"/>
      <c r="P162" s="150" t="s">
        <v>150</v>
      </c>
      <c r="Q162" s="138" t="s">
        <v>70</v>
      </c>
      <c r="R162" s="139" t="s">
        <v>28</v>
      </c>
      <c r="S162" s="148" t="s">
        <v>368</v>
      </c>
      <c r="T162" s="138"/>
      <c r="U162" s="175"/>
      <c r="V162" s="21"/>
      <c r="W162" s="204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327"/>
      <c r="C163" s="205">
        <v>44629</v>
      </c>
      <c r="D163" s="205">
        <v>44638</v>
      </c>
      <c r="E163" s="21" t="s">
        <v>38</v>
      </c>
      <c r="F163" s="149">
        <v>868183034686050</v>
      </c>
      <c r="G163" s="148"/>
      <c r="H163" s="148" t="s">
        <v>138</v>
      </c>
      <c r="I163" s="148"/>
      <c r="J163" s="103" t="s">
        <v>191</v>
      </c>
      <c r="K163" s="138" t="s">
        <v>366</v>
      </c>
      <c r="L163" s="138" t="s">
        <v>369</v>
      </c>
      <c r="M163" s="150" t="s">
        <v>161</v>
      </c>
      <c r="N163" s="150" t="s">
        <v>367</v>
      </c>
      <c r="O163" s="138"/>
      <c r="P163" s="150" t="s">
        <v>150</v>
      </c>
      <c r="Q163" s="138" t="s">
        <v>70</v>
      </c>
      <c r="R163" s="139" t="s">
        <v>28</v>
      </c>
      <c r="S163" s="148" t="s">
        <v>368</v>
      </c>
      <c r="T163" s="140"/>
      <c r="U163" s="175"/>
      <c r="V163" s="21"/>
      <c r="W163" s="204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327"/>
      <c r="C164" s="205">
        <v>44629</v>
      </c>
      <c r="D164" s="205">
        <v>44638</v>
      </c>
      <c r="E164" s="21" t="s">
        <v>38</v>
      </c>
      <c r="F164" s="149">
        <v>868183035904684</v>
      </c>
      <c r="G164" s="148"/>
      <c r="H164" s="148" t="s">
        <v>138</v>
      </c>
      <c r="I164" s="40" t="s">
        <v>190</v>
      </c>
      <c r="J164" s="103" t="s">
        <v>186</v>
      </c>
      <c r="K164" s="138"/>
      <c r="L164" s="150" t="s">
        <v>305</v>
      </c>
      <c r="M164" s="150" t="s">
        <v>161</v>
      </c>
      <c r="N164" s="150" t="s">
        <v>40</v>
      </c>
      <c r="O164" s="138"/>
      <c r="P164" s="150" t="s">
        <v>150</v>
      </c>
      <c r="Q164" s="138" t="s">
        <v>70</v>
      </c>
      <c r="R164" s="139" t="s">
        <v>28</v>
      </c>
      <c r="S164" s="148" t="s">
        <v>30</v>
      </c>
      <c r="T164" s="140"/>
      <c r="U164" s="175"/>
      <c r="V164" s="21"/>
      <c r="W164" s="204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327"/>
      <c r="C165" s="205">
        <v>44629</v>
      </c>
      <c r="D165" s="205">
        <v>44638</v>
      </c>
      <c r="E165" s="21" t="s">
        <v>38</v>
      </c>
      <c r="F165" s="149">
        <v>868183034522651</v>
      </c>
      <c r="G165" s="148"/>
      <c r="H165" s="148" t="s">
        <v>138</v>
      </c>
      <c r="I165" s="138"/>
      <c r="J165" s="103" t="s">
        <v>215</v>
      </c>
      <c r="K165" s="138" t="s">
        <v>370</v>
      </c>
      <c r="L165" s="150" t="s">
        <v>371</v>
      </c>
      <c r="M165" s="150" t="s">
        <v>161</v>
      </c>
      <c r="N165" s="150" t="s">
        <v>372</v>
      </c>
      <c r="O165" s="138"/>
      <c r="P165" s="150" t="s">
        <v>150</v>
      </c>
      <c r="Q165" s="138" t="s">
        <v>70</v>
      </c>
      <c r="R165" s="139" t="s">
        <v>71</v>
      </c>
      <c r="S165" s="148" t="s">
        <v>373</v>
      </c>
      <c r="T165" s="140"/>
      <c r="U165" s="175"/>
      <c r="V165" s="21"/>
      <c r="W165" s="204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327"/>
      <c r="C166" s="205">
        <v>44629</v>
      </c>
      <c r="D166" s="205">
        <v>44638</v>
      </c>
      <c r="E166" s="21" t="s">
        <v>38</v>
      </c>
      <c r="F166" s="149">
        <v>868183038504580</v>
      </c>
      <c r="G166" s="148"/>
      <c r="H166" s="148" t="s">
        <v>138</v>
      </c>
      <c r="I166" s="148"/>
      <c r="J166" s="103" t="s">
        <v>191</v>
      </c>
      <c r="K166" s="138" t="s">
        <v>288</v>
      </c>
      <c r="L166" s="138" t="s">
        <v>160</v>
      </c>
      <c r="M166" s="150" t="s">
        <v>161</v>
      </c>
      <c r="N166" s="150" t="s">
        <v>290</v>
      </c>
      <c r="O166" s="138"/>
      <c r="P166" s="150" t="s">
        <v>150</v>
      </c>
      <c r="Q166" s="138" t="s">
        <v>70</v>
      </c>
      <c r="R166" s="139" t="s">
        <v>71</v>
      </c>
      <c r="S166" s="148" t="s">
        <v>257</v>
      </c>
      <c r="T166" s="140"/>
      <c r="U166" s="175"/>
      <c r="V166" s="21"/>
      <c r="W166" s="204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327"/>
      <c r="C167" s="205">
        <v>44629</v>
      </c>
      <c r="D167" s="205">
        <v>44638</v>
      </c>
      <c r="E167" s="21" t="s">
        <v>38</v>
      </c>
      <c r="F167" s="149">
        <v>868183034517891</v>
      </c>
      <c r="G167" s="148"/>
      <c r="H167" s="148" t="s">
        <v>138</v>
      </c>
      <c r="I167" s="148" t="s">
        <v>190</v>
      </c>
      <c r="J167" s="103" t="s">
        <v>186</v>
      </c>
      <c r="K167" s="138"/>
      <c r="L167" s="138" t="s">
        <v>160</v>
      </c>
      <c r="M167" s="150" t="s">
        <v>161</v>
      </c>
      <c r="N167" s="150" t="s">
        <v>40</v>
      </c>
      <c r="O167" s="138"/>
      <c r="P167" s="150" t="s">
        <v>150</v>
      </c>
      <c r="Q167" s="138" t="s">
        <v>70</v>
      </c>
      <c r="R167" s="139" t="s">
        <v>28</v>
      </c>
      <c r="S167" s="148" t="s">
        <v>30</v>
      </c>
      <c r="T167" s="138"/>
      <c r="U167" s="175"/>
      <c r="V167" s="21"/>
      <c r="W167" s="204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327"/>
      <c r="C168" s="205">
        <v>44629</v>
      </c>
      <c r="D168" s="205">
        <v>44638</v>
      </c>
      <c r="E168" s="21" t="s">
        <v>38</v>
      </c>
      <c r="F168" s="149">
        <v>868183038030826</v>
      </c>
      <c r="G168" s="148"/>
      <c r="H168" s="148" t="s">
        <v>157</v>
      </c>
      <c r="I168" s="148" t="s">
        <v>374</v>
      </c>
      <c r="J168" s="103" t="s">
        <v>364</v>
      </c>
      <c r="K168" s="138" t="s">
        <v>375</v>
      </c>
      <c r="L168" s="138" t="s">
        <v>237</v>
      </c>
      <c r="M168" s="138"/>
      <c r="N168" s="150" t="s">
        <v>376</v>
      </c>
      <c r="O168" s="138"/>
      <c r="P168" s="150" t="s">
        <v>150</v>
      </c>
      <c r="Q168" s="138" t="s">
        <v>70</v>
      </c>
      <c r="R168" s="139" t="s">
        <v>23</v>
      </c>
      <c r="S168" s="148" t="s">
        <v>41</v>
      </c>
      <c r="T168" s="140"/>
      <c r="U168" s="175"/>
      <c r="V168" s="21"/>
      <c r="W168" s="204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327"/>
      <c r="C169" s="205">
        <v>44629</v>
      </c>
      <c r="D169" s="205">
        <v>44638</v>
      </c>
      <c r="E169" s="21" t="s">
        <v>38</v>
      </c>
      <c r="F169" s="149">
        <v>868183033841490</v>
      </c>
      <c r="G169" s="148"/>
      <c r="H169" s="148" t="s">
        <v>138</v>
      </c>
      <c r="I169" s="148"/>
      <c r="J169" s="103" t="s">
        <v>287</v>
      </c>
      <c r="K169" s="138" t="s">
        <v>171</v>
      </c>
      <c r="L169" s="138"/>
      <c r="M169" s="150" t="s">
        <v>161</v>
      </c>
      <c r="N169" s="150" t="s">
        <v>172</v>
      </c>
      <c r="O169" s="138"/>
      <c r="P169" s="150" t="s">
        <v>150</v>
      </c>
      <c r="Q169" s="138" t="s">
        <v>70</v>
      </c>
      <c r="R169" s="139" t="s">
        <v>28</v>
      </c>
      <c r="S169" s="148" t="s">
        <v>29</v>
      </c>
      <c r="T169" s="140"/>
      <c r="U169" s="175"/>
      <c r="V169" s="21"/>
      <c r="W169" s="204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327"/>
      <c r="C170" s="205">
        <v>44629</v>
      </c>
      <c r="D170" s="205">
        <v>44638</v>
      </c>
      <c r="E170" s="21" t="s">
        <v>38</v>
      </c>
      <c r="F170" s="149">
        <v>868183038027780</v>
      </c>
      <c r="G170" s="148"/>
      <c r="H170" s="148" t="s">
        <v>138</v>
      </c>
      <c r="I170" s="148"/>
      <c r="J170" s="103" t="s">
        <v>300</v>
      </c>
      <c r="K170" s="138" t="s">
        <v>377</v>
      </c>
      <c r="L170" s="138" t="s">
        <v>273</v>
      </c>
      <c r="M170" s="150" t="s">
        <v>161</v>
      </c>
      <c r="N170" s="150" t="s">
        <v>378</v>
      </c>
      <c r="O170" s="138"/>
      <c r="P170" s="150" t="s">
        <v>150</v>
      </c>
      <c r="Q170" s="138" t="s">
        <v>70</v>
      </c>
      <c r="R170" s="139" t="s">
        <v>23</v>
      </c>
      <c r="S170" s="148" t="s">
        <v>41</v>
      </c>
      <c r="T170" s="140"/>
      <c r="U170" s="175"/>
      <c r="V170" s="21"/>
      <c r="W170" s="204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327"/>
      <c r="C171" s="205">
        <v>44629</v>
      </c>
      <c r="D171" s="205">
        <v>44638</v>
      </c>
      <c r="E171" s="21" t="s">
        <v>38</v>
      </c>
      <c r="F171" s="149">
        <v>868183035852776</v>
      </c>
      <c r="G171" s="148"/>
      <c r="H171" s="148" t="s">
        <v>138</v>
      </c>
      <c r="I171" s="148" t="s">
        <v>190</v>
      </c>
      <c r="J171" s="103" t="s">
        <v>196</v>
      </c>
      <c r="K171" s="138"/>
      <c r="L171" s="138" t="s">
        <v>305</v>
      </c>
      <c r="M171" s="150" t="s">
        <v>161</v>
      </c>
      <c r="N171" s="150" t="s">
        <v>40</v>
      </c>
      <c r="O171" s="138"/>
      <c r="P171" s="150" t="s">
        <v>150</v>
      </c>
      <c r="Q171" s="138" t="s">
        <v>70</v>
      </c>
      <c r="R171" s="139" t="s">
        <v>28</v>
      </c>
      <c r="S171" s="148" t="s">
        <v>30</v>
      </c>
      <c r="T171" s="140"/>
      <c r="U171" s="175"/>
      <c r="V171" s="21"/>
      <c r="W171" s="204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327"/>
      <c r="C172" s="205">
        <v>44629</v>
      </c>
      <c r="D172" s="205">
        <v>44638</v>
      </c>
      <c r="E172" s="21" t="s">
        <v>38</v>
      </c>
      <c r="F172" s="149">
        <v>868183035932461</v>
      </c>
      <c r="G172" s="148"/>
      <c r="H172" s="148" t="s">
        <v>138</v>
      </c>
      <c r="I172" s="148"/>
      <c r="J172" s="103" t="s">
        <v>196</v>
      </c>
      <c r="K172" s="138"/>
      <c r="L172" s="138" t="s">
        <v>160</v>
      </c>
      <c r="M172" s="150" t="s">
        <v>161</v>
      </c>
      <c r="N172" s="150" t="s">
        <v>40</v>
      </c>
      <c r="O172" s="138"/>
      <c r="P172" s="150" t="s">
        <v>150</v>
      </c>
      <c r="Q172" s="138" t="s">
        <v>70</v>
      </c>
      <c r="R172" s="139" t="s">
        <v>28</v>
      </c>
      <c r="S172" s="148" t="s">
        <v>30</v>
      </c>
      <c r="T172" s="140"/>
      <c r="U172" s="175"/>
      <c r="V172" s="21"/>
      <c r="W172" s="204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327"/>
      <c r="C173" s="205">
        <v>44629</v>
      </c>
      <c r="D173" s="205">
        <v>44638</v>
      </c>
      <c r="E173" s="21" t="s">
        <v>38</v>
      </c>
      <c r="F173" s="149">
        <v>868183037801656</v>
      </c>
      <c r="G173" s="148"/>
      <c r="H173" s="148" t="s">
        <v>138</v>
      </c>
      <c r="I173" s="138"/>
      <c r="J173" s="103" t="s">
        <v>287</v>
      </c>
      <c r="K173" s="150"/>
      <c r="L173" s="138" t="s">
        <v>160</v>
      </c>
      <c r="M173" s="150" t="s">
        <v>161</v>
      </c>
      <c r="N173" s="150" t="s">
        <v>40</v>
      </c>
      <c r="O173" s="138"/>
      <c r="P173" s="150" t="s">
        <v>150</v>
      </c>
      <c r="Q173" s="138" t="s">
        <v>70</v>
      </c>
      <c r="R173" s="139" t="s">
        <v>28</v>
      </c>
      <c r="S173" s="148" t="s">
        <v>30</v>
      </c>
      <c r="T173" s="140"/>
      <c r="U173" s="175"/>
      <c r="V173" s="21"/>
      <c r="W173" s="204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327"/>
      <c r="C174" s="205">
        <v>44629</v>
      </c>
      <c r="D174" s="205">
        <v>44638</v>
      </c>
      <c r="E174" s="21" t="s">
        <v>38</v>
      </c>
      <c r="F174" s="149">
        <v>868183038083486</v>
      </c>
      <c r="G174" s="148"/>
      <c r="H174" s="148" t="s">
        <v>138</v>
      </c>
      <c r="I174" s="138"/>
      <c r="J174" s="103" t="s">
        <v>300</v>
      </c>
      <c r="K174" s="138"/>
      <c r="L174" s="138" t="s">
        <v>160</v>
      </c>
      <c r="M174" s="150" t="s">
        <v>161</v>
      </c>
      <c r="N174" s="175" t="s">
        <v>40</v>
      </c>
      <c r="O174" s="138"/>
      <c r="P174" s="150" t="s">
        <v>150</v>
      </c>
      <c r="Q174" s="175" t="s">
        <v>70</v>
      </c>
      <c r="R174" s="140" t="s">
        <v>28</v>
      </c>
      <c r="S174" s="175" t="s">
        <v>30</v>
      </c>
      <c r="T174" s="175"/>
      <c r="U174" s="175"/>
      <c r="V174" s="21"/>
      <c r="W174" s="204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327"/>
      <c r="C175" s="205">
        <v>44629</v>
      </c>
      <c r="D175" s="205">
        <v>44638</v>
      </c>
      <c r="E175" s="21" t="s">
        <v>38</v>
      </c>
      <c r="F175" s="149">
        <v>860157040205749</v>
      </c>
      <c r="G175" s="148"/>
      <c r="H175" s="148" t="s">
        <v>138</v>
      </c>
      <c r="I175" s="148" t="s">
        <v>190</v>
      </c>
      <c r="J175" s="103" t="s">
        <v>300</v>
      </c>
      <c r="K175" s="138"/>
      <c r="L175" s="138" t="s">
        <v>273</v>
      </c>
      <c r="M175" s="150" t="s">
        <v>161</v>
      </c>
      <c r="N175" s="175" t="s">
        <v>40</v>
      </c>
      <c r="O175" s="151"/>
      <c r="P175" s="150" t="s">
        <v>150</v>
      </c>
      <c r="Q175" s="175" t="s">
        <v>70</v>
      </c>
      <c r="R175" s="140" t="s">
        <v>28</v>
      </c>
      <c r="S175" s="175" t="s">
        <v>30</v>
      </c>
      <c r="T175" s="175"/>
      <c r="U175" s="175"/>
      <c r="V175" s="21"/>
      <c r="W175" s="204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327"/>
      <c r="C176" s="205">
        <v>44629</v>
      </c>
      <c r="D176" s="205">
        <v>44638</v>
      </c>
      <c r="E176" s="21" t="s">
        <v>38</v>
      </c>
      <c r="F176" s="149">
        <v>868183034612130</v>
      </c>
      <c r="G176" s="148"/>
      <c r="H176" s="148" t="s">
        <v>138</v>
      </c>
      <c r="I176" s="148" t="s">
        <v>190</v>
      </c>
      <c r="J176" s="103" t="s">
        <v>191</v>
      </c>
      <c r="K176" s="138"/>
      <c r="L176" s="138" t="s">
        <v>237</v>
      </c>
      <c r="M176" s="150" t="s">
        <v>161</v>
      </c>
      <c r="N176" s="175" t="s">
        <v>40</v>
      </c>
      <c r="O176" s="138"/>
      <c r="P176" s="150" t="s">
        <v>150</v>
      </c>
      <c r="Q176" s="175" t="s">
        <v>70</v>
      </c>
      <c r="R176" s="140" t="s">
        <v>28</v>
      </c>
      <c r="S176" s="175" t="s">
        <v>30</v>
      </c>
      <c r="T176" s="140"/>
      <c r="U176" s="175"/>
      <c r="V176" s="21"/>
      <c r="W176" s="204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327"/>
      <c r="C177" s="205">
        <v>44629</v>
      </c>
      <c r="D177" s="205">
        <v>44638</v>
      </c>
      <c r="E177" s="21" t="s">
        <v>38</v>
      </c>
      <c r="F177" s="149">
        <v>867717030615950</v>
      </c>
      <c r="G177" s="148"/>
      <c r="H177" s="148" t="s">
        <v>157</v>
      </c>
      <c r="I177" s="138" t="s">
        <v>379</v>
      </c>
      <c r="J177" s="103"/>
      <c r="K177" s="138" t="s">
        <v>140</v>
      </c>
      <c r="L177" s="138"/>
      <c r="M177" s="138"/>
      <c r="N177" s="138" t="s">
        <v>376</v>
      </c>
      <c r="O177" s="144"/>
      <c r="P177" s="150" t="s">
        <v>150</v>
      </c>
      <c r="Q177" s="138" t="s">
        <v>70</v>
      </c>
      <c r="R177" s="140" t="s">
        <v>23</v>
      </c>
      <c r="S177" s="175" t="s">
        <v>41</v>
      </c>
      <c r="T177" s="140"/>
      <c r="U177" s="175"/>
      <c r="V177" s="21"/>
      <c r="W177" s="204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327"/>
      <c r="C178" s="205">
        <v>44629</v>
      </c>
      <c r="D178" s="205">
        <v>44638</v>
      </c>
      <c r="E178" s="21" t="s">
        <v>38</v>
      </c>
      <c r="F178" s="149">
        <v>868183034579487</v>
      </c>
      <c r="G178" s="148"/>
      <c r="H178" s="148" t="s">
        <v>138</v>
      </c>
      <c r="I178" s="175" t="s">
        <v>190</v>
      </c>
      <c r="J178" s="103" t="s">
        <v>191</v>
      </c>
      <c r="K178" s="175"/>
      <c r="L178" s="175"/>
      <c r="M178" s="150" t="s">
        <v>161</v>
      </c>
      <c r="N178" s="175" t="s">
        <v>40</v>
      </c>
      <c r="O178" s="175"/>
      <c r="P178" s="150" t="s">
        <v>150</v>
      </c>
      <c r="Q178" s="175" t="s">
        <v>70</v>
      </c>
      <c r="R178" s="140" t="s">
        <v>28</v>
      </c>
      <c r="S178" s="175" t="s">
        <v>30</v>
      </c>
      <c r="T178" s="140"/>
      <c r="U178" s="175"/>
      <c r="V178" s="21"/>
      <c r="W178" s="204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327"/>
      <c r="C179" s="205">
        <v>44629</v>
      </c>
      <c r="D179" s="205">
        <v>44638</v>
      </c>
      <c r="E179" s="21" t="s">
        <v>38</v>
      </c>
      <c r="F179" s="149">
        <v>868183033812608</v>
      </c>
      <c r="G179" s="148"/>
      <c r="H179" s="148" t="s">
        <v>138</v>
      </c>
      <c r="I179" s="175"/>
      <c r="J179" s="103" t="s">
        <v>196</v>
      </c>
      <c r="K179" s="138" t="s">
        <v>187</v>
      </c>
      <c r="L179" s="138" t="s">
        <v>273</v>
      </c>
      <c r="M179" s="150" t="s">
        <v>161</v>
      </c>
      <c r="N179" s="150" t="s">
        <v>367</v>
      </c>
      <c r="O179" s="138"/>
      <c r="P179" s="150" t="s">
        <v>150</v>
      </c>
      <c r="Q179" s="138" t="s">
        <v>70</v>
      </c>
      <c r="R179" s="139" t="s">
        <v>28</v>
      </c>
      <c r="S179" s="148" t="s">
        <v>368</v>
      </c>
      <c r="T179" s="140"/>
      <c r="U179" s="175"/>
      <c r="V179" s="21"/>
      <c r="W179" s="204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327"/>
      <c r="C180" s="205">
        <v>44629</v>
      </c>
      <c r="D180" s="205">
        <v>44638</v>
      </c>
      <c r="E180" s="21" t="s">
        <v>38</v>
      </c>
      <c r="F180" s="153" t="s">
        <v>380</v>
      </c>
      <c r="G180" s="148"/>
      <c r="H180" s="148" t="s">
        <v>138</v>
      </c>
      <c r="I180" s="175" t="s">
        <v>381</v>
      </c>
      <c r="J180" s="103" t="s">
        <v>382</v>
      </c>
      <c r="K180" s="138"/>
      <c r="L180" s="175" t="s">
        <v>383</v>
      </c>
      <c r="M180" s="175"/>
      <c r="N180" s="175" t="s">
        <v>384</v>
      </c>
      <c r="O180" s="175"/>
      <c r="P180" s="150" t="s">
        <v>166</v>
      </c>
      <c r="Q180" s="175" t="s">
        <v>70</v>
      </c>
      <c r="R180" s="140" t="s">
        <v>28</v>
      </c>
      <c r="S180" s="175" t="s">
        <v>31</v>
      </c>
      <c r="T180" s="140"/>
      <c r="U180" s="175"/>
      <c r="V180" s="21"/>
      <c r="W180" s="204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327"/>
      <c r="C181" s="205">
        <v>44629</v>
      </c>
      <c r="D181" s="205">
        <v>44638</v>
      </c>
      <c r="E181" s="21" t="s">
        <v>38</v>
      </c>
      <c r="F181" s="149">
        <v>868183034602537</v>
      </c>
      <c r="G181" s="148"/>
      <c r="H181" s="148" t="s">
        <v>138</v>
      </c>
      <c r="I181" s="175"/>
      <c r="J181" s="103" t="s">
        <v>196</v>
      </c>
      <c r="K181" s="138"/>
      <c r="L181" s="175" t="s">
        <v>305</v>
      </c>
      <c r="M181" s="175" t="s">
        <v>161</v>
      </c>
      <c r="N181" s="175" t="s">
        <v>40</v>
      </c>
      <c r="O181" s="175"/>
      <c r="P181" s="150" t="s">
        <v>150</v>
      </c>
      <c r="Q181" s="175" t="s">
        <v>70</v>
      </c>
      <c r="R181" s="140" t="s">
        <v>28</v>
      </c>
      <c r="S181" s="175" t="s">
        <v>30</v>
      </c>
      <c r="T181" s="140"/>
      <c r="U181" s="175"/>
      <c r="V181" s="21"/>
      <c r="W181" s="204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327"/>
      <c r="C182" s="205">
        <v>44629</v>
      </c>
      <c r="D182" s="205">
        <v>44638</v>
      </c>
      <c r="E182" s="21" t="s">
        <v>38</v>
      </c>
      <c r="F182" s="149">
        <v>868183034575105</v>
      </c>
      <c r="G182" s="148"/>
      <c r="H182" s="148" t="s">
        <v>138</v>
      </c>
      <c r="I182" s="175"/>
      <c r="J182" s="103" t="s">
        <v>186</v>
      </c>
      <c r="K182" s="138" t="s">
        <v>171</v>
      </c>
      <c r="L182" s="175"/>
      <c r="M182" s="175" t="s">
        <v>161</v>
      </c>
      <c r="N182" s="175" t="s">
        <v>172</v>
      </c>
      <c r="O182" s="175"/>
      <c r="P182" s="150" t="s">
        <v>150</v>
      </c>
      <c r="Q182" s="175" t="s">
        <v>70</v>
      </c>
      <c r="R182" s="140" t="s">
        <v>28</v>
      </c>
      <c r="S182" s="175" t="s">
        <v>29</v>
      </c>
      <c r="T182" s="140"/>
      <c r="U182" s="175"/>
      <c r="V182" s="21"/>
      <c r="W182" s="204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327"/>
      <c r="C183" s="205">
        <v>44629</v>
      </c>
      <c r="D183" s="205">
        <v>44638</v>
      </c>
      <c r="E183" s="21" t="s">
        <v>38</v>
      </c>
      <c r="F183" s="149">
        <v>868183034723465</v>
      </c>
      <c r="G183" s="148"/>
      <c r="H183" s="148" t="s">
        <v>138</v>
      </c>
      <c r="I183" s="175"/>
      <c r="J183" s="103" t="s">
        <v>191</v>
      </c>
      <c r="K183" s="138" t="s">
        <v>171</v>
      </c>
      <c r="L183" s="175"/>
      <c r="M183" s="175" t="s">
        <v>161</v>
      </c>
      <c r="N183" s="175" t="s">
        <v>172</v>
      </c>
      <c r="O183" s="175"/>
      <c r="P183" s="150" t="s">
        <v>150</v>
      </c>
      <c r="Q183" s="175" t="s">
        <v>70</v>
      </c>
      <c r="R183" s="140" t="s">
        <v>28</v>
      </c>
      <c r="S183" s="175" t="s">
        <v>29</v>
      </c>
      <c r="T183" s="140"/>
      <c r="U183" s="175"/>
      <c r="V183" s="21"/>
      <c r="W183" s="204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327"/>
      <c r="C184" s="205">
        <v>44629</v>
      </c>
      <c r="D184" s="205">
        <v>44638</v>
      </c>
      <c r="E184" s="21" t="s">
        <v>38</v>
      </c>
      <c r="F184" s="149">
        <v>868183035860019</v>
      </c>
      <c r="G184" s="148"/>
      <c r="H184" s="148" t="s">
        <v>138</v>
      </c>
      <c r="I184" s="138"/>
      <c r="J184" s="103" t="s">
        <v>196</v>
      </c>
      <c r="K184" s="138"/>
      <c r="L184" s="138" t="s">
        <v>160</v>
      </c>
      <c r="M184" s="175"/>
      <c r="N184" s="175" t="s">
        <v>40</v>
      </c>
      <c r="O184" s="138"/>
      <c r="P184" s="150" t="s">
        <v>150</v>
      </c>
      <c r="Q184" s="175" t="s">
        <v>70</v>
      </c>
      <c r="R184" s="140" t="s">
        <v>28</v>
      </c>
      <c r="S184" s="175" t="s">
        <v>30</v>
      </c>
      <c r="T184" s="140"/>
      <c r="U184" s="175"/>
      <c r="V184" s="21"/>
      <c r="W184" s="204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327"/>
      <c r="C185" s="205">
        <v>44629</v>
      </c>
      <c r="D185" s="205">
        <v>44638</v>
      </c>
      <c r="E185" s="21" t="s">
        <v>38</v>
      </c>
      <c r="F185" s="149">
        <v>202122100812140</v>
      </c>
      <c r="G185" s="148"/>
      <c r="H185" s="148" t="s">
        <v>138</v>
      </c>
      <c r="I185" s="148" t="s">
        <v>190</v>
      </c>
      <c r="J185" s="103" t="s">
        <v>300</v>
      </c>
      <c r="K185" s="138"/>
      <c r="L185" s="138" t="s">
        <v>273</v>
      </c>
      <c r="M185" s="138" t="s">
        <v>161</v>
      </c>
      <c r="N185" s="175" t="s">
        <v>40</v>
      </c>
      <c r="O185" s="138"/>
      <c r="P185" s="150" t="s">
        <v>150</v>
      </c>
      <c r="Q185" s="175" t="s">
        <v>70</v>
      </c>
      <c r="R185" s="140" t="s">
        <v>28</v>
      </c>
      <c r="S185" s="175" t="s">
        <v>30</v>
      </c>
      <c r="T185" s="140"/>
      <c r="U185" s="175"/>
      <c r="V185" s="21"/>
      <c r="W185" s="204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327"/>
      <c r="C186" s="205">
        <v>44629</v>
      </c>
      <c r="D186" s="205">
        <v>44638</v>
      </c>
      <c r="E186" s="21" t="s">
        <v>38</v>
      </c>
      <c r="F186" s="149">
        <v>868183033863007</v>
      </c>
      <c r="G186" s="148"/>
      <c r="H186" s="148" t="s">
        <v>138</v>
      </c>
      <c r="I186" s="138"/>
      <c r="J186" s="103" t="s">
        <v>215</v>
      </c>
      <c r="K186" s="138" t="s">
        <v>171</v>
      </c>
      <c r="L186" s="138"/>
      <c r="M186" s="138" t="s">
        <v>161</v>
      </c>
      <c r="N186" s="138" t="s">
        <v>172</v>
      </c>
      <c r="O186" s="138"/>
      <c r="P186" s="138" t="s">
        <v>150</v>
      </c>
      <c r="Q186" s="138" t="s">
        <v>70</v>
      </c>
      <c r="R186" s="140" t="s">
        <v>28</v>
      </c>
      <c r="S186" s="175" t="s">
        <v>29</v>
      </c>
      <c r="T186" s="140"/>
      <c r="U186" s="175"/>
      <c r="V186" s="21"/>
      <c r="W186" s="204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327"/>
      <c r="C187" s="205">
        <v>44629</v>
      </c>
      <c r="D187" s="205">
        <v>44638</v>
      </c>
      <c r="E187" s="21" t="s">
        <v>38</v>
      </c>
      <c r="F187" s="149">
        <v>867857039934836</v>
      </c>
      <c r="G187" s="148"/>
      <c r="H187" s="148" t="s">
        <v>138</v>
      </c>
      <c r="I187" s="138"/>
      <c r="J187" s="103" t="s">
        <v>365</v>
      </c>
      <c r="K187" s="138"/>
      <c r="L187" s="138" t="s">
        <v>237</v>
      </c>
      <c r="M187" s="138" t="s">
        <v>161</v>
      </c>
      <c r="N187" s="138" t="s">
        <v>40</v>
      </c>
      <c r="O187" s="138"/>
      <c r="P187" s="138" t="s">
        <v>150</v>
      </c>
      <c r="Q187" s="138" t="s">
        <v>70</v>
      </c>
      <c r="R187" s="140" t="s">
        <v>28</v>
      </c>
      <c r="S187" s="175" t="s">
        <v>30</v>
      </c>
      <c r="T187" s="140"/>
      <c r="U187" s="175"/>
      <c r="V187" s="21"/>
      <c r="W187" s="204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327"/>
      <c r="C188" s="205">
        <v>44629</v>
      </c>
      <c r="D188" s="205">
        <v>44638</v>
      </c>
      <c r="E188" s="21" t="s">
        <v>38</v>
      </c>
      <c r="F188" s="149">
        <v>867717030423801</v>
      </c>
      <c r="G188" s="148"/>
      <c r="H188" s="148" t="s">
        <v>138</v>
      </c>
      <c r="I188" s="138"/>
      <c r="J188" s="103" t="s">
        <v>365</v>
      </c>
      <c r="K188" s="138" t="s">
        <v>171</v>
      </c>
      <c r="L188" s="138"/>
      <c r="M188" s="138" t="s">
        <v>161</v>
      </c>
      <c r="N188" s="138" t="s">
        <v>172</v>
      </c>
      <c r="O188" s="138"/>
      <c r="P188" s="138" t="s">
        <v>150</v>
      </c>
      <c r="Q188" s="138" t="s">
        <v>70</v>
      </c>
      <c r="R188" s="140" t="s">
        <v>28</v>
      </c>
      <c r="S188" s="175" t="s">
        <v>29</v>
      </c>
      <c r="T188" s="140"/>
      <c r="U188" s="175"/>
      <c r="V188" s="21"/>
      <c r="W188" s="204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328"/>
      <c r="C189" s="205">
        <v>44629</v>
      </c>
      <c r="D189" s="205">
        <v>44638</v>
      </c>
      <c r="E189" s="21" t="s">
        <v>38</v>
      </c>
      <c r="F189" s="149">
        <v>868183034565999</v>
      </c>
      <c r="G189" s="148"/>
      <c r="H189" s="148" t="s">
        <v>138</v>
      </c>
      <c r="I189" s="138"/>
      <c r="J189" s="103" t="s">
        <v>287</v>
      </c>
      <c r="K189" s="138" t="s">
        <v>171</v>
      </c>
      <c r="L189" s="138"/>
      <c r="M189" s="138" t="s">
        <v>161</v>
      </c>
      <c r="N189" s="138" t="s">
        <v>172</v>
      </c>
      <c r="O189" s="138"/>
      <c r="P189" s="138" t="s">
        <v>150</v>
      </c>
      <c r="Q189" s="138" t="s">
        <v>70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326" t="s">
        <v>389</v>
      </c>
      <c r="C190" s="205">
        <v>44630</v>
      </c>
      <c r="D190" s="205">
        <v>44631</v>
      </c>
      <c r="E190" s="21" t="s">
        <v>38</v>
      </c>
      <c r="F190" s="149">
        <v>868183038484270</v>
      </c>
      <c r="G190" s="148"/>
      <c r="H190" s="148" t="s">
        <v>138</v>
      </c>
      <c r="I190" s="148" t="s">
        <v>386</v>
      </c>
      <c r="J190" s="103" t="s">
        <v>158</v>
      </c>
      <c r="K190" s="138" t="s">
        <v>338</v>
      </c>
      <c r="L190" s="150"/>
      <c r="M190" s="150" t="s">
        <v>161</v>
      </c>
      <c r="N190" s="150" t="s">
        <v>387</v>
      </c>
      <c r="O190" s="138"/>
      <c r="P190" s="150" t="s">
        <v>150</v>
      </c>
      <c r="Q190" s="138" t="s">
        <v>151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327"/>
      <c r="C191" s="205">
        <v>44630</v>
      </c>
      <c r="D191" s="205">
        <v>44631</v>
      </c>
      <c r="E191" s="21" t="s">
        <v>38</v>
      </c>
      <c r="F191" s="149">
        <v>868183033816385</v>
      </c>
      <c r="G191" s="148"/>
      <c r="H191" s="148" t="s">
        <v>138</v>
      </c>
      <c r="I191" s="148"/>
      <c r="J191" s="103" t="s">
        <v>158</v>
      </c>
      <c r="K191" s="138" t="s">
        <v>173</v>
      </c>
      <c r="L191" s="150"/>
      <c r="M191" s="150" t="s">
        <v>161</v>
      </c>
      <c r="N191" s="150" t="s">
        <v>229</v>
      </c>
      <c r="O191" s="138"/>
      <c r="P191" s="150" t="s">
        <v>150</v>
      </c>
      <c r="Q191" s="138" t="s">
        <v>151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327"/>
      <c r="C192" s="205">
        <v>44630</v>
      </c>
      <c r="D192" s="205">
        <v>44631</v>
      </c>
      <c r="E192" s="21" t="s">
        <v>38</v>
      </c>
      <c r="F192" s="149">
        <v>868183037844169</v>
      </c>
      <c r="G192" s="148"/>
      <c r="H192" s="148" t="s">
        <v>138</v>
      </c>
      <c r="I192" s="138" t="s">
        <v>388</v>
      </c>
      <c r="J192" s="103"/>
      <c r="K192" s="138" t="s">
        <v>338</v>
      </c>
      <c r="L192" s="150"/>
      <c r="M192" s="150"/>
      <c r="N192" s="150" t="s">
        <v>387</v>
      </c>
      <c r="O192" s="138"/>
      <c r="P192" s="150" t="s">
        <v>166</v>
      </c>
      <c r="Q192" s="138" t="s">
        <v>151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327"/>
      <c r="C193" s="205">
        <v>44630</v>
      </c>
      <c r="D193" s="205">
        <v>44631</v>
      </c>
      <c r="E193" s="21" t="s">
        <v>38</v>
      </c>
      <c r="F193" s="149">
        <v>868183037854929</v>
      </c>
      <c r="G193" s="148"/>
      <c r="H193" s="148" t="s">
        <v>138</v>
      </c>
      <c r="I193" s="138" t="s">
        <v>388</v>
      </c>
      <c r="J193" s="157"/>
      <c r="K193" s="138" t="s">
        <v>338</v>
      </c>
      <c r="L193" s="150"/>
      <c r="M193" s="150"/>
      <c r="N193" s="150" t="s">
        <v>387</v>
      </c>
      <c r="O193" s="138"/>
      <c r="P193" s="150" t="s">
        <v>166</v>
      </c>
      <c r="Q193" s="138" t="s">
        <v>151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328"/>
      <c r="C194" s="205">
        <v>44630</v>
      </c>
      <c r="D194" s="205">
        <v>44631</v>
      </c>
      <c r="E194" s="21" t="s">
        <v>19</v>
      </c>
      <c r="F194" s="149">
        <v>868926033906048</v>
      </c>
      <c r="G194" s="148"/>
      <c r="H194" s="148" t="s">
        <v>138</v>
      </c>
      <c r="I194" s="148"/>
      <c r="J194" s="103" t="s">
        <v>287</v>
      </c>
      <c r="K194" s="138"/>
      <c r="L194" s="150" t="s">
        <v>207</v>
      </c>
      <c r="M194" s="150" t="s">
        <v>188</v>
      </c>
      <c r="N194" s="150" t="s">
        <v>217</v>
      </c>
      <c r="O194" s="138"/>
      <c r="P194" s="150" t="s">
        <v>150</v>
      </c>
      <c r="Q194" s="138" t="s">
        <v>151</v>
      </c>
      <c r="R194" s="139" t="s">
        <v>71</v>
      </c>
      <c r="S194" s="148" t="s">
        <v>30</v>
      </c>
      <c r="T194" s="140" t="s">
        <v>75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326" t="s">
        <v>402</v>
      </c>
      <c r="C195" s="205">
        <v>44643</v>
      </c>
      <c r="D195" s="205">
        <v>44664</v>
      </c>
      <c r="E195" s="21" t="s">
        <v>100</v>
      </c>
      <c r="F195" s="149">
        <v>868183038596727</v>
      </c>
      <c r="G195" s="148"/>
      <c r="H195" s="148" t="s">
        <v>157</v>
      </c>
      <c r="I195" s="148"/>
      <c r="J195" s="103" t="s">
        <v>339</v>
      </c>
      <c r="K195" s="138" t="s">
        <v>181</v>
      </c>
      <c r="L195" s="138" t="s">
        <v>160</v>
      </c>
      <c r="M195" s="150" t="s">
        <v>161</v>
      </c>
      <c r="N195" s="150" t="s">
        <v>390</v>
      </c>
      <c r="O195" s="138"/>
      <c r="P195" s="150" t="s">
        <v>150</v>
      </c>
      <c r="Q195" s="138" t="s">
        <v>70</v>
      </c>
      <c r="R195" s="139" t="s">
        <v>71</v>
      </c>
      <c r="S195" s="148" t="s">
        <v>759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327"/>
      <c r="C196" s="205">
        <v>44643</v>
      </c>
      <c r="D196" s="205">
        <v>44664</v>
      </c>
      <c r="E196" s="21" t="s">
        <v>38</v>
      </c>
      <c r="F196" s="41">
        <v>868183037804312</v>
      </c>
      <c r="G196" s="148"/>
      <c r="H196" s="148" t="s">
        <v>138</v>
      </c>
      <c r="I196" s="148" t="s">
        <v>699</v>
      </c>
      <c r="J196" s="103" t="s">
        <v>397</v>
      </c>
      <c r="K196" s="138"/>
      <c r="L196" s="138" t="s">
        <v>160</v>
      </c>
      <c r="M196" s="150" t="s">
        <v>161</v>
      </c>
      <c r="N196" s="150" t="s">
        <v>40</v>
      </c>
      <c r="O196" s="138"/>
      <c r="P196" s="150" t="s">
        <v>150</v>
      </c>
      <c r="Q196" s="138" t="s">
        <v>70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327"/>
      <c r="C197" s="205">
        <v>44643</v>
      </c>
      <c r="D197" s="205">
        <v>44679</v>
      </c>
      <c r="E197" s="21" t="s">
        <v>38</v>
      </c>
      <c r="F197" s="41">
        <v>868183034615620</v>
      </c>
      <c r="G197" s="148"/>
      <c r="H197" s="148" t="s">
        <v>138</v>
      </c>
      <c r="I197" s="148" t="s">
        <v>391</v>
      </c>
      <c r="J197" s="103"/>
      <c r="K197" s="138"/>
      <c r="L197" s="138"/>
      <c r="M197" s="150"/>
      <c r="N197" s="150" t="s">
        <v>340</v>
      </c>
      <c r="O197" s="138"/>
      <c r="P197" s="150" t="s">
        <v>166</v>
      </c>
      <c r="Q197" s="138" t="s">
        <v>151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327"/>
      <c r="C198" s="205">
        <v>44643</v>
      </c>
      <c r="D198" s="205">
        <v>44664</v>
      </c>
      <c r="E198" s="21" t="s">
        <v>38</v>
      </c>
      <c r="F198" s="41">
        <v>868183034700174</v>
      </c>
      <c r="G198" s="148"/>
      <c r="H198" s="148" t="s">
        <v>138</v>
      </c>
      <c r="I198" s="148"/>
      <c r="J198" s="103" t="s">
        <v>760</v>
      </c>
      <c r="K198" s="138" t="s">
        <v>288</v>
      </c>
      <c r="L198" s="138" t="s">
        <v>160</v>
      </c>
      <c r="M198" s="150" t="s">
        <v>161</v>
      </c>
      <c r="N198" s="150" t="s">
        <v>761</v>
      </c>
      <c r="O198" s="138"/>
      <c r="P198" s="150" t="s">
        <v>150</v>
      </c>
      <c r="Q198" s="138" t="s">
        <v>70</v>
      </c>
      <c r="R198" s="139" t="s">
        <v>71</v>
      </c>
      <c r="S198" s="148" t="s">
        <v>156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327"/>
      <c r="C199" s="205">
        <v>44643</v>
      </c>
      <c r="D199" s="205">
        <v>44664</v>
      </c>
      <c r="E199" s="21" t="s">
        <v>38</v>
      </c>
      <c r="F199" s="41">
        <v>868183034810957</v>
      </c>
      <c r="G199" s="148"/>
      <c r="H199" s="148" t="s">
        <v>138</v>
      </c>
      <c r="I199" s="148"/>
      <c r="J199" s="103" t="s">
        <v>760</v>
      </c>
      <c r="K199" s="138" t="s">
        <v>164</v>
      </c>
      <c r="L199" s="150" t="s">
        <v>161</v>
      </c>
      <c r="M199" s="150"/>
      <c r="N199" s="150" t="s">
        <v>40</v>
      </c>
      <c r="O199" s="138"/>
      <c r="P199" s="150" t="s">
        <v>150</v>
      </c>
      <c r="Q199" s="138" t="s">
        <v>151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327"/>
      <c r="C200" s="205">
        <v>44643</v>
      </c>
      <c r="D200" s="205">
        <v>44664</v>
      </c>
      <c r="E200" s="21" t="s">
        <v>38</v>
      </c>
      <c r="F200" s="41">
        <v>868183035860480</v>
      </c>
      <c r="G200" s="148"/>
      <c r="H200" s="148" t="s">
        <v>138</v>
      </c>
      <c r="I200" s="148"/>
      <c r="J200" s="103" t="s">
        <v>393</v>
      </c>
      <c r="K200" s="138"/>
      <c r="L200" s="138" t="s">
        <v>273</v>
      </c>
      <c r="M200" s="150" t="s">
        <v>161</v>
      </c>
      <c r="N200" s="150" t="s">
        <v>40</v>
      </c>
      <c r="O200" s="138"/>
      <c r="P200" s="150" t="s">
        <v>150</v>
      </c>
      <c r="Q200" s="138" t="s">
        <v>151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327"/>
      <c r="C201" s="205">
        <v>44643</v>
      </c>
      <c r="D201" s="205">
        <v>44664</v>
      </c>
      <c r="E201" s="21" t="s">
        <v>38</v>
      </c>
      <c r="F201" s="41">
        <v>868183034806625</v>
      </c>
      <c r="G201" s="148"/>
      <c r="H201" s="148" t="s">
        <v>138</v>
      </c>
      <c r="I201" s="148"/>
      <c r="J201" s="103" t="s">
        <v>339</v>
      </c>
      <c r="K201" s="138" t="s">
        <v>181</v>
      </c>
      <c r="L201" s="138"/>
      <c r="M201" s="150" t="s">
        <v>161</v>
      </c>
      <c r="N201" s="150" t="s">
        <v>40</v>
      </c>
      <c r="O201" s="138"/>
      <c r="P201" s="150" t="s">
        <v>150</v>
      </c>
      <c r="Q201" s="138" t="s">
        <v>151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327"/>
      <c r="C202" s="205">
        <v>44643</v>
      </c>
      <c r="D202" s="205">
        <v>44679</v>
      </c>
      <c r="E202" s="21" t="s">
        <v>38</v>
      </c>
      <c r="F202" s="41">
        <v>868183034783378</v>
      </c>
      <c r="G202" s="148"/>
      <c r="H202" s="148" t="s">
        <v>138</v>
      </c>
      <c r="I202" s="148"/>
      <c r="J202" s="103"/>
      <c r="K202" s="138" t="s">
        <v>762</v>
      </c>
      <c r="L202" s="138"/>
      <c r="M202" s="150"/>
      <c r="N202" s="150" t="s">
        <v>165</v>
      </c>
      <c r="O202" s="138"/>
      <c r="P202" s="150" t="s">
        <v>166</v>
      </c>
      <c r="Q202" s="138" t="s">
        <v>151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327"/>
      <c r="C203" s="205">
        <v>44643</v>
      </c>
      <c r="D203" s="205">
        <v>44679</v>
      </c>
      <c r="E203" s="21" t="s">
        <v>38</v>
      </c>
      <c r="F203" s="41">
        <v>868183034609508</v>
      </c>
      <c r="G203" s="148"/>
      <c r="H203" s="148" t="s">
        <v>138</v>
      </c>
      <c r="I203" s="148" t="s">
        <v>395</v>
      </c>
      <c r="J203" s="103"/>
      <c r="K203" s="138"/>
      <c r="L203" s="138"/>
      <c r="M203" s="150"/>
      <c r="N203" s="150" t="s">
        <v>340</v>
      </c>
      <c r="O203" s="138"/>
      <c r="P203" s="150" t="s">
        <v>166</v>
      </c>
      <c r="Q203" s="138" t="s">
        <v>151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327"/>
      <c r="C204" s="205">
        <v>44643</v>
      </c>
      <c r="D204" s="205">
        <v>44664</v>
      </c>
      <c r="E204" s="21" t="s">
        <v>38</v>
      </c>
      <c r="F204" s="41">
        <v>868183034678362</v>
      </c>
      <c r="G204" s="148"/>
      <c r="H204" s="148" t="s">
        <v>138</v>
      </c>
      <c r="I204" s="148"/>
      <c r="J204" s="103" t="s">
        <v>339</v>
      </c>
      <c r="K204" s="138"/>
      <c r="L204" s="138"/>
      <c r="M204" s="150" t="s">
        <v>161</v>
      </c>
      <c r="N204" s="150" t="s">
        <v>40</v>
      </c>
      <c r="O204" s="138"/>
      <c r="P204" s="150" t="s">
        <v>150</v>
      </c>
      <c r="Q204" s="138" t="s">
        <v>151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327"/>
      <c r="C205" s="205">
        <v>44643</v>
      </c>
      <c r="D205" s="205">
        <v>44679</v>
      </c>
      <c r="E205" s="21" t="s">
        <v>38</v>
      </c>
      <c r="F205" s="149">
        <v>868183034554902</v>
      </c>
      <c r="G205" s="148"/>
      <c r="H205" s="148" t="s">
        <v>138</v>
      </c>
      <c r="I205" s="148" t="s">
        <v>763</v>
      </c>
      <c r="J205" s="103"/>
      <c r="K205" s="138"/>
      <c r="L205" s="138"/>
      <c r="M205" s="150"/>
      <c r="N205" s="150" t="s">
        <v>340</v>
      </c>
      <c r="O205" s="138"/>
      <c r="P205" s="150" t="s">
        <v>166</v>
      </c>
      <c r="Q205" s="138" t="s">
        <v>151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327"/>
      <c r="C206" s="205">
        <v>44643</v>
      </c>
      <c r="D206" s="205">
        <v>44679</v>
      </c>
      <c r="E206" s="21" t="s">
        <v>19</v>
      </c>
      <c r="F206" s="149">
        <v>864811036930738</v>
      </c>
      <c r="G206" s="148"/>
      <c r="H206" s="148" t="s">
        <v>138</v>
      </c>
      <c r="I206" s="148"/>
      <c r="J206" s="103" t="s">
        <v>339</v>
      </c>
      <c r="K206" s="138" t="s">
        <v>187</v>
      </c>
      <c r="L206" s="138" t="s">
        <v>188</v>
      </c>
      <c r="M206" s="150"/>
      <c r="N206" s="150" t="s">
        <v>217</v>
      </c>
      <c r="O206" s="138"/>
      <c r="P206" s="150" t="s">
        <v>150</v>
      </c>
      <c r="Q206" s="138" t="s">
        <v>151</v>
      </c>
      <c r="R206" s="139" t="s">
        <v>71</v>
      </c>
      <c r="S206" s="148" t="s">
        <v>508</v>
      </c>
      <c r="T206" s="140" t="s">
        <v>75</v>
      </c>
      <c r="U206" s="175"/>
      <c r="V206" s="21"/>
    </row>
    <row r="207" spans="1:32" ht="16.5" customHeight="1" x14ac:dyDescent="0.25">
      <c r="A207" s="175">
        <v>194</v>
      </c>
      <c r="B207" s="327"/>
      <c r="C207" s="205">
        <v>44615</v>
      </c>
      <c r="D207" s="205">
        <v>44679</v>
      </c>
      <c r="E207" s="21" t="s">
        <v>16</v>
      </c>
      <c r="F207" s="149">
        <v>861694031118274</v>
      </c>
      <c r="G207" s="148"/>
      <c r="H207" s="148" t="s">
        <v>138</v>
      </c>
      <c r="I207" s="156"/>
      <c r="J207" s="103" t="s">
        <v>397</v>
      </c>
      <c r="K207" s="138" t="s">
        <v>398</v>
      </c>
      <c r="L207" s="138" t="s">
        <v>399</v>
      </c>
      <c r="M207" s="138" t="s">
        <v>142</v>
      </c>
      <c r="N207" s="150" t="s">
        <v>408</v>
      </c>
      <c r="O207" s="138"/>
      <c r="P207" s="150" t="s">
        <v>166</v>
      </c>
      <c r="Q207" s="138" t="s">
        <v>151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327"/>
      <c r="C208" s="205">
        <v>44615</v>
      </c>
      <c r="D208" s="205">
        <v>44664</v>
      </c>
      <c r="E208" s="21" t="s">
        <v>16</v>
      </c>
      <c r="F208" s="149">
        <v>866104024581277</v>
      </c>
      <c r="G208" s="148"/>
      <c r="H208" s="148" t="s">
        <v>138</v>
      </c>
      <c r="I208" s="156"/>
      <c r="J208" s="103"/>
      <c r="K208" s="138" t="s">
        <v>353</v>
      </c>
      <c r="L208" s="138" t="s">
        <v>764</v>
      </c>
      <c r="M208" s="138" t="s">
        <v>142</v>
      </c>
      <c r="N208" s="150" t="s">
        <v>498</v>
      </c>
      <c r="O208" s="138"/>
      <c r="P208" s="150" t="s">
        <v>150</v>
      </c>
      <c r="Q208" s="138" t="s">
        <v>151</v>
      </c>
      <c r="R208" s="139" t="s">
        <v>23</v>
      </c>
      <c r="S208" s="148" t="s">
        <v>499</v>
      </c>
      <c r="T208" s="140"/>
      <c r="U208" s="175"/>
      <c r="V208" s="21"/>
    </row>
    <row r="209" spans="1:22" ht="16.5" customHeight="1" x14ac:dyDescent="0.25">
      <c r="A209" s="175">
        <v>196</v>
      </c>
      <c r="B209" s="327"/>
      <c r="C209" s="205">
        <v>44615</v>
      </c>
      <c r="D209" s="205">
        <v>44679</v>
      </c>
      <c r="E209" s="21" t="s">
        <v>16</v>
      </c>
      <c r="F209" s="149">
        <v>861694030875221</v>
      </c>
      <c r="G209" s="148"/>
      <c r="H209" s="148" t="s">
        <v>138</v>
      </c>
      <c r="I209" s="156"/>
      <c r="J209" s="103"/>
      <c r="K209" s="138" t="s">
        <v>765</v>
      </c>
      <c r="L209" s="138"/>
      <c r="M209" s="150"/>
      <c r="N209" s="150" t="s">
        <v>165</v>
      </c>
      <c r="O209" s="138"/>
      <c r="P209" s="150" t="s">
        <v>166</v>
      </c>
      <c r="Q209" s="138" t="s">
        <v>151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327"/>
      <c r="C210" s="205">
        <v>44615</v>
      </c>
      <c r="D210" s="205">
        <v>44664</v>
      </c>
      <c r="E210" s="21" t="s">
        <v>16</v>
      </c>
      <c r="F210" s="149">
        <v>861694031094699</v>
      </c>
      <c r="G210" s="148"/>
      <c r="H210" s="148" t="s">
        <v>138</v>
      </c>
      <c r="I210" s="156"/>
      <c r="J210" s="103" t="s">
        <v>397</v>
      </c>
      <c r="K210" s="138"/>
      <c r="L210" s="138" t="s">
        <v>142</v>
      </c>
      <c r="M210" s="150"/>
      <c r="N210" s="175" t="s">
        <v>193</v>
      </c>
      <c r="O210" s="175"/>
      <c r="P210" s="150" t="s">
        <v>150</v>
      </c>
      <c r="Q210" s="138" t="s">
        <v>151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327"/>
      <c r="C211" s="205">
        <v>44615</v>
      </c>
      <c r="D211" s="205">
        <v>44679</v>
      </c>
      <c r="E211" s="21" t="s">
        <v>16</v>
      </c>
      <c r="F211" s="149">
        <v>862631034749704</v>
      </c>
      <c r="G211" s="148"/>
      <c r="H211" s="148" t="s">
        <v>138</v>
      </c>
      <c r="I211" s="148" t="s">
        <v>338</v>
      </c>
      <c r="J211" s="103" t="s">
        <v>766</v>
      </c>
      <c r="K211" s="138" t="s">
        <v>187</v>
      </c>
      <c r="L211" s="138" t="s">
        <v>154</v>
      </c>
      <c r="M211" s="138" t="s">
        <v>142</v>
      </c>
      <c r="N211" s="150" t="s">
        <v>340</v>
      </c>
      <c r="O211" s="138"/>
      <c r="P211" s="150" t="s">
        <v>166</v>
      </c>
      <c r="Q211" s="138" t="s">
        <v>151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327"/>
      <c r="C212" s="205">
        <v>44615</v>
      </c>
      <c r="D212" s="205">
        <v>44664</v>
      </c>
      <c r="E212" s="21" t="s">
        <v>16</v>
      </c>
      <c r="F212" s="149">
        <v>864811036963697</v>
      </c>
      <c r="G212" s="148"/>
      <c r="H212" s="148" t="s">
        <v>138</v>
      </c>
      <c r="I212" s="156"/>
      <c r="J212" s="103" t="s">
        <v>339</v>
      </c>
      <c r="K212" s="138"/>
      <c r="L212" s="138" t="s">
        <v>142</v>
      </c>
      <c r="M212" s="150"/>
      <c r="N212" s="175" t="s">
        <v>193</v>
      </c>
      <c r="O212" s="175"/>
      <c r="P212" s="150" t="s">
        <v>150</v>
      </c>
      <c r="Q212" s="138" t="s">
        <v>151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327"/>
      <c r="C213" s="205">
        <v>44615</v>
      </c>
      <c r="D213" s="205">
        <v>44664</v>
      </c>
      <c r="E213" s="21" t="s">
        <v>16</v>
      </c>
      <c r="F213" s="149">
        <v>861694031778440</v>
      </c>
      <c r="G213" s="148"/>
      <c r="H213" s="148" t="s">
        <v>138</v>
      </c>
      <c r="I213" s="156"/>
      <c r="J213" s="103" t="s">
        <v>397</v>
      </c>
      <c r="K213" s="138"/>
      <c r="L213" s="138"/>
      <c r="M213" s="138" t="s">
        <v>142</v>
      </c>
      <c r="N213" s="150" t="s">
        <v>216</v>
      </c>
      <c r="O213" s="138"/>
      <c r="P213" s="150" t="s">
        <v>150</v>
      </c>
      <c r="Q213" s="138" t="s">
        <v>151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327"/>
      <c r="C214" s="205">
        <v>44615</v>
      </c>
      <c r="D214" s="205">
        <v>44679</v>
      </c>
      <c r="E214" s="21" t="s">
        <v>16</v>
      </c>
      <c r="F214" s="149">
        <v>869627031816655</v>
      </c>
      <c r="G214" s="148"/>
      <c r="H214" s="148" t="s">
        <v>138</v>
      </c>
      <c r="I214" s="156"/>
      <c r="J214" s="103" t="s">
        <v>339</v>
      </c>
      <c r="K214" s="138"/>
      <c r="L214" s="138" t="s">
        <v>400</v>
      </c>
      <c r="M214" s="150" t="s">
        <v>142</v>
      </c>
      <c r="N214" s="150" t="s">
        <v>40</v>
      </c>
      <c r="O214" s="138"/>
      <c r="P214" s="150" t="s">
        <v>150</v>
      </c>
      <c r="Q214" s="138" t="s">
        <v>151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327"/>
      <c r="C215" s="205">
        <v>44615</v>
      </c>
      <c r="D215" s="205">
        <v>44679</v>
      </c>
      <c r="E215" s="21" t="s">
        <v>16</v>
      </c>
      <c r="F215" s="149">
        <v>861694030888869</v>
      </c>
      <c r="G215" s="148"/>
      <c r="H215" s="148" t="s">
        <v>138</v>
      </c>
      <c r="I215" s="156"/>
      <c r="J215" s="103" t="s">
        <v>339</v>
      </c>
      <c r="K215" s="138"/>
      <c r="L215" s="138"/>
      <c r="M215" s="150" t="s">
        <v>142</v>
      </c>
      <c r="N215" s="150" t="s">
        <v>40</v>
      </c>
      <c r="O215" s="138"/>
      <c r="P215" s="150" t="s">
        <v>150</v>
      </c>
      <c r="Q215" s="138" t="s">
        <v>151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327"/>
      <c r="C216" s="205">
        <v>44615</v>
      </c>
      <c r="D216" s="205">
        <v>44679</v>
      </c>
      <c r="E216" s="21" t="s">
        <v>16</v>
      </c>
      <c r="F216" s="149">
        <v>866104022179934</v>
      </c>
      <c r="G216" s="148"/>
      <c r="H216" s="148" t="s">
        <v>138</v>
      </c>
      <c r="I216" s="156"/>
      <c r="J216" s="103" t="s">
        <v>339</v>
      </c>
      <c r="K216" s="138"/>
      <c r="L216" s="138" t="s">
        <v>767</v>
      </c>
      <c r="M216" s="138" t="s">
        <v>142</v>
      </c>
      <c r="N216" s="150" t="s">
        <v>40</v>
      </c>
      <c r="O216" s="138"/>
      <c r="P216" s="150" t="s">
        <v>150</v>
      </c>
      <c r="Q216" s="138" t="s">
        <v>151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327"/>
      <c r="C217" s="205">
        <v>44615</v>
      </c>
      <c r="D217" s="205">
        <v>44679</v>
      </c>
      <c r="E217" s="21" t="s">
        <v>16</v>
      </c>
      <c r="F217" s="149">
        <v>861694031133240</v>
      </c>
      <c r="G217" s="148"/>
      <c r="H217" s="148" t="s">
        <v>138</v>
      </c>
      <c r="I217" s="148"/>
      <c r="J217" s="103" t="s">
        <v>339</v>
      </c>
      <c r="K217" s="138" t="s">
        <v>140</v>
      </c>
      <c r="L217" s="138" t="s">
        <v>154</v>
      </c>
      <c r="M217" s="138" t="s">
        <v>142</v>
      </c>
      <c r="N217" s="150" t="s">
        <v>408</v>
      </c>
      <c r="O217" s="138"/>
      <c r="P217" s="150" t="s">
        <v>166</v>
      </c>
      <c r="Q217" s="138" t="s">
        <v>151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327"/>
      <c r="C218" s="205">
        <v>44615</v>
      </c>
      <c r="D218" s="205">
        <v>44679</v>
      </c>
      <c r="E218" s="21" t="s">
        <v>16</v>
      </c>
      <c r="F218" s="149">
        <v>863586034524193</v>
      </c>
      <c r="G218" s="148"/>
      <c r="H218" s="148" t="s">
        <v>138</v>
      </c>
      <c r="I218" s="138"/>
      <c r="J218" s="103" t="s">
        <v>339</v>
      </c>
      <c r="K218" s="138" t="s">
        <v>398</v>
      </c>
      <c r="L218" s="214" t="s">
        <v>141</v>
      </c>
      <c r="M218" s="138" t="s">
        <v>142</v>
      </c>
      <c r="N218" s="150" t="s">
        <v>408</v>
      </c>
      <c r="O218" s="138"/>
      <c r="P218" s="150" t="s">
        <v>166</v>
      </c>
      <c r="Q218" s="138" t="s">
        <v>151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327"/>
      <c r="C219" s="205">
        <v>44615</v>
      </c>
      <c r="D219" s="205">
        <v>44664</v>
      </c>
      <c r="E219" s="21" t="s">
        <v>16</v>
      </c>
      <c r="F219" s="149">
        <v>869627031846561</v>
      </c>
      <c r="G219" s="148"/>
      <c r="H219" s="148" t="s">
        <v>138</v>
      </c>
      <c r="I219" s="138"/>
      <c r="J219" s="103" t="s">
        <v>146</v>
      </c>
      <c r="K219" s="138"/>
      <c r="L219" s="138" t="s">
        <v>142</v>
      </c>
      <c r="M219" s="138"/>
      <c r="N219" s="175" t="s">
        <v>40</v>
      </c>
      <c r="O219" s="138"/>
      <c r="P219" s="150" t="s">
        <v>150</v>
      </c>
      <c r="Q219" s="138" t="s">
        <v>151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327"/>
      <c r="C220" s="205">
        <v>44615</v>
      </c>
      <c r="D220" s="205">
        <v>44679</v>
      </c>
      <c r="E220" s="21" t="s">
        <v>16</v>
      </c>
      <c r="F220" s="149">
        <v>866104022167384</v>
      </c>
      <c r="G220" s="148"/>
      <c r="H220" s="148" t="s">
        <v>138</v>
      </c>
      <c r="I220" s="138"/>
      <c r="J220" s="103" t="s">
        <v>768</v>
      </c>
      <c r="K220" s="138"/>
      <c r="L220" s="138" t="s">
        <v>316</v>
      </c>
      <c r="M220" s="175" t="s">
        <v>142</v>
      </c>
      <c r="N220" s="138" t="s">
        <v>40</v>
      </c>
      <c r="O220" s="151"/>
      <c r="P220" s="150" t="s">
        <v>150</v>
      </c>
      <c r="Q220" s="150" t="s">
        <v>151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327"/>
      <c r="C221" s="205">
        <v>44615</v>
      </c>
      <c r="D221" s="205">
        <v>44679</v>
      </c>
      <c r="E221" s="21" t="s">
        <v>16</v>
      </c>
      <c r="F221" s="149">
        <v>866104022179090</v>
      </c>
      <c r="G221" s="148"/>
      <c r="H221" s="148" t="s">
        <v>138</v>
      </c>
      <c r="I221" s="138"/>
      <c r="J221" s="103" t="s">
        <v>339</v>
      </c>
      <c r="K221" s="138"/>
      <c r="L221" s="138"/>
      <c r="M221" s="175" t="s">
        <v>142</v>
      </c>
      <c r="N221" s="138" t="s">
        <v>769</v>
      </c>
      <c r="O221" s="138"/>
      <c r="P221" s="150" t="s">
        <v>166</v>
      </c>
      <c r="Q221" s="138" t="s">
        <v>151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327"/>
      <c r="C222" s="205">
        <v>44615</v>
      </c>
      <c r="D222" s="205">
        <v>44679</v>
      </c>
      <c r="E222" s="21" t="s">
        <v>16</v>
      </c>
      <c r="F222" s="149">
        <v>869627031846454</v>
      </c>
      <c r="G222" s="148"/>
      <c r="H222" s="148" t="s">
        <v>138</v>
      </c>
      <c r="I222" s="138"/>
      <c r="J222" s="103"/>
      <c r="K222" s="138" t="s">
        <v>769</v>
      </c>
      <c r="L222" s="138"/>
      <c r="M222" s="138"/>
      <c r="N222" s="138" t="s">
        <v>165</v>
      </c>
      <c r="O222" s="138"/>
      <c r="P222" s="150" t="s">
        <v>166</v>
      </c>
      <c r="Q222" s="138" t="s">
        <v>151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327"/>
      <c r="C223" s="205">
        <v>44615</v>
      </c>
      <c r="D223" s="205">
        <v>44664</v>
      </c>
      <c r="E223" s="21" t="s">
        <v>16</v>
      </c>
      <c r="F223" s="149">
        <v>862631034792803</v>
      </c>
      <c r="G223" s="148"/>
      <c r="H223" s="148" t="s">
        <v>138</v>
      </c>
      <c r="I223" s="175"/>
      <c r="J223" s="103" t="s">
        <v>760</v>
      </c>
      <c r="K223" s="175"/>
      <c r="L223" s="175" t="s">
        <v>770</v>
      </c>
      <c r="M223" s="175" t="s">
        <v>142</v>
      </c>
      <c r="N223" s="175" t="s">
        <v>40</v>
      </c>
      <c r="O223" s="175"/>
      <c r="P223" s="150" t="s">
        <v>150</v>
      </c>
      <c r="Q223" s="175" t="s">
        <v>151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327"/>
      <c r="C224" s="205">
        <v>44615</v>
      </c>
      <c r="D224" s="205">
        <v>44664</v>
      </c>
      <c r="E224" s="21" t="s">
        <v>16</v>
      </c>
      <c r="F224" s="149">
        <v>862631034745561</v>
      </c>
      <c r="G224" s="148"/>
      <c r="H224" s="148" t="s">
        <v>138</v>
      </c>
      <c r="I224" s="175"/>
      <c r="J224" s="103" t="s">
        <v>760</v>
      </c>
      <c r="K224" s="138"/>
      <c r="L224" s="175" t="s">
        <v>142</v>
      </c>
      <c r="M224" s="175"/>
      <c r="N224" s="175" t="s">
        <v>193</v>
      </c>
      <c r="O224" s="175"/>
      <c r="P224" s="150" t="s">
        <v>150</v>
      </c>
      <c r="Q224" s="175" t="s">
        <v>70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327"/>
      <c r="C225" s="205">
        <v>44615</v>
      </c>
      <c r="D225" s="205">
        <v>44664</v>
      </c>
      <c r="E225" s="21" t="s">
        <v>16</v>
      </c>
      <c r="F225" s="149">
        <v>863586034547715</v>
      </c>
      <c r="G225" s="148"/>
      <c r="H225" s="148" t="s">
        <v>138</v>
      </c>
      <c r="I225" s="175"/>
      <c r="J225" s="103" t="s">
        <v>146</v>
      </c>
      <c r="K225" s="138" t="s">
        <v>35</v>
      </c>
      <c r="L225" s="175" t="s">
        <v>154</v>
      </c>
      <c r="M225" s="175" t="s">
        <v>142</v>
      </c>
      <c r="N225" s="175" t="s">
        <v>633</v>
      </c>
      <c r="O225" s="175"/>
      <c r="P225" s="150" t="s">
        <v>150</v>
      </c>
      <c r="Q225" s="175" t="s">
        <v>70</v>
      </c>
      <c r="R225" s="140" t="s">
        <v>71</v>
      </c>
      <c r="S225" s="175" t="s">
        <v>368</v>
      </c>
      <c r="T225" s="140"/>
      <c r="U225" s="175"/>
      <c r="V225" s="21"/>
    </row>
    <row r="226" spans="1:23" ht="16.5" customHeight="1" x14ac:dyDescent="0.25">
      <c r="A226" s="175">
        <v>213</v>
      </c>
      <c r="B226" s="327"/>
      <c r="C226" s="205">
        <v>44643</v>
      </c>
      <c r="D226" s="205">
        <v>44679</v>
      </c>
      <c r="E226" s="21" t="s">
        <v>18</v>
      </c>
      <c r="F226" s="149">
        <v>867330029942565</v>
      </c>
      <c r="G226" s="148"/>
      <c r="H226" s="148" t="s">
        <v>138</v>
      </c>
      <c r="I226" s="148" t="s">
        <v>396</v>
      </c>
      <c r="J226" s="103"/>
      <c r="K226" s="138"/>
      <c r="L226" s="138"/>
      <c r="M226" s="150"/>
      <c r="N226" s="150" t="s">
        <v>392</v>
      </c>
      <c r="O226" s="138"/>
      <c r="P226" s="150" t="s">
        <v>166</v>
      </c>
      <c r="Q226" s="138" t="s">
        <v>151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327"/>
      <c r="C227" s="205">
        <v>44643</v>
      </c>
      <c r="D227" s="205">
        <v>44679</v>
      </c>
      <c r="E227" s="21" t="s">
        <v>14</v>
      </c>
      <c r="F227" s="149">
        <v>866762025242353</v>
      </c>
      <c r="G227" s="148"/>
      <c r="H227" s="148" t="s">
        <v>138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150</v>
      </c>
      <c r="Q227" s="138" t="s">
        <v>151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327"/>
      <c r="C228" s="205">
        <v>44643</v>
      </c>
      <c r="D228" s="205">
        <v>44679</v>
      </c>
      <c r="E228" s="21" t="s">
        <v>14</v>
      </c>
      <c r="F228" s="149">
        <v>863306020480767</v>
      </c>
      <c r="G228" s="148"/>
      <c r="H228" s="148" t="s">
        <v>138</v>
      </c>
      <c r="I228" s="148"/>
      <c r="J228" s="103" t="s">
        <v>339</v>
      </c>
      <c r="K228" s="138"/>
      <c r="L228" s="138" t="s">
        <v>437</v>
      </c>
      <c r="M228" s="138"/>
      <c r="N228" s="150" t="s">
        <v>40</v>
      </c>
      <c r="O228" s="138"/>
      <c r="P228" s="150" t="s">
        <v>150</v>
      </c>
      <c r="Q228" s="138" t="s">
        <v>151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327"/>
      <c r="C229" s="205">
        <v>44643</v>
      </c>
      <c r="D229" s="205">
        <v>44679</v>
      </c>
      <c r="E229" s="21" t="s">
        <v>14</v>
      </c>
      <c r="F229" s="149">
        <v>866762025780360</v>
      </c>
      <c r="G229" s="148"/>
      <c r="H229" s="148" t="s">
        <v>138</v>
      </c>
      <c r="I229" s="148"/>
      <c r="J229" s="103" t="s">
        <v>352</v>
      </c>
      <c r="K229" s="138" t="s">
        <v>173</v>
      </c>
      <c r="L229" s="138"/>
      <c r="M229" s="138" t="s">
        <v>427</v>
      </c>
      <c r="N229" s="150" t="s">
        <v>40</v>
      </c>
      <c r="O229" s="138"/>
      <c r="P229" s="150" t="s">
        <v>150</v>
      </c>
      <c r="Q229" s="138" t="s">
        <v>151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327"/>
      <c r="C230" s="205">
        <v>44643</v>
      </c>
      <c r="D230" s="205">
        <v>44679</v>
      </c>
      <c r="E230" s="21" t="s">
        <v>14</v>
      </c>
      <c r="F230" s="149">
        <v>862118020882186</v>
      </c>
      <c r="G230" s="148"/>
      <c r="H230" s="148" t="s">
        <v>138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150</v>
      </c>
      <c r="Q230" s="138" t="s">
        <v>151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327"/>
      <c r="C231" s="205">
        <v>44643</v>
      </c>
      <c r="D231" s="205">
        <v>44679</v>
      </c>
      <c r="E231" s="21" t="s">
        <v>14</v>
      </c>
      <c r="F231" s="149">
        <v>863306024485465</v>
      </c>
      <c r="G231" s="148"/>
      <c r="H231" s="148" t="s">
        <v>138</v>
      </c>
      <c r="I231" s="148"/>
      <c r="J231" s="103" t="s">
        <v>339</v>
      </c>
      <c r="K231" s="138"/>
      <c r="L231" s="138" t="s">
        <v>430</v>
      </c>
      <c r="M231" s="138" t="s">
        <v>427</v>
      </c>
      <c r="N231" s="150" t="s">
        <v>40</v>
      </c>
      <c r="O231" s="138"/>
      <c r="P231" s="150" t="s">
        <v>150</v>
      </c>
      <c r="Q231" s="138" t="s">
        <v>151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327"/>
      <c r="C232" s="205">
        <v>44643</v>
      </c>
      <c r="D232" s="205">
        <v>44679</v>
      </c>
      <c r="E232" s="21" t="s">
        <v>14</v>
      </c>
      <c r="F232" s="149">
        <v>863306024449461</v>
      </c>
      <c r="G232" s="148"/>
      <c r="H232" s="148" t="s">
        <v>138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150</v>
      </c>
      <c r="Q232" s="138" t="s">
        <v>151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327"/>
      <c r="C233" s="205">
        <v>44643</v>
      </c>
      <c r="D233" s="205">
        <v>44679</v>
      </c>
      <c r="E233" s="21" t="s">
        <v>14</v>
      </c>
      <c r="F233" s="149">
        <v>862118021603979</v>
      </c>
      <c r="G233" s="148"/>
      <c r="H233" s="148" t="s">
        <v>138</v>
      </c>
      <c r="I233" s="148"/>
      <c r="J233" s="103" t="s">
        <v>771</v>
      </c>
      <c r="K233" s="138"/>
      <c r="L233" s="138" t="s">
        <v>772</v>
      </c>
      <c r="M233" s="138"/>
      <c r="N233" s="150" t="s">
        <v>40</v>
      </c>
      <c r="O233" s="138"/>
      <c r="P233" s="150" t="s">
        <v>150</v>
      </c>
      <c r="Q233" s="138" t="s">
        <v>151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328"/>
      <c r="C234" s="205">
        <v>44643</v>
      </c>
      <c r="D234" s="205">
        <v>44679</v>
      </c>
      <c r="E234" s="21" t="s">
        <v>14</v>
      </c>
      <c r="F234" s="149">
        <v>862118022273889</v>
      </c>
      <c r="G234" s="148"/>
      <c r="H234" s="148" t="s">
        <v>138</v>
      </c>
      <c r="I234" s="148">
        <v>1679793690</v>
      </c>
      <c r="J234" s="103" t="s">
        <v>771</v>
      </c>
      <c r="K234" s="138"/>
      <c r="L234" s="138" t="s">
        <v>773</v>
      </c>
      <c r="M234" s="138" t="s">
        <v>427</v>
      </c>
      <c r="N234" s="150" t="s">
        <v>40</v>
      </c>
      <c r="O234" s="138"/>
      <c r="P234" s="150" t="s">
        <v>150</v>
      </c>
      <c r="Q234" s="138" t="s">
        <v>151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326" t="s">
        <v>406</v>
      </c>
      <c r="C235" s="205">
        <v>44622</v>
      </c>
      <c r="D235" s="205">
        <v>44628</v>
      </c>
      <c r="E235" s="21" t="s">
        <v>38</v>
      </c>
      <c r="F235" s="149">
        <v>868183033864872</v>
      </c>
      <c r="G235" s="148"/>
      <c r="H235" s="148" t="s">
        <v>138</v>
      </c>
      <c r="I235" s="148"/>
      <c r="J235" s="103" t="s">
        <v>219</v>
      </c>
      <c r="K235" s="138"/>
      <c r="L235" s="150" t="s">
        <v>275</v>
      </c>
      <c r="M235" s="150"/>
      <c r="N235" s="150" t="s">
        <v>40</v>
      </c>
      <c r="O235" s="138"/>
      <c r="P235" s="150" t="s">
        <v>150</v>
      </c>
      <c r="Q235" s="138" t="s">
        <v>151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327"/>
      <c r="C236" s="205">
        <v>44622</v>
      </c>
      <c r="D236" s="205">
        <v>44628</v>
      </c>
      <c r="E236" s="21" t="s">
        <v>38</v>
      </c>
      <c r="F236" s="149">
        <v>867717030420047</v>
      </c>
      <c r="G236" s="148"/>
      <c r="H236" s="148" t="s">
        <v>138</v>
      </c>
      <c r="I236" s="49" t="s">
        <v>403</v>
      </c>
      <c r="J236" s="103" t="s">
        <v>219</v>
      </c>
      <c r="K236" s="138" t="s">
        <v>225</v>
      </c>
      <c r="L236" s="150" t="s">
        <v>160</v>
      </c>
      <c r="M236" s="150"/>
      <c r="N236" s="150" t="s">
        <v>149</v>
      </c>
      <c r="O236" s="138"/>
      <c r="P236" s="150" t="s">
        <v>150</v>
      </c>
      <c r="Q236" s="138" t="s">
        <v>151</v>
      </c>
      <c r="R236" s="139" t="s">
        <v>71</v>
      </c>
      <c r="S236" s="148" t="s">
        <v>156</v>
      </c>
      <c r="T236" s="140"/>
      <c r="U236" s="175"/>
      <c r="V236" s="21"/>
    </row>
    <row r="237" spans="1:23" ht="16.5" customHeight="1" x14ac:dyDescent="0.25">
      <c r="A237" s="175">
        <v>224</v>
      </c>
      <c r="B237" s="327"/>
      <c r="C237" s="205">
        <v>44622</v>
      </c>
      <c r="D237" s="205">
        <v>44628</v>
      </c>
      <c r="E237" s="21" t="s">
        <v>38</v>
      </c>
      <c r="F237" s="149">
        <v>867857039894089</v>
      </c>
      <c r="G237" s="148"/>
      <c r="H237" s="148" t="s">
        <v>138</v>
      </c>
      <c r="I237" s="40"/>
      <c r="J237" s="103" t="s">
        <v>219</v>
      </c>
      <c r="K237" s="138"/>
      <c r="L237" s="150" t="s">
        <v>160</v>
      </c>
      <c r="M237" s="150"/>
      <c r="N237" s="150" t="s">
        <v>40</v>
      </c>
      <c r="O237" s="138"/>
      <c r="P237" s="150" t="s">
        <v>150</v>
      </c>
      <c r="Q237" s="138" t="s">
        <v>151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327"/>
      <c r="C238" s="205">
        <v>44622</v>
      </c>
      <c r="D238" s="205">
        <v>44628</v>
      </c>
      <c r="E238" s="21" t="s">
        <v>38</v>
      </c>
      <c r="F238" s="149">
        <v>868183038579723</v>
      </c>
      <c r="G238" s="148"/>
      <c r="H238" s="148" t="s">
        <v>138</v>
      </c>
      <c r="I238" s="138"/>
      <c r="J238" s="157" t="s">
        <v>219</v>
      </c>
      <c r="K238" s="138" t="s">
        <v>225</v>
      </c>
      <c r="L238" s="150" t="s">
        <v>160</v>
      </c>
      <c r="M238" s="150"/>
      <c r="N238" s="150" t="s">
        <v>149</v>
      </c>
      <c r="O238" s="138"/>
      <c r="P238" s="150" t="s">
        <v>150</v>
      </c>
      <c r="Q238" s="138" t="s">
        <v>151</v>
      </c>
      <c r="R238" s="139" t="s">
        <v>71</v>
      </c>
      <c r="S238" s="148" t="s">
        <v>156</v>
      </c>
      <c r="T238" s="140"/>
      <c r="U238" s="175"/>
      <c r="V238" s="21"/>
    </row>
    <row r="239" spans="1:23" ht="16.5" customHeight="1" x14ac:dyDescent="0.25">
      <c r="A239" s="175">
        <v>226</v>
      </c>
      <c r="B239" s="327"/>
      <c r="C239" s="205">
        <v>44622</v>
      </c>
      <c r="D239" s="205">
        <v>44628</v>
      </c>
      <c r="E239" s="21" t="s">
        <v>19</v>
      </c>
      <c r="F239" s="149">
        <v>866192037822069</v>
      </c>
      <c r="G239" s="148"/>
      <c r="H239" s="148" t="s">
        <v>138</v>
      </c>
      <c r="I239" s="148"/>
      <c r="J239" s="103" t="s">
        <v>352</v>
      </c>
      <c r="K239" s="138" t="s">
        <v>187</v>
      </c>
      <c r="L239" s="154" t="s">
        <v>404</v>
      </c>
      <c r="M239" s="150" t="s">
        <v>188</v>
      </c>
      <c r="N239" s="150" t="s">
        <v>405</v>
      </c>
      <c r="O239" s="138"/>
      <c r="P239" s="150" t="s">
        <v>150</v>
      </c>
      <c r="Q239" s="138" t="s">
        <v>151</v>
      </c>
      <c r="R239" s="139" t="s">
        <v>71</v>
      </c>
      <c r="S239" s="148" t="s">
        <v>30</v>
      </c>
      <c r="T239" s="140" t="s">
        <v>75</v>
      </c>
      <c r="U239" s="175"/>
      <c r="V239" s="21"/>
    </row>
    <row r="240" spans="1:23" ht="16.5" customHeight="1" x14ac:dyDescent="0.25">
      <c r="A240" s="175">
        <v>227</v>
      </c>
      <c r="B240" s="327"/>
      <c r="C240" s="205">
        <v>44622</v>
      </c>
      <c r="D240" s="205">
        <v>44628</v>
      </c>
      <c r="E240" s="21" t="s">
        <v>19</v>
      </c>
      <c r="F240" s="149">
        <v>866192037769096</v>
      </c>
      <c r="G240" s="148"/>
      <c r="H240" s="148" t="s">
        <v>138</v>
      </c>
      <c r="I240" s="148"/>
      <c r="J240" s="103" t="s">
        <v>352</v>
      </c>
      <c r="K240" s="138" t="s">
        <v>187</v>
      </c>
      <c r="L240" s="150" t="s">
        <v>210</v>
      </c>
      <c r="M240" s="150" t="s">
        <v>188</v>
      </c>
      <c r="N240" s="150" t="s">
        <v>405</v>
      </c>
      <c r="O240" s="138"/>
      <c r="P240" s="150" t="s">
        <v>150</v>
      </c>
      <c r="Q240" s="138" t="s">
        <v>151</v>
      </c>
      <c r="R240" s="139" t="s">
        <v>71</v>
      </c>
      <c r="S240" s="148" t="s">
        <v>30</v>
      </c>
      <c r="T240" s="140" t="s">
        <v>75</v>
      </c>
      <c r="U240" s="175"/>
      <c r="V240" s="21"/>
    </row>
    <row r="241" spans="1:22" ht="16.5" customHeight="1" x14ac:dyDescent="0.25">
      <c r="A241" s="175">
        <v>228</v>
      </c>
      <c r="B241" s="328"/>
      <c r="C241" s="205">
        <v>44622</v>
      </c>
      <c r="D241" s="205">
        <v>44628</v>
      </c>
      <c r="E241" s="21" t="s">
        <v>39</v>
      </c>
      <c r="F241" s="149">
        <v>860906041156347</v>
      </c>
      <c r="G241" s="148"/>
      <c r="H241" s="148" t="s">
        <v>138</v>
      </c>
      <c r="I241" s="148"/>
      <c r="J241" s="103"/>
      <c r="K241" s="138" t="s">
        <v>225</v>
      </c>
      <c r="L241" s="150"/>
      <c r="M241" s="150"/>
      <c r="N241" s="150" t="s">
        <v>149</v>
      </c>
      <c r="O241" s="138"/>
      <c r="P241" s="150" t="s">
        <v>150</v>
      </c>
      <c r="Q241" s="138" t="s">
        <v>151</v>
      </c>
      <c r="R241" s="139" t="s">
        <v>71</v>
      </c>
      <c r="S241" s="148" t="s">
        <v>156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313</v>
      </c>
      <c r="C242" s="205">
        <v>44623</v>
      </c>
      <c r="D242" s="205">
        <v>44623</v>
      </c>
      <c r="E242" s="21" t="s">
        <v>16</v>
      </c>
      <c r="F242" s="149">
        <v>862631034802586</v>
      </c>
      <c r="G242" s="148" t="s">
        <v>407</v>
      </c>
      <c r="H242" s="148" t="s">
        <v>138</v>
      </c>
      <c r="I242" s="175"/>
      <c r="J242" s="103" t="s">
        <v>139</v>
      </c>
      <c r="K242" s="138" t="s">
        <v>164</v>
      </c>
      <c r="L242" s="150" t="s">
        <v>154</v>
      </c>
      <c r="M242" s="150"/>
      <c r="N242" s="150" t="s">
        <v>408</v>
      </c>
      <c r="O242" s="138"/>
      <c r="P242" s="150" t="s">
        <v>166</v>
      </c>
      <c r="Q242" s="138" t="s">
        <v>151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326" t="s">
        <v>185</v>
      </c>
      <c r="C243" s="205">
        <v>44642</v>
      </c>
      <c r="D243" s="205">
        <v>44642</v>
      </c>
      <c r="E243" s="21" t="s">
        <v>98</v>
      </c>
      <c r="F243" s="149">
        <v>21060020</v>
      </c>
      <c r="G243" s="148"/>
      <c r="H243" s="148" t="s">
        <v>157</v>
      </c>
      <c r="I243" s="148" t="s">
        <v>409</v>
      </c>
      <c r="J243" s="150"/>
      <c r="K243" s="150" t="s">
        <v>225</v>
      </c>
      <c r="L243" s="152"/>
      <c r="M243" s="150"/>
      <c r="N243" s="150" t="s">
        <v>57</v>
      </c>
      <c r="O243" s="151"/>
      <c r="P243" s="138" t="s">
        <v>410</v>
      </c>
      <c r="Q243" s="150" t="s">
        <v>151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328"/>
      <c r="C244" s="205">
        <v>44642</v>
      </c>
      <c r="D244" s="205">
        <v>44642</v>
      </c>
      <c r="E244" s="21" t="s">
        <v>98</v>
      </c>
      <c r="F244" s="149" t="s">
        <v>179</v>
      </c>
      <c r="G244" s="148"/>
      <c r="H244" s="148" t="s">
        <v>157</v>
      </c>
      <c r="I244" s="148" t="s">
        <v>411</v>
      </c>
      <c r="J244" s="150"/>
      <c r="K244" s="150" t="s">
        <v>225</v>
      </c>
      <c r="L244" s="152"/>
      <c r="M244" s="175"/>
      <c r="N244" s="150" t="s">
        <v>57</v>
      </c>
      <c r="O244" s="151"/>
      <c r="P244" s="150" t="s">
        <v>410</v>
      </c>
      <c r="Q244" s="150" t="s">
        <v>151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326" t="s">
        <v>291</v>
      </c>
      <c r="C245" s="205">
        <v>44637</v>
      </c>
      <c r="D245" s="205">
        <v>44637</v>
      </c>
      <c r="E245" s="21" t="s">
        <v>38</v>
      </c>
      <c r="F245" s="149">
        <v>868183034609136</v>
      </c>
      <c r="G245" s="156"/>
      <c r="H245" s="148" t="s">
        <v>138</v>
      </c>
      <c r="I245" s="156"/>
      <c r="J245" s="103" t="s">
        <v>215</v>
      </c>
      <c r="K245" s="138" t="s">
        <v>173</v>
      </c>
      <c r="L245" s="138"/>
      <c r="M245" s="150" t="s">
        <v>161</v>
      </c>
      <c r="N245" s="150" t="s">
        <v>229</v>
      </c>
      <c r="O245" s="138"/>
      <c r="P245" s="150" t="s">
        <v>150</v>
      </c>
      <c r="Q245" s="138" t="s">
        <v>151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327"/>
      <c r="C246" s="205">
        <v>44637</v>
      </c>
      <c r="D246" s="205">
        <v>44637</v>
      </c>
      <c r="E246" s="21" t="s">
        <v>38</v>
      </c>
      <c r="F246" s="149">
        <v>868183034580832</v>
      </c>
      <c r="G246" s="156"/>
      <c r="H246" s="148" t="s">
        <v>138</v>
      </c>
      <c r="I246" s="156"/>
      <c r="J246" s="103" t="s">
        <v>215</v>
      </c>
      <c r="K246" s="138"/>
      <c r="L246" s="138" t="s">
        <v>305</v>
      </c>
      <c r="M246" s="150" t="s">
        <v>161</v>
      </c>
      <c r="N246" s="150" t="s">
        <v>40</v>
      </c>
      <c r="O246" s="138"/>
      <c r="P246" s="150" t="s">
        <v>150</v>
      </c>
      <c r="Q246" s="138" t="s">
        <v>151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327"/>
      <c r="C247" s="205">
        <v>44642</v>
      </c>
      <c r="D247" s="205">
        <v>44642</v>
      </c>
      <c r="E247" s="21" t="s">
        <v>38</v>
      </c>
      <c r="F247" s="149">
        <v>868183033848073</v>
      </c>
      <c r="G247" s="156"/>
      <c r="H247" s="148" t="s">
        <v>157</v>
      </c>
      <c r="I247" s="156"/>
      <c r="J247" s="103" t="s">
        <v>287</v>
      </c>
      <c r="K247" s="138"/>
      <c r="L247" s="138" t="s">
        <v>161</v>
      </c>
      <c r="M247" s="150"/>
      <c r="N247" s="150" t="s">
        <v>40</v>
      </c>
      <c r="O247" s="138"/>
      <c r="P247" s="150" t="s">
        <v>150</v>
      </c>
      <c r="Q247" s="138" t="s">
        <v>151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327"/>
      <c r="C248" s="205">
        <v>44642</v>
      </c>
      <c r="D248" s="205">
        <v>44642</v>
      </c>
      <c r="E248" s="21" t="s">
        <v>38</v>
      </c>
      <c r="F248" s="149">
        <v>868183034609136</v>
      </c>
      <c r="G248" s="156"/>
      <c r="H248" s="148" t="s">
        <v>157</v>
      </c>
      <c r="I248" s="156"/>
      <c r="J248" s="103" t="s">
        <v>287</v>
      </c>
      <c r="K248" s="138"/>
      <c r="L248" s="138" t="s">
        <v>161</v>
      </c>
      <c r="M248" s="150"/>
      <c r="N248" s="150" t="s">
        <v>40</v>
      </c>
      <c r="O248" s="138"/>
      <c r="P248" s="150" t="s">
        <v>150</v>
      </c>
      <c r="Q248" s="138" t="s">
        <v>151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327"/>
      <c r="C249" s="205">
        <v>44637</v>
      </c>
      <c r="D249" s="205">
        <v>44637</v>
      </c>
      <c r="E249" s="21" t="s">
        <v>19</v>
      </c>
      <c r="F249" s="149">
        <v>868926033993228</v>
      </c>
      <c r="G249" s="148"/>
      <c r="H249" s="148" t="s">
        <v>138</v>
      </c>
      <c r="I249" s="156"/>
      <c r="J249" s="103" t="s">
        <v>287</v>
      </c>
      <c r="K249" s="138"/>
      <c r="L249" s="184" t="s">
        <v>188</v>
      </c>
      <c r="M249" s="150"/>
      <c r="N249" s="150" t="s">
        <v>412</v>
      </c>
      <c r="O249" s="138"/>
      <c r="P249" s="138" t="s">
        <v>150</v>
      </c>
      <c r="Q249" s="150" t="s">
        <v>151</v>
      </c>
      <c r="R249" s="138" t="s">
        <v>23</v>
      </c>
      <c r="S249" s="139" t="s">
        <v>27</v>
      </c>
      <c r="T249" s="140" t="s">
        <v>75</v>
      </c>
      <c r="U249" s="175"/>
      <c r="V249" s="21"/>
    </row>
    <row r="250" spans="1:22" ht="16.5" customHeight="1" x14ac:dyDescent="0.25">
      <c r="A250" s="175">
        <v>237</v>
      </c>
      <c r="B250" s="327"/>
      <c r="C250" s="205">
        <v>44642</v>
      </c>
      <c r="D250" s="205">
        <v>44642</v>
      </c>
      <c r="E250" s="21" t="s">
        <v>19</v>
      </c>
      <c r="F250" s="149">
        <v>868926033993228</v>
      </c>
      <c r="G250" s="156"/>
      <c r="H250" s="148" t="s">
        <v>157</v>
      </c>
      <c r="I250" s="156"/>
      <c r="J250" s="103" t="s">
        <v>287</v>
      </c>
      <c r="K250" s="138"/>
      <c r="L250" s="184" t="s">
        <v>188</v>
      </c>
      <c r="M250" s="150"/>
      <c r="N250" s="150" t="s">
        <v>216</v>
      </c>
      <c r="O250" s="138"/>
      <c r="P250" s="150" t="s">
        <v>150</v>
      </c>
      <c r="Q250" s="138" t="s">
        <v>151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327"/>
      <c r="C251" s="205">
        <v>44635</v>
      </c>
      <c r="D251" s="205">
        <v>44637</v>
      </c>
      <c r="E251" s="21" t="s">
        <v>16</v>
      </c>
      <c r="F251" s="149">
        <v>862631037446373</v>
      </c>
      <c r="G251" s="156"/>
      <c r="H251" s="148" t="s">
        <v>138</v>
      </c>
      <c r="I251" s="156"/>
      <c r="J251" s="103" t="s">
        <v>158</v>
      </c>
      <c r="K251" s="138" t="s">
        <v>164</v>
      </c>
      <c r="L251" s="138" t="s">
        <v>148</v>
      </c>
      <c r="M251" s="150"/>
      <c r="N251" s="150" t="s">
        <v>262</v>
      </c>
      <c r="O251" s="138"/>
      <c r="P251" s="150" t="s">
        <v>166</v>
      </c>
      <c r="Q251" s="138" t="s">
        <v>151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327"/>
      <c r="C252" s="205">
        <v>44635</v>
      </c>
      <c r="D252" s="205">
        <v>44637</v>
      </c>
      <c r="E252" s="21" t="s">
        <v>16</v>
      </c>
      <c r="F252" s="149">
        <v>869696043532907</v>
      </c>
      <c r="G252" s="156"/>
      <c r="H252" s="148" t="s">
        <v>138</v>
      </c>
      <c r="I252" s="156"/>
      <c r="J252" s="103" t="s">
        <v>146</v>
      </c>
      <c r="K252" s="138"/>
      <c r="L252" s="138" t="s">
        <v>154</v>
      </c>
      <c r="M252" s="150"/>
      <c r="N252" s="150" t="s">
        <v>262</v>
      </c>
      <c r="O252" s="138"/>
      <c r="P252" s="150" t="s">
        <v>166</v>
      </c>
      <c r="Q252" s="138" t="s">
        <v>151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327"/>
      <c r="C253" s="205">
        <v>44635</v>
      </c>
      <c r="D253" s="205">
        <v>44637</v>
      </c>
      <c r="E253" s="21" t="s">
        <v>16</v>
      </c>
      <c r="F253" s="149">
        <v>861694037958137</v>
      </c>
      <c r="G253" s="148"/>
      <c r="H253" s="148" t="s">
        <v>138</v>
      </c>
      <c r="I253" s="156"/>
      <c r="J253" s="103" t="s">
        <v>158</v>
      </c>
      <c r="K253" s="138"/>
      <c r="L253" s="138" t="s">
        <v>142</v>
      </c>
      <c r="M253" s="150"/>
      <c r="N253" s="150" t="s">
        <v>216</v>
      </c>
      <c r="O253" s="138"/>
      <c r="P253" s="150" t="s">
        <v>150</v>
      </c>
      <c r="Q253" s="138" t="s">
        <v>151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327"/>
      <c r="C254" s="205">
        <v>44635</v>
      </c>
      <c r="D254" s="205">
        <v>44637</v>
      </c>
      <c r="E254" s="21" t="s">
        <v>16</v>
      </c>
      <c r="F254" s="149">
        <v>861694031125568</v>
      </c>
      <c r="G254" s="156"/>
      <c r="H254" s="148" t="s">
        <v>138</v>
      </c>
      <c r="I254" s="156"/>
      <c r="J254" s="103" t="s">
        <v>158</v>
      </c>
      <c r="K254" s="138" t="s">
        <v>140</v>
      </c>
      <c r="L254" s="138" t="s">
        <v>154</v>
      </c>
      <c r="M254" s="150"/>
      <c r="N254" s="150" t="s">
        <v>262</v>
      </c>
      <c r="O254" s="138"/>
      <c r="P254" s="150" t="s">
        <v>166</v>
      </c>
      <c r="Q254" s="138" t="s">
        <v>151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327"/>
      <c r="C255" s="205">
        <v>44635</v>
      </c>
      <c r="D255" s="205">
        <v>44637</v>
      </c>
      <c r="E255" s="21" t="s">
        <v>16</v>
      </c>
      <c r="F255" s="149">
        <v>862631034749472</v>
      </c>
      <c r="G255" s="148"/>
      <c r="H255" s="148" t="s">
        <v>138</v>
      </c>
      <c r="I255" s="156"/>
      <c r="J255" s="103" t="s">
        <v>163</v>
      </c>
      <c r="K255" s="138"/>
      <c r="L255" s="138" t="s">
        <v>142</v>
      </c>
      <c r="M255" s="150"/>
      <c r="N255" s="150" t="s">
        <v>262</v>
      </c>
      <c r="O255" s="138"/>
      <c r="P255" s="150" t="s">
        <v>166</v>
      </c>
      <c r="Q255" s="138" t="s">
        <v>151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327"/>
      <c r="C256" s="205">
        <v>44635</v>
      </c>
      <c r="D256" s="205">
        <v>44637</v>
      </c>
      <c r="E256" s="21" t="s">
        <v>16</v>
      </c>
      <c r="F256" s="149">
        <v>862631034705664</v>
      </c>
      <c r="G256" s="148"/>
      <c r="H256" s="148" t="s">
        <v>138</v>
      </c>
      <c r="I256" s="156"/>
      <c r="J256" s="103" t="s">
        <v>352</v>
      </c>
      <c r="K256" s="138" t="s">
        <v>413</v>
      </c>
      <c r="L256" s="138" t="s">
        <v>400</v>
      </c>
      <c r="M256" s="150"/>
      <c r="N256" s="150" t="s">
        <v>262</v>
      </c>
      <c r="O256" s="138"/>
      <c r="P256" s="150" t="s">
        <v>166</v>
      </c>
      <c r="Q256" s="138" t="s">
        <v>151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328"/>
      <c r="C257" s="205">
        <v>44635</v>
      </c>
      <c r="D257" s="205">
        <v>44637</v>
      </c>
      <c r="E257" s="21" t="s">
        <v>16</v>
      </c>
      <c r="F257" s="149">
        <v>861694031098419</v>
      </c>
      <c r="G257" s="148"/>
      <c r="H257" s="148" t="s">
        <v>138</v>
      </c>
      <c r="I257" s="156"/>
      <c r="J257" s="103" t="s">
        <v>184</v>
      </c>
      <c r="K257" s="138" t="s">
        <v>414</v>
      </c>
      <c r="L257" s="138" t="s">
        <v>154</v>
      </c>
      <c r="M257" s="150"/>
      <c r="N257" s="150" t="s">
        <v>262</v>
      </c>
      <c r="O257" s="138"/>
      <c r="P257" s="150" t="s">
        <v>166</v>
      </c>
      <c r="Q257" s="138" t="s">
        <v>151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416</v>
      </c>
      <c r="C258" s="205">
        <v>44627</v>
      </c>
      <c r="D258" s="205">
        <v>44627</v>
      </c>
      <c r="E258" s="21" t="s">
        <v>19</v>
      </c>
      <c r="F258" s="149">
        <v>869627031813736</v>
      </c>
      <c r="G258" s="148" t="s">
        <v>195</v>
      </c>
      <c r="H258" s="148" t="s">
        <v>138</v>
      </c>
      <c r="I258" s="148"/>
      <c r="J258" s="103" t="s">
        <v>415</v>
      </c>
      <c r="K258" s="138" t="s">
        <v>187</v>
      </c>
      <c r="L258" s="150" t="s">
        <v>277</v>
      </c>
      <c r="M258" s="150" t="s">
        <v>188</v>
      </c>
      <c r="N258" s="150" t="s">
        <v>198</v>
      </c>
      <c r="O258" s="138"/>
      <c r="P258" s="150" t="s">
        <v>150</v>
      </c>
      <c r="Q258" s="138" t="s">
        <v>70</v>
      </c>
      <c r="R258" s="139" t="s">
        <v>71</v>
      </c>
      <c r="S258" s="148" t="s">
        <v>152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336" t="s">
        <v>421</v>
      </c>
      <c r="C259" s="205">
        <v>44628</v>
      </c>
      <c r="D259" s="205">
        <v>44629</v>
      </c>
      <c r="E259" s="22" t="s">
        <v>417</v>
      </c>
      <c r="F259" s="149" t="s">
        <v>418</v>
      </c>
      <c r="G259" s="148"/>
      <c r="H259" s="148"/>
      <c r="I259" s="148"/>
      <c r="J259" s="103"/>
      <c r="K259" s="138"/>
      <c r="L259" s="150"/>
      <c r="M259" s="150"/>
      <c r="N259" s="150" t="s">
        <v>419</v>
      </c>
      <c r="O259" s="138"/>
      <c r="P259" s="150" t="s">
        <v>150</v>
      </c>
      <c r="Q259" s="138" t="s">
        <v>70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337"/>
      <c r="C260" s="205">
        <v>44628</v>
      </c>
      <c r="D260" s="205">
        <v>44629</v>
      </c>
      <c r="E260" s="21" t="s">
        <v>100</v>
      </c>
      <c r="F260" s="149">
        <v>868183034554209</v>
      </c>
      <c r="G260" s="148"/>
      <c r="H260" s="148" t="s">
        <v>157</v>
      </c>
      <c r="I260" s="148"/>
      <c r="J260" s="103" t="s">
        <v>415</v>
      </c>
      <c r="K260" s="138" t="s">
        <v>35</v>
      </c>
      <c r="L260" s="138" t="s">
        <v>161</v>
      </c>
      <c r="M260" s="150"/>
      <c r="N260" s="150" t="s">
        <v>420</v>
      </c>
      <c r="O260" s="138"/>
      <c r="P260" s="150" t="s">
        <v>150</v>
      </c>
      <c r="Q260" s="138" t="s">
        <v>70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338"/>
      <c r="C261" s="205">
        <v>44628</v>
      </c>
      <c r="D261" s="205">
        <v>44629</v>
      </c>
      <c r="E261" s="21" t="s">
        <v>132</v>
      </c>
      <c r="F261" s="149">
        <v>861881051087238</v>
      </c>
      <c r="G261" s="148"/>
      <c r="H261" s="148" t="s">
        <v>157</v>
      </c>
      <c r="I261" s="148"/>
      <c r="J261" s="103" t="s">
        <v>170</v>
      </c>
      <c r="K261" s="138"/>
      <c r="L261" s="150" t="s">
        <v>174</v>
      </c>
      <c r="M261" s="150"/>
      <c r="N261" s="150" t="s">
        <v>193</v>
      </c>
      <c r="O261" s="138"/>
      <c r="P261" s="150" t="s">
        <v>150</v>
      </c>
      <c r="Q261" s="138" t="s">
        <v>70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326" t="s">
        <v>321</v>
      </c>
      <c r="C262" s="205">
        <v>44630</v>
      </c>
      <c r="D262" s="205">
        <v>44631</v>
      </c>
      <c r="E262" s="21" t="s">
        <v>38</v>
      </c>
      <c r="F262" s="149">
        <v>868183037797664</v>
      </c>
      <c r="G262" s="148"/>
      <c r="H262" s="148" t="s">
        <v>138</v>
      </c>
      <c r="I262" s="148"/>
      <c r="J262" s="103" t="s">
        <v>227</v>
      </c>
      <c r="K262" s="138"/>
      <c r="L262" s="150" t="s">
        <v>160</v>
      </c>
      <c r="M262" s="150" t="s">
        <v>161</v>
      </c>
      <c r="N262" s="150" t="s">
        <v>40</v>
      </c>
      <c r="O262" s="138"/>
      <c r="P262" s="150" t="s">
        <v>150</v>
      </c>
      <c r="Q262" s="138" t="s">
        <v>151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327"/>
      <c r="C263" s="205">
        <v>44621</v>
      </c>
      <c r="D263" s="205">
        <v>44621</v>
      </c>
      <c r="E263" s="21" t="s">
        <v>16</v>
      </c>
      <c r="F263" s="149">
        <v>862631039275952</v>
      </c>
      <c r="G263" s="148"/>
      <c r="H263" s="148" t="s">
        <v>138</v>
      </c>
      <c r="I263" s="148"/>
      <c r="J263" s="103" t="s">
        <v>227</v>
      </c>
      <c r="K263" s="138"/>
      <c r="L263" s="150" t="s">
        <v>422</v>
      </c>
      <c r="M263" s="150" t="s">
        <v>142</v>
      </c>
      <c r="N263" s="150" t="s">
        <v>40</v>
      </c>
      <c r="O263" s="138"/>
      <c r="P263" s="150" t="s">
        <v>150</v>
      </c>
      <c r="Q263" s="138" t="s">
        <v>70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328"/>
      <c r="C264" s="205">
        <v>44621</v>
      </c>
      <c r="D264" s="205">
        <v>44621</v>
      </c>
      <c r="E264" s="21" t="s">
        <v>16</v>
      </c>
      <c r="F264" s="149">
        <v>862631034748110</v>
      </c>
      <c r="G264" s="148"/>
      <c r="H264" s="148" t="s">
        <v>138</v>
      </c>
      <c r="I264" s="148" t="s">
        <v>190</v>
      </c>
      <c r="J264" s="103" t="s">
        <v>170</v>
      </c>
      <c r="K264" s="138" t="s">
        <v>171</v>
      </c>
      <c r="L264" s="150"/>
      <c r="M264" s="150" t="s">
        <v>142</v>
      </c>
      <c r="N264" s="150" t="s">
        <v>423</v>
      </c>
      <c r="O264" s="138"/>
      <c r="P264" s="150" t="s">
        <v>150</v>
      </c>
      <c r="Q264" s="138" t="s">
        <v>70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326" t="s">
        <v>267</v>
      </c>
      <c r="C265" s="205">
        <v>44628</v>
      </c>
      <c r="D265" s="205">
        <v>44646</v>
      </c>
      <c r="E265" s="21" t="s">
        <v>14</v>
      </c>
      <c r="F265" s="149">
        <v>865904020106529</v>
      </c>
      <c r="G265" s="148"/>
      <c r="H265" s="148" t="s">
        <v>138</v>
      </c>
      <c r="I265" s="148"/>
      <c r="J265" s="103" t="s">
        <v>424</v>
      </c>
      <c r="K265" s="138" t="s">
        <v>425</v>
      </c>
      <c r="L265" s="150" t="s">
        <v>426</v>
      </c>
      <c r="M265" s="150" t="s">
        <v>427</v>
      </c>
      <c r="N265" s="150" t="s">
        <v>428</v>
      </c>
      <c r="O265" s="138">
        <v>38000</v>
      </c>
      <c r="P265" s="150" t="s">
        <v>150</v>
      </c>
      <c r="Q265" s="138" t="s">
        <v>151</v>
      </c>
      <c r="R265" s="139" t="s">
        <v>71</v>
      </c>
      <c r="S265" s="148" t="s">
        <v>152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327"/>
      <c r="C266" s="205">
        <v>44628</v>
      </c>
      <c r="D266" s="205">
        <v>44646</v>
      </c>
      <c r="E266" s="21" t="s">
        <v>14</v>
      </c>
      <c r="F266" s="149">
        <v>865904027264214</v>
      </c>
      <c r="G266" s="148"/>
      <c r="H266" s="148" t="s">
        <v>138</v>
      </c>
      <c r="I266" s="49" t="s">
        <v>429</v>
      </c>
      <c r="J266" s="103"/>
      <c r="K266" s="138" t="s">
        <v>425</v>
      </c>
      <c r="L266" s="150" t="s">
        <v>430</v>
      </c>
      <c r="M266" s="150"/>
      <c r="N266" s="150" t="s">
        <v>428</v>
      </c>
      <c r="O266" s="138">
        <v>38000</v>
      </c>
      <c r="P266" s="150" t="s">
        <v>150</v>
      </c>
      <c r="Q266" s="138" t="s">
        <v>151</v>
      </c>
      <c r="R266" s="139" t="s">
        <v>71</v>
      </c>
      <c r="S266" s="148" t="s">
        <v>152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327"/>
      <c r="C267" s="205">
        <v>44628</v>
      </c>
      <c r="D267" s="205">
        <v>44646</v>
      </c>
      <c r="E267" s="21" t="s">
        <v>14</v>
      </c>
      <c r="F267" s="153" t="s">
        <v>431</v>
      </c>
      <c r="G267" s="148"/>
      <c r="H267" s="148" t="s">
        <v>138</v>
      </c>
      <c r="I267" s="40" t="s">
        <v>432</v>
      </c>
      <c r="J267" s="103" t="s">
        <v>433</v>
      </c>
      <c r="K267" s="138"/>
      <c r="L267" s="150" t="s">
        <v>434</v>
      </c>
      <c r="M267" s="150" t="s">
        <v>430</v>
      </c>
      <c r="N267" s="150" t="s">
        <v>40</v>
      </c>
      <c r="O267" s="138"/>
      <c r="P267" s="150" t="s">
        <v>150</v>
      </c>
      <c r="Q267" s="138" t="s">
        <v>151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327"/>
      <c r="C268" s="205">
        <v>44628</v>
      </c>
      <c r="D268" s="205">
        <v>44646</v>
      </c>
      <c r="E268" s="21" t="s">
        <v>14</v>
      </c>
      <c r="F268" s="149">
        <v>864161026905096</v>
      </c>
      <c r="G268" s="148"/>
      <c r="H268" s="148" t="s">
        <v>138</v>
      </c>
      <c r="I268" s="138"/>
      <c r="J268" s="157" t="s">
        <v>424</v>
      </c>
      <c r="K268" s="138" t="s">
        <v>435</v>
      </c>
      <c r="L268" s="150" t="s">
        <v>426</v>
      </c>
      <c r="M268" s="150"/>
      <c r="N268" s="150" t="s">
        <v>165</v>
      </c>
      <c r="O268" s="138"/>
      <c r="P268" s="150" t="s">
        <v>166</v>
      </c>
      <c r="Q268" s="138" t="s">
        <v>151</v>
      </c>
      <c r="R268" s="139" t="s">
        <v>71</v>
      </c>
      <c r="S268" s="148" t="s">
        <v>156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327"/>
      <c r="C269" s="205">
        <v>44628</v>
      </c>
      <c r="D269" s="205">
        <v>44646</v>
      </c>
      <c r="E269" s="21" t="s">
        <v>14</v>
      </c>
      <c r="F269" s="149">
        <v>864161020965484</v>
      </c>
      <c r="G269" s="148"/>
      <c r="H269" s="148" t="s">
        <v>138</v>
      </c>
      <c r="I269" s="32" t="s">
        <v>436</v>
      </c>
      <c r="J269" s="157" t="s">
        <v>352</v>
      </c>
      <c r="K269" s="138" t="s">
        <v>153</v>
      </c>
      <c r="L269" s="150" t="s">
        <v>437</v>
      </c>
      <c r="M269" s="154" t="s">
        <v>430</v>
      </c>
      <c r="N269" s="150" t="s">
        <v>438</v>
      </c>
      <c r="O269" s="138">
        <v>12000</v>
      </c>
      <c r="P269" s="150" t="s">
        <v>150</v>
      </c>
      <c r="Q269" s="138" t="s">
        <v>151</v>
      </c>
      <c r="R269" s="139" t="s">
        <v>71</v>
      </c>
      <c r="S269" s="148" t="s">
        <v>156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327"/>
      <c r="C270" s="205">
        <v>44628</v>
      </c>
      <c r="D270" s="205">
        <v>44646</v>
      </c>
      <c r="E270" s="21" t="s">
        <v>20</v>
      </c>
      <c r="F270" s="149">
        <v>865209034382862</v>
      </c>
      <c r="G270" s="148"/>
      <c r="H270" s="148" t="s">
        <v>138</v>
      </c>
      <c r="I270" s="148"/>
      <c r="J270" s="103" t="s">
        <v>439</v>
      </c>
      <c r="K270" s="138" t="s">
        <v>140</v>
      </c>
      <c r="L270" s="150" t="s">
        <v>440</v>
      </c>
      <c r="M270" s="150" t="s">
        <v>441</v>
      </c>
      <c r="N270" s="150" t="s">
        <v>442</v>
      </c>
      <c r="O270" s="138">
        <v>275000</v>
      </c>
      <c r="P270" s="150" t="s">
        <v>150</v>
      </c>
      <c r="Q270" s="138" t="s">
        <v>151</v>
      </c>
      <c r="R270" s="139" t="s">
        <v>71</v>
      </c>
      <c r="S270" s="148" t="s">
        <v>152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327"/>
      <c r="C271" s="205">
        <v>44628</v>
      </c>
      <c r="D271" s="205">
        <v>44646</v>
      </c>
      <c r="E271" s="21" t="s">
        <v>20</v>
      </c>
      <c r="F271" s="149">
        <v>863586032938783</v>
      </c>
      <c r="G271" s="148"/>
      <c r="H271" s="148" t="s">
        <v>138</v>
      </c>
      <c r="I271" s="49"/>
      <c r="J271" s="103" t="s">
        <v>443</v>
      </c>
      <c r="K271" s="138" t="s">
        <v>140</v>
      </c>
      <c r="L271" s="150" t="s">
        <v>440</v>
      </c>
      <c r="M271" s="150"/>
      <c r="N271" s="150" t="s">
        <v>223</v>
      </c>
      <c r="O271" s="138"/>
      <c r="P271" s="150" t="s">
        <v>166</v>
      </c>
      <c r="Q271" s="138" t="s">
        <v>151</v>
      </c>
      <c r="R271" s="139" t="s">
        <v>71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327"/>
      <c r="C272" s="205">
        <v>44628</v>
      </c>
      <c r="D272" s="205">
        <v>44646</v>
      </c>
      <c r="E272" s="21" t="s">
        <v>20</v>
      </c>
      <c r="F272" s="149">
        <v>863586032854196</v>
      </c>
      <c r="G272" s="148"/>
      <c r="H272" s="148" t="s">
        <v>138</v>
      </c>
      <c r="I272" s="40"/>
      <c r="J272" s="103"/>
      <c r="K272" s="138" t="s">
        <v>444</v>
      </c>
      <c r="L272" s="150"/>
      <c r="M272" s="150"/>
      <c r="N272" s="150" t="s">
        <v>223</v>
      </c>
      <c r="O272" s="138"/>
      <c r="P272" s="150" t="s">
        <v>166</v>
      </c>
      <c r="Q272" s="138" t="s">
        <v>151</v>
      </c>
      <c r="R272" s="139" t="s">
        <v>71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327"/>
      <c r="C273" s="205">
        <v>44649</v>
      </c>
      <c r="D273" s="205">
        <v>44649</v>
      </c>
      <c r="E273" s="21" t="s">
        <v>20</v>
      </c>
      <c r="F273" s="149">
        <v>865209034368919</v>
      </c>
      <c r="G273" s="156"/>
      <c r="H273" s="148" t="s">
        <v>138</v>
      </c>
      <c r="I273" s="138"/>
      <c r="J273" s="157"/>
      <c r="K273" s="138" t="s">
        <v>445</v>
      </c>
      <c r="L273" s="150"/>
      <c r="M273" s="150"/>
      <c r="N273" s="150" t="s">
        <v>223</v>
      </c>
      <c r="O273" s="138"/>
      <c r="P273" s="150" t="s">
        <v>166</v>
      </c>
      <c r="Q273" s="138" t="s">
        <v>151</v>
      </c>
      <c r="R273" s="139" t="s">
        <v>71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327"/>
      <c r="C274" s="205">
        <v>44628</v>
      </c>
      <c r="D274" s="205">
        <v>44646</v>
      </c>
      <c r="E274" s="21" t="s">
        <v>18</v>
      </c>
      <c r="F274" s="149">
        <v>866593020409089</v>
      </c>
      <c r="G274" s="148"/>
      <c r="H274" s="148" t="s">
        <v>138</v>
      </c>
      <c r="I274" s="148"/>
      <c r="J274" s="103" t="s">
        <v>439</v>
      </c>
      <c r="K274" s="138" t="s">
        <v>309</v>
      </c>
      <c r="L274" s="150" t="s">
        <v>248</v>
      </c>
      <c r="M274" s="150"/>
      <c r="N274" s="150" t="s">
        <v>322</v>
      </c>
      <c r="O274" s="138"/>
      <c r="P274" s="150" t="s">
        <v>150</v>
      </c>
      <c r="Q274" s="138" t="s">
        <v>151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327"/>
      <c r="C275" s="205">
        <v>44649</v>
      </c>
      <c r="D275" s="205">
        <v>44651</v>
      </c>
      <c r="E275" s="21" t="s">
        <v>18</v>
      </c>
      <c r="F275" s="149">
        <v>867330021519098</v>
      </c>
      <c r="G275" s="156"/>
      <c r="H275" s="148" t="s">
        <v>138</v>
      </c>
      <c r="I275" s="49"/>
      <c r="J275" s="103" t="s">
        <v>439</v>
      </c>
      <c r="K275" s="138" t="s">
        <v>446</v>
      </c>
      <c r="L275" s="150" t="s">
        <v>447</v>
      </c>
      <c r="M275" s="150"/>
      <c r="N275" s="150" t="s">
        <v>448</v>
      </c>
      <c r="O275" s="138">
        <v>24000</v>
      </c>
      <c r="P275" s="150" t="s">
        <v>150</v>
      </c>
      <c r="Q275" s="138" t="s">
        <v>151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327"/>
      <c r="C276" s="205">
        <v>44628</v>
      </c>
      <c r="D276" s="205">
        <v>44646</v>
      </c>
      <c r="E276" s="21" t="s">
        <v>16</v>
      </c>
      <c r="F276" s="149">
        <v>868926033969152</v>
      </c>
      <c r="G276" s="148"/>
      <c r="H276" s="148" t="s">
        <v>138</v>
      </c>
      <c r="I276" s="148"/>
      <c r="J276" s="103" t="s">
        <v>449</v>
      </c>
      <c r="K276" s="138" t="s">
        <v>450</v>
      </c>
      <c r="L276" s="150" t="s">
        <v>154</v>
      </c>
      <c r="M276" s="150" t="s">
        <v>142</v>
      </c>
      <c r="N276" s="150" t="s">
        <v>451</v>
      </c>
      <c r="O276" s="138">
        <v>24000</v>
      </c>
      <c r="P276" s="150" t="s">
        <v>150</v>
      </c>
      <c r="Q276" s="138" t="s">
        <v>151</v>
      </c>
      <c r="R276" s="139" t="s">
        <v>71</v>
      </c>
      <c r="S276" s="148" t="s">
        <v>156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327"/>
      <c r="C277" s="205">
        <v>44649</v>
      </c>
      <c r="D277" s="205">
        <v>44651</v>
      </c>
      <c r="E277" s="21" t="s">
        <v>16</v>
      </c>
      <c r="F277" s="149">
        <v>866104022175858</v>
      </c>
      <c r="G277" s="156"/>
      <c r="H277" s="148" t="s">
        <v>138</v>
      </c>
      <c r="I277" s="49"/>
      <c r="J277" s="103"/>
      <c r="K277" s="138" t="s">
        <v>452</v>
      </c>
      <c r="L277" s="150" t="s">
        <v>316</v>
      </c>
      <c r="M277" s="150" t="s">
        <v>142</v>
      </c>
      <c r="N277" s="150" t="s">
        <v>223</v>
      </c>
      <c r="O277" s="138"/>
      <c r="P277" s="150" t="s">
        <v>166</v>
      </c>
      <c r="Q277" s="138" t="s">
        <v>151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327"/>
      <c r="C278" s="205">
        <v>44649</v>
      </c>
      <c r="D278" s="205">
        <v>44651</v>
      </c>
      <c r="E278" s="21" t="s">
        <v>16</v>
      </c>
      <c r="F278" s="149">
        <v>862631039271936</v>
      </c>
      <c r="G278" s="156"/>
      <c r="H278" s="148" t="s">
        <v>138</v>
      </c>
      <c r="I278" s="40"/>
      <c r="J278" s="150" t="s">
        <v>453</v>
      </c>
      <c r="K278" s="138" t="s">
        <v>454</v>
      </c>
      <c r="L278" s="150" t="s">
        <v>148</v>
      </c>
      <c r="M278" s="150" t="s">
        <v>142</v>
      </c>
      <c r="N278" s="150" t="s">
        <v>455</v>
      </c>
      <c r="O278" s="138">
        <v>385000</v>
      </c>
      <c r="P278" s="150" t="s">
        <v>150</v>
      </c>
      <c r="Q278" s="138" t="s">
        <v>151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327"/>
      <c r="C279" s="205">
        <v>44628</v>
      </c>
      <c r="D279" s="205">
        <v>44646</v>
      </c>
      <c r="E279" s="21" t="s">
        <v>19</v>
      </c>
      <c r="F279" s="149">
        <v>866050031810722</v>
      </c>
      <c r="G279" s="148"/>
      <c r="H279" s="148" t="s">
        <v>138</v>
      </c>
      <c r="I279" s="148"/>
      <c r="J279" s="103" t="s">
        <v>456</v>
      </c>
      <c r="K279" s="138" t="s">
        <v>140</v>
      </c>
      <c r="L279" s="154" t="s">
        <v>294</v>
      </c>
      <c r="M279" s="150"/>
      <c r="N279" s="150" t="s">
        <v>223</v>
      </c>
      <c r="O279" s="138"/>
      <c r="P279" s="150" t="s">
        <v>166</v>
      </c>
      <c r="Q279" s="138" t="s">
        <v>151</v>
      </c>
      <c r="R279" s="139" t="s">
        <v>71</v>
      </c>
      <c r="S279" s="148" t="s">
        <v>41</v>
      </c>
      <c r="T279" s="140" t="s">
        <v>75</v>
      </c>
      <c r="U279" s="138"/>
      <c r="V279" s="52"/>
    </row>
    <row r="280" spans="1:22" s="2" customFormat="1" ht="16.5" customHeight="1" x14ac:dyDescent="0.25">
      <c r="A280" s="175">
        <v>269</v>
      </c>
      <c r="B280" s="327"/>
      <c r="C280" s="205">
        <v>44628</v>
      </c>
      <c r="D280" s="205">
        <v>44646</v>
      </c>
      <c r="E280" s="21" t="s">
        <v>19</v>
      </c>
      <c r="F280" s="149">
        <v>863586032848529</v>
      </c>
      <c r="G280" s="148"/>
      <c r="H280" s="148" t="s">
        <v>138</v>
      </c>
      <c r="I280" s="148"/>
      <c r="J280" s="103" t="s">
        <v>457</v>
      </c>
      <c r="K280" s="138" t="s">
        <v>164</v>
      </c>
      <c r="L280" s="150" t="s">
        <v>458</v>
      </c>
      <c r="M280" s="150"/>
      <c r="N280" s="150" t="s">
        <v>223</v>
      </c>
      <c r="O280" s="138"/>
      <c r="P280" s="150" t="s">
        <v>166</v>
      </c>
      <c r="Q280" s="138" t="s">
        <v>151</v>
      </c>
      <c r="R280" s="139" t="s">
        <v>71</v>
      </c>
      <c r="S280" s="148" t="s">
        <v>41</v>
      </c>
      <c r="T280" s="140" t="s">
        <v>75</v>
      </c>
      <c r="U280" s="138"/>
      <c r="V280" s="52"/>
    </row>
    <row r="281" spans="1:22" s="2" customFormat="1" ht="16.5" customHeight="1" x14ac:dyDescent="0.25">
      <c r="A281" s="175">
        <v>270</v>
      </c>
      <c r="B281" s="327"/>
      <c r="C281" s="205">
        <v>44628</v>
      </c>
      <c r="D281" s="205">
        <v>44646</v>
      </c>
      <c r="E281" s="21" t="s">
        <v>43</v>
      </c>
      <c r="F281" s="149">
        <v>868183037822306</v>
      </c>
      <c r="G281" s="156"/>
      <c r="H281" s="148" t="s">
        <v>138</v>
      </c>
      <c r="I281" s="148"/>
      <c r="J281" s="103" t="s">
        <v>459</v>
      </c>
      <c r="K281" s="138" t="s">
        <v>460</v>
      </c>
      <c r="L281" s="150" t="s">
        <v>160</v>
      </c>
      <c r="M281" s="150" t="s">
        <v>161</v>
      </c>
      <c r="N281" s="150" t="s">
        <v>149</v>
      </c>
      <c r="O281" s="138"/>
      <c r="P281" s="150" t="s">
        <v>150</v>
      </c>
      <c r="Q281" s="138" t="s">
        <v>151</v>
      </c>
      <c r="R281" s="139" t="s">
        <v>71</v>
      </c>
      <c r="S281" s="148" t="s">
        <v>152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327"/>
      <c r="C282" s="205">
        <v>44628</v>
      </c>
      <c r="D282" s="205">
        <v>44646</v>
      </c>
      <c r="E282" s="21" t="s">
        <v>43</v>
      </c>
      <c r="F282" s="149">
        <v>867717030421375</v>
      </c>
      <c r="G282" s="156"/>
      <c r="H282" s="148" t="s">
        <v>138</v>
      </c>
      <c r="I282" s="148"/>
      <c r="J282" s="103" t="s">
        <v>461</v>
      </c>
      <c r="K282" s="138" t="s">
        <v>462</v>
      </c>
      <c r="L282" s="150" t="s">
        <v>463</v>
      </c>
      <c r="M282" s="150" t="s">
        <v>161</v>
      </c>
      <c r="N282" s="150" t="s">
        <v>223</v>
      </c>
      <c r="O282" s="138"/>
      <c r="P282" s="150" t="s">
        <v>166</v>
      </c>
      <c r="Q282" s="138" t="s">
        <v>151</v>
      </c>
      <c r="R282" s="139" t="s">
        <v>71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327"/>
      <c r="C283" s="205">
        <v>44628</v>
      </c>
      <c r="D283" s="205">
        <v>44646</v>
      </c>
      <c r="E283" s="21" t="s">
        <v>43</v>
      </c>
      <c r="F283" s="149">
        <v>868183034529425</v>
      </c>
      <c r="G283" s="148" t="s">
        <v>144</v>
      </c>
      <c r="H283" s="148" t="s">
        <v>138</v>
      </c>
      <c r="I283" s="40"/>
      <c r="J283" s="103" t="s">
        <v>461</v>
      </c>
      <c r="K283" s="138" t="s">
        <v>225</v>
      </c>
      <c r="L283" s="150" t="s">
        <v>369</v>
      </c>
      <c r="M283" s="150" t="s">
        <v>161</v>
      </c>
      <c r="N283" s="150" t="s">
        <v>149</v>
      </c>
      <c r="O283" s="138"/>
      <c r="P283" s="150" t="s">
        <v>150</v>
      </c>
      <c r="Q283" s="138" t="s">
        <v>151</v>
      </c>
      <c r="R283" s="139" t="s">
        <v>71</v>
      </c>
      <c r="S283" s="148" t="s">
        <v>156</v>
      </c>
      <c r="T283" s="140"/>
      <c r="U283" s="138"/>
      <c r="V283" s="52"/>
    </row>
    <row r="284" spans="1:22" ht="16.5" customHeight="1" x14ac:dyDescent="0.25">
      <c r="A284" s="175">
        <v>273</v>
      </c>
      <c r="B284" s="327"/>
      <c r="C284" s="205">
        <v>44628</v>
      </c>
      <c r="D284" s="205">
        <v>44646</v>
      </c>
      <c r="E284" s="21" t="s">
        <v>43</v>
      </c>
      <c r="F284" s="149">
        <v>868183038049263</v>
      </c>
      <c r="G284" s="156"/>
      <c r="H284" s="148" t="s">
        <v>138</v>
      </c>
      <c r="I284" s="138"/>
      <c r="J284" s="157" t="s">
        <v>464</v>
      </c>
      <c r="K284" s="138" t="s">
        <v>465</v>
      </c>
      <c r="L284" s="150" t="s">
        <v>160</v>
      </c>
      <c r="M284" s="138" t="s">
        <v>161</v>
      </c>
      <c r="N284" s="150" t="s">
        <v>149</v>
      </c>
      <c r="O284" s="138"/>
      <c r="P284" s="150" t="s">
        <v>150</v>
      </c>
      <c r="Q284" s="138" t="s">
        <v>151</v>
      </c>
      <c r="R284" s="139" t="s">
        <v>71</v>
      </c>
      <c r="S284" s="148" t="s">
        <v>152</v>
      </c>
      <c r="T284" s="140"/>
      <c r="U284" s="175"/>
      <c r="V284" s="21"/>
    </row>
    <row r="285" spans="1:22" ht="16.5" customHeight="1" x14ac:dyDescent="0.25">
      <c r="A285" s="175">
        <v>274</v>
      </c>
      <c r="B285" s="327"/>
      <c r="C285" s="205">
        <v>44628</v>
      </c>
      <c r="D285" s="205">
        <v>44646</v>
      </c>
      <c r="E285" s="21" t="s">
        <v>43</v>
      </c>
      <c r="F285" s="149">
        <v>868183038542754</v>
      </c>
      <c r="G285" s="156"/>
      <c r="H285" s="148" t="s">
        <v>138</v>
      </c>
      <c r="I285" s="138"/>
      <c r="J285" s="157" t="s">
        <v>170</v>
      </c>
      <c r="K285" s="138" t="s">
        <v>309</v>
      </c>
      <c r="L285" s="150"/>
      <c r="M285" s="138" t="s">
        <v>161</v>
      </c>
      <c r="N285" s="150" t="s">
        <v>40</v>
      </c>
      <c r="O285" s="138"/>
      <c r="P285" s="150" t="s">
        <v>150</v>
      </c>
      <c r="Q285" s="138" t="s">
        <v>151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327"/>
      <c r="C286" s="205">
        <v>44628</v>
      </c>
      <c r="D286" s="205">
        <v>44646</v>
      </c>
      <c r="E286" s="21" t="s">
        <v>43</v>
      </c>
      <c r="F286" s="149">
        <v>868183034638523</v>
      </c>
      <c r="G286" s="156"/>
      <c r="H286" s="148" t="s">
        <v>138</v>
      </c>
      <c r="I286" s="148"/>
      <c r="J286" s="103" t="s">
        <v>235</v>
      </c>
      <c r="K286" s="138" t="s">
        <v>460</v>
      </c>
      <c r="L286" s="150" t="s">
        <v>241</v>
      </c>
      <c r="M286" s="138" t="s">
        <v>161</v>
      </c>
      <c r="N286" s="150" t="s">
        <v>172</v>
      </c>
      <c r="O286" s="138"/>
      <c r="P286" s="150" t="s">
        <v>150</v>
      </c>
      <c r="Q286" s="138" t="s">
        <v>151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327"/>
      <c r="C287" s="205">
        <v>44628</v>
      </c>
      <c r="D287" s="205">
        <v>44646</v>
      </c>
      <c r="E287" s="21" t="s">
        <v>43</v>
      </c>
      <c r="F287" s="149">
        <v>868183034629936</v>
      </c>
      <c r="G287" s="156"/>
      <c r="H287" s="148" t="s">
        <v>138</v>
      </c>
      <c r="I287" s="138"/>
      <c r="J287" s="103" t="s">
        <v>459</v>
      </c>
      <c r="K287" s="138"/>
      <c r="L287" s="150" t="s">
        <v>160</v>
      </c>
      <c r="M287" s="138" t="s">
        <v>161</v>
      </c>
      <c r="N287" s="150" t="s">
        <v>40</v>
      </c>
      <c r="O287" s="138"/>
      <c r="P287" s="150" t="s">
        <v>150</v>
      </c>
      <c r="Q287" s="138" t="s">
        <v>151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327"/>
      <c r="C288" s="205">
        <v>44628</v>
      </c>
      <c r="D288" s="205">
        <v>44646</v>
      </c>
      <c r="E288" s="21" t="s">
        <v>43</v>
      </c>
      <c r="F288" s="149">
        <v>868183034701727</v>
      </c>
      <c r="G288" s="156"/>
      <c r="H288" s="148" t="s">
        <v>138</v>
      </c>
      <c r="I288" s="148"/>
      <c r="J288" s="157" t="s">
        <v>466</v>
      </c>
      <c r="K288" s="138" t="s">
        <v>153</v>
      </c>
      <c r="L288" s="150" t="s">
        <v>160</v>
      </c>
      <c r="M288" s="138" t="s">
        <v>161</v>
      </c>
      <c r="N288" s="150" t="s">
        <v>308</v>
      </c>
      <c r="O288" s="138">
        <v>12000</v>
      </c>
      <c r="P288" s="150" t="s">
        <v>150</v>
      </c>
      <c r="Q288" s="138" t="s">
        <v>151</v>
      </c>
      <c r="R288" s="139" t="s">
        <v>71</v>
      </c>
      <c r="S288" s="148" t="s">
        <v>156</v>
      </c>
      <c r="T288" s="140"/>
      <c r="U288" s="175"/>
      <c r="V288" s="21"/>
    </row>
    <row r="289" spans="1:22" ht="16.5" customHeight="1" x14ac:dyDescent="0.25">
      <c r="A289" s="175">
        <v>278</v>
      </c>
      <c r="B289" s="327"/>
      <c r="C289" s="205">
        <v>44628</v>
      </c>
      <c r="D289" s="205">
        <v>44646</v>
      </c>
      <c r="E289" s="21" t="s">
        <v>43</v>
      </c>
      <c r="F289" s="149">
        <v>860157040214337</v>
      </c>
      <c r="G289" s="156"/>
      <c r="H289" s="148" t="s">
        <v>138</v>
      </c>
      <c r="I289" s="148"/>
      <c r="J289" s="157" t="s">
        <v>464</v>
      </c>
      <c r="K289" s="138" t="s">
        <v>225</v>
      </c>
      <c r="L289" s="138" t="s">
        <v>273</v>
      </c>
      <c r="M289" s="138" t="s">
        <v>161</v>
      </c>
      <c r="N289" s="150" t="s">
        <v>149</v>
      </c>
      <c r="O289" s="138"/>
      <c r="P289" s="150" t="s">
        <v>150</v>
      </c>
      <c r="Q289" s="138" t="s">
        <v>151</v>
      </c>
      <c r="R289" s="139" t="s">
        <v>71</v>
      </c>
      <c r="S289" s="148" t="s">
        <v>156</v>
      </c>
      <c r="T289" s="140"/>
      <c r="U289" s="175"/>
      <c r="V289" s="21"/>
    </row>
    <row r="290" spans="1:22" ht="16.5" customHeight="1" x14ac:dyDescent="0.25">
      <c r="A290" s="175">
        <v>279</v>
      </c>
      <c r="B290" s="327"/>
      <c r="C290" s="205">
        <v>44628</v>
      </c>
      <c r="D290" s="205">
        <v>44646</v>
      </c>
      <c r="E290" s="21" t="s">
        <v>43</v>
      </c>
      <c r="F290" s="149">
        <v>868183034665716</v>
      </c>
      <c r="G290" s="156"/>
      <c r="H290" s="148" t="s">
        <v>138</v>
      </c>
      <c r="I290" s="148"/>
      <c r="J290" s="157" t="s">
        <v>170</v>
      </c>
      <c r="K290" s="138" t="s">
        <v>460</v>
      </c>
      <c r="L290" s="138" t="s">
        <v>241</v>
      </c>
      <c r="M290" s="150" t="s">
        <v>161</v>
      </c>
      <c r="N290" s="150" t="s">
        <v>40</v>
      </c>
      <c r="O290" s="138"/>
      <c r="P290" s="150" t="s">
        <v>150</v>
      </c>
      <c r="Q290" s="138" t="s">
        <v>151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327"/>
      <c r="C291" s="205">
        <v>44628</v>
      </c>
      <c r="D291" s="205">
        <v>44646</v>
      </c>
      <c r="E291" s="21" t="s">
        <v>43</v>
      </c>
      <c r="F291" s="149">
        <v>868183038002288</v>
      </c>
      <c r="G291" s="156"/>
      <c r="H291" s="148" t="s">
        <v>138</v>
      </c>
      <c r="I291" s="148"/>
      <c r="J291" s="103" t="s">
        <v>464</v>
      </c>
      <c r="K291" s="138" t="s">
        <v>467</v>
      </c>
      <c r="L291" s="150" t="s">
        <v>160</v>
      </c>
      <c r="M291" s="138" t="s">
        <v>161</v>
      </c>
      <c r="N291" s="150" t="s">
        <v>149</v>
      </c>
      <c r="O291" s="138"/>
      <c r="P291" s="150" t="s">
        <v>150</v>
      </c>
      <c r="Q291" s="138" t="s">
        <v>151</v>
      </c>
      <c r="R291" s="139" t="s">
        <v>71</v>
      </c>
      <c r="S291" s="148" t="s">
        <v>152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327"/>
      <c r="C292" s="205">
        <v>44649</v>
      </c>
      <c r="D292" s="205">
        <v>44651</v>
      </c>
      <c r="E292" s="21" t="s">
        <v>43</v>
      </c>
      <c r="F292" s="149">
        <v>868183038069618</v>
      </c>
      <c r="G292" s="156"/>
      <c r="H292" s="148" t="s">
        <v>138</v>
      </c>
      <c r="I292" s="138"/>
      <c r="J292" s="103" t="s">
        <v>464</v>
      </c>
      <c r="K292" s="150" t="s">
        <v>173</v>
      </c>
      <c r="L292" s="138"/>
      <c r="M292" s="138" t="s">
        <v>161</v>
      </c>
      <c r="N292" s="150" t="s">
        <v>229</v>
      </c>
      <c r="O292" s="138"/>
      <c r="P292" s="150" t="s">
        <v>150</v>
      </c>
      <c r="Q292" s="138" t="s">
        <v>151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328"/>
      <c r="C293" s="205">
        <v>44652</v>
      </c>
      <c r="D293" s="141">
        <v>44652</v>
      </c>
      <c r="E293" s="21" t="s">
        <v>43</v>
      </c>
      <c r="F293" s="149">
        <v>868183033819306</v>
      </c>
      <c r="G293" s="156"/>
      <c r="H293" s="148" t="s">
        <v>138</v>
      </c>
      <c r="I293" s="138"/>
      <c r="J293" s="103" t="s">
        <v>468</v>
      </c>
      <c r="K293" s="150" t="s">
        <v>173</v>
      </c>
      <c r="L293" s="138"/>
      <c r="M293" s="138" t="s">
        <v>161</v>
      </c>
      <c r="N293" s="150" t="s">
        <v>229</v>
      </c>
      <c r="O293" s="138"/>
      <c r="P293" s="150" t="s">
        <v>150</v>
      </c>
      <c r="Q293" s="138" t="s">
        <v>151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336" t="s">
        <v>471</v>
      </c>
      <c r="C294" s="205">
        <v>44641</v>
      </c>
      <c r="D294" s="205">
        <v>44642</v>
      </c>
      <c r="E294" s="21" t="s">
        <v>132</v>
      </c>
      <c r="F294" s="149">
        <v>861881051091347</v>
      </c>
      <c r="G294" s="156"/>
      <c r="H294" s="148" t="s">
        <v>157</v>
      </c>
      <c r="I294" s="148"/>
      <c r="J294" s="103"/>
      <c r="K294" s="138"/>
      <c r="L294" s="150"/>
      <c r="M294" s="150" t="s">
        <v>175</v>
      </c>
      <c r="N294" s="150" t="s">
        <v>216</v>
      </c>
      <c r="O294" s="138"/>
      <c r="P294" s="150" t="s">
        <v>150</v>
      </c>
      <c r="Q294" s="138" t="s">
        <v>151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337"/>
      <c r="C295" s="205">
        <v>44621</v>
      </c>
      <c r="D295" s="205">
        <v>44628</v>
      </c>
      <c r="E295" s="21" t="s">
        <v>38</v>
      </c>
      <c r="F295" s="149">
        <v>867857039903161</v>
      </c>
      <c r="G295" s="148" t="s">
        <v>195</v>
      </c>
      <c r="H295" s="148" t="s">
        <v>138</v>
      </c>
      <c r="I295" s="148"/>
      <c r="J295" s="103" t="s">
        <v>469</v>
      </c>
      <c r="K295" s="138"/>
      <c r="L295" s="150" t="s">
        <v>233</v>
      </c>
      <c r="M295" s="150" t="s">
        <v>161</v>
      </c>
      <c r="N295" s="150" t="s">
        <v>40</v>
      </c>
      <c r="O295" s="138"/>
      <c r="P295" s="150" t="s">
        <v>150</v>
      </c>
      <c r="Q295" s="138" t="s">
        <v>151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337"/>
      <c r="C296" s="205">
        <v>44621</v>
      </c>
      <c r="D296" s="205">
        <v>44628</v>
      </c>
      <c r="E296" s="21" t="s">
        <v>38</v>
      </c>
      <c r="F296" s="149">
        <v>868183033881868</v>
      </c>
      <c r="G296" s="148"/>
      <c r="H296" s="148" t="s">
        <v>138</v>
      </c>
      <c r="I296" s="148"/>
      <c r="J296" s="103" t="s">
        <v>469</v>
      </c>
      <c r="K296" s="138"/>
      <c r="L296" s="138" t="s">
        <v>160</v>
      </c>
      <c r="M296" s="150" t="s">
        <v>161</v>
      </c>
      <c r="N296" s="150" t="s">
        <v>40</v>
      </c>
      <c r="O296" s="138"/>
      <c r="P296" s="150" t="s">
        <v>150</v>
      </c>
      <c r="Q296" s="138" t="s">
        <v>151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337"/>
      <c r="C297" s="205">
        <v>44621</v>
      </c>
      <c r="D297" s="205">
        <v>44628</v>
      </c>
      <c r="E297" s="21" t="s">
        <v>38</v>
      </c>
      <c r="F297" s="149">
        <v>868183034718127</v>
      </c>
      <c r="G297" s="148"/>
      <c r="H297" s="148" t="s">
        <v>138</v>
      </c>
      <c r="I297" s="40"/>
      <c r="J297" s="103" t="s">
        <v>469</v>
      </c>
      <c r="K297" s="138"/>
      <c r="L297" s="150"/>
      <c r="M297" s="150" t="s">
        <v>161</v>
      </c>
      <c r="N297" s="150" t="s">
        <v>40</v>
      </c>
      <c r="O297" s="138"/>
      <c r="P297" s="150" t="s">
        <v>150</v>
      </c>
      <c r="Q297" s="138" t="s">
        <v>151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337"/>
      <c r="C298" s="205">
        <v>44621</v>
      </c>
      <c r="D298" s="205">
        <v>44628</v>
      </c>
      <c r="E298" s="21" t="s">
        <v>38</v>
      </c>
      <c r="F298" s="149">
        <v>868183038549601</v>
      </c>
      <c r="G298" s="148"/>
      <c r="H298" s="148" t="s">
        <v>157</v>
      </c>
      <c r="I298" s="138"/>
      <c r="J298" s="103" t="s">
        <v>469</v>
      </c>
      <c r="K298" s="138"/>
      <c r="L298" s="150"/>
      <c r="M298" s="150" t="s">
        <v>161</v>
      </c>
      <c r="N298" s="150" t="s">
        <v>40</v>
      </c>
      <c r="O298" s="138"/>
      <c r="P298" s="150" t="s">
        <v>150</v>
      </c>
      <c r="Q298" s="138" t="s">
        <v>151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337"/>
      <c r="C299" s="205">
        <v>44621</v>
      </c>
      <c r="D299" s="205">
        <v>44628</v>
      </c>
      <c r="E299" s="21" t="s">
        <v>38</v>
      </c>
      <c r="F299" s="149">
        <v>868183038036641</v>
      </c>
      <c r="G299" s="148" t="s">
        <v>195</v>
      </c>
      <c r="H299" s="148" t="s">
        <v>157</v>
      </c>
      <c r="I299" s="148" t="s">
        <v>470</v>
      </c>
      <c r="J299" s="103" t="s">
        <v>469</v>
      </c>
      <c r="K299" s="138"/>
      <c r="L299" s="138" t="s">
        <v>160</v>
      </c>
      <c r="M299" s="150" t="s">
        <v>161</v>
      </c>
      <c r="N299" s="150" t="s">
        <v>40</v>
      </c>
      <c r="O299" s="138"/>
      <c r="P299" s="150" t="s">
        <v>150</v>
      </c>
      <c r="Q299" s="138" t="s">
        <v>151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337"/>
      <c r="C300" s="205">
        <v>44621</v>
      </c>
      <c r="D300" s="205">
        <v>44628</v>
      </c>
      <c r="E300" s="21" t="s">
        <v>38</v>
      </c>
      <c r="F300" s="149">
        <v>868183033833174</v>
      </c>
      <c r="G300" s="148"/>
      <c r="H300" s="148" t="s">
        <v>157</v>
      </c>
      <c r="I300" s="148"/>
      <c r="J300" s="103" t="s">
        <v>469</v>
      </c>
      <c r="K300" s="138"/>
      <c r="L300" s="138" t="s">
        <v>160</v>
      </c>
      <c r="M300" s="150" t="s">
        <v>161</v>
      </c>
      <c r="N300" s="150" t="s">
        <v>40</v>
      </c>
      <c r="O300" s="138"/>
      <c r="P300" s="150" t="s">
        <v>150</v>
      </c>
      <c r="Q300" s="138" t="s">
        <v>151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337"/>
      <c r="C301" s="205">
        <v>44621</v>
      </c>
      <c r="D301" s="205">
        <v>44628</v>
      </c>
      <c r="E301" s="21" t="s">
        <v>38</v>
      </c>
      <c r="F301" s="149">
        <v>868183038035890</v>
      </c>
      <c r="G301" s="148" t="s">
        <v>195</v>
      </c>
      <c r="H301" s="148" t="s">
        <v>157</v>
      </c>
      <c r="I301" s="148" t="s">
        <v>470</v>
      </c>
      <c r="J301" s="103" t="s">
        <v>469</v>
      </c>
      <c r="K301" s="138"/>
      <c r="L301" s="138" t="s">
        <v>160</v>
      </c>
      <c r="M301" s="138" t="s">
        <v>161</v>
      </c>
      <c r="N301" s="150" t="s">
        <v>40</v>
      </c>
      <c r="O301" s="138"/>
      <c r="P301" s="150" t="s">
        <v>150</v>
      </c>
      <c r="Q301" s="138" t="s">
        <v>151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337"/>
      <c r="C302" s="205">
        <v>44621</v>
      </c>
      <c r="D302" s="205">
        <v>44628</v>
      </c>
      <c r="E302" s="21" t="s">
        <v>38</v>
      </c>
      <c r="F302" s="149">
        <v>868183038008590</v>
      </c>
      <c r="G302" s="148" t="s">
        <v>195</v>
      </c>
      <c r="H302" s="148" t="s">
        <v>157</v>
      </c>
      <c r="I302" s="148" t="s">
        <v>470</v>
      </c>
      <c r="J302" s="103" t="s">
        <v>469</v>
      </c>
      <c r="K302" s="138"/>
      <c r="L302" s="138" t="s">
        <v>160</v>
      </c>
      <c r="M302" s="150" t="s">
        <v>161</v>
      </c>
      <c r="N302" s="150" t="s">
        <v>40</v>
      </c>
      <c r="O302" s="138"/>
      <c r="P302" s="150" t="s">
        <v>150</v>
      </c>
      <c r="Q302" s="138" t="s">
        <v>151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337"/>
      <c r="C303" s="205">
        <v>44621</v>
      </c>
      <c r="D303" s="205">
        <v>44628</v>
      </c>
      <c r="E303" s="21" t="s">
        <v>38</v>
      </c>
      <c r="F303" s="149">
        <v>868183034680640</v>
      </c>
      <c r="G303" s="148" t="s">
        <v>195</v>
      </c>
      <c r="H303" s="148" t="s">
        <v>138</v>
      </c>
      <c r="I303" s="148"/>
      <c r="J303" s="103" t="s">
        <v>469</v>
      </c>
      <c r="K303" s="138"/>
      <c r="L303" s="138" t="s">
        <v>160</v>
      </c>
      <c r="M303" s="150" t="s">
        <v>161</v>
      </c>
      <c r="N303" s="150" t="s">
        <v>40</v>
      </c>
      <c r="O303" s="138"/>
      <c r="P303" s="150" t="s">
        <v>150</v>
      </c>
      <c r="Q303" s="138" t="s">
        <v>151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337"/>
      <c r="C304" s="205">
        <v>44621</v>
      </c>
      <c r="D304" s="205">
        <v>44628</v>
      </c>
      <c r="E304" s="21" t="s">
        <v>38</v>
      </c>
      <c r="F304" s="149">
        <v>868183034728878</v>
      </c>
      <c r="G304" s="148"/>
      <c r="H304" s="148" t="s">
        <v>138</v>
      </c>
      <c r="I304" s="148"/>
      <c r="J304" s="103" t="s">
        <v>469</v>
      </c>
      <c r="K304" s="138"/>
      <c r="L304" s="138"/>
      <c r="M304" s="150" t="s">
        <v>161</v>
      </c>
      <c r="N304" s="150" t="s">
        <v>40</v>
      </c>
      <c r="O304" s="138"/>
      <c r="P304" s="150" t="s">
        <v>150</v>
      </c>
      <c r="Q304" s="138" t="s">
        <v>151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338"/>
      <c r="C305" s="205">
        <v>44621</v>
      </c>
      <c r="D305" s="205">
        <v>44628</v>
      </c>
      <c r="E305" s="21" t="s">
        <v>38</v>
      </c>
      <c r="F305" s="149">
        <v>868183037845117</v>
      </c>
      <c r="G305" s="148" t="s">
        <v>195</v>
      </c>
      <c r="H305" s="148" t="s">
        <v>157</v>
      </c>
      <c r="I305" s="148" t="s">
        <v>470</v>
      </c>
      <c r="J305" s="103" t="s">
        <v>469</v>
      </c>
      <c r="K305" s="138"/>
      <c r="L305" s="138" t="s">
        <v>273</v>
      </c>
      <c r="M305" s="150" t="s">
        <v>161</v>
      </c>
      <c r="N305" s="150" t="s">
        <v>40</v>
      </c>
      <c r="O305" s="138"/>
      <c r="P305" s="150" t="s">
        <v>150</v>
      </c>
      <c r="Q305" s="138" t="s">
        <v>151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326" t="s">
        <v>331</v>
      </c>
      <c r="C306" s="205">
        <v>44648</v>
      </c>
      <c r="D306" s="205">
        <v>44649</v>
      </c>
      <c r="E306" s="21" t="s">
        <v>38</v>
      </c>
      <c r="F306" s="149">
        <v>868183037813651</v>
      </c>
      <c r="G306" s="148"/>
      <c r="H306" s="140" t="s">
        <v>157</v>
      </c>
      <c r="I306" s="148"/>
      <c r="J306" s="103" t="s">
        <v>163</v>
      </c>
      <c r="K306" s="138"/>
      <c r="L306" s="150" t="s">
        <v>160</v>
      </c>
      <c r="M306" s="150" t="s">
        <v>161</v>
      </c>
      <c r="N306" s="150" t="s">
        <v>40</v>
      </c>
      <c r="O306" s="138"/>
      <c r="P306" s="150" t="s">
        <v>150</v>
      </c>
      <c r="Q306" s="138" t="s">
        <v>151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327"/>
      <c r="C307" s="205">
        <v>44648</v>
      </c>
      <c r="D307" s="205">
        <v>44649</v>
      </c>
      <c r="E307" s="21" t="s">
        <v>38</v>
      </c>
      <c r="F307" s="149">
        <v>868183034781422</v>
      </c>
      <c r="G307" s="148"/>
      <c r="H307" s="140" t="s">
        <v>157</v>
      </c>
      <c r="I307" s="148"/>
      <c r="J307" s="103" t="s">
        <v>215</v>
      </c>
      <c r="K307" s="138"/>
      <c r="L307" s="138" t="s">
        <v>369</v>
      </c>
      <c r="M307" s="150" t="s">
        <v>161</v>
      </c>
      <c r="N307" s="150" t="s">
        <v>40</v>
      </c>
      <c r="O307" s="138"/>
      <c r="P307" s="150" t="s">
        <v>150</v>
      </c>
      <c r="Q307" s="138" t="s">
        <v>151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327"/>
      <c r="C308" s="205">
        <v>44648</v>
      </c>
      <c r="D308" s="205">
        <v>44649</v>
      </c>
      <c r="E308" s="21" t="s">
        <v>38</v>
      </c>
      <c r="F308" s="149">
        <v>868183034734900</v>
      </c>
      <c r="G308" s="148"/>
      <c r="H308" s="140" t="s">
        <v>157</v>
      </c>
      <c r="I308" s="148"/>
      <c r="J308" s="103" t="s">
        <v>215</v>
      </c>
      <c r="K308" s="138"/>
      <c r="L308" s="138" t="s">
        <v>369</v>
      </c>
      <c r="M308" s="150" t="s">
        <v>161</v>
      </c>
      <c r="N308" s="150" t="s">
        <v>40</v>
      </c>
      <c r="O308" s="138"/>
      <c r="P308" s="150" t="s">
        <v>150</v>
      </c>
      <c r="Q308" s="138" t="s">
        <v>151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327"/>
      <c r="C309" s="205">
        <v>44648</v>
      </c>
      <c r="D309" s="205">
        <v>44649</v>
      </c>
      <c r="E309" s="21" t="s">
        <v>38</v>
      </c>
      <c r="F309" s="149">
        <v>868183034565304</v>
      </c>
      <c r="G309" s="148"/>
      <c r="H309" s="140" t="s">
        <v>157</v>
      </c>
      <c r="I309" s="138" t="s">
        <v>472</v>
      </c>
      <c r="J309" s="103" t="s">
        <v>215</v>
      </c>
      <c r="K309" s="138"/>
      <c r="L309" s="138" t="s">
        <v>369</v>
      </c>
      <c r="M309" s="150" t="s">
        <v>161</v>
      </c>
      <c r="N309" s="150" t="s">
        <v>40</v>
      </c>
      <c r="O309" s="138"/>
      <c r="P309" s="150" t="s">
        <v>150</v>
      </c>
      <c r="Q309" s="138" t="s">
        <v>151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327"/>
      <c r="C310" s="205">
        <v>44648</v>
      </c>
      <c r="D310" s="205">
        <v>44649</v>
      </c>
      <c r="E310" s="21" t="s">
        <v>38</v>
      </c>
      <c r="F310" s="149">
        <v>868183034564810</v>
      </c>
      <c r="G310" s="148"/>
      <c r="H310" s="140" t="s">
        <v>157</v>
      </c>
      <c r="I310" s="148" t="s">
        <v>473</v>
      </c>
      <c r="J310" s="103" t="s">
        <v>215</v>
      </c>
      <c r="K310" s="138"/>
      <c r="L310" s="138" t="s">
        <v>369</v>
      </c>
      <c r="M310" s="150" t="s">
        <v>161</v>
      </c>
      <c r="N310" s="150" t="s">
        <v>40</v>
      </c>
      <c r="O310" s="138"/>
      <c r="P310" s="150" t="s">
        <v>150</v>
      </c>
      <c r="Q310" s="138" t="s">
        <v>151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327"/>
      <c r="C311" s="205">
        <v>44648</v>
      </c>
      <c r="D311" s="205">
        <v>44649</v>
      </c>
      <c r="E311" s="21" t="s">
        <v>38</v>
      </c>
      <c r="F311" s="149">
        <v>868183034522339</v>
      </c>
      <c r="G311" s="148"/>
      <c r="H311" s="140" t="s">
        <v>157</v>
      </c>
      <c r="I311" s="148" t="s">
        <v>474</v>
      </c>
      <c r="J311" s="103" t="s">
        <v>475</v>
      </c>
      <c r="K311" s="138"/>
      <c r="L311" s="138" t="s">
        <v>237</v>
      </c>
      <c r="M311" s="150" t="s">
        <v>161</v>
      </c>
      <c r="N311" s="150" t="s">
        <v>40</v>
      </c>
      <c r="O311" s="138"/>
      <c r="P311" s="150" t="s">
        <v>150</v>
      </c>
      <c r="Q311" s="138" t="s">
        <v>151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327"/>
      <c r="C312" s="205">
        <v>44648</v>
      </c>
      <c r="D312" s="205">
        <v>44649</v>
      </c>
      <c r="E312" s="21" t="s">
        <v>38</v>
      </c>
      <c r="F312" s="149">
        <v>868183034791736</v>
      </c>
      <c r="G312" s="148"/>
      <c r="H312" s="140" t="s">
        <v>157</v>
      </c>
      <c r="I312" s="148" t="s">
        <v>476</v>
      </c>
      <c r="J312" s="103" t="s">
        <v>475</v>
      </c>
      <c r="K312" s="138"/>
      <c r="L312" s="138" t="s">
        <v>369</v>
      </c>
      <c r="M312" s="150" t="s">
        <v>161</v>
      </c>
      <c r="N312" s="150" t="s">
        <v>40</v>
      </c>
      <c r="O312" s="138"/>
      <c r="P312" s="150" t="s">
        <v>150</v>
      </c>
      <c r="Q312" s="138" t="s">
        <v>151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328"/>
      <c r="C313" s="205">
        <v>44648</v>
      </c>
      <c r="D313" s="205">
        <v>44649</v>
      </c>
      <c r="E313" s="21" t="s">
        <v>38</v>
      </c>
      <c r="F313" s="149">
        <v>868183038581026</v>
      </c>
      <c r="G313" s="148"/>
      <c r="H313" s="140" t="s">
        <v>157</v>
      </c>
      <c r="I313" s="148" t="s">
        <v>477</v>
      </c>
      <c r="J313" s="103" t="s">
        <v>475</v>
      </c>
      <c r="K313" s="138"/>
      <c r="L313" s="150" t="s">
        <v>160</v>
      </c>
      <c r="M313" s="150" t="s">
        <v>161</v>
      </c>
      <c r="N313" s="150" t="s">
        <v>40</v>
      </c>
      <c r="O313" s="138"/>
      <c r="P313" s="150" t="s">
        <v>150</v>
      </c>
      <c r="Q313" s="138" t="s">
        <v>151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326" t="s">
        <v>479</v>
      </c>
      <c r="C314" s="205">
        <v>44635</v>
      </c>
      <c r="D314" s="205">
        <v>44635</v>
      </c>
      <c r="E314" s="21" t="s">
        <v>132</v>
      </c>
      <c r="F314" s="149">
        <v>862205051162214</v>
      </c>
      <c r="G314" s="156"/>
      <c r="H314" s="148" t="s">
        <v>157</v>
      </c>
      <c r="I314" s="156"/>
      <c r="J314" s="103" t="s">
        <v>170</v>
      </c>
      <c r="K314" s="138"/>
      <c r="L314" s="138" t="s">
        <v>343</v>
      </c>
      <c r="M314" s="150" t="s">
        <v>478</v>
      </c>
      <c r="N314" s="150" t="s">
        <v>40</v>
      </c>
      <c r="O314" s="138"/>
      <c r="P314" s="150" t="s">
        <v>150</v>
      </c>
      <c r="Q314" s="138" t="s">
        <v>151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327"/>
      <c r="C315" s="205">
        <v>44635</v>
      </c>
      <c r="D315" s="205">
        <v>44635</v>
      </c>
      <c r="E315" s="21" t="s">
        <v>132</v>
      </c>
      <c r="F315" s="149">
        <v>862205051233874</v>
      </c>
      <c r="G315" s="156"/>
      <c r="H315" s="148" t="s">
        <v>157</v>
      </c>
      <c r="I315" s="156"/>
      <c r="J315" s="103" t="s">
        <v>170</v>
      </c>
      <c r="K315" s="138"/>
      <c r="L315" s="138" t="s">
        <v>343</v>
      </c>
      <c r="M315" s="150" t="s">
        <v>478</v>
      </c>
      <c r="N315" s="150" t="s">
        <v>40</v>
      </c>
      <c r="O315" s="138"/>
      <c r="P315" s="150" t="s">
        <v>150</v>
      </c>
      <c r="Q315" s="138" t="s">
        <v>151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327"/>
      <c r="C316" s="205">
        <v>44635</v>
      </c>
      <c r="D316" s="205">
        <v>44635</v>
      </c>
      <c r="E316" s="21" t="s">
        <v>132</v>
      </c>
      <c r="F316" s="149">
        <v>862205051171421</v>
      </c>
      <c r="G316" s="148" t="s">
        <v>144</v>
      </c>
      <c r="H316" s="148" t="s">
        <v>157</v>
      </c>
      <c r="I316" s="156"/>
      <c r="J316" s="103" t="s">
        <v>170</v>
      </c>
      <c r="K316" s="138"/>
      <c r="L316" s="138" t="s">
        <v>343</v>
      </c>
      <c r="M316" s="150" t="s">
        <v>478</v>
      </c>
      <c r="N316" s="150" t="s">
        <v>40</v>
      </c>
      <c r="O316" s="138"/>
      <c r="P316" s="150" t="s">
        <v>150</v>
      </c>
      <c r="Q316" s="138" t="s">
        <v>151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327"/>
      <c r="C317" s="205">
        <v>44635</v>
      </c>
      <c r="D317" s="205">
        <v>44635</v>
      </c>
      <c r="E317" s="21" t="s">
        <v>132</v>
      </c>
      <c r="F317" s="149">
        <v>862205051236117</v>
      </c>
      <c r="G317" s="156"/>
      <c r="H317" s="148" t="s">
        <v>157</v>
      </c>
      <c r="I317" s="156"/>
      <c r="J317" s="103" t="s">
        <v>170</v>
      </c>
      <c r="K317" s="138"/>
      <c r="L317" s="138" t="s">
        <v>343</v>
      </c>
      <c r="M317" s="150" t="s">
        <v>478</v>
      </c>
      <c r="N317" s="150" t="s">
        <v>40</v>
      </c>
      <c r="O317" s="138"/>
      <c r="P317" s="150" t="s">
        <v>150</v>
      </c>
      <c r="Q317" s="138" t="s">
        <v>151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327"/>
      <c r="C318" s="205">
        <v>44635</v>
      </c>
      <c r="D318" s="205">
        <v>44635</v>
      </c>
      <c r="E318" s="21" t="s">
        <v>132</v>
      </c>
      <c r="F318" s="149">
        <v>862205051233353</v>
      </c>
      <c r="G318" s="148" t="s">
        <v>144</v>
      </c>
      <c r="H318" s="148" t="s">
        <v>157</v>
      </c>
      <c r="I318" s="156"/>
      <c r="J318" s="103" t="s">
        <v>146</v>
      </c>
      <c r="K318" s="138"/>
      <c r="L318" s="138" t="s">
        <v>343</v>
      </c>
      <c r="M318" s="150" t="s">
        <v>478</v>
      </c>
      <c r="N318" s="150" t="s">
        <v>40</v>
      </c>
      <c r="O318" s="138"/>
      <c r="P318" s="150" t="s">
        <v>150</v>
      </c>
      <c r="Q318" s="138" t="s">
        <v>151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327"/>
      <c r="C319" s="205">
        <v>44635</v>
      </c>
      <c r="D319" s="205">
        <v>44635</v>
      </c>
      <c r="E319" s="21" t="s">
        <v>132</v>
      </c>
      <c r="F319" s="149">
        <v>862205051163220</v>
      </c>
      <c r="G319" s="148"/>
      <c r="H319" s="148" t="s">
        <v>157</v>
      </c>
      <c r="I319" s="156"/>
      <c r="J319" s="103" t="s">
        <v>170</v>
      </c>
      <c r="K319" s="138"/>
      <c r="L319" s="138" t="s">
        <v>343</v>
      </c>
      <c r="M319" s="150" t="s">
        <v>478</v>
      </c>
      <c r="N319" s="150" t="s">
        <v>40</v>
      </c>
      <c r="O319" s="138"/>
      <c r="P319" s="150" t="s">
        <v>150</v>
      </c>
      <c r="Q319" s="138" t="s">
        <v>151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327"/>
      <c r="C320" s="205">
        <v>44635</v>
      </c>
      <c r="D320" s="205">
        <v>44635</v>
      </c>
      <c r="E320" s="21" t="s">
        <v>132</v>
      </c>
      <c r="F320" s="149">
        <v>862205051172379</v>
      </c>
      <c r="G320" s="148"/>
      <c r="H320" s="148" t="s">
        <v>157</v>
      </c>
      <c r="I320" s="156"/>
      <c r="J320" s="103" t="s">
        <v>170</v>
      </c>
      <c r="K320" s="138"/>
      <c r="L320" s="138" t="s">
        <v>343</v>
      </c>
      <c r="M320" s="150" t="s">
        <v>478</v>
      </c>
      <c r="N320" s="150" t="s">
        <v>40</v>
      </c>
      <c r="O320" s="138"/>
      <c r="P320" s="150" t="s">
        <v>150</v>
      </c>
      <c r="Q320" s="138" t="s">
        <v>151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327"/>
      <c r="C321" s="205">
        <v>44635</v>
      </c>
      <c r="D321" s="205">
        <v>44635</v>
      </c>
      <c r="E321" s="21" t="s">
        <v>132</v>
      </c>
      <c r="F321" s="149">
        <v>862205051172700</v>
      </c>
      <c r="G321" s="148"/>
      <c r="H321" s="148" t="s">
        <v>157</v>
      </c>
      <c r="I321" s="156"/>
      <c r="J321" s="103" t="s">
        <v>170</v>
      </c>
      <c r="K321" s="138"/>
      <c r="L321" s="138" t="s">
        <v>343</v>
      </c>
      <c r="M321" s="150" t="s">
        <v>478</v>
      </c>
      <c r="N321" s="150" t="s">
        <v>40</v>
      </c>
      <c r="O321" s="138"/>
      <c r="P321" s="150" t="s">
        <v>150</v>
      </c>
      <c r="Q321" s="138" t="s">
        <v>151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327"/>
      <c r="C322" s="205">
        <v>44635</v>
      </c>
      <c r="D322" s="205">
        <v>44635</v>
      </c>
      <c r="E322" s="21" t="s">
        <v>132</v>
      </c>
      <c r="F322" s="149">
        <v>862205051162172</v>
      </c>
      <c r="G322" s="148"/>
      <c r="H322" s="148" t="s">
        <v>157</v>
      </c>
      <c r="I322" s="156"/>
      <c r="J322" s="103" t="s">
        <v>170</v>
      </c>
      <c r="K322" s="138"/>
      <c r="L322" s="138" t="s">
        <v>343</v>
      </c>
      <c r="M322" s="150" t="s">
        <v>478</v>
      </c>
      <c r="N322" s="150" t="s">
        <v>40</v>
      </c>
      <c r="O322" s="138"/>
      <c r="P322" s="150" t="s">
        <v>150</v>
      </c>
      <c r="Q322" s="138" t="s">
        <v>151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328"/>
      <c r="C323" s="205">
        <v>44635</v>
      </c>
      <c r="D323" s="205">
        <v>44635</v>
      </c>
      <c r="E323" s="21" t="s">
        <v>132</v>
      </c>
      <c r="F323" s="149">
        <v>862205051172775</v>
      </c>
      <c r="G323" s="148"/>
      <c r="H323" s="148" t="s">
        <v>157</v>
      </c>
      <c r="I323" s="156"/>
      <c r="J323" s="103" t="s">
        <v>170</v>
      </c>
      <c r="K323" s="138"/>
      <c r="L323" s="138" t="s">
        <v>343</v>
      </c>
      <c r="M323" s="150" t="s">
        <v>478</v>
      </c>
      <c r="N323" s="150" t="s">
        <v>40</v>
      </c>
      <c r="O323" s="138"/>
      <c r="P323" s="150" t="s">
        <v>150</v>
      </c>
      <c r="Q323" s="138" t="s">
        <v>151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329" t="s">
        <v>81</v>
      </c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1"/>
      <c r="V324" s="21"/>
    </row>
    <row r="325" spans="1:22" s="2" customFormat="1" ht="16.5" customHeight="1" x14ac:dyDescent="0.25">
      <c r="A325" s="332"/>
      <c r="B325" s="335"/>
      <c r="C325" s="335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4"/>
      <c r="V325" s="52"/>
    </row>
    <row r="326" spans="1:22" ht="16.5" customHeight="1" x14ac:dyDescent="0.25">
      <c r="A326" s="175">
        <v>313</v>
      </c>
      <c r="B326" s="175" t="s">
        <v>482</v>
      </c>
      <c r="C326" s="205">
        <v>44660</v>
      </c>
      <c r="D326" s="205">
        <v>44666</v>
      </c>
      <c r="E326" s="21" t="s">
        <v>100</v>
      </c>
      <c r="F326" s="149">
        <v>868183038539602</v>
      </c>
      <c r="G326" s="148"/>
      <c r="H326" s="148" t="s">
        <v>138</v>
      </c>
      <c r="I326" s="156"/>
      <c r="J326" s="103" t="s">
        <v>163</v>
      </c>
      <c r="K326" s="138" t="s">
        <v>480</v>
      </c>
      <c r="L326" s="184" t="s">
        <v>160</v>
      </c>
      <c r="M326" s="150" t="s">
        <v>161</v>
      </c>
      <c r="N326" s="150" t="s">
        <v>481</v>
      </c>
      <c r="O326" s="138"/>
      <c r="P326" s="138" t="s">
        <v>166</v>
      </c>
      <c r="Q326" s="150" t="s">
        <v>151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326" t="s">
        <v>485</v>
      </c>
      <c r="C327" s="205">
        <v>44657</v>
      </c>
      <c r="D327" s="205">
        <v>44685</v>
      </c>
      <c r="E327" s="21" t="s">
        <v>38</v>
      </c>
      <c r="F327" s="149">
        <v>867717030422811</v>
      </c>
      <c r="G327" s="156"/>
      <c r="H327" s="148" t="s">
        <v>138</v>
      </c>
      <c r="I327" s="156"/>
      <c r="J327" s="103" t="s">
        <v>158</v>
      </c>
      <c r="K327" s="138"/>
      <c r="L327" s="138" t="s">
        <v>233</v>
      </c>
      <c r="M327" s="150" t="s">
        <v>161</v>
      </c>
      <c r="N327" s="150" t="s">
        <v>40</v>
      </c>
      <c r="O327" s="138"/>
      <c r="P327" s="150" t="s">
        <v>150</v>
      </c>
      <c r="Q327" s="138" t="s">
        <v>151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327"/>
      <c r="C328" s="205">
        <v>44657</v>
      </c>
      <c r="D328" s="205">
        <v>44685</v>
      </c>
      <c r="E328" s="21" t="s">
        <v>38</v>
      </c>
      <c r="F328" s="149">
        <v>868183038504713</v>
      </c>
      <c r="G328" s="156"/>
      <c r="H328" s="148" t="s">
        <v>138</v>
      </c>
      <c r="I328" s="156"/>
      <c r="J328" s="103" t="s">
        <v>287</v>
      </c>
      <c r="K328" s="138"/>
      <c r="L328" s="138" t="s">
        <v>160</v>
      </c>
      <c r="M328" s="150" t="s">
        <v>161</v>
      </c>
      <c r="N328" s="150" t="s">
        <v>40</v>
      </c>
      <c r="O328" s="138"/>
      <c r="P328" s="150" t="s">
        <v>150</v>
      </c>
      <c r="Q328" s="138" t="s">
        <v>151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327"/>
      <c r="C329" s="205">
        <v>44657</v>
      </c>
      <c r="D329" s="205">
        <v>44685</v>
      </c>
      <c r="E329" s="21" t="s">
        <v>38</v>
      </c>
      <c r="F329" s="149">
        <v>867857039927939</v>
      </c>
      <c r="G329" s="156"/>
      <c r="H329" s="148" t="s">
        <v>138</v>
      </c>
      <c r="I329" s="148" t="s">
        <v>338</v>
      </c>
      <c r="J329" s="103" t="s">
        <v>287</v>
      </c>
      <c r="K329" s="138" t="s">
        <v>187</v>
      </c>
      <c r="L329" s="138" t="s">
        <v>233</v>
      </c>
      <c r="M329" s="150" t="s">
        <v>161</v>
      </c>
      <c r="N329" s="150" t="s">
        <v>392</v>
      </c>
      <c r="O329" s="138"/>
      <c r="P329" s="150" t="s">
        <v>166</v>
      </c>
      <c r="Q329" s="138" t="s">
        <v>151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327"/>
      <c r="C330" s="205">
        <v>44657</v>
      </c>
      <c r="D330" s="205">
        <v>44685</v>
      </c>
      <c r="E330" s="21" t="s">
        <v>16</v>
      </c>
      <c r="F330" s="149">
        <v>861694037971692</v>
      </c>
      <c r="G330" s="156"/>
      <c r="H330" s="148" t="s">
        <v>138</v>
      </c>
      <c r="I330" s="156"/>
      <c r="J330" s="103" t="s">
        <v>219</v>
      </c>
      <c r="K330" s="138" t="s">
        <v>398</v>
      </c>
      <c r="L330" s="138" t="s">
        <v>154</v>
      </c>
      <c r="M330" s="150" t="s">
        <v>142</v>
      </c>
      <c r="N330" s="150" t="s">
        <v>774</v>
      </c>
      <c r="O330" s="138">
        <v>385000</v>
      </c>
      <c r="P330" s="138" t="s">
        <v>150</v>
      </c>
      <c r="Q330" s="150" t="s">
        <v>151</v>
      </c>
      <c r="R330" s="138" t="s">
        <v>23</v>
      </c>
      <c r="S330" s="139" t="s">
        <v>25</v>
      </c>
      <c r="T330" s="140"/>
      <c r="U330" s="194"/>
      <c r="V330" s="21"/>
    </row>
    <row r="331" spans="1:22" ht="16.5" customHeight="1" x14ac:dyDescent="0.25">
      <c r="A331" s="175">
        <v>318</v>
      </c>
      <c r="B331" s="327"/>
      <c r="C331" s="205">
        <v>44657</v>
      </c>
      <c r="D331" s="205">
        <v>44685</v>
      </c>
      <c r="E331" s="21" t="s">
        <v>16</v>
      </c>
      <c r="F331" s="149">
        <v>866104026917883</v>
      </c>
      <c r="G331" s="156"/>
      <c r="H331" s="148" t="s">
        <v>138</v>
      </c>
      <c r="I331" s="148" t="s">
        <v>338</v>
      </c>
      <c r="J331" s="103" t="s">
        <v>483</v>
      </c>
      <c r="K331" s="138"/>
      <c r="L331" s="184" t="s">
        <v>142</v>
      </c>
      <c r="M331" s="150"/>
      <c r="N331" s="150" t="s">
        <v>340</v>
      </c>
      <c r="O331" s="138"/>
      <c r="P331" s="138" t="s">
        <v>166</v>
      </c>
      <c r="Q331" s="150" t="s">
        <v>151</v>
      </c>
      <c r="R331" s="138" t="s">
        <v>28</v>
      </c>
      <c r="S331" s="139" t="s">
        <v>31</v>
      </c>
      <c r="T331" s="140"/>
      <c r="U331" s="194"/>
      <c r="V331" s="21"/>
    </row>
    <row r="332" spans="1:22" ht="16.5" customHeight="1" x14ac:dyDescent="0.25">
      <c r="A332" s="175">
        <v>319</v>
      </c>
      <c r="B332" s="328"/>
      <c r="C332" s="205">
        <v>44657</v>
      </c>
      <c r="D332" s="205">
        <v>44685</v>
      </c>
      <c r="E332" s="21" t="s">
        <v>16</v>
      </c>
      <c r="F332" s="149">
        <v>861694037955695</v>
      </c>
      <c r="G332" s="156"/>
      <c r="H332" s="148" t="s">
        <v>138</v>
      </c>
      <c r="I332" s="156"/>
      <c r="J332" s="103" t="s">
        <v>158</v>
      </c>
      <c r="K332" s="138"/>
      <c r="L332" s="138" t="s">
        <v>154</v>
      </c>
      <c r="M332" s="150" t="s">
        <v>142</v>
      </c>
      <c r="N332" s="150" t="s">
        <v>484</v>
      </c>
      <c r="O332" s="138"/>
      <c r="P332" s="150" t="s">
        <v>150</v>
      </c>
      <c r="Q332" s="138" t="s">
        <v>151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326" t="s">
        <v>351</v>
      </c>
      <c r="C333" s="205">
        <v>44677</v>
      </c>
      <c r="D333" s="205">
        <v>44679</v>
      </c>
      <c r="E333" s="21" t="s">
        <v>38</v>
      </c>
      <c r="F333" s="149">
        <v>868183034650254</v>
      </c>
      <c r="G333" s="148"/>
      <c r="H333" s="148" t="s">
        <v>138</v>
      </c>
      <c r="I333" s="148"/>
      <c r="J333" s="103" t="s">
        <v>287</v>
      </c>
      <c r="K333" s="138" t="s">
        <v>225</v>
      </c>
      <c r="L333" s="184" t="s">
        <v>161</v>
      </c>
      <c r="M333" s="150"/>
      <c r="N333" s="150" t="s">
        <v>322</v>
      </c>
      <c r="O333" s="138"/>
      <c r="P333" s="138" t="s">
        <v>150</v>
      </c>
      <c r="Q333" s="150" t="s">
        <v>151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327"/>
      <c r="C334" s="205">
        <v>44677</v>
      </c>
      <c r="D334" s="205">
        <v>44679</v>
      </c>
      <c r="E334" s="21" t="s">
        <v>38</v>
      </c>
      <c r="F334" s="149">
        <v>868183034587159</v>
      </c>
      <c r="G334" s="148"/>
      <c r="H334" s="148" t="s">
        <v>138</v>
      </c>
      <c r="I334" s="148"/>
      <c r="J334" s="103" t="s">
        <v>287</v>
      </c>
      <c r="K334" s="138" t="s">
        <v>173</v>
      </c>
      <c r="L334" s="184" t="s">
        <v>161</v>
      </c>
      <c r="M334" s="150"/>
      <c r="N334" s="150" t="s">
        <v>229</v>
      </c>
      <c r="O334" s="138"/>
      <c r="P334" s="138" t="s">
        <v>150</v>
      </c>
      <c r="Q334" s="150" t="s">
        <v>151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327"/>
      <c r="C335" s="205">
        <v>44677</v>
      </c>
      <c r="D335" s="205">
        <v>44679</v>
      </c>
      <c r="E335" s="21" t="s">
        <v>19</v>
      </c>
      <c r="F335" s="149">
        <v>868345031028707</v>
      </c>
      <c r="G335" s="148"/>
      <c r="H335" s="148" t="s">
        <v>138</v>
      </c>
      <c r="I335" s="148"/>
      <c r="J335" s="103" t="s">
        <v>158</v>
      </c>
      <c r="K335" s="138"/>
      <c r="L335" s="184" t="s">
        <v>458</v>
      </c>
      <c r="M335" s="150" t="s">
        <v>188</v>
      </c>
      <c r="N335" s="150" t="s">
        <v>484</v>
      </c>
      <c r="O335" s="138"/>
      <c r="P335" s="138" t="s">
        <v>150</v>
      </c>
      <c r="Q335" s="150" t="s">
        <v>151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328"/>
      <c r="C336" s="205">
        <v>44677</v>
      </c>
      <c r="D336" s="205">
        <v>44679</v>
      </c>
      <c r="E336" s="21" t="s">
        <v>332</v>
      </c>
      <c r="F336" s="149" t="s">
        <v>486</v>
      </c>
      <c r="G336" s="156"/>
      <c r="H336" s="148" t="s">
        <v>138</v>
      </c>
      <c r="I336" s="148"/>
      <c r="J336" s="103"/>
      <c r="K336" s="138" t="s">
        <v>334</v>
      </c>
      <c r="L336" s="184"/>
      <c r="M336" s="150"/>
      <c r="N336" s="150" t="s">
        <v>322</v>
      </c>
      <c r="O336" s="138"/>
      <c r="P336" s="138" t="s">
        <v>150</v>
      </c>
      <c r="Q336" s="150" t="s">
        <v>151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326" t="s">
        <v>502</v>
      </c>
      <c r="C337" s="205" t="s">
        <v>487</v>
      </c>
      <c r="D337" s="205">
        <v>44670</v>
      </c>
      <c r="E337" s="21" t="s">
        <v>19</v>
      </c>
      <c r="F337" s="149">
        <v>863586032910667</v>
      </c>
      <c r="G337" s="156"/>
      <c r="H337" s="148" t="s">
        <v>138</v>
      </c>
      <c r="I337" s="156"/>
      <c r="J337" s="103" t="s">
        <v>146</v>
      </c>
      <c r="K337" s="138"/>
      <c r="L337" s="184" t="s">
        <v>488</v>
      </c>
      <c r="M337" s="150" t="s">
        <v>192</v>
      </c>
      <c r="N337" s="150" t="s">
        <v>217</v>
      </c>
      <c r="O337" s="138"/>
      <c r="P337" s="138" t="s">
        <v>150</v>
      </c>
      <c r="Q337" s="150" t="s">
        <v>151</v>
      </c>
      <c r="R337" s="138" t="s">
        <v>71</v>
      </c>
      <c r="S337" s="139" t="s">
        <v>30</v>
      </c>
      <c r="T337" s="140" t="s">
        <v>75</v>
      </c>
      <c r="U337" s="175"/>
      <c r="V337" s="21"/>
    </row>
    <row r="338" spans="1:22" ht="16.5" customHeight="1" x14ac:dyDescent="0.25">
      <c r="A338" s="175">
        <v>325</v>
      </c>
      <c r="B338" s="327"/>
      <c r="C338" s="205" t="s">
        <v>487</v>
      </c>
      <c r="D338" s="205">
        <v>44670</v>
      </c>
      <c r="E338" s="21" t="s">
        <v>38</v>
      </c>
      <c r="F338" s="149">
        <v>868183033820692</v>
      </c>
      <c r="G338" s="156"/>
      <c r="H338" s="148" t="s">
        <v>138</v>
      </c>
      <c r="I338" s="148" t="s">
        <v>391</v>
      </c>
      <c r="J338" s="103" t="s">
        <v>469</v>
      </c>
      <c r="K338" s="138"/>
      <c r="L338" s="138" t="s">
        <v>369</v>
      </c>
      <c r="M338" s="150" t="s">
        <v>161</v>
      </c>
      <c r="N338" s="150" t="s">
        <v>40</v>
      </c>
      <c r="O338" s="138"/>
      <c r="P338" s="150" t="s">
        <v>150</v>
      </c>
      <c r="Q338" s="138" t="s">
        <v>151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327"/>
      <c r="C339" s="205" t="s">
        <v>487</v>
      </c>
      <c r="D339" s="205">
        <v>44670</v>
      </c>
      <c r="E339" s="21" t="s">
        <v>38</v>
      </c>
      <c r="F339" s="149">
        <v>868183034746508</v>
      </c>
      <c r="G339" s="156"/>
      <c r="H339" s="148" t="s">
        <v>138</v>
      </c>
      <c r="I339" s="148" t="s">
        <v>391</v>
      </c>
      <c r="J339" s="103" t="s">
        <v>489</v>
      </c>
      <c r="K339" s="138" t="s">
        <v>173</v>
      </c>
      <c r="L339" s="138" t="s">
        <v>161</v>
      </c>
      <c r="M339" s="150"/>
      <c r="N339" s="150" t="s">
        <v>229</v>
      </c>
      <c r="O339" s="138"/>
      <c r="P339" s="150" t="s">
        <v>150</v>
      </c>
      <c r="Q339" s="138" t="s">
        <v>151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327"/>
      <c r="C340" s="205" t="s">
        <v>487</v>
      </c>
      <c r="D340" s="205">
        <v>44670</v>
      </c>
      <c r="E340" s="21" t="s">
        <v>38</v>
      </c>
      <c r="F340" s="149">
        <v>868183034594114</v>
      </c>
      <c r="G340" s="156"/>
      <c r="H340" s="148" t="s">
        <v>138</v>
      </c>
      <c r="I340" s="148" t="s">
        <v>391</v>
      </c>
      <c r="J340" s="103" t="s">
        <v>490</v>
      </c>
      <c r="K340" s="138"/>
      <c r="L340" s="138" t="s">
        <v>237</v>
      </c>
      <c r="M340" s="150" t="s">
        <v>161</v>
      </c>
      <c r="N340" s="150" t="s">
        <v>40</v>
      </c>
      <c r="O340" s="138"/>
      <c r="P340" s="150" t="s">
        <v>150</v>
      </c>
      <c r="Q340" s="138" t="s">
        <v>151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327"/>
      <c r="C341" s="205" t="s">
        <v>487</v>
      </c>
      <c r="D341" s="205">
        <v>44670</v>
      </c>
      <c r="E341" s="21" t="s">
        <v>38</v>
      </c>
      <c r="F341" s="149">
        <v>868183038034919</v>
      </c>
      <c r="G341" s="156"/>
      <c r="H341" s="148" t="s">
        <v>138</v>
      </c>
      <c r="I341" s="148" t="s">
        <v>391</v>
      </c>
      <c r="J341" s="103" t="s">
        <v>491</v>
      </c>
      <c r="K341" s="138"/>
      <c r="L341" s="138" t="s">
        <v>273</v>
      </c>
      <c r="M341" s="150" t="s">
        <v>161</v>
      </c>
      <c r="N341" s="150" t="s">
        <v>40</v>
      </c>
      <c r="O341" s="138"/>
      <c r="P341" s="150" t="s">
        <v>150</v>
      </c>
      <c r="Q341" s="138" t="s">
        <v>151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327"/>
      <c r="C342" s="205" t="s">
        <v>487</v>
      </c>
      <c r="D342" s="205">
        <v>44670</v>
      </c>
      <c r="E342" s="21" t="s">
        <v>38</v>
      </c>
      <c r="F342" s="149">
        <v>868183034731146</v>
      </c>
      <c r="G342" s="156"/>
      <c r="H342" s="148" t="s">
        <v>138</v>
      </c>
      <c r="I342" s="148" t="s">
        <v>391</v>
      </c>
      <c r="J342" s="103" t="s">
        <v>492</v>
      </c>
      <c r="K342" s="138"/>
      <c r="L342" s="138" t="s">
        <v>237</v>
      </c>
      <c r="M342" s="150" t="s">
        <v>161</v>
      </c>
      <c r="N342" s="150" t="s">
        <v>40</v>
      </c>
      <c r="O342" s="138"/>
      <c r="P342" s="150" t="s">
        <v>150</v>
      </c>
      <c r="Q342" s="138" t="s">
        <v>151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327"/>
      <c r="C343" s="205" t="s">
        <v>487</v>
      </c>
      <c r="D343" s="205">
        <v>44670</v>
      </c>
      <c r="E343" s="21" t="s">
        <v>38</v>
      </c>
      <c r="F343" s="149">
        <v>868183034562681</v>
      </c>
      <c r="G343" s="156"/>
      <c r="H343" s="148" t="s">
        <v>138</v>
      </c>
      <c r="I343" s="148" t="s">
        <v>391</v>
      </c>
      <c r="J343" s="103" t="s">
        <v>493</v>
      </c>
      <c r="K343" s="138"/>
      <c r="L343" s="138" t="s">
        <v>237</v>
      </c>
      <c r="M343" s="150" t="s">
        <v>161</v>
      </c>
      <c r="N343" s="150" t="s">
        <v>40</v>
      </c>
      <c r="O343" s="138"/>
      <c r="P343" s="150" t="s">
        <v>150</v>
      </c>
      <c r="Q343" s="138" t="s">
        <v>151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327"/>
      <c r="C344" s="205" t="s">
        <v>487</v>
      </c>
      <c r="D344" s="205">
        <v>44670</v>
      </c>
      <c r="E344" s="21" t="s">
        <v>38</v>
      </c>
      <c r="F344" s="149">
        <v>868183034558325</v>
      </c>
      <c r="G344" s="156"/>
      <c r="H344" s="148" t="s">
        <v>138</v>
      </c>
      <c r="I344" s="148" t="s">
        <v>391</v>
      </c>
      <c r="J344" s="103" t="s">
        <v>494</v>
      </c>
      <c r="K344" s="138"/>
      <c r="L344" s="138" t="s">
        <v>237</v>
      </c>
      <c r="M344" s="150" t="s">
        <v>161</v>
      </c>
      <c r="N344" s="150" t="s">
        <v>40</v>
      </c>
      <c r="O344" s="138"/>
      <c r="P344" s="150" t="s">
        <v>150</v>
      </c>
      <c r="Q344" s="138" t="s">
        <v>151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327"/>
      <c r="C345" s="205" t="s">
        <v>487</v>
      </c>
      <c r="D345" s="205">
        <v>44670</v>
      </c>
      <c r="E345" s="21" t="s">
        <v>38</v>
      </c>
      <c r="F345" s="149">
        <v>868183035916415</v>
      </c>
      <c r="G345" s="156"/>
      <c r="H345" s="148" t="s">
        <v>138</v>
      </c>
      <c r="I345" s="148" t="s">
        <v>391</v>
      </c>
      <c r="J345" s="103" t="s">
        <v>495</v>
      </c>
      <c r="K345" s="138"/>
      <c r="L345" s="138" t="s">
        <v>160</v>
      </c>
      <c r="M345" s="150" t="s">
        <v>161</v>
      </c>
      <c r="N345" s="150" t="s">
        <v>40</v>
      </c>
      <c r="O345" s="138"/>
      <c r="P345" s="150" t="s">
        <v>150</v>
      </c>
      <c r="Q345" s="138" t="s">
        <v>151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327"/>
      <c r="C346" s="205" t="s">
        <v>487</v>
      </c>
      <c r="D346" s="205">
        <v>44670</v>
      </c>
      <c r="E346" s="21" t="s">
        <v>38</v>
      </c>
      <c r="F346" s="149">
        <v>868183034657838</v>
      </c>
      <c r="G346" s="156"/>
      <c r="H346" s="148" t="s">
        <v>138</v>
      </c>
      <c r="I346" s="148" t="s">
        <v>391</v>
      </c>
      <c r="J346" s="103" t="s">
        <v>496</v>
      </c>
      <c r="K346" s="138"/>
      <c r="L346" s="138" t="s">
        <v>237</v>
      </c>
      <c r="M346" s="150" t="s">
        <v>161</v>
      </c>
      <c r="N346" s="150" t="s">
        <v>40</v>
      </c>
      <c r="O346" s="138"/>
      <c r="P346" s="150" t="s">
        <v>150</v>
      </c>
      <c r="Q346" s="138" t="s">
        <v>151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327"/>
      <c r="C347" s="205" t="s">
        <v>487</v>
      </c>
      <c r="D347" s="205">
        <v>44670</v>
      </c>
      <c r="E347" s="21" t="s">
        <v>38</v>
      </c>
      <c r="F347" s="149">
        <v>868183038520081</v>
      </c>
      <c r="G347" s="156"/>
      <c r="H347" s="148" t="s">
        <v>138</v>
      </c>
      <c r="I347" s="148" t="s">
        <v>391</v>
      </c>
      <c r="J347" s="103" t="s">
        <v>497</v>
      </c>
      <c r="K347" s="138"/>
      <c r="L347" s="138" t="s">
        <v>273</v>
      </c>
      <c r="M347" s="150" t="s">
        <v>161</v>
      </c>
      <c r="N347" s="150" t="s">
        <v>40</v>
      </c>
      <c r="O347" s="138"/>
      <c r="P347" s="150" t="s">
        <v>150</v>
      </c>
      <c r="Q347" s="138" t="s">
        <v>151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327"/>
      <c r="C348" s="205" t="s">
        <v>487</v>
      </c>
      <c r="D348" s="205">
        <v>44670</v>
      </c>
      <c r="E348" s="21" t="s">
        <v>38</v>
      </c>
      <c r="F348" s="149">
        <v>868183034662242</v>
      </c>
      <c r="G348" s="156"/>
      <c r="H348" s="148" t="s">
        <v>138</v>
      </c>
      <c r="I348" s="148" t="s">
        <v>391</v>
      </c>
      <c r="J348" s="103" t="s">
        <v>219</v>
      </c>
      <c r="K348" s="138"/>
      <c r="L348" s="138" t="s">
        <v>273</v>
      </c>
      <c r="M348" s="150" t="s">
        <v>161</v>
      </c>
      <c r="N348" s="150" t="s">
        <v>40</v>
      </c>
      <c r="O348" s="138"/>
      <c r="P348" s="150" t="s">
        <v>150</v>
      </c>
      <c r="Q348" s="138" t="s">
        <v>151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327"/>
      <c r="C349" s="205" t="s">
        <v>487</v>
      </c>
      <c r="D349" s="205">
        <v>44670</v>
      </c>
      <c r="E349" s="21" t="s">
        <v>38</v>
      </c>
      <c r="F349" s="149">
        <v>868183035851265</v>
      </c>
      <c r="G349" s="156"/>
      <c r="H349" s="148" t="s">
        <v>138</v>
      </c>
      <c r="I349" s="156"/>
      <c r="J349" s="103" t="s">
        <v>146</v>
      </c>
      <c r="K349" s="150"/>
      <c r="L349" s="138" t="s">
        <v>273</v>
      </c>
      <c r="M349" s="150" t="s">
        <v>161</v>
      </c>
      <c r="N349" s="150" t="s">
        <v>40</v>
      </c>
      <c r="O349" s="138"/>
      <c r="P349" s="150" t="s">
        <v>150</v>
      </c>
      <c r="Q349" s="138" t="s">
        <v>151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327"/>
      <c r="C350" s="205" t="s">
        <v>487</v>
      </c>
      <c r="D350" s="205">
        <v>44670</v>
      </c>
      <c r="E350" s="21" t="s">
        <v>38</v>
      </c>
      <c r="F350" s="149">
        <v>860157040240464</v>
      </c>
      <c r="G350" s="156"/>
      <c r="H350" s="148" t="s">
        <v>138</v>
      </c>
      <c r="I350" s="156"/>
      <c r="J350" s="103" t="s">
        <v>146</v>
      </c>
      <c r="K350" s="138" t="s">
        <v>353</v>
      </c>
      <c r="L350" s="138" t="s">
        <v>273</v>
      </c>
      <c r="M350" s="150" t="s">
        <v>161</v>
      </c>
      <c r="N350" s="150" t="s">
        <v>498</v>
      </c>
      <c r="O350" s="138"/>
      <c r="P350" s="150" t="s">
        <v>150</v>
      </c>
      <c r="Q350" s="138" t="s">
        <v>151</v>
      </c>
      <c r="R350" s="139" t="s">
        <v>28</v>
      </c>
      <c r="S350" s="148" t="s">
        <v>499</v>
      </c>
      <c r="T350" s="140"/>
      <c r="U350" s="175"/>
      <c r="V350" s="21"/>
    </row>
    <row r="351" spans="1:22" ht="16.5" customHeight="1" x14ac:dyDescent="0.25">
      <c r="A351" s="175">
        <v>338</v>
      </c>
      <c r="B351" s="327"/>
      <c r="C351" s="205" t="s">
        <v>487</v>
      </c>
      <c r="D351" s="205">
        <v>44670</v>
      </c>
      <c r="E351" s="21" t="s">
        <v>38</v>
      </c>
      <c r="F351" s="149">
        <v>868183034531082</v>
      </c>
      <c r="G351" s="156"/>
      <c r="H351" s="148" t="s">
        <v>138</v>
      </c>
      <c r="I351" s="156"/>
      <c r="J351" s="103" t="s">
        <v>146</v>
      </c>
      <c r="K351" s="138"/>
      <c r="L351" s="138" t="s">
        <v>161</v>
      </c>
      <c r="M351" s="138"/>
      <c r="N351" s="150" t="s">
        <v>40</v>
      </c>
      <c r="O351" s="138"/>
      <c r="P351" s="150" t="s">
        <v>150</v>
      </c>
      <c r="Q351" s="138" t="s">
        <v>151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327"/>
      <c r="C352" s="205" t="s">
        <v>487</v>
      </c>
      <c r="D352" s="205">
        <v>44670</v>
      </c>
      <c r="E352" s="21" t="s">
        <v>38</v>
      </c>
      <c r="F352" s="149">
        <v>868183035928477</v>
      </c>
      <c r="G352" s="156"/>
      <c r="H352" s="148" t="s">
        <v>138</v>
      </c>
      <c r="I352" s="156"/>
      <c r="J352" s="103"/>
      <c r="K352" s="138" t="s">
        <v>500</v>
      </c>
      <c r="L352" s="138"/>
      <c r="M352" s="138"/>
      <c r="N352" s="138" t="s">
        <v>165</v>
      </c>
      <c r="O352" s="138"/>
      <c r="P352" s="150" t="s">
        <v>166</v>
      </c>
      <c r="Q352" s="138" t="s">
        <v>151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327"/>
      <c r="C353" s="205" t="s">
        <v>487</v>
      </c>
      <c r="D353" s="205">
        <v>44670</v>
      </c>
      <c r="E353" s="21" t="s">
        <v>38</v>
      </c>
      <c r="F353" s="149">
        <v>868183034744909</v>
      </c>
      <c r="G353" s="156"/>
      <c r="H353" s="148" t="s">
        <v>138</v>
      </c>
      <c r="I353" s="156"/>
      <c r="J353" s="103" t="s">
        <v>146</v>
      </c>
      <c r="K353" s="138"/>
      <c r="L353" s="138" t="s">
        <v>161</v>
      </c>
      <c r="M353" s="138"/>
      <c r="N353" s="150" t="s">
        <v>40</v>
      </c>
      <c r="O353" s="138"/>
      <c r="P353" s="150" t="s">
        <v>150</v>
      </c>
      <c r="Q353" s="138" t="s">
        <v>151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327"/>
      <c r="C354" s="205" t="s">
        <v>487</v>
      </c>
      <c r="D354" s="205">
        <v>44670</v>
      </c>
      <c r="E354" s="21" t="s">
        <v>38</v>
      </c>
      <c r="F354" s="149">
        <v>860157040207273</v>
      </c>
      <c r="G354" s="156"/>
      <c r="H354" s="148" t="s">
        <v>138</v>
      </c>
      <c r="I354" s="156"/>
      <c r="J354" s="103" t="s">
        <v>146</v>
      </c>
      <c r="K354" s="175" t="s">
        <v>164</v>
      </c>
      <c r="L354" s="175" t="s">
        <v>160</v>
      </c>
      <c r="M354" s="150" t="s">
        <v>161</v>
      </c>
      <c r="N354" s="150" t="s">
        <v>501</v>
      </c>
      <c r="O354" s="138"/>
      <c r="P354" s="150" t="s">
        <v>150</v>
      </c>
      <c r="Q354" s="138" t="s">
        <v>151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327"/>
      <c r="C355" s="205" t="s">
        <v>487</v>
      </c>
      <c r="D355" s="205">
        <v>44670</v>
      </c>
      <c r="E355" s="21" t="s">
        <v>38</v>
      </c>
      <c r="F355" s="149">
        <v>868183034725965</v>
      </c>
      <c r="G355" s="156"/>
      <c r="H355" s="148" t="s">
        <v>138</v>
      </c>
      <c r="I355" s="156"/>
      <c r="J355" s="103" t="s">
        <v>146</v>
      </c>
      <c r="K355" s="138"/>
      <c r="L355" s="138" t="s">
        <v>369</v>
      </c>
      <c r="M355" s="150" t="s">
        <v>161</v>
      </c>
      <c r="N355" s="150" t="s">
        <v>40</v>
      </c>
      <c r="O355" s="138"/>
      <c r="P355" s="150" t="s">
        <v>150</v>
      </c>
      <c r="Q355" s="138" t="s">
        <v>151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327"/>
      <c r="C356" s="205" t="s">
        <v>487</v>
      </c>
      <c r="D356" s="205">
        <v>44670</v>
      </c>
      <c r="E356" s="21" t="s">
        <v>39</v>
      </c>
      <c r="F356" s="149">
        <v>860906041193761</v>
      </c>
      <c r="G356" s="156"/>
      <c r="H356" s="148" t="s">
        <v>138</v>
      </c>
      <c r="I356" s="156"/>
      <c r="J356" s="103" t="s">
        <v>170</v>
      </c>
      <c r="K356" s="138"/>
      <c r="L356" s="138" t="s">
        <v>182</v>
      </c>
      <c r="M356" s="150"/>
      <c r="N356" s="150" t="s">
        <v>172</v>
      </c>
      <c r="O356" s="138"/>
      <c r="P356" s="150" t="s">
        <v>150</v>
      </c>
      <c r="Q356" s="138" t="s">
        <v>151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328"/>
      <c r="C357" s="205" t="s">
        <v>487</v>
      </c>
      <c r="D357" s="205">
        <v>44670</v>
      </c>
      <c r="E357" s="21" t="s">
        <v>39</v>
      </c>
      <c r="F357" s="149">
        <v>860906041179794</v>
      </c>
      <c r="G357" s="156"/>
      <c r="H357" s="148" t="s">
        <v>138</v>
      </c>
      <c r="I357" s="156"/>
      <c r="J357" s="103" t="s">
        <v>170</v>
      </c>
      <c r="K357" s="138" t="s">
        <v>353</v>
      </c>
      <c r="L357" s="138" t="s">
        <v>182</v>
      </c>
      <c r="M357" s="150"/>
      <c r="N357" s="150" t="s">
        <v>401</v>
      </c>
      <c r="O357" s="138"/>
      <c r="P357" s="150" t="s">
        <v>150</v>
      </c>
      <c r="Q357" s="138" t="s">
        <v>151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326" t="s">
        <v>402</v>
      </c>
      <c r="C358" s="205">
        <v>44669</v>
      </c>
      <c r="D358" s="205">
        <v>44679</v>
      </c>
      <c r="E358" s="21" t="s">
        <v>38</v>
      </c>
      <c r="F358" s="149">
        <v>868183033840492</v>
      </c>
      <c r="G358" s="148"/>
      <c r="H358" s="148" t="s">
        <v>138</v>
      </c>
      <c r="I358" s="156"/>
      <c r="J358" s="103" t="s">
        <v>339</v>
      </c>
      <c r="K358" s="138" t="s">
        <v>173</v>
      </c>
      <c r="L358" s="138"/>
      <c r="M358" s="138" t="s">
        <v>161</v>
      </c>
      <c r="N358" s="150" t="s">
        <v>229</v>
      </c>
      <c r="O358" s="138"/>
      <c r="P358" s="150" t="s">
        <v>150</v>
      </c>
      <c r="Q358" s="138" t="s">
        <v>151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327"/>
      <c r="C359" s="205">
        <v>44669</v>
      </c>
      <c r="D359" s="205">
        <v>44679</v>
      </c>
      <c r="E359" s="21" t="s">
        <v>19</v>
      </c>
      <c r="F359" s="149">
        <v>864811037120461</v>
      </c>
      <c r="G359" s="148"/>
      <c r="H359" s="148" t="s">
        <v>138</v>
      </c>
      <c r="I359" s="156"/>
      <c r="J359" s="103" t="s">
        <v>339</v>
      </c>
      <c r="K359" s="138" t="s">
        <v>187</v>
      </c>
      <c r="L359" s="138" t="s">
        <v>503</v>
      </c>
      <c r="M359" s="138" t="s">
        <v>192</v>
      </c>
      <c r="N359" s="150" t="s">
        <v>217</v>
      </c>
      <c r="O359" s="138"/>
      <c r="P359" s="150" t="s">
        <v>150</v>
      </c>
      <c r="Q359" s="138" t="s">
        <v>151</v>
      </c>
      <c r="R359" s="139" t="s">
        <v>71</v>
      </c>
      <c r="S359" s="148" t="s">
        <v>152</v>
      </c>
      <c r="T359" s="140" t="s">
        <v>75</v>
      </c>
      <c r="U359" s="175"/>
      <c r="V359" s="21"/>
    </row>
    <row r="360" spans="1:22" ht="16.5" customHeight="1" x14ac:dyDescent="0.25">
      <c r="A360" s="175">
        <v>347</v>
      </c>
      <c r="B360" s="327"/>
      <c r="C360" s="205">
        <v>44669</v>
      </c>
      <c r="D360" s="205">
        <v>44679</v>
      </c>
      <c r="E360" s="21" t="s">
        <v>14</v>
      </c>
      <c r="F360" s="149">
        <v>862118021727711</v>
      </c>
      <c r="G360" s="148"/>
      <c r="H360" s="148" t="s">
        <v>138</v>
      </c>
      <c r="I360" s="156"/>
      <c r="J360" s="103" t="s">
        <v>339</v>
      </c>
      <c r="K360" s="138" t="s">
        <v>309</v>
      </c>
      <c r="L360" s="138" t="s">
        <v>437</v>
      </c>
      <c r="M360" s="138"/>
      <c r="N360" s="150" t="s">
        <v>504</v>
      </c>
      <c r="O360" s="138"/>
      <c r="P360" s="150" t="s">
        <v>150</v>
      </c>
      <c r="Q360" s="138" t="s">
        <v>151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327"/>
      <c r="C361" s="205">
        <v>44669</v>
      </c>
      <c r="D361" s="205">
        <v>44679</v>
      </c>
      <c r="E361" s="21" t="s">
        <v>14</v>
      </c>
      <c r="F361" s="149">
        <v>867330028893603</v>
      </c>
      <c r="G361" s="148"/>
      <c r="H361" s="148" t="s">
        <v>138</v>
      </c>
      <c r="I361" s="156"/>
      <c r="J361" s="103" t="s">
        <v>339</v>
      </c>
      <c r="K361" s="138"/>
      <c r="L361" s="138" t="s">
        <v>437</v>
      </c>
      <c r="M361" s="138" t="s">
        <v>427</v>
      </c>
      <c r="N361" s="150" t="s">
        <v>40</v>
      </c>
      <c r="O361" s="138"/>
      <c r="P361" s="150" t="s">
        <v>150</v>
      </c>
      <c r="Q361" s="138" t="s">
        <v>151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327"/>
      <c r="C362" s="205">
        <v>44669</v>
      </c>
      <c r="D362" s="205">
        <v>44679</v>
      </c>
      <c r="E362" s="21" t="s">
        <v>16</v>
      </c>
      <c r="F362" s="149">
        <v>862631034749688</v>
      </c>
      <c r="G362" s="148"/>
      <c r="H362" s="148" t="s">
        <v>138</v>
      </c>
      <c r="I362" s="156"/>
      <c r="J362" s="103" t="s">
        <v>339</v>
      </c>
      <c r="K362" s="138" t="s">
        <v>398</v>
      </c>
      <c r="L362" s="138" t="s">
        <v>316</v>
      </c>
      <c r="M362" s="138"/>
      <c r="N362" s="150" t="s">
        <v>223</v>
      </c>
      <c r="O362" s="138"/>
      <c r="P362" s="150" t="s">
        <v>166</v>
      </c>
      <c r="Q362" s="138" t="s">
        <v>151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327"/>
      <c r="C363" s="205">
        <v>44669</v>
      </c>
      <c r="D363" s="205">
        <v>44679</v>
      </c>
      <c r="E363" s="21" t="s">
        <v>16</v>
      </c>
      <c r="F363" s="149">
        <v>861694030929838</v>
      </c>
      <c r="G363" s="148"/>
      <c r="H363" s="148" t="s">
        <v>138</v>
      </c>
      <c r="I363" s="156"/>
      <c r="J363" s="103" t="s">
        <v>397</v>
      </c>
      <c r="K363" s="138" t="s">
        <v>173</v>
      </c>
      <c r="L363" s="138" t="s">
        <v>154</v>
      </c>
      <c r="M363" s="138"/>
      <c r="N363" s="150" t="s">
        <v>505</v>
      </c>
      <c r="O363" s="138"/>
      <c r="P363" s="150" t="s">
        <v>150</v>
      </c>
      <c r="Q363" s="138" t="s">
        <v>151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327"/>
      <c r="C364" s="205">
        <v>44669</v>
      </c>
      <c r="D364" s="205">
        <v>44679</v>
      </c>
      <c r="E364" s="21" t="s">
        <v>16</v>
      </c>
      <c r="F364" s="149">
        <v>861694031764291</v>
      </c>
      <c r="G364" s="148"/>
      <c r="H364" s="148" t="s">
        <v>138</v>
      </c>
      <c r="I364" s="156"/>
      <c r="J364" s="103" t="s">
        <v>339</v>
      </c>
      <c r="K364" s="138" t="s">
        <v>187</v>
      </c>
      <c r="L364" s="138" t="s">
        <v>400</v>
      </c>
      <c r="M364" s="150" t="s">
        <v>142</v>
      </c>
      <c r="N364" s="150" t="s">
        <v>40</v>
      </c>
      <c r="O364" s="138"/>
      <c r="P364" s="150" t="s">
        <v>150</v>
      </c>
      <c r="Q364" s="138" t="s">
        <v>151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327"/>
      <c r="C365" s="205">
        <v>44669</v>
      </c>
      <c r="D365" s="205">
        <v>44679</v>
      </c>
      <c r="E365" s="21" t="s">
        <v>16</v>
      </c>
      <c r="F365" s="149">
        <v>862631039253413</v>
      </c>
      <c r="G365" s="148"/>
      <c r="H365" s="148" t="s">
        <v>138</v>
      </c>
      <c r="I365" s="156"/>
      <c r="J365" s="103" t="s">
        <v>339</v>
      </c>
      <c r="K365" s="138" t="s">
        <v>398</v>
      </c>
      <c r="L365" s="138" t="s">
        <v>154</v>
      </c>
      <c r="M365" s="150"/>
      <c r="N365" s="150" t="s">
        <v>223</v>
      </c>
      <c r="O365" s="138"/>
      <c r="P365" s="150" t="s">
        <v>166</v>
      </c>
      <c r="Q365" s="138" t="s">
        <v>151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328"/>
      <c r="C366" s="205">
        <v>44669</v>
      </c>
      <c r="D366" s="205">
        <v>44679</v>
      </c>
      <c r="E366" s="21" t="s">
        <v>16</v>
      </c>
      <c r="F366" s="149">
        <v>863586032925269</v>
      </c>
      <c r="G366" s="148"/>
      <c r="H366" s="148" t="s">
        <v>138</v>
      </c>
      <c r="I366" s="156"/>
      <c r="J366" s="103" t="s">
        <v>352</v>
      </c>
      <c r="K366" s="138"/>
      <c r="L366" s="138" t="s">
        <v>148</v>
      </c>
      <c r="M366" s="150" t="s">
        <v>142</v>
      </c>
      <c r="N366" s="150" t="s">
        <v>40</v>
      </c>
      <c r="O366" s="138"/>
      <c r="P366" s="150" t="s">
        <v>150</v>
      </c>
      <c r="Q366" s="138" t="s">
        <v>151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326" t="s">
        <v>312</v>
      </c>
      <c r="C367" s="205">
        <v>44664</v>
      </c>
      <c r="D367" s="205">
        <v>44666</v>
      </c>
      <c r="E367" s="21" t="s">
        <v>132</v>
      </c>
      <c r="F367" s="149">
        <v>862205051178426</v>
      </c>
      <c r="G367" s="148"/>
      <c r="H367" s="148" t="s">
        <v>157</v>
      </c>
      <c r="I367" s="148"/>
      <c r="J367" s="103" t="s">
        <v>146</v>
      </c>
      <c r="K367" s="138"/>
      <c r="L367" s="138" t="s">
        <v>175</v>
      </c>
      <c r="M367" s="150"/>
      <c r="N367" s="150" t="s">
        <v>193</v>
      </c>
      <c r="O367" s="138"/>
      <c r="P367" s="150" t="s">
        <v>150</v>
      </c>
      <c r="Q367" s="138" t="s">
        <v>151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327"/>
      <c r="C368" s="205">
        <v>44664</v>
      </c>
      <c r="D368" s="205">
        <v>44666</v>
      </c>
      <c r="E368" s="21" t="s">
        <v>132</v>
      </c>
      <c r="F368" s="149">
        <v>861881051089804</v>
      </c>
      <c r="G368" s="148"/>
      <c r="H368" s="148" t="s">
        <v>157</v>
      </c>
      <c r="I368" s="148" t="s">
        <v>342</v>
      </c>
      <c r="J368" s="103" t="s">
        <v>201</v>
      </c>
      <c r="K368" s="138" t="s">
        <v>164</v>
      </c>
      <c r="L368" s="138" t="s">
        <v>174</v>
      </c>
      <c r="M368" s="138" t="s">
        <v>175</v>
      </c>
      <c r="N368" s="150" t="s">
        <v>40</v>
      </c>
      <c r="O368" s="138"/>
      <c r="P368" s="150" t="s">
        <v>150</v>
      </c>
      <c r="Q368" s="138" t="s">
        <v>151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327"/>
      <c r="C369" s="205">
        <v>44664</v>
      </c>
      <c r="D369" s="205">
        <v>44666</v>
      </c>
      <c r="E369" s="21" t="s">
        <v>132</v>
      </c>
      <c r="F369" s="149">
        <v>862205051194100</v>
      </c>
      <c r="G369" s="148" t="s">
        <v>195</v>
      </c>
      <c r="H369" s="148" t="s">
        <v>157</v>
      </c>
      <c r="I369" s="148" t="s">
        <v>214</v>
      </c>
      <c r="J369" s="103" t="s">
        <v>146</v>
      </c>
      <c r="K369" s="138"/>
      <c r="L369" s="138" t="s">
        <v>175</v>
      </c>
      <c r="M369" s="150"/>
      <c r="N369" s="150" t="s">
        <v>193</v>
      </c>
      <c r="O369" s="138"/>
      <c r="P369" s="150" t="s">
        <v>150</v>
      </c>
      <c r="Q369" s="138" t="s">
        <v>151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327"/>
      <c r="C370" s="205">
        <v>44664</v>
      </c>
      <c r="D370" s="205">
        <v>43936</v>
      </c>
      <c r="E370" s="21" t="s">
        <v>38</v>
      </c>
      <c r="F370" s="149">
        <v>860157040222827</v>
      </c>
      <c r="G370" s="148" t="s">
        <v>144</v>
      </c>
      <c r="H370" s="148" t="s">
        <v>138</v>
      </c>
      <c r="I370" s="156"/>
      <c r="J370" s="103" t="s">
        <v>337</v>
      </c>
      <c r="K370" s="138"/>
      <c r="L370" s="138" t="s">
        <v>273</v>
      </c>
      <c r="M370" s="150" t="s">
        <v>161</v>
      </c>
      <c r="N370" s="150" t="s">
        <v>40</v>
      </c>
      <c r="O370" s="138"/>
      <c r="P370" s="150" t="s">
        <v>150</v>
      </c>
      <c r="Q370" s="138" t="s">
        <v>151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328"/>
      <c r="C371" s="205">
        <v>44664</v>
      </c>
      <c r="D371" s="205">
        <v>43936</v>
      </c>
      <c r="E371" s="21" t="s">
        <v>38</v>
      </c>
      <c r="F371" s="149">
        <v>868183035874291</v>
      </c>
      <c r="G371" s="148" t="s">
        <v>144</v>
      </c>
      <c r="H371" s="148" t="s">
        <v>138</v>
      </c>
      <c r="I371" s="148" t="s">
        <v>506</v>
      </c>
      <c r="J371" s="103" t="s">
        <v>146</v>
      </c>
      <c r="K371" s="138"/>
      <c r="L371" s="138" t="s">
        <v>273</v>
      </c>
      <c r="M371" s="150" t="s">
        <v>161</v>
      </c>
      <c r="N371" s="150" t="s">
        <v>40</v>
      </c>
      <c r="O371" s="138"/>
      <c r="P371" s="150" t="s">
        <v>150</v>
      </c>
      <c r="Q371" s="138" t="s">
        <v>151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326" t="s">
        <v>406</v>
      </c>
      <c r="C372" s="205">
        <v>44652</v>
      </c>
      <c r="D372" s="205">
        <v>44658</v>
      </c>
      <c r="E372" s="21" t="s">
        <v>16</v>
      </c>
      <c r="F372" s="149">
        <v>862631039264006</v>
      </c>
      <c r="G372" s="148" t="s">
        <v>144</v>
      </c>
      <c r="H372" s="148" t="s">
        <v>138</v>
      </c>
      <c r="I372" s="156"/>
      <c r="J372" s="103"/>
      <c r="K372" s="138" t="s">
        <v>398</v>
      </c>
      <c r="L372" s="184"/>
      <c r="M372" s="150"/>
      <c r="N372" s="150" t="s">
        <v>223</v>
      </c>
      <c r="O372" s="138"/>
      <c r="P372" s="138" t="s">
        <v>166</v>
      </c>
      <c r="Q372" s="150" t="s">
        <v>151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327"/>
      <c r="C373" s="205">
        <v>44656</v>
      </c>
      <c r="D373" s="205">
        <v>44658</v>
      </c>
      <c r="E373" s="21" t="s">
        <v>19</v>
      </c>
      <c r="F373" s="149">
        <v>864811037229833</v>
      </c>
      <c r="G373" s="156"/>
      <c r="H373" s="148" t="s">
        <v>138</v>
      </c>
      <c r="I373" s="156"/>
      <c r="J373" s="103" t="s">
        <v>219</v>
      </c>
      <c r="K373" s="138" t="s">
        <v>187</v>
      </c>
      <c r="L373" s="184" t="s">
        <v>211</v>
      </c>
      <c r="M373" s="150" t="s">
        <v>192</v>
      </c>
      <c r="N373" s="150" t="s">
        <v>217</v>
      </c>
      <c r="O373" s="138"/>
      <c r="P373" s="138" t="s">
        <v>150</v>
      </c>
      <c r="Q373" s="150" t="s">
        <v>507</v>
      </c>
      <c r="R373" s="138" t="s">
        <v>71</v>
      </c>
      <c r="S373" s="139" t="s">
        <v>508</v>
      </c>
      <c r="T373" s="140" t="s">
        <v>75</v>
      </c>
      <c r="U373" s="175"/>
      <c r="V373" s="21"/>
    </row>
    <row r="374" spans="1:22" ht="16.5" customHeight="1" x14ac:dyDescent="0.25">
      <c r="A374" s="175">
        <v>361</v>
      </c>
      <c r="B374" s="327"/>
      <c r="C374" s="205">
        <v>44656</v>
      </c>
      <c r="D374" s="205">
        <v>44658</v>
      </c>
      <c r="E374" s="21" t="s">
        <v>19</v>
      </c>
      <c r="F374" s="149">
        <v>866192037819396</v>
      </c>
      <c r="G374" s="156"/>
      <c r="H374" s="148" t="s">
        <v>138</v>
      </c>
      <c r="I374" s="156"/>
      <c r="J374" s="103"/>
      <c r="K374" s="138" t="s">
        <v>500</v>
      </c>
      <c r="L374" s="184"/>
      <c r="M374" s="150"/>
      <c r="N374" s="150" t="s">
        <v>165</v>
      </c>
      <c r="O374" s="138"/>
      <c r="P374" s="138" t="s">
        <v>166</v>
      </c>
      <c r="Q374" s="150" t="s">
        <v>507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327"/>
      <c r="C375" s="205">
        <v>44656</v>
      </c>
      <c r="D375" s="205">
        <v>44658</v>
      </c>
      <c r="E375" s="21" t="s">
        <v>19</v>
      </c>
      <c r="F375" s="149">
        <v>866192037805098</v>
      </c>
      <c r="G375" s="156"/>
      <c r="H375" s="148" t="s">
        <v>138</v>
      </c>
      <c r="I375" s="156"/>
      <c r="J375" s="103" t="s">
        <v>352</v>
      </c>
      <c r="K375" s="138" t="s">
        <v>500</v>
      </c>
      <c r="L375" s="138" t="s">
        <v>509</v>
      </c>
      <c r="M375" s="150"/>
      <c r="N375" s="150" t="s">
        <v>165</v>
      </c>
      <c r="O375" s="138"/>
      <c r="P375" s="138" t="s">
        <v>166</v>
      </c>
      <c r="Q375" s="150" t="s">
        <v>507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327"/>
      <c r="C376" s="205">
        <v>44656</v>
      </c>
      <c r="D376" s="205">
        <v>44658</v>
      </c>
      <c r="E376" s="21" t="s">
        <v>19</v>
      </c>
      <c r="F376" s="149">
        <v>868345035617828</v>
      </c>
      <c r="G376" s="156"/>
      <c r="H376" s="148" t="s">
        <v>138</v>
      </c>
      <c r="I376" s="156"/>
      <c r="J376" s="103"/>
      <c r="K376" s="138" t="s">
        <v>500</v>
      </c>
      <c r="L376" s="138"/>
      <c r="M376" s="150"/>
      <c r="N376" s="150" t="s">
        <v>165</v>
      </c>
      <c r="O376" s="138"/>
      <c r="P376" s="138" t="s">
        <v>166</v>
      </c>
      <c r="Q376" s="150" t="s">
        <v>507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327"/>
      <c r="C377" s="205">
        <v>44656</v>
      </c>
      <c r="D377" s="205">
        <v>44658</v>
      </c>
      <c r="E377" s="21" t="s">
        <v>38</v>
      </c>
      <c r="F377" s="149">
        <v>868183033826863</v>
      </c>
      <c r="G377" s="156"/>
      <c r="H377" s="148" t="s">
        <v>138</v>
      </c>
      <c r="I377" s="156"/>
      <c r="J377" s="103" t="s">
        <v>219</v>
      </c>
      <c r="K377" s="138" t="s">
        <v>140</v>
      </c>
      <c r="L377" s="184" t="s">
        <v>369</v>
      </c>
      <c r="M377" s="150" t="s">
        <v>161</v>
      </c>
      <c r="N377" s="150" t="s">
        <v>408</v>
      </c>
      <c r="O377" s="138"/>
      <c r="P377" s="138" t="s">
        <v>166</v>
      </c>
      <c r="Q377" s="150" t="s">
        <v>151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327"/>
      <c r="C378" s="205">
        <v>44656</v>
      </c>
      <c r="D378" s="205">
        <v>44658</v>
      </c>
      <c r="E378" s="21" t="s">
        <v>38</v>
      </c>
      <c r="F378" s="149">
        <v>868183033875191</v>
      </c>
      <c r="G378" s="156"/>
      <c r="H378" s="148" t="s">
        <v>138</v>
      </c>
      <c r="I378" s="156"/>
      <c r="J378" s="103" t="s">
        <v>352</v>
      </c>
      <c r="K378" s="138"/>
      <c r="L378" s="184" t="s">
        <v>369</v>
      </c>
      <c r="M378" s="150" t="s">
        <v>161</v>
      </c>
      <c r="N378" s="150" t="s">
        <v>40</v>
      </c>
      <c r="O378" s="138"/>
      <c r="P378" s="138" t="s">
        <v>150</v>
      </c>
      <c r="Q378" s="150" t="s">
        <v>151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328"/>
      <c r="C379" s="205">
        <v>44656</v>
      </c>
      <c r="D379" s="205">
        <v>44658</v>
      </c>
      <c r="E379" s="21" t="s">
        <v>38</v>
      </c>
      <c r="F379" s="149">
        <v>868183033853610</v>
      </c>
      <c r="G379" s="148" t="s">
        <v>126</v>
      </c>
      <c r="H379" s="148" t="s">
        <v>138</v>
      </c>
      <c r="I379" s="156"/>
      <c r="J379" s="103" t="s">
        <v>219</v>
      </c>
      <c r="K379" s="138"/>
      <c r="L379" s="138" t="s">
        <v>275</v>
      </c>
      <c r="M379" s="150" t="s">
        <v>161</v>
      </c>
      <c r="N379" s="150" t="s">
        <v>40</v>
      </c>
      <c r="O379" s="138"/>
      <c r="P379" s="138" t="s">
        <v>150</v>
      </c>
      <c r="Q379" s="150" t="s">
        <v>151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326" t="s">
        <v>511</v>
      </c>
      <c r="C380" s="205">
        <v>44679</v>
      </c>
      <c r="D380" s="205">
        <v>44680</v>
      </c>
      <c r="E380" s="21" t="s">
        <v>16</v>
      </c>
      <c r="F380" s="149">
        <v>862846048309085</v>
      </c>
      <c r="G380" s="148"/>
      <c r="H380" s="148" t="s">
        <v>138</v>
      </c>
      <c r="I380" s="156"/>
      <c r="J380" s="103" t="s">
        <v>158</v>
      </c>
      <c r="K380" s="138" t="s">
        <v>510</v>
      </c>
      <c r="L380" s="138" t="s">
        <v>154</v>
      </c>
      <c r="M380" s="150" t="s">
        <v>142</v>
      </c>
      <c r="N380" s="150" t="s">
        <v>408</v>
      </c>
      <c r="O380" s="138"/>
      <c r="P380" s="150" t="s">
        <v>150</v>
      </c>
      <c r="Q380" s="138" t="s">
        <v>151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328"/>
      <c r="C381" s="205">
        <v>44666</v>
      </c>
      <c r="D381" s="205">
        <v>44669</v>
      </c>
      <c r="E381" s="21" t="s">
        <v>39</v>
      </c>
      <c r="F381" s="149">
        <v>862549040727391</v>
      </c>
      <c r="G381" s="148" t="s">
        <v>195</v>
      </c>
      <c r="H381" s="148" t="s">
        <v>138</v>
      </c>
      <c r="I381" s="156"/>
      <c r="J381" s="103" t="s">
        <v>170</v>
      </c>
      <c r="K381" s="138" t="s">
        <v>353</v>
      </c>
      <c r="L381" s="138"/>
      <c r="M381" s="138" t="s">
        <v>182</v>
      </c>
      <c r="N381" s="150" t="s">
        <v>172</v>
      </c>
      <c r="O381" s="138"/>
      <c r="P381" s="150" t="s">
        <v>150</v>
      </c>
      <c r="Q381" s="138" t="s">
        <v>70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326" t="s">
        <v>185</v>
      </c>
      <c r="C382" s="205">
        <v>44652</v>
      </c>
      <c r="D382" s="205">
        <v>44652</v>
      </c>
      <c r="E382" s="21" t="s">
        <v>98</v>
      </c>
      <c r="F382" s="149">
        <v>2111054</v>
      </c>
      <c r="G382" s="156"/>
      <c r="H382" s="148" t="s">
        <v>157</v>
      </c>
      <c r="I382" s="148" t="s">
        <v>512</v>
      </c>
      <c r="J382" s="103"/>
      <c r="K382" s="138" t="s">
        <v>225</v>
      </c>
      <c r="L382" s="184"/>
      <c r="M382" s="150"/>
      <c r="N382" s="150" t="s">
        <v>57</v>
      </c>
      <c r="O382" s="138"/>
      <c r="P382" s="138" t="s">
        <v>410</v>
      </c>
      <c r="Q382" s="150" t="s">
        <v>151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327"/>
      <c r="C383" s="205">
        <v>44652</v>
      </c>
      <c r="D383" s="205">
        <v>44652</v>
      </c>
      <c r="E383" s="21" t="s">
        <v>98</v>
      </c>
      <c r="F383" s="149">
        <v>2111013</v>
      </c>
      <c r="G383" s="156"/>
      <c r="H383" s="148" t="s">
        <v>157</v>
      </c>
      <c r="I383" s="148" t="s">
        <v>513</v>
      </c>
      <c r="J383" s="103"/>
      <c r="K383" s="138" t="s">
        <v>225</v>
      </c>
      <c r="L383" s="184"/>
      <c r="M383" s="150"/>
      <c r="N383" s="150" t="s">
        <v>57</v>
      </c>
      <c r="O383" s="138"/>
      <c r="P383" s="138" t="s">
        <v>410</v>
      </c>
      <c r="Q383" s="150" t="s">
        <v>151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327"/>
      <c r="C384" s="205">
        <v>44652</v>
      </c>
      <c r="D384" s="205">
        <v>44652</v>
      </c>
      <c r="E384" s="21" t="s">
        <v>98</v>
      </c>
      <c r="F384" s="149" t="s">
        <v>514</v>
      </c>
      <c r="G384" s="148"/>
      <c r="H384" s="148" t="s">
        <v>157</v>
      </c>
      <c r="I384" s="148" t="s">
        <v>515</v>
      </c>
      <c r="J384" s="103"/>
      <c r="K384" s="138" t="s">
        <v>225</v>
      </c>
      <c r="L384" s="138"/>
      <c r="M384" s="150"/>
      <c r="N384" s="150" t="s">
        <v>57</v>
      </c>
      <c r="O384" s="138"/>
      <c r="P384" s="138" t="s">
        <v>410</v>
      </c>
      <c r="Q384" s="150" t="s">
        <v>151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328"/>
      <c r="C385" s="205">
        <v>44657</v>
      </c>
      <c r="D385" s="205" t="s">
        <v>516</v>
      </c>
      <c r="E385" s="21" t="s">
        <v>98</v>
      </c>
      <c r="F385" s="149">
        <v>21060028</v>
      </c>
      <c r="G385" s="156"/>
      <c r="H385" s="148" t="s">
        <v>157</v>
      </c>
      <c r="I385" s="148" t="s">
        <v>517</v>
      </c>
      <c r="J385" s="103"/>
      <c r="K385" s="138" t="s">
        <v>225</v>
      </c>
      <c r="L385" s="138"/>
      <c r="M385" s="150"/>
      <c r="N385" s="150" t="s">
        <v>57</v>
      </c>
      <c r="O385" s="138"/>
      <c r="P385" s="138" t="s">
        <v>410</v>
      </c>
      <c r="Q385" s="150" t="s">
        <v>151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326" t="s">
        <v>291</v>
      </c>
      <c r="C386" s="205">
        <v>44652</v>
      </c>
      <c r="D386" s="205">
        <v>44652</v>
      </c>
      <c r="E386" s="21" t="s">
        <v>19</v>
      </c>
      <c r="F386" s="149">
        <v>864811036918105</v>
      </c>
      <c r="G386" s="148" t="s">
        <v>144</v>
      </c>
      <c r="H386" s="148" t="s">
        <v>157</v>
      </c>
      <c r="I386" s="156"/>
      <c r="J386" s="103" t="s">
        <v>158</v>
      </c>
      <c r="K386" s="138" t="s">
        <v>187</v>
      </c>
      <c r="L386" s="184" t="s">
        <v>458</v>
      </c>
      <c r="M386" s="150" t="s">
        <v>188</v>
      </c>
      <c r="N386" s="150" t="s">
        <v>217</v>
      </c>
      <c r="O386" s="138"/>
      <c r="P386" s="138" t="s">
        <v>150</v>
      </c>
      <c r="Q386" s="150" t="s">
        <v>151</v>
      </c>
      <c r="R386" s="138" t="s">
        <v>71</v>
      </c>
      <c r="S386" s="139" t="s">
        <v>30</v>
      </c>
      <c r="T386" s="140" t="s">
        <v>75</v>
      </c>
      <c r="U386" s="138"/>
      <c r="V386" s="52"/>
    </row>
    <row r="387" spans="1:22" s="2" customFormat="1" ht="16.5" customHeight="1" x14ac:dyDescent="0.25">
      <c r="A387" s="175">
        <v>374</v>
      </c>
      <c r="B387" s="327"/>
      <c r="C387" s="205">
        <v>44652</v>
      </c>
      <c r="D387" s="205">
        <v>44652</v>
      </c>
      <c r="E387" s="21" t="s">
        <v>19</v>
      </c>
      <c r="F387" s="149">
        <v>868926033907822</v>
      </c>
      <c r="G387" s="148" t="s">
        <v>144</v>
      </c>
      <c r="H387" s="148" t="s">
        <v>157</v>
      </c>
      <c r="I387" s="156"/>
      <c r="J387" s="103" t="s">
        <v>215</v>
      </c>
      <c r="K387" s="138" t="s">
        <v>187</v>
      </c>
      <c r="L387" s="184" t="s">
        <v>210</v>
      </c>
      <c r="M387" s="150" t="s">
        <v>188</v>
      </c>
      <c r="N387" s="150" t="s">
        <v>217</v>
      </c>
      <c r="O387" s="138"/>
      <c r="P387" s="138" t="s">
        <v>150</v>
      </c>
      <c r="Q387" s="150" t="s">
        <v>151</v>
      </c>
      <c r="R387" s="138" t="s">
        <v>71</v>
      </c>
      <c r="S387" s="139" t="s">
        <v>30</v>
      </c>
      <c r="T387" s="140" t="s">
        <v>75</v>
      </c>
      <c r="U387" s="138"/>
      <c r="V387" s="52"/>
    </row>
    <row r="388" spans="1:22" ht="16.5" customHeight="1" x14ac:dyDescent="0.25">
      <c r="A388" s="175">
        <v>375</v>
      </c>
      <c r="B388" s="327"/>
      <c r="C388" s="205">
        <v>44666</v>
      </c>
      <c r="D388" s="205">
        <v>44666</v>
      </c>
      <c r="E388" s="21" t="s">
        <v>19</v>
      </c>
      <c r="F388" s="149">
        <v>868926033940781</v>
      </c>
      <c r="G388" s="148"/>
      <c r="H388" s="148" t="s">
        <v>157</v>
      </c>
      <c r="I388" s="156"/>
      <c r="J388" s="103" t="s">
        <v>196</v>
      </c>
      <c r="K388" s="138" t="s">
        <v>187</v>
      </c>
      <c r="L388" s="184" t="s">
        <v>210</v>
      </c>
      <c r="M388" s="150" t="s">
        <v>188</v>
      </c>
      <c r="N388" s="150" t="s">
        <v>518</v>
      </c>
      <c r="O388" s="138"/>
      <c r="P388" s="150" t="s">
        <v>150</v>
      </c>
      <c r="Q388" s="138" t="s">
        <v>70</v>
      </c>
      <c r="R388" s="139" t="s">
        <v>71</v>
      </c>
      <c r="S388" s="148" t="s">
        <v>177</v>
      </c>
      <c r="T388" s="140"/>
      <c r="U388" s="175"/>
      <c r="V388" s="21"/>
    </row>
    <row r="389" spans="1:22" ht="16.5" customHeight="1" x14ac:dyDescent="0.25">
      <c r="A389" s="175">
        <v>376</v>
      </c>
      <c r="B389" s="327"/>
      <c r="C389" s="205">
        <v>44666</v>
      </c>
      <c r="D389" s="205">
        <v>44669</v>
      </c>
      <c r="E389" s="21" t="s">
        <v>19</v>
      </c>
      <c r="F389" s="149">
        <v>869627031758436</v>
      </c>
      <c r="G389" s="148"/>
      <c r="H389" s="148" t="s">
        <v>157</v>
      </c>
      <c r="I389" s="156"/>
      <c r="J389" s="103" t="s">
        <v>191</v>
      </c>
      <c r="K389" s="138" t="s">
        <v>187</v>
      </c>
      <c r="L389" s="138" t="s">
        <v>277</v>
      </c>
      <c r="M389" s="150"/>
      <c r="N389" s="150" t="s">
        <v>518</v>
      </c>
      <c r="O389" s="138"/>
      <c r="P389" s="150" t="s">
        <v>150</v>
      </c>
      <c r="Q389" s="138" t="s">
        <v>70</v>
      </c>
      <c r="R389" s="139" t="s">
        <v>71</v>
      </c>
      <c r="S389" s="148" t="s">
        <v>177</v>
      </c>
      <c r="T389" s="140"/>
      <c r="U389" s="175"/>
      <c r="V389" s="21"/>
    </row>
    <row r="390" spans="1:22" ht="16.5" customHeight="1" x14ac:dyDescent="0.25">
      <c r="A390" s="175">
        <v>377</v>
      </c>
      <c r="B390" s="327"/>
      <c r="C390" s="205">
        <v>44666</v>
      </c>
      <c r="D390" s="205">
        <v>44669</v>
      </c>
      <c r="E390" s="21" t="s">
        <v>19</v>
      </c>
      <c r="F390" s="149">
        <v>864811037291817</v>
      </c>
      <c r="G390" s="148"/>
      <c r="H390" s="148" t="s">
        <v>157</v>
      </c>
      <c r="I390" s="156"/>
      <c r="J390" s="103" t="s">
        <v>186</v>
      </c>
      <c r="K390" s="138" t="s">
        <v>283</v>
      </c>
      <c r="L390" s="149" t="s">
        <v>192</v>
      </c>
      <c r="M390" s="150"/>
      <c r="N390" s="150" t="s">
        <v>262</v>
      </c>
      <c r="O390" s="138"/>
      <c r="P390" s="150" t="s">
        <v>166</v>
      </c>
      <c r="Q390" s="138" t="s">
        <v>70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327"/>
      <c r="C391" s="205">
        <v>44666</v>
      </c>
      <c r="D391" s="205">
        <v>44669</v>
      </c>
      <c r="E391" s="21" t="s">
        <v>19</v>
      </c>
      <c r="F391" s="149">
        <v>864811037282337</v>
      </c>
      <c r="G391" s="148"/>
      <c r="H391" s="148" t="s">
        <v>157</v>
      </c>
      <c r="I391" s="156"/>
      <c r="J391" s="103" t="s">
        <v>186</v>
      </c>
      <c r="K391" s="138" t="s">
        <v>187</v>
      </c>
      <c r="L391" s="149" t="s">
        <v>294</v>
      </c>
      <c r="M391" s="150"/>
      <c r="N391" s="150" t="s">
        <v>518</v>
      </c>
      <c r="O391" s="138"/>
      <c r="P391" s="150" t="s">
        <v>150</v>
      </c>
      <c r="Q391" s="138" t="s">
        <v>70</v>
      </c>
      <c r="R391" s="139" t="s">
        <v>71</v>
      </c>
      <c r="S391" s="148" t="s">
        <v>177</v>
      </c>
      <c r="T391" s="140"/>
      <c r="U391" s="175"/>
      <c r="V391" s="21"/>
    </row>
    <row r="392" spans="1:22" ht="16.5" customHeight="1" x14ac:dyDescent="0.25">
      <c r="A392" s="175">
        <v>379</v>
      </c>
      <c r="B392" s="327"/>
      <c r="C392" s="205">
        <v>44672</v>
      </c>
      <c r="D392" s="205">
        <v>44674</v>
      </c>
      <c r="E392" s="21" t="s">
        <v>19</v>
      </c>
      <c r="F392" s="149">
        <v>864811036941362</v>
      </c>
      <c r="G392" s="148"/>
      <c r="H392" s="148" t="s">
        <v>157</v>
      </c>
      <c r="I392" s="156"/>
      <c r="J392" s="103"/>
      <c r="K392" s="138" t="s">
        <v>519</v>
      </c>
      <c r="L392" s="138"/>
      <c r="M392" s="150"/>
      <c r="N392" s="150" t="s">
        <v>165</v>
      </c>
      <c r="O392" s="138"/>
      <c r="P392" s="150" t="s">
        <v>166</v>
      </c>
      <c r="Q392" s="138" t="s">
        <v>151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327"/>
      <c r="C393" s="205">
        <v>44674</v>
      </c>
      <c r="D393" s="205">
        <v>44674</v>
      </c>
      <c r="E393" s="21" t="s">
        <v>19</v>
      </c>
      <c r="F393" s="149">
        <v>868926033940781</v>
      </c>
      <c r="G393" s="148"/>
      <c r="H393" s="148" t="s">
        <v>157</v>
      </c>
      <c r="I393" s="156"/>
      <c r="J393" s="103" t="s">
        <v>215</v>
      </c>
      <c r="K393" s="138" t="s">
        <v>520</v>
      </c>
      <c r="L393" s="138" t="s">
        <v>188</v>
      </c>
      <c r="M393" s="150"/>
      <c r="N393" s="150" t="s">
        <v>322</v>
      </c>
      <c r="O393" s="138"/>
      <c r="P393" s="150" t="s">
        <v>150</v>
      </c>
      <c r="Q393" s="138" t="s">
        <v>151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327"/>
      <c r="C394" s="205">
        <v>44652</v>
      </c>
      <c r="D394" s="205">
        <v>44652</v>
      </c>
      <c r="E394" s="21" t="s">
        <v>38</v>
      </c>
      <c r="F394" s="149">
        <v>868183037798050</v>
      </c>
      <c r="G394" s="156"/>
      <c r="H394" s="148" t="s">
        <v>157</v>
      </c>
      <c r="I394" s="156"/>
      <c r="J394" s="103" t="s">
        <v>163</v>
      </c>
      <c r="K394" s="138"/>
      <c r="L394" s="138"/>
      <c r="M394" s="150" t="s">
        <v>161</v>
      </c>
      <c r="N394" s="150" t="s">
        <v>40</v>
      </c>
      <c r="O394" s="138"/>
      <c r="P394" s="150" t="s">
        <v>150</v>
      </c>
      <c r="Q394" s="138" t="s">
        <v>151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327"/>
      <c r="C395" s="205">
        <v>44666</v>
      </c>
      <c r="D395" s="205">
        <v>44696</v>
      </c>
      <c r="E395" s="21" t="s">
        <v>38</v>
      </c>
      <c r="F395" s="149">
        <v>202104011440923</v>
      </c>
      <c r="G395" s="148"/>
      <c r="H395" s="148" t="s">
        <v>157</v>
      </c>
      <c r="I395" s="156"/>
      <c r="J395" s="103" t="s">
        <v>163</v>
      </c>
      <c r="K395" s="138"/>
      <c r="L395" s="138" t="s">
        <v>161</v>
      </c>
      <c r="M395" s="150"/>
      <c r="N395" s="150" t="s">
        <v>193</v>
      </c>
      <c r="O395" s="138"/>
      <c r="P395" s="150" t="s">
        <v>150</v>
      </c>
      <c r="Q395" s="138" t="s">
        <v>70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327"/>
      <c r="C396" s="205">
        <v>44672</v>
      </c>
      <c r="D396" s="205">
        <v>44674</v>
      </c>
      <c r="E396" s="21" t="s">
        <v>38</v>
      </c>
      <c r="F396" s="149">
        <v>868183034572409</v>
      </c>
      <c r="G396" s="148"/>
      <c r="H396" s="148" t="s">
        <v>157</v>
      </c>
      <c r="I396" s="156"/>
      <c r="J396" s="103" t="s">
        <v>287</v>
      </c>
      <c r="K396" s="138"/>
      <c r="L396" s="138" t="s">
        <v>237</v>
      </c>
      <c r="M396" s="138" t="s">
        <v>161</v>
      </c>
      <c r="N396" s="150" t="s">
        <v>40</v>
      </c>
      <c r="O396" s="138"/>
      <c r="P396" s="150" t="s">
        <v>150</v>
      </c>
      <c r="Q396" s="138" t="s">
        <v>151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327"/>
      <c r="C397" s="205">
        <v>44672</v>
      </c>
      <c r="D397" s="205">
        <v>44674</v>
      </c>
      <c r="E397" s="21" t="s">
        <v>38</v>
      </c>
      <c r="F397" s="149">
        <v>868183035889554</v>
      </c>
      <c r="G397" s="148"/>
      <c r="H397" s="148" t="s">
        <v>157</v>
      </c>
      <c r="I397" s="156"/>
      <c r="J397" s="103" t="s">
        <v>521</v>
      </c>
      <c r="K397" s="138"/>
      <c r="L397" s="138" t="s">
        <v>305</v>
      </c>
      <c r="M397" s="138" t="s">
        <v>161</v>
      </c>
      <c r="N397" s="150" t="s">
        <v>40</v>
      </c>
      <c r="O397" s="138"/>
      <c r="P397" s="150" t="s">
        <v>150</v>
      </c>
      <c r="Q397" s="138" t="s">
        <v>151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327"/>
      <c r="C398" s="205">
        <v>44674</v>
      </c>
      <c r="D398" s="205">
        <v>44674</v>
      </c>
      <c r="E398" s="21" t="s">
        <v>38</v>
      </c>
      <c r="F398" s="149">
        <v>860157040204700</v>
      </c>
      <c r="G398" s="148"/>
      <c r="H398" s="148" t="s">
        <v>157</v>
      </c>
      <c r="I398" s="156"/>
      <c r="J398" s="103" t="s">
        <v>215</v>
      </c>
      <c r="K398" s="138"/>
      <c r="L398" s="138" t="s">
        <v>522</v>
      </c>
      <c r="M398" s="138" t="s">
        <v>161</v>
      </c>
      <c r="N398" s="150" t="s">
        <v>40</v>
      </c>
      <c r="O398" s="138"/>
      <c r="P398" s="150" t="s">
        <v>150</v>
      </c>
      <c r="Q398" s="138" t="s">
        <v>151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327"/>
      <c r="C399" s="205">
        <v>44674</v>
      </c>
      <c r="D399" s="205">
        <v>44674</v>
      </c>
      <c r="E399" s="21" t="s">
        <v>38</v>
      </c>
      <c r="F399" s="149">
        <v>868183033787347</v>
      </c>
      <c r="G399" s="148"/>
      <c r="H399" s="148" t="s">
        <v>157</v>
      </c>
      <c r="I399" s="156"/>
      <c r="J399" s="103" t="s">
        <v>523</v>
      </c>
      <c r="K399" s="138"/>
      <c r="L399" s="138" t="s">
        <v>524</v>
      </c>
      <c r="M399" s="138" t="s">
        <v>161</v>
      </c>
      <c r="N399" s="150" t="s">
        <v>40</v>
      </c>
      <c r="O399" s="138"/>
      <c r="P399" s="150" t="s">
        <v>150</v>
      </c>
      <c r="Q399" s="138" t="s">
        <v>151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328"/>
      <c r="C400" s="205">
        <v>44674</v>
      </c>
      <c r="D400" s="205">
        <v>44674</v>
      </c>
      <c r="E400" s="21" t="s">
        <v>38</v>
      </c>
      <c r="F400" s="149">
        <v>860157040206838</v>
      </c>
      <c r="G400" s="148"/>
      <c r="H400" s="148" t="s">
        <v>157</v>
      </c>
      <c r="I400" s="156"/>
      <c r="J400" s="103" t="s">
        <v>215</v>
      </c>
      <c r="K400" s="138"/>
      <c r="L400" s="138" t="s">
        <v>522</v>
      </c>
      <c r="M400" s="138" t="s">
        <v>161</v>
      </c>
      <c r="N400" s="150" t="s">
        <v>40</v>
      </c>
      <c r="O400" s="138"/>
      <c r="P400" s="150" t="s">
        <v>150</v>
      </c>
      <c r="Q400" s="138" t="s">
        <v>151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326" t="s">
        <v>321</v>
      </c>
      <c r="C401" s="205">
        <v>44652</v>
      </c>
      <c r="D401" s="205">
        <v>44656</v>
      </c>
      <c r="E401" s="21" t="s">
        <v>16</v>
      </c>
      <c r="F401" s="149">
        <v>861694037972096</v>
      </c>
      <c r="G401" s="148"/>
      <c r="H401" s="148" t="s">
        <v>138</v>
      </c>
      <c r="I401" s="156"/>
      <c r="J401" s="103" t="s">
        <v>158</v>
      </c>
      <c r="K401" s="138"/>
      <c r="L401" s="184" t="s">
        <v>141</v>
      </c>
      <c r="M401" s="150"/>
      <c r="N401" s="150" t="s">
        <v>40</v>
      </c>
      <c r="O401" s="138"/>
      <c r="P401" s="138" t="s">
        <v>150</v>
      </c>
      <c r="Q401" s="150" t="s">
        <v>151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327"/>
      <c r="C402" s="205">
        <v>44677</v>
      </c>
      <c r="D402" s="205">
        <v>44678</v>
      </c>
      <c r="E402" s="21" t="s">
        <v>16</v>
      </c>
      <c r="F402" s="149">
        <v>861694037959077</v>
      </c>
      <c r="G402" s="148"/>
      <c r="H402" s="148" t="s">
        <v>138</v>
      </c>
      <c r="I402" s="156"/>
      <c r="J402" s="103" t="s">
        <v>227</v>
      </c>
      <c r="K402" s="138" t="s">
        <v>164</v>
      </c>
      <c r="L402" s="184" t="s">
        <v>148</v>
      </c>
      <c r="M402" s="150" t="s">
        <v>142</v>
      </c>
      <c r="N402" s="150" t="s">
        <v>223</v>
      </c>
      <c r="O402" s="138"/>
      <c r="P402" s="150" t="s">
        <v>166</v>
      </c>
      <c r="Q402" s="138" t="s">
        <v>151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327"/>
      <c r="C403" s="205">
        <v>44677</v>
      </c>
      <c r="D403" s="205">
        <v>44678</v>
      </c>
      <c r="E403" s="21" t="s">
        <v>16</v>
      </c>
      <c r="F403" s="149">
        <v>866104022191129</v>
      </c>
      <c r="G403" s="148"/>
      <c r="H403" s="148" t="s">
        <v>138</v>
      </c>
      <c r="I403" s="156"/>
      <c r="J403" s="103" t="s">
        <v>227</v>
      </c>
      <c r="K403" s="138" t="s">
        <v>164</v>
      </c>
      <c r="L403" s="138" t="s">
        <v>525</v>
      </c>
      <c r="M403" s="150" t="s">
        <v>142</v>
      </c>
      <c r="N403" s="150" t="s">
        <v>223</v>
      </c>
      <c r="O403" s="138"/>
      <c r="P403" s="150" t="s">
        <v>166</v>
      </c>
      <c r="Q403" s="138" t="s">
        <v>151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327"/>
      <c r="C404" s="205">
        <v>44677</v>
      </c>
      <c r="D404" s="205">
        <v>44678</v>
      </c>
      <c r="E404" s="21" t="s">
        <v>16</v>
      </c>
      <c r="F404" s="149">
        <v>866104022178803</v>
      </c>
      <c r="G404" s="148"/>
      <c r="H404" s="148" t="s">
        <v>138</v>
      </c>
      <c r="I404" s="156"/>
      <c r="J404" s="103" t="s">
        <v>227</v>
      </c>
      <c r="K404" s="138" t="s">
        <v>164</v>
      </c>
      <c r="L404" s="138" t="s">
        <v>525</v>
      </c>
      <c r="M404" s="150" t="s">
        <v>142</v>
      </c>
      <c r="N404" s="150" t="s">
        <v>223</v>
      </c>
      <c r="O404" s="138"/>
      <c r="P404" s="150" t="s">
        <v>166</v>
      </c>
      <c r="Q404" s="138" t="s">
        <v>151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327"/>
      <c r="C405" s="205">
        <v>44677</v>
      </c>
      <c r="D405" s="205">
        <v>44678</v>
      </c>
      <c r="E405" s="21" t="s">
        <v>16</v>
      </c>
      <c r="F405" s="149">
        <v>862631034748219</v>
      </c>
      <c r="G405" s="148" t="s">
        <v>144</v>
      </c>
      <c r="H405" s="148" t="s">
        <v>138</v>
      </c>
      <c r="I405" s="148" t="s">
        <v>214</v>
      </c>
      <c r="J405" s="103" t="s">
        <v>227</v>
      </c>
      <c r="K405" s="138"/>
      <c r="L405" s="138" t="s">
        <v>400</v>
      </c>
      <c r="M405" s="150" t="s">
        <v>142</v>
      </c>
      <c r="N405" s="150" t="s">
        <v>40</v>
      </c>
      <c r="O405" s="138"/>
      <c r="P405" s="138" t="s">
        <v>150</v>
      </c>
      <c r="Q405" s="150" t="s">
        <v>151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327"/>
      <c r="C406" s="205">
        <v>44677</v>
      </c>
      <c r="D406" s="205">
        <v>44678</v>
      </c>
      <c r="E406" s="21" t="s">
        <v>16</v>
      </c>
      <c r="F406" s="149">
        <v>862631039271365</v>
      </c>
      <c r="G406" s="148"/>
      <c r="H406" s="148" t="s">
        <v>138</v>
      </c>
      <c r="I406" s="156"/>
      <c r="J406" s="103" t="s">
        <v>227</v>
      </c>
      <c r="K406" s="138" t="s">
        <v>187</v>
      </c>
      <c r="L406" s="138" t="s">
        <v>148</v>
      </c>
      <c r="M406" s="150" t="s">
        <v>142</v>
      </c>
      <c r="N406" s="150" t="s">
        <v>40</v>
      </c>
      <c r="O406" s="138"/>
      <c r="P406" s="138" t="s">
        <v>150</v>
      </c>
      <c r="Q406" s="150" t="s">
        <v>151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327"/>
      <c r="C407" s="205">
        <v>44652</v>
      </c>
      <c r="D407" s="205">
        <v>44656</v>
      </c>
      <c r="E407" s="21" t="s">
        <v>43</v>
      </c>
      <c r="F407" s="149">
        <v>867717030546940</v>
      </c>
      <c r="G407" s="148"/>
      <c r="H407" s="148" t="s">
        <v>138</v>
      </c>
      <c r="I407" s="156"/>
      <c r="J407" s="103" t="s">
        <v>227</v>
      </c>
      <c r="K407" s="138"/>
      <c r="L407" s="138" t="s">
        <v>233</v>
      </c>
      <c r="M407" s="150" t="s">
        <v>161</v>
      </c>
      <c r="N407" s="150" t="s">
        <v>40</v>
      </c>
      <c r="O407" s="138"/>
      <c r="P407" s="150" t="s">
        <v>150</v>
      </c>
      <c r="Q407" s="138" t="s">
        <v>151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327"/>
      <c r="C408" s="205">
        <v>44652</v>
      </c>
      <c r="D408" s="205">
        <v>44656</v>
      </c>
      <c r="E408" s="21" t="s">
        <v>17</v>
      </c>
      <c r="F408" s="149">
        <v>866104028740523</v>
      </c>
      <c r="G408" s="148"/>
      <c r="H408" s="148" t="s">
        <v>138</v>
      </c>
      <c r="I408" s="156"/>
      <c r="J408" s="103" t="s">
        <v>227</v>
      </c>
      <c r="K408" s="138" t="s">
        <v>164</v>
      </c>
      <c r="L408" s="138" t="s">
        <v>526</v>
      </c>
      <c r="M408" s="150"/>
      <c r="N408" s="150" t="s">
        <v>223</v>
      </c>
      <c r="O408" s="138"/>
      <c r="P408" s="150" t="s">
        <v>166</v>
      </c>
      <c r="Q408" s="138" t="s">
        <v>151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327"/>
      <c r="C409" s="205">
        <v>44652</v>
      </c>
      <c r="D409" s="205">
        <v>44656</v>
      </c>
      <c r="E409" s="21" t="s">
        <v>17</v>
      </c>
      <c r="F409" s="149">
        <v>866104022167467</v>
      </c>
      <c r="G409" s="148"/>
      <c r="H409" s="148" t="s">
        <v>138</v>
      </c>
      <c r="I409" s="156"/>
      <c r="J409" s="103" t="s">
        <v>227</v>
      </c>
      <c r="K409" s="138" t="s">
        <v>164</v>
      </c>
      <c r="L409" s="138" t="s">
        <v>527</v>
      </c>
      <c r="M409" s="150"/>
      <c r="N409" s="150" t="s">
        <v>223</v>
      </c>
      <c r="O409" s="138"/>
      <c r="P409" s="150" t="s">
        <v>166</v>
      </c>
      <c r="Q409" s="138" t="s">
        <v>151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327"/>
      <c r="C410" s="205">
        <v>44659</v>
      </c>
      <c r="D410" s="205">
        <v>44678</v>
      </c>
      <c r="E410" s="21" t="s">
        <v>17</v>
      </c>
      <c r="F410" s="149">
        <v>866104028885690</v>
      </c>
      <c r="G410" s="156"/>
      <c r="H410" s="148" t="s">
        <v>138</v>
      </c>
      <c r="I410" s="156"/>
      <c r="J410" s="103" t="s">
        <v>227</v>
      </c>
      <c r="K410" s="138" t="s">
        <v>164</v>
      </c>
      <c r="L410" s="138" t="s">
        <v>528</v>
      </c>
      <c r="M410" s="150"/>
      <c r="N410" s="150" t="s">
        <v>223</v>
      </c>
      <c r="O410" s="138"/>
      <c r="P410" s="150" t="s">
        <v>166</v>
      </c>
      <c r="Q410" s="138" t="s">
        <v>151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327"/>
      <c r="C411" s="205">
        <v>44677</v>
      </c>
      <c r="D411" s="205">
        <v>44678</v>
      </c>
      <c r="E411" s="21" t="s">
        <v>17</v>
      </c>
      <c r="F411" s="149">
        <v>863586032901765</v>
      </c>
      <c r="G411" s="148"/>
      <c r="H411" s="148" t="s">
        <v>138</v>
      </c>
      <c r="I411" s="156"/>
      <c r="J411" s="103" t="s">
        <v>227</v>
      </c>
      <c r="K411" s="138"/>
      <c r="L411" s="138" t="s">
        <v>529</v>
      </c>
      <c r="M411" s="138" t="s">
        <v>526</v>
      </c>
      <c r="N411" s="150" t="s">
        <v>40</v>
      </c>
      <c r="O411" s="138"/>
      <c r="P411" s="150" t="s">
        <v>150</v>
      </c>
      <c r="Q411" s="138" t="s">
        <v>151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327"/>
      <c r="C412" s="205">
        <v>44677</v>
      </c>
      <c r="D412" s="205">
        <v>44678</v>
      </c>
      <c r="E412" s="21" t="s">
        <v>17</v>
      </c>
      <c r="F412" s="149">
        <v>866104022270360</v>
      </c>
      <c r="G412" s="148"/>
      <c r="H412" s="148" t="s">
        <v>138</v>
      </c>
      <c r="I412" s="156"/>
      <c r="J412" s="103" t="s">
        <v>227</v>
      </c>
      <c r="K412" s="138" t="s">
        <v>164</v>
      </c>
      <c r="L412" s="138" t="s">
        <v>530</v>
      </c>
      <c r="M412" s="150"/>
      <c r="N412" s="150" t="s">
        <v>223</v>
      </c>
      <c r="O412" s="138"/>
      <c r="P412" s="150" t="s">
        <v>166</v>
      </c>
      <c r="Q412" s="138" t="s">
        <v>151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327"/>
      <c r="C413" s="205">
        <v>44677</v>
      </c>
      <c r="D413" s="205">
        <v>44678</v>
      </c>
      <c r="E413" s="21" t="s">
        <v>17</v>
      </c>
      <c r="F413" s="149">
        <v>866104028912957</v>
      </c>
      <c r="G413" s="148"/>
      <c r="H413" s="148" t="s">
        <v>138</v>
      </c>
      <c r="I413" s="156"/>
      <c r="J413" s="103" t="s">
        <v>227</v>
      </c>
      <c r="K413" s="138" t="s">
        <v>164</v>
      </c>
      <c r="L413" s="138" t="s">
        <v>526</v>
      </c>
      <c r="M413" s="150"/>
      <c r="N413" s="150" t="s">
        <v>223</v>
      </c>
      <c r="O413" s="138"/>
      <c r="P413" s="150" t="s">
        <v>166</v>
      </c>
      <c r="Q413" s="138" t="s">
        <v>151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327"/>
      <c r="C414" s="205">
        <v>44677</v>
      </c>
      <c r="D414" s="205">
        <v>44678</v>
      </c>
      <c r="E414" s="21" t="s">
        <v>17</v>
      </c>
      <c r="F414" s="149">
        <v>868926033968709</v>
      </c>
      <c r="G414" s="148"/>
      <c r="H414" s="148" t="s">
        <v>138</v>
      </c>
      <c r="I414" s="156"/>
      <c r="J414" s="103" t="s">
        <v>227</v>
      </c>
      <c r="K414" s="138" t="s">
        <v>164</v>
      </c>
      <c r="L414" s="138" t="s">
        <v>526</v>
      </c>
      <c r="M414" s="150"/>
      <c r="N414" s="150" t="s">
        <v>223</v>
      </c>
      <c r="O414" s="138"/>
      <c r="P414" s="150" t="s">
        <v>166</v>
      </c>
      <c r="Q414" s="138" t="s">
        <v>151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327"/>
      <c r="C415" s="205">
        <v>44677</v>
      </c>
      <c r="D415" s="205">
        <v>44678</v>
      </c>
      <c r="E415" s="21" t="s">
        <v>17</v>
      </c>
      <c r="F415" s="149">
        <v>866104022167947</v>
      </c>
      <c r="G415" s="148"/>
      <c r="H415" s="148" t="s">
        <v>138</v>
      </c>
      <c r="I415" s="156"/>
      <c r="J415" s="103" t="s">
        <v>227</v>
      </c>
      <c r="K415" s="138" t="s">
        <v>164</v>
      </c>
      <c r="L415" s="138" t="s">
        <v>527</v>
      </c>
      <c r="M415" s="138" t="s">
        <v>526</v>
      </c>
      <c r="N415" s="150" t="s">
        <v>223</v>
      </c>
      <c r="O415" s="138"/>
      <c r="P415" s="150" t="s">
        <v>166</v>
      </c>
      <c r="Q415" s="138" t="s">
        <v>151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327"/>
      <c r="C416" s="205">
        <v>44652</v>
      </c>
      <c r="D416" s="205">
        <v>44656</v>
      </c>
      <c r="E416" s="21" t="s">
        <v>38</v>
      </c>
      <c r="F416" s="149">
        <v>868183038488693</v>
      </c>
      <c r="G416" s="148"/>
      <c r="H416" s="148" t="s">
        <v>138</v>
      </c>
      <c r="I416" s="156"/>
      <c r="J416" s="103" t="s">
        <v>227</v>
      </c>
      <c r="K416" s="138"/>
      <c r="L416" s="138" t="s">
        <v>220</v>
      </c>
      <c r="M416" s="150" t="s">
        <v>161</v>
      </c>
      <c r="N416" s="150" t="s">
        <v>40</v>
      </c>
      <c r="O416" s="138"/>
      <c r="P416" s="150" t="s">
        <v>150</v>
      </c>
      <c r="Q416" s="138" t="s">
        <v>151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328"/>
      <c r="C417" s="205">
        <v>44677</v>
      </c>
      <c r="D417" s="205">
        <v>44678</v>
      </c>
      <c r="E417" s="21" t="s">
        <v>38</v>
      </c>
      <c r="F417" s="149">
        <v>868183038025933</v>
      </c>
      <c r="G417" s="148"/>
      <c r="H417" s="148" t="s">
        <v>138</v>
      </c>
      <c r="I417" s="156"/>
      <c r="J417" s="103" t="s">
        <v>227</v>
      </c>
      <c r="K417" s="138"/>
      <c r="L417" s="138" t="s">
        <v>522</v>
      </c>
      <c r="M417" s="150" t="s">
        <v>161</v>
      </c>
      <c r="N417" s="150" t="s">
        <v>40</v>
      </c>
      <c r="O417" s="138"/>
      <c r="P417" s="150" t="s">
        <v>150</v>
      </c>
      <c r="Q417" s="138" t="s">
        <v>151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336" t="s">
        <v>536</v>
      </c>
      <c r="C418" s="205">
        <v>44679</v>
      </c>
      <c r="D418" s="205">
        <v>44680</v>
      </c>
      <c r="E418" s="21" t="s">
        <v>100</v>
      </c>
      <c r="F418" s="149">
        <v>868183037833741</v>
      </c>
      <c r="G418" s="148"/>
      <c r="H418" s="148" t="s">
        <v>157</v>
      </c>
      <c r="I418" s="148"/>
      <c r="J418" s="103" t="s">
        <v>531</v>
      </c>
      <c r="K418" s="138" t="s">
        <v>164</v>
      </c>
      <c r="L418" s="184" t="s">
        <v>160</v>
      </c>
      <c r="M418" s="150" t="s">
        <v>161</v>
      </c>
      <c r="N418" s="150" t="s">
        <v>532</v>
      </c>
      <c r="O418" s="138"/>
      <c r="P418" s="138" t="s">
        <v>150</v>
      </c>
      <c r="Q418" s="150" t="s">
        <v>151</v>
      </c>
      <c r="R418" s="138" t="s">
        <v>23</v>
      </c>
      <c r="S418" s="139" t="s">
        <v>152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337"/>
      <c r="C419" s="205">
        <v>44672</v>
      </c>
      <c r="D419" s="205">
        <v>44765</v>
      </c>
      <c r="E419" s="21" t="s">
        <v>43</v>
      </c>
      <c r="F419" s="149">
        <v>868183034796701</v>
      </c>
      <c r="G419" s="156"/>
      <c r="H419" s="148" t="s">
        <v>138</v>
      </c>
      <c r="I419" s="148"/>
      <c r="J419" s="103" t="s">
        <v>533</v>
      </c>
      <c r="K419" s="138" t="s">
        <v>187</v>
      </c>
      <c r="L419" s="184" t="s">
        <v>160</v>
      </c>
      <c r="M419" s="150" t="s">
        <v>161</v>
      </c>
      <c r="N419" s="150" t="s">
        <v>532</v>
      </c>
      <c r="O419" s="138"/>
      <c r="P419" s="138" t="s">
        <v>150</v>
      </c>
      <c r="Q419" s="150" t="s">
        <v>151</v>
      </c>
      <c r="R419" s="138" t="s">
        <v>23</v>
      </c>
      <c r="S419" s="139" t="s">
        <v>152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337"/>
      <c r="C420" s="205">
        <v>44672</v>
      </c>
      <c r="D420" s="205">
        <v>44765</v>
      </c>
      <c r="E420" s="21" t="s">
        <v>38</v>
      </c>
      <c r="F420" s="149">
        <v>868183037816522</v>
      </c>
      <c r="G420" s="156"/>
      <c r="H420" s="148" t="s">
        <v>138</v>
      </c>
      <c r="I420" s="148"/>
      <c r="J420" s="103" t="s">
        <v>534</v>
      </c>
      <c r="K420" s="138"/>
      <c r="L420" s="184" t="s">
        <v>160</v>
      </c>
      <c r="M420" s="150" t="s">
        <v>161</v>
      </c>
      <c r="N420" s="150" t="s">
        <v>40</v>
      </c>
      <c r="O420" s="138"/>
      <c r="P420" s="138" t="s">
        <v>150</v>
      </c>
      <c r="Q420" s="150" t="s">
        <v>151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338"/>
      <c r="C421" s="205">
        <v>44672</v>
      </c>
      <c r="D421" s="205">
        <v>44765</v>
      </c>
      <c r="E421" s="21" t="s">
        <v>38</v>
      </c>
      <c r="F421" s="149">
        <v>868183037793234</v>
      </c>
      <c r="G421" s="156"/>
      <c r="H421" s="148" t="s">
        <v>138</v>
      </c>
      <c r="I421" s="148"/>
      <c r="J421" s="103" t="s">
        <v>535</v>
      </c>
      <c r="K421" s="138"/>
      <c r="L421" s="184" t="s">
        <v>160</v>
      </c>
      <c r="M421" s="150" t="s">
        <v>161</v>
      </c>
      <c r="N421" s="150" t="s">
        <v>40</v>
      </c>
      <c r="O421" s="138"/>
      <c r="P421" s="138" t="s">
        <v>150</v>
      </c>
      <c r="Q421" s="150" t="s">
        <v>151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336" t="s">
        <v>471</v>
      </c>
      <c r="C422" s="205">
        <v>44657</v>
      </c>
      <c r="D422" s="205">
        <v>44659</v>
      </c>
      <c r="E422" s="21" t="s">
        <v>38</v>
      </c>
      <c r="F422" s="149">
        <v>868183035928816</v>
      </c>
      <c r="G422" s="156"/>
      <c r="H422" s="148" t="s">
        <v>138</v>
      </c>
      <c r="I422" s="156"/>
      <c r="J422" s="103" t="s">
        <v>469</v>
      </c>
      <c r="K422" s="138" t="s">
        <v>173</v>
      </c>
      <c r="L422" s="138"/>
      <c r="M422" s="138" t="s">
        <v>161</v>
      </c>
      <c r="N422" s="150" t="s">
        <v>229</v>
      </c>
      <c r="O422" s="138"/>
      <c r="P422" s="150" t="s">
        <v>150</v>
      </c>
      <c r="Q422" s="138" t="s">
        <v>151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337"/>
      <c r="C423" s="205">
        <v>44657</v>
      </c>
      <c r="D423" s="205">
        <v>44659</v>
      </c>
      <c r="E423" s="21" t="s">
        <v>38</v>
      </c>
      <c r="F423" s="149">
        <v>868183034559190</v>
      </c>
      <c r="G423" s="156"/>
      <c r="H423" s="148" t="s">
        <v>138</v>
      </c>
      <c r="I423" s="156"/>
      <c r="J423" s="103" t="s">
        <v>469</v>
      </c>
      <c r="K423" s="138"/>
      <c r="L423" s="138" t="s">
        <v>237</v>
      </c>
      <c r="M423" s="138" t="s">
        <v>161</v>
      </c>
      <c r="N423" s="150" t="s">
        <v>40</v>
      </c>
      <c r="O423" s="138"/>
      <c r="P423" s="150" t="s">
        <v>150</v>
      </c>
      <c r="Q423" s="138" t="s">
        <v>151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337"/>
      <c r="C424" s="205">
        <v>44657</v>
      </c>
      <c r="D424" s="205">
        <v>44659</v>
      </c>
      <c r="E424" s="21" t="s">
        <v>38</v>
      </c>
      <c r="F424" s="149">
        <v>868183033864161</v>
      </c>
      <c r="G424" s="156"/>
      <c r="H424" s="148" t="s">
        <v>138</v>
      </c>
      <c r="I424" s="156"/>
      <c r="J424" s="103" t="s">
        <v>469</v>
      </c>
      <c r="K424" s="138"/>
      <c r="L424" s="138" t="s">
        <v>161</v>
      </c>
      <c r="M424" s="150"/>
      <c r="N424" s="150" t="s">
        <v>216</v>
      </c>
      <c r="O424" s="138"/>
      <c r="P424" s="150" t="s">
        <v>150</v>
      </c>
      <c r="Q424" s="138" t="s">
        <v>151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337"/>
      <c r="C425" s="205">
        <v>44657</v>
      </c>
      <c r="D425" s="205">
        <v>44659</v>
      </c>
      <c r="E425" s="21" t="s">
        <v>38</v>
      </c>
      <c r="F425" s="149">
        <v>868183038023235</v>
      </c>
      <c r="G425" s="156"/>
      <c r="H425" s="148" t="s">
        <v>157</v>
      </c>
      <c r="I425" s="156"/>
      <c r="J425" s="103" t="s">
        <v>469</v>
      </c>
      <c r="K425" s="138"/>
      <c r="L425" s="138" t="s">
        <v>161</v>
      </c>
      <c r="M425" s="150"/>
      <c r="N425" s="150" t="s">
        <v>216</v>
      </c>
      <c r="O425" s="138"/>
      <c r="P425" s="150" t="s">
        <v>150</v>
      </c>
      <c r="Q425" s="138" t="s">
        <v>151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337"/>
      <c r="C426" s="205">
        <v>44657</v>
      </c>
      <c r="D426" s="205">
        <v>44659</v>
      </c>
      <c r="E426" s="21" t="s">
        <v>38</v>
      </c>
      <c r="F426" s="149">
        <v>868183034584230</v>
      </c>
      <c r="G426" s="156"/>
      <c r="H426" s="148" t="s">
        <v>138</v>
      </c>
      <c r="I426" s="156"/>
      <c r="J426" s="103" t="s">
        <v>469</v>
      </c>
      <c r="K426" s="138" t="s">
        <v>537</v>
      </c>
      <c r="L426" s="138"/>
      <c r="M426" s="150"/>
      <c r="N426" s="150" t="s">
        <v>408</v>
      </c>
      <c r="O426" s="138"/>
      <c r="P426" s="150" t="s">
        <v>166</v>
      </c>
      <c r="Q426" s="138" t="s">
        <v>151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337"/>
      <c r="C427" s="205">
        <v>44657</v>
      </c>
      <c r="D427" s="205">
        <v>44659</v>
      </c>
      <c r="E427" s="21" t="s">
        <v>38</v>
      </c>
      <c r="F427" s="149">
        <v>868183033830964</v>
      </c>
      <c r="G427" s="156"/>
      <c r="H427" s="148" t="s">
        <v>138</v>
      </c>
      <c r="I427" s="156"/>
      <c r="J427" s="103" t="s">
        <v>469</v>
      </c>
      <c r="K427" s="138"/>
      <c r="L427" s="138" t="s">
        <v>161</v>
      </c>
      <c r="M427" s="150"/>
      <c r="N427" s="150" t="s">
        <v>216</v>
      </c>
      <c r="O427" s="138"/>
      <c r="P427" s="150" t="s">
        <v>150</v>
      </c>
      <c r="Q427" s="138" t="s">
        <v>151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337"/>
      <c r="C428" s="205">
        <v>44657</v>
      </c>
      <c r="D428" s="205">
        <v>44659</v>
      </c>
      <c r="E428" s="21" t="s">
        <v>38</v>
      </c>
      <c r="F428" s="149">
        <v>868183038499179</v>
      </c>
      <c r="G428" s="156"/>
      <c r="H428" s="148" t="s">
        <v>157</v>
      </c>
      <c r="I428" s="156"/>
      <c r="J428" s="103" t="s">
        <v>469</v>
      </c>
      <c r="K428" s="138" t="s">
        <v>538</v>
      </c>
      <c r="L428" s="138" t="s">
        <v>160</v>
      </c>
      <c r="M428" s="138" t="s">
        <v>161</v>
      </c>
      <c r="N428" s="150" t="s">
        <v>401</v>
      </c>
      <c r="O428" s="138"/>
      <c r="P428" s="150" t="s">
        <v>150</v>
      </c>
      <c r="Q428" s="138" t="s">
        <v>151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337"/>
      <c r="C429" s="205">
        <v>44657</v>
      </c>
      <c r="D429" s="205">
        <v>44659</v>
      </c>
      <c r="E429" s="21" t="s">
        <v>38</v>
      </c>
      <c r="F429" s="149">
        <v>867857039902080</v>
      </c>
      <c r="G429" s="156"/>
      <c r="H429" s="148" t="s">
        <v>138</v>
      </c>
      <c r="I429" s="156"/>
      <c r="J429" s="103" t="s">
        <v>469</v>
      </c>
      <c r="K429" s="138"/>
      <c r="L429" s="138" t="s">
        <v>233</v>
      </c>
      <c r="M429" s="138" t="s">
        <v>161</v>
      </c>
      <c r="N429" s="150" t="s">
        <v>40</v>
      </c>
      <c r="O429" s="138"/>
      <c r="P429" s="150" t="s">
        <v>150</v>
      </c>
      <c r="Q429" s="138" t="s">
        <v>151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337"/>
      <c r="C430" s="205">
        <v>44657</v>
      </c>
      <c r="D430" s="205">
        <v>44659</v>
      </c>
      <c r="E430" s="21" t="s">
        <v>38</v>
      </c>
      <c r="F430" s="149">
        <v>868183038470261</v>
      </c>
      <c r="G430" s="156"/>
      <c r="H430" s="148" t="s">
        <v>138</v>
      </c>
      <c r="I430" s="156"/>
      <c r="J430" s="103" t="s">
        <v>469</v>
      </c>
      <c r="K430" s="138"/>
      <c r="L430" s="138" t="s">
        <v>160</v>
      </c>
      <c r="M430" s="138" t="s">
        <v>161</v>
      </c>
      <c r="N430" s="150" t="s">
        <v>40</v>
      </c>
      <c r="O430" s="138"/>
      <c r="P430" s="150" t="s">
        <v>150</v>
      </c>
      <c r="Q430" s="138" t="s">
        <v>151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338"/>
      <c r="C431" s="205">
        <v>44657</v>
      </c>
      <c r="D431" s="205">
        <v>44659</v>
      </c>
      <c r="E431" s="21" t="s">
        <v>38</v>
      </c>
      <c r="F431" s="149">
        <v>867857039982323</v>
      </c>
      <c r="G431" s="156"/>
      <c r="H431" s="148" t="s">
        <v>138</v>
      </c>
      <c r="I431" s="156"/>
      <c r="J431" s="103" t="s">
        <v>469</v>
      </c>
      <c r="K431" s="138"/>
      <c r="L431" s="150" t="s">
        <v>161</v>
      </c>
      <c r="M431" s="150"/>
      <c r="N431" s="150" t="s">
        <v>216</v>
      </c>
      <c r="O431" s="138"/>
      <c r="P431" s="150" t="s">
        <v>150</v>
      </c>
      <c r="Q431" s="138" t="s">
        <v>151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540</v>
      </c>
      <c r="C432" s="205">
        <v>44672</v>
      </c>
      <c r="D432" s="205">
        <v>44674</v>
      </c>
      <c r="E432" s="52" t="s">
        <v>38</v>
      </c>
      <c r="F432" s="155">
        <v>868183037790016</v>
      </c>
      <c r="G432" s="150" t="s">
        <v>539</v>
      </c>
      <c r="H432" s="150" t="s">
        <v>157</v>
      </c>
      <c r="I432" s="150"/>
      <c r="J432" s="154">
        <v>125212203114.16</v>
      </c>
      <c r="K432" s="150"/>
      <c r="L432" s="150" t="s">
        <v>160</v>
      </c>
      <c r="M432" s="150" t="s">
        <v>161</v>
      </c>
      <c r="N432" s="150" t="s">
        <v>484</v>
      </c>
      <c r="O432" s="144"/>
      <c r="P432" s="150" t="s">
        <v>150</v>
      </c>
      <c r="Q432" s="150" t="s">
        <v>151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329" t="s">
        <v>82</v>
      </c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0"/>
      <c r="M433" s="330"/>
      <c r="N433" s="330"/>
      <c r="O433" s="330"/>
      <c r="P433" s="330"/>
      <c r="Q433" s="330"/>
      <c r="R433" s="330"/>
      <c r="S433" s="330"/>
      <c r="T433" s="330"/>
      <c r="U433" s="331"/>
      <c r="V433" s="52"/>
    </row>
    <row r="434" spans="1:22" s="2" customFormat="1" ht="16.5" customHeight="1" x14ac:dyDescent="0.25">
      <c r="A434" s="332"/>
      <c r="B434" s="335"/>
      <c r="C434" s="335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4"/>
      <c r="V434" s="52"/>
    </row>
    <row r="435" spans="1:22" s="2" customFormat="1" ht="16.5" customHeight="1" x14ac:dyDescent="0.25">
      <c r="A435" s="175">
        <v>420</v>
      </c>
      <c r="B435" s="336" t="s">
        <v>562</v>
      </c>
      <c r="C435" s="205">
        <v>44703</v>
      </c>
      <c r="D435" s="205">
        <v>44714</v>
      </c>
      <c r="E435" s="21" t="s">
        <v>19</v>
      </c>
      <c r="F435" s="149">
        <v>864811037202046</v>
      </c>
      <c r="G435" s="148"/>
      <c r="H435" s="148" t="s">
        <v>138</v>
      </c>
      <c r="I435" s="148" t="s">
        <v>190</v>
      </c>
      <c r="J435" s="103" t="s">
        <v>546</v>
      </c>
      <c r="K435" s="138" t="s">
        <v>187</v>
      </c>
      <c r="L435" s="184" t="s">
        <v>503</v>
      </c>
      <c r="M435" s="150" t="s">
        <v>192</v>
      </c>
      <c r="N435" s="150" t="s">
        <v>198</v>
      </c>
      <c r="O435" s="138"/>
      <c r="P435" s="138" t="s">
        <v>150</v>
      </c>
      <c r="Q435" s="150" t="s">
        <v>70</v>
      </c>
      <c r="R435" s="138" t="s">
        <v>71</v>
      </c>
      <c r="S435" s="139" t="s">
        <v>177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337"/>
      <c r="C436" s="205">
        <v>44703</v>
      </c>
      <c r="D436" s="205">
        <v>44714</v>
      </c>
      <c r="E436" s="21" t="s">
        <v>19</v>
      </c>
      <c r="F436" s="149">
        <v>863586032908760</v>
      </c>
      <c r="G436" s="148" t="s">
        <v>195</v>
      </c>
      <c r="H436" s="148" t="s">
        <v>138</v>
      </c>
      <c r="I436" s="148"/>
      <c r="J436" s="103" t="s">
        <v>546</v>
      </c>
      <c r="K436" s="138" t="s">
        <v>187</v>
      </c>
      <c r="L436" s="184" t="s">
        <v>503</v>
      </c>
      <c r="M436" s="150" t="s">
        <v>192</v>
      </c>
      <c r="N436" s="150" t="s">
        <v>198</v>
      </c>
      <c r="O436" s="138"/>
      <c r="P436" s="138" t="s">
        <v>150</v>
      </c>
      <c r="Q436" s="150" t="s">
        <v>70</v>
      </c>
      <c r="R436" s="138" t="s">
        <v>71</v>
      </c>
      <c r="S436" s="139" t="s">
        <v>177</v>
      </c>
      <c r="T436" s="138"/>
      <c r="U436" s="138"/>
      <c r="V436" s="52"/>
    </row>
    <row r="437" spans="1:22" ht="16.5" customHeight="1" x14ac:dyDescent="0.25">
      <c r="A437" s="175">
        <v>422</v>
      </c>
      <c r="B437" s="337"/>
      <c r="C437" s="205">
        <v>44703</v>
      </c>
      <c r="D437" s="205">
        <v>44714</v>
      </c>
      <c r="E437" s="21" t="s">
        <v>19</v>
      </c>
      <c r="F437" s="149">
        <v>864811036929946</v>
      </c>
      <c r="G437" s="148" t="s">
        <v>195</v>
      </c>
      <c r="H437" s="148" t="s">
        <v>138</v>
      </c>
      <c r="I437" s="148" t="s">
        <v>190</v>
      </c>
      <c r="J437" s="103" t="s">
        <v>546</v>
      </c>
      <c r="K437" s="138" t="s">
        <v>187</v>
      </c>
      <c r="L437" s="184" t="s">
        <v>207</v>
      </c>
      <c r="M437" s="150" t="s">
        <v>188</v>
      </c>
      <c r="N437" s="150" t="s">
        <v>198</v>
      </c>
      <c r="O437" s="138"/>
      <c r="P437" s="138" t="s">
        <v>150</v>
      </c>
      <c r="Q437" s="150" t="s">
        <v>70</v>
      </c>
      <c r="R437" s="138" t="s">
        <v>71</v>
      </c>
      <c r="S437" s="139" t="s">
        <v>177</v>
      </c>
      <c r="T437" s="140"/>
      <c r="U437" s="175"/>
      <c r="V437" s="21"/>
    </row>
    <row r="438" spans="1:22" ht="16.5" customHeight="1" x14ac:dyDescent="0.25">
      <c r="A438" s="175">
        <v>423</v>
      </c>
      <c r="B438" s="337"/>
      <c r="C438" s="205">
        <v>44703</v>
      </c>
      <c r="D438" s="205">
        <v>44714</v>
      </c>
      <c r="E438" s="21" t="s">
        <v>19</v>
      </c>
      <c r="F438" s="149">
        <v>864811031256832</v>
      </c>
      <c r="G438" s="148"/>
      <c r="H438" s="148" t="s">
        <v>138</v>
      </c>
      <c r="I438" s="148"/>
      <c r="J438" s="103" t="s">
        <v>546</v>
      </c>
      <c r="K438" s="138" t="s">
        <v>187</v>
      </c>
      <c r="L438" s="138" t="s">
        <v>188</v>
      </c>
      <c r="M438" s="150" t="s">
        <v>188</v>
      </c>
      <c r="N438" s="150" t="s">
        <v>198</v>
      </c>
      <c r="O438" s="138"/>
      <c r="P438" s="138" t="s">
        <v>150</v>
      </c>
      <c r="Q438" s="150" t="s">
        <v>70</v>
      </c>
      <c r="R438" s="138" t="s">
        <v>71</v>
      </c>
      <c r="S438" s="139" t="s">
        <v>177</v>
      </c>
      <c r="T438" s="140"/>
      <c r="U438" s="175"/>
      <c r="V438" s="21"/>
    </row>
    <row r="439" spans="1:22" ht="16.5" customHeight="1" x14ac:dyDescent="0.25">
      <c r="A439" s="175">
        <v>424</v>
      </c>
      <c r="B439" s="337"/>
      <c r="C439" s="205">
        <v>44703</v>
      </c>
      <c r="D439" s="205">
        <v>44714</v>
      </c>
      <c r="E439" s="21" t="s">
        <v>19</v>
      </c>
      <c r="F439" s="149">
        <v>864811036944218</v>
      </c>
      <c r="G439" s="148"/>
      <c r="H439" s="148" t="s">
        <v>138</v>
      </c>
      <c r="I439" s="148" t="s">
        <v>190</v>
      </c>
      <c r="J439" s="103" t="s">
        <v>546</v>
      </c>
      <c r="K439" s="138" t="s">
        <v>187</v>
      </c>
      <c r="L439" s="149" t="s">
        <v>277</v>
      </c>
      <c r="M439" s="150" t="s">
        <v>188</v>
      </c>
      <c r="N439" s="150" t="s">
        <v>198</v>
      </c>
      <c r="O439" s="138"/>
      <c r="P439" s="138" t="s">
        <v>150</v>
      </c>
      <c r="Q439" s="150" t="s">
        <v>70</v>
      </c>
      <c r="R439" s="138" t="s">
        <v>71</v>
      </c>
      <c r="S439" s="139" t="s">
        <v>177</v>
      </c>
      <c r="T439" s="140"/>
      <c r="U439" s="175"/>
      <c r="V439" s="21"/>
    </row>
    <row r="440" spans="1:22" ht="16.5" customHeight="1" x14ac:dyDescent="0.25">
      <c r="A440" s="175">
        <v>425</v>
      </c>
      <c r="B440" s="337"/>
      <c r="C440" s="205">
        <v>44703</v>
      </c>
      <c r="D440" s="205">
        <v>44714</v>
      </c>
      <c r="E440" s="21" t="s">
        <v>38</v>
      </c>
      <c r="F440" s="149">
        <v>867857039895847</v>
      </c>
      <c r="G440" s="148"/>
      <c r="H440" s="148" t="s">
        <v>138</v>
      </c>
      <c r="I440" s="148" t="s">
        <v>190</v>
      </c>
      <c r="J440" s="103" t="s">
        <v>184</v>
      </c>
      <c r="K440" s="138" t="s">
        <v>171</v>
      </c>
      <c r="L440" s="184"/>
      <c r="M440" s="150" t="s">
        <v>161</v>
      </c>
      <c r="N440" s="150" t="s">
        <v>172</v>
      </c>
      <c r="O440" s="138"/>
      <c r="P440" s="138" t="s">
        <v>150</v>
      </c>
      <c r="Q440" s="150" t="s">
        <v>70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337"/>
      <c r="C441" s="205">
        <v>44703</v>
      </c>
      <c r="D441" s="205">
        <v>44714</v>
      </c>
      <c r="E441" s="21" t="s">
        <v>38</v>
      </c>
      <c r="F441" s="149">
        <v>868183034567888</v>
      </c>
      <c r="G441" s="148"/>
      <c r="H441" s="148" t="s">
        <v>138</v>
      </c>
      <c r="I441" s="148" t="s">
        <v>190</v>
      </c>
      <c r="J441" s="103" t="s">
        <v>547</v>
      </c>
      <c r="K441" s="138"/>
      <c r="L441" s="184" t="s">
        <v>160</v>
      </c>
      <c r="M441" s="150" t="s">
        <v>161</v>
      </c>
      <c r="N441" s="150" t="s">
        <v>40</v>
      </c>
      <c r="O441" s="138"/>
      <c r="P441" s="138" t="s">
        <v>150</v>
      </c>
      <c r="Q441" s="150" t="s">
        <v>70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337"/>
      <c r="C442" s="205">
        <v>44703</v>
      </c>
      <c r="D442" s="205">
        <v>44714</v>
      </c>
      <c r="E442" s="21" t="s">
        <v>38</v>
      </c>
      <c r="F442" s="149">
        <v>868183035939409</v>
      </c>
      <c r="G442" s="148" t="s">
        <v>195</v>
      </c>
      <c r="H442" s="148" t="s">
        <v>138</v>
      </c>
      <c r="I442" s="148"/>
      <c r="J442" s="103" t="s">
        <v>546</v>
      </c>
      <c r="K442" s="138" t="s">
        <v>232</v>
      </c>
      <c r="L442" s="184" t="s">
        <v>160</v>
      </c>
      <c r="M442" s="150" t="s">
        <v>161</v>
      </c>
      <c r="N442" s="150" t="s">
        <v>548</v>
      </c>
      <c r="O442" s="138"/>
      <c r="P442" s="138" t="s">
        <v>150</v>
      </c>
      <c r="Q442" s="150" t="s">
        <v>70</v>
      </c>
      <c r="R442" s="138" t="s">
        <v>71</v>
      </c>
      <c r="S442" s="139" t="s">
        <v>177</v>
      </c>
      <c r="T442" s="140"/>
      <c r="U442" s="175"/>
      <c r="V442" s="21"/>
    </row>
    <row r="443" spans="1:22" ht="16.5" customHeight="1" x14ac:dyDescent="0.25">
      <c r="A443" s="175">
        <v>428</v>
      </c>
      <c r="B443" s="337"/>
      <c r="C443" s="205">
        <v>44703</v>
      </c>
      <c r="D443" s="205">
        <v>44714</v>
      </c>
      <c r="E443" s="21" t="s">
        <v>38</v>
      </c>
      <c r="F443" s="149">
        <v>868183035904809</v>
      </c>
      <c r="G443" s="148" t="s">
        <v>195</v>
      </c>
      <c r="H443" s="148" t="s">
        <v>138</v>
      </c>
      <c r="I443" s="148"/>
      <c r="J443" s="103" t="s">
        <v>546</v>
      </c>
      <c r="K443" s="138"/>
      <c r="L443" s="138" t="s">
        <v>273</v>
      </c>
      <c r="M443" s="150" t="s">
        <v>161</v>
      </c>
      <c r="N443" s="150" t="s">
        <v>40</v>
      </c>
      <c r="O443" s="138"/>
      <c r="P443" s="138" t="s">
        <v>150</v>
      </c>
      <c r="Q443" s="150" t="s">
        <v>70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337"/>
      <c r="C444" s="205">
        <v>44703</v>
      </c>
      <c r="D444" s="205">
        <v>44714</v>
      </c>
      <c r="E444" s="21" t="s">
        <v>38</v>
      </c>
      <c r="F444" s="149">
        <v>868183035898928</v>
      </c>
      <c r="G444" s="148" t="s">
        <v>195</v>
      </c>
      <c r="H444" s="148" t="s">
        <v>138</v>
      </c>
      <c r="I444" s="148" t="s">
        <v>209</v>
      </c>
      <c r="J444" s="103" t="s">
        <v>546</v>
      </c>
      <c r="K444" s="138"/>
      <c r="L444" s="149" t="s">
        <v>160</v>
      </c>
      <c r="M444" s="150" t="s">
        <v>161</v>
      </c>
      <c r="N444" s="150" t="s">
        <v>40</v>
      </c>
      <c r="O444" s="138"/>
      <c r="P444" s="138" t="s">
        <v>150</v>
      </c>
      <c r="Q444" s="150" t="s">
        <v>70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337"/>
      <c r="C445" s="205">
        <v>44703</v>
      </c>
      <c r="D445" s="205">
        <v>44714</v>
      </c>
      <c r="E445" s="21" t="s">
        <v>38</v>
      </c>
      <c r="F445" s="149">
        <v>868183034655022</v>
      </c>
      <c r="G445" s="148"/>
      <c r="H445" s="148" t="s">
        <v>138</v>
      </c>
      <c r="I445" s="49"/>
      <c r="J445" s="103" t="s">
        <v>546</v>
      </c>
      <c r="K445" s="138"/>
      <c r="L445" s="149" t="s">
        <v>220</v>
      </c>
      <c r="M445" s="150" t="s">
        <v>161</v>
      </c>
      <c r="N445" s="150" t="s">
        <v>40</v>
      </c>
      <c r="O445" s="138"/>
      <c r="P445" s="138" t="s">
        <v>150</v>
      </c>
      <c r="Q445" s="150" t="s">
        <v>70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337"/>
      <c r="C446" s="205">
        <v>44703</v>
      </c>
      <c r="D446" s="205">
        <v>44714</v>
      </c>
      <c r="E446" s="21" t="s">
        <v>38</v>
      </c>
      <c r="F446" s="149">
        <v>867717030418256</v>
      </c>
      <c r="G446" s="148"/>
      <c r="H446" s="148" t="s">
        <v>138</v>
      </c>
      <c r="I446" s="49"/>
      <c r="J446" s="103" t="s">
        <v>184</v>
      </c>
      <c r="K446" s="138" t="s">
        <v>171</v>
      </c>
      <c r="L446" s="184"/>
      <c r="M446" s="150" t="s">
        <v>161</v>
      </c>
      <c r="N446" s="150" t="s">
        <v>172</v>
      </c>
      <c r="O446" s="138"/>
      <c r="P446" s="138" t="s">
        <v>150</v>
      </c>
      <c r="Q446" s="150" t="s">
        <v>70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337"/>
      <c r="C447" s="205">
        <v>44703</v>
      </c>
      <c r="D447" s="205">
        <v>44714</v>
      </c>
      <c r="E447" s="21" t="s">
        <v>38</v>
      </c>
      <c r="F447" s="149">
        <v>868183035934715</v>
      </c>
      <c r="G447" s="148"/>
      <c r="H447" s="148" t="s">
        <v>138</v>
      </c>
      <c r="I447" s="156"/>
      <c r="J447" s="103"/>
      <c r="K447" s="138" t="s">
        <v>549</v>
      </c>
      <c r="L447" s="138"/>
      <c r="M447" s="150"/>
      <c r="N447" s="150" t="s">
        <v>262</v>
      </c>
      <c r="O447" s="138"/>
      <c r="P447" s="138" t="s">
        <v>166</v>
      </c>
      <c r="Q447" s="150" t="s">
        <v>70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337"/>
      <c r="C448" s="205">
        <v>44704</v>
      </c>
      <c r="D448" s="205">
        <v>44718</v>
      </c>
      <c r="E448" s="21" t="s">
        <v>541</v>
      </c>
      <c r="F448" s="149" t="s">
        <v>550</v>
      </c>
      <c r="G448" s="156"/>
      <c r="H448" s="148" t="s">
        <v>157</v>
      </c>
      <c r="I448" s="148" t="s">
        <v>551</v>
      </c>
      <c r="J448" s="103" t="s">
        <v>807</v>
      </c>
      <c r="K448" s="138" t="s">
        <v>187</v>
      </c>
      <c r="L448" s="184"/>
      <c r="M448" s="150"/>
      <c r="N448" s="150" t="s">
        <v>57</v>
      </c>
      <c r="O448" s="138"/>
      <c r="P448" s="138" t="s">
        <v>410</v>
      </c>
      <c r="Q448" s="150" t="s">
        <v>151</v>
      </c>
      <c r="R448" s="138" t="s">
        <v>23</v>
      </c>
      <c r="S448" s="139" t="s">
        <v>656</v>
      </c>
      <c r="T448" s="140"/>
      <c r="U448" s="175"/>
      <c r="V448" s="21"/>
    </row>
    <row r="449" spans="1:22" ht="16.5" customHeight="1" x14ac:dyDescent="0.25">
      <c r="A449" s="175">
        <v>434</v>
      </c>
      <c r="B449" s="337"/>
      <c r="C449" s="205">
        <v>44704</v>
      </c>
      <c r="D449" s="205">
        <v>44718</v>
      </c>
      <c r="E449" s="21" t="s">
        <v>541</v>
      </c>
      <c r="F449" s="149" t="s">
        <v>552</v>
      </c>
      <c r="G449" s="156"/>
      <c r="H449" s="148" t="s">
        <v>157</v>
      </c>
      <c r="I449" s="156"/>
      <c r="J449" s="103" t="s">
        <v>808</v>
      </c>
      <c r="K449" s="138" t="s">
        <v>809</v>
      </c>
      <c r="L449" s="184"/>
      <c r="M449" s="150"/>
      <c r="N449" s="150" t="s">
        <v>57</v>
      </c>
      <c r="O449" s="138"/>
      <c r="P449" s="138" t="s">
        <v>410</v>
      </c>
      <c r="Q449" s="150" t="s">
        <v>151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337"/>
      <c r="C450" s="205">
        <v>44704</v>
      </c>
      <c r="D450" s="205">
        <v>44718</v>
      </c>
      <c r="E450" s="21" t="s">
        <v>541</v>
      </c>
      <c r="F450" s="149" t="s">
        <v>553</v>
      </c>
      <c r="G450" s="156"/>
      <c r="H450" s="148" t="s">
        <v>157</v>
      </c>
      <c r="I450" s="148" t="s">
        <v>554</v>
      </c>
      <c r="J450" s="103"/>
      <c r="K450" s="138" t="s">
        <v>810</v>
      </c>
      <c r="L450" s="184"/>
      <c r="M450" s="150"/>
      <c r="N450" s="150" t="s">
        <v>57</v>
      </c>
      <c r="O450" s="138"/>
      <c r="P450" s="138" t="s">
        <v>410</v>
      </c>
      <c r="Q450" s="150" t="s">
        <v>151</v>
      </c>
      <c r="R450" s="138" t="s">
        <v>23</v>
      </c>
      <c r="S450" s="139" t="s">
        <v>806</v>
      </c>
      <c r="T450" s="140"/>
      <c r="U450" s="175"/>
      <c r="V450" s="21"/>
    </row>
    <row r="451" spans="1:22" ht="16.5" customHeight="1" x14ac:dyDescent="0.25">
      <c r="A451" s="175">
        <v>436</v>
      </c>
      <c r="B451" s="337"/>
      <c r="C451" s="205">
        <v>44704</v>
      </c>
      <c r="D451" s="205">
        <v>44718</v>
      </c>
      <c r="E451" s="21" t="s">
        <v>541</v>
      </c>
      <c r="F451" s="149" t="s">
        <v>555</v>
      </c>
      <c r="G451" s="148" t="s">
        <v>811</v>
      </c>
      <c r="H451" s="148" t="s">
        <v>157</v>
      </c>
      <c r="I451" s="148" t="s">
        <v>556</v>
      </c>
      <c r="J451" s="103"/>
      <c r="K451" s="138" t="s">
        <v>812</v>
      </c>
      <c r="L451" s="138"/>
      <c r="M451" s="150"/>
      <c r="N451" s="150" t="s">
        <v>813</v>
      </c>
      <c r="O451" s="138"/>
      <c r="P451" s="138" t="s">
        <v>150</v>
      </c>
      <c r="Q451" s="150" t="s">
        <v>151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337"/>
      <c r="C452" s="205">
        <v>44704</v>
      </c>
      <c r="D452" s="205">
        <v>44718</v>
      </c>
      <c r="E452" s="21" t="s">
        <v>541</v>
      </c>
      <c r="F452" s="149" t="s">
        <v>557</v>
      </c>
      <c r="G452" s="148"/>
      <c r="H452" s="148" t="s">
        <v>157</v>
      </c>
      <c r="I452" s="156"/>
      <c r="J452" s="103" t="s">
        <v>814</v>
      </c>
      <c r="K452" s="138" t="s">
        <v>187</v>
      </c>
      <c r="L452" s="149"/>
      <c r="M452" s="150"/>
      <c r="N452" s="150" t="s">
        <v>57</v>
      </c>
      <c r="O452" s="138"/>
      <c r="P452" s="138" t="s">
        <v>410</v>
      </c>
      <c r="Q452" s="150" t="s">
        <v>151</v>
      </c>
      <c r="R452" s="138" t="s">
        <v>23</v>
      </c>
      <c r="S452" s="139" t="s">
        <v>656</v>
      </c>
      <c r="T452" s="140"/>
      <c r="U452" s="175"/>
      <c r="V452" s="21"/>
    </row>
    <row r="453" spans="1:22" ht="16.5" customHeight="1" x14ac:dyDescent="0.25">
      <c r="A453" s="175">
        <v>438</v>
      </c>
      <c r="B453" s="337"/>
      <c r="C453" s="205">
        <v>44704</v>
      </c>
      <c r="D453" s="205">
        <v>44718</v>
      </c>
      <c r="E453" s="21" t="s">
        <v>541</v>
      </c>
      <c r="F453" s="149" t="s">
        <v>558</v>
      </c>
      <c r="G453" s="148"/>
      <c r="H453" s="148" t="s">
        <v>157</v>
      </c>
      <c r="I453" s="49" t="s">
        <v>559</v>
      </c>
      <c r="J453" s="103"/>
      <c r="K453" s="138" t="s">
        <v>812</v>
      </c>
      <c r="L453" s="149"/>
      <c r="M453" s="150"/>
      <c r="N453" s="150" t="s">
        <v>813</v>
      </c>
      <c r="O453" s="138"/>
      <c r="P453" s="138" t="s">
        <v>150</v>
      </c>
      <c r="Q453" s="150" t="s">
        <v>151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338"/>
      <c r="C454" s="205">
        <v>44704</v>
      </c>
      <c r="D454" s="205">
        <v>44718</v>
      </c>
      <c r="E454" s="21" t="s">
        <v>541</v>
      </c>
      <c r="F454" s="149" t="s">
        <v>560</v>
      </c>
      <c r="G454" s="148"/>
      <c r="H454" s="148" t="s">
        <v>157</v>
      </c>
      <c r="I454" s="49" t="s">
        <v>561</v>
      </c>
      <c r="J454" s="103"/>
      <c r="K454" s="138" t="s">
        <v>812</v>
      </c>
      <c r="L454" s="138"/>
      <c r="M454" s="150"/>
      <c r="N454" s="150" t="s">
        <v>813</v>
      </c>
      <c r="O454" s="138"/>
      <c r="P454" s="138" t="s">
        <v>150</v>
      </c>
      <c r="Q454" s="150" t="s">
        <v>151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326" t="s">
        <v>347</v>
      </c>
      <c r="C455" s="205">
        <v>44685</v>
      </c>
      <c r="D455" s="205">
        <v>44709</v>
      </c>
      <c r="E455" s="21" t="s">
        <v>541</v>
      </c>
      <c r="F455" s="149" t="s">
        <v>563</v>
      </c>
      <c r="G455" s="175" t="s">
        <v>564</v>
      </c>
      <c r="H455" s="148" t="s">
        <v>157</v>
      </c>
      <c r="I455" s="156"/>
      <c r="J455" s="103"/>
      <c r="K455" s="138" t="s">
        <v>565</v>
      </c>
      <c r="L455" s="184"/>
      <c r="M455" s="150"/>
      <c r="N455" s="150" t="s">
        <v>815</v>
      </c>
      <c r="O455" s="138"/>
      <c r="P455" s="138" t="s">
        <v>150</v>
      </c>
      <c r="Q455" s="150" t="s">
        <v>151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327"/>
      <c r="C456" s="205">
        <v>44685</v>
      </c>
      <c r="D456" s="205">
        <v>44709</v>
      </c>
      <c r="E456" s="21" t="s">
        <v>541</v>
      </c>
      <c r="F456" s="149" t="s">
        <v>566</v>
      </c>
      <c r="G456" s="175" t="s">
        <v>564</v>
      </c>
      <c r="H456" s="148" t="s">
        <v>157</v>
      </c>
      <c r="I456" s="156"/>
      <c r="J456" s="103"/>
      <c r="K456" s="138"/>
      <c r="L456" s="184"/>
      <c r="M456" s="150"/>
      <c r="N456" s="150" t="s">
        <v>815</v>
      </c>
      <c r="O456" s="138"/>
      <c r="P456" s="138" t="s">
        <v>150</v>
      </c>
      <c r="Q456" s="150" t="s">
        <v>151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327"/>
      <c r="C457" s="205">
        <v>44685</v>
      </c>
      <c r="D457" s="205">
        <v>44709</v>
      </c>
      <c r="E457" s="21" t="s">
        <v>541</v>
      </c>
      <c r="F457" s="149" t="s">
        <v>567</v>
      </c>
      <c r="G457" s="175" t="s">
        <v>564</v>
      </c>
      <c r="H457" s="148" t="s">
        <v>157</v>
      </c>
      <c r="I457" s="148" t="s">
        <v>816</v>
      </c>
      <c r="J457" s="103"/>
      <c r="K457" s="138" t="s">
        <v>187</v>
      </c>
      <c r="L457" s="184"/>
      <c r="M457" s="150"/>
      <c r="N457" s="150" t="s">
        <v>815</v>
      </c>
      <c r="O457" s="138"/>
      <c r="P457" s="138" t="s">
        <v>150</v>
      </c>
      <c r="Q457" s="150" t="s">
        <v>151</v>
      </c>
      <c r="R457" s="138" t="s">
        <v>23</v>
      </c>
      <c r="S457" s="139" t="s">
        <v>656</v>
      </c>
      <c r="T457" s="140"/>
      <c r="U457" s="175"/>
      <c r="V457" s="21"/>
    </row>
    <row r="458" spans="1:22" ht="16.5" customHeight="1" x14ac:dyDescent="0.25">
      <c r="A458" s="175">
        <v>443</v>
      </c>
      <c r="B458" s="327"/>
      <c r="C458" s="205">
        <v>44685</v>
      </c>
      <c r="D458" s="205">
        <v>44709</v>
      </c>
      <c r="E458" s="21" t="s">
        <v>541</v>
      </c>
      <c r="F458" s="149" t="s">
        <v>568</v>
      </c>
      <c r="G458" s="175" t="s">
        <v>564</v>
      </c>
      <c r="H458" s="148" t="s">
        <v>157</v>
      </c>
      <c r="I458" s="148"/>
      <c r="J458" s="103"/>
      <c r="K458" s="138" t="s">
        <v>569</v>
      </c>
      <c r="L458" s="138"/>
      <c r="M458" s="150"/>
      <c r="N458" s="150" t="s">
        <v>815</v>
      </c>
      <c r="O458" s="138"/>
      <c r="P458" s="138" t="s">
        <v>150</v>
      </c>
      <c r="Q458" s="150" t="s">
        <v>151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327"/>
      <c r="C459" s="205">
        <v>44685</v>
      </c>
      <c r="D459" s="205">
        <v>44709</v>
      </c>
      <c r="E459" s="21" t="s">
        <v>541</v>
      </c>
      <c r="F459" s="149" t="s">
        <v>570</v>
      </c>
      <c r="G459" s="175" t="s">
        <v>564</v>
      </c>
      <c r="H459" s="148" t="s">
        <v>157</v>
      </c>
      <c r="I459" s="156"/>
      <c r="J459" s="103"/>
      <c r="K459" s="138" t="s">
        <v>571</v>
      </c>
      <c r="L459" s="149"/>
      <c r="M459" s="150"/>
      <c r="N459" s="150" t="s">
        <v>815</v>
      </c>
      <c r="O459" s="138"/>
      <c r="P459" s="138" t="s">
        <v>150</v>
      </c>
      <c r="Q459" s="150" t="s">
        <v>151</v>
      </c>
      <c r="R459" s="138" t="s">
        <v>23</v>
      </c>
      <c r="S459" s="139" t="s">
        <v>806</v>
      </c>
      <c r="T459" s="140"/>
      <c r="U459" s="175"/>
      <c r="V459" s="21"/>
    </row>
    <row r="460" spans="1:22" ht="16.5" customHeight="1" x14ac:dyDescent="0.25">
      <c r="A460" s="175">
        <v>445</v>
      </c>
      <c r="B460" s="327"/>
      <c r="C460" s="205">
        <v>44685</v>
      </c>
      <c r="D460" s="205">
        <v>44709</v>
      </c>
      <c r="E460" s="21" t="s">
        <v>541</v>
      </c>
      <c r="F460" s="149" t="s">
        <v>572</v>
      </c>
      <c r="G460" s="175" t="s">
        <v>564</v>
      </c>
      <c r="H460" s="148" t="s">
        <v>157</v>
      </c>
      <c r="I460" s="156"/>
      <c r="J460" s="103"/>
      <c r="K460" s="150" t="s">
        <v>377</v>
      </c>
      <c r="L460" s="149"/>
      <c r="M460" s="150"/>
      <c r="N460" s="150" t="s">
        <v>815</v>
      </c>
      <c r="O460" s="138"/>
      <c r="P460" s="138" t="s">
        <v>150</v>
      </c>
      <c r="Q460" s="150" t="s">
        <v>151</v>
      </c>
      <c r="R460" s="138" t="s">
        <v>23</v>
      </c>
      <c r="S460" s="139" t="s">
        <v>656</v>
      </c>
      <c r="T460" s="140"/>
      <c r="U460" s="175"/>
      <c r="V460" s="21"/>
    </row>
    <row r="461" spans="1:22" ht="16.5" customHeight="1" x14ac:dyDescent="0.25">
      <c r="A461" s="175">
        <v>446</v>
      </c>
      <c r="B461" s="327"/>
      <c r="C461" s="205">
        <v>44685</v>
      </c>
      <c r="D461" s="205">
        <v>44709</v>
      </c>
      <c r="E461" s="21" t="s">
        <v>541</v>
      </c>
      <c r="F461" s="149" t="s">
        <v>573</v>
      </c>
      <c r="G461" s="175" t="s">
        <v>564</v>
      </c>
      <c r="H461" s="148" t="s">
        <v>157</v>
      </c>
      <c r="I461" s="156"/>
      <c r="J461" s="103"/>
      <c r="K461" s="138"/>
      <c r="L461" s="138"/>
      <c r="M461" s="150"/>
      <c r="N461" s="150" t="s">
        <v>815</v>
      </c>
      <c r="O461" s="138"/>
      <c r="P461" s="138" t="s">
        <v>150</v>
      </c>
      <c r="Q461" s="150" t="s">
        <v>151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327"/>
      <c r="C462" s="205">
        <v>44685</v>
      </c>
      <c r="D462" s="205">
        <v>44709</v>
      </c>
      <c r="E462" s="21" t="s">
        <v>541</v>
      </c>
      <c r="F462" s="149" t="s">
        <v>574</v>
      </c>
      <c r="G462" s="175" t="s">
        <v>564</v>
      </c>
      <c r="H462" s="148" t="s">
        <v>157</v>
      </c>
      <c r="I462" s="156"/>
      <c r="J462" s="103"/>
      <c r="K462" s="138"/>
      <c r="L462" s="138"/>
      <c r="M462" s="150"/>
      <c r="N462" s="150" t="s">
        <v>815</v>
      </c>
      <c r="O462" s="138"/>
      <c r="P462" s="138" t="s">
        <v>150</v>
      </c>
      <c r="Q462" s="150" t="s">
        <v>151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327"/>
      <c r="C463" s="205">
        <v>44685</v>
      </c>
      <c r="D463" s="205">
        <v>44709</v>
      </c>
      <c r="E463" s="21" t="s">
        <v>541</v>
      </c>
      <c r="F463" s="149" t="s">
        <v>575</v>
      </c>
      <c r="G463" s="175" t="s">
        <v>564</v>
      </c>
      <c r="H463" s="148" t="s">
        <v>157</v>
      </c>
      <c r="I463" s="156"/>
      <c r="J463" s="103"/>
      <c r="K463" s="138"/>
      <c r="L463" s="138"/>
      <c r="M463" s="150"/>
      <c r="N463" s="150" t="s">
        <v>815</v>
      </c>
      <c r="O463" s="138"/>
      <c r="P463" s="138" t="s">
        <v>150</v>
      </c>
      <c r="Q463" s="150" t="s">
        <v>151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327"/>
      <c r="C464" s="205">
        <v>44685</v>
      </c>
      <c r="D464" s="205">
        <v>44709</v>
      </c>
      <c r="E464" s="21" t="s">
        <v>541</v>
      </c>
      <c r="F464" s="149" t="s">
        <v>576</v>
      </c>
      <c r="G464" s="175" t="s">
        <v>564</v>
      </c>
      <c r="H464" s="148" t="s">
        <v>157</v>
      </c>
      <c r="I464" s="156"/>
      <c r="J464" s="103"/>
      <c r="K464" s="138"/>
      <c r="L464" s="138"/>
      <c r="M464" s="150"/>
      <c r="N464" s="150" t="s">
        <v>815</v>
      </c>
      <c r="O464" s="138"/>
      <c r="P464" s="138" t="s">
        <v>150</v>
      </c>
      <c r="Q464" s="150" t="s">
        <v>151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327"/>
      <c r="C465" s="205">
        <v>44685</v>
      </c>
      <c r="D465" s="205">
        <v>44709</v>
      </c>
      <c r="E465" s="21" t="s">
        <v>541</v>
      </c>
      <c r="F465" s="149" t="s">
        <v>577</v>
      </c>
      <c r="G465" s="175" t="s">
        <v>564</v>
      </c>
      <c r="H465" s="148" t="s">
        <v>157</v>
      </c>
      <c r="I465" s="148"/>
      <c r="J465" s="103"/>
      <c r="K465" s="138"/>
      <c r="L465" s="138"/>
      <c r="M465" s="150"/>
      <c r="N465" s="150" t="s">
        <v>815</v>
      </c>
      <c r="O465" s="138"/>
      <c r="P465" s="138" t="s">
        <v>150</v>
      </c>
      <c r="Q465" s="150" t="s">
        <v>151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327"/>
      <c r="C466" s="205">
        <v>44685</v>
      </c>
      <c r="D466" s="205">
        <v>44709</v>
      </c>
      <c r="E466" s="21" t="s">
        <v>541</v>
      </c>
      <c r="F466" s="149" t="s">
        <v>578</v>
      </c>
      <c r="G466" s="175" t="s">
        <v>564</v>
      </c>
      <c r="H466" s="148" t="s">
        <v>157</v>
      </c>
      <c r="I466" s="138"/>
      <c r="J466" s="103"/>
      <c r="K466" s="150"/>
      <c r="L466" s="208"/>
      <c r="M466" s="138"/>
      <c r="N466" s="150" t="s">
        <v>815</v>
      </c>
      <c r="O466" s="138"/>
      <c r="P466" s="138" t="s">
        <v>150</v>
      </c>
      <c r="Q466" s="150" t="s">
        <v>151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327"/>
      <c r="C467" s="205">
        <v>44685</v>
      </c>
      <c r="D467" s="205">
        <v>44709</v>
      </c>
      <c r="E467" s="21" t="s">
        <v>541</v>
      </c>
      <c r="F467" s="149" t="s">
        <v>579</v>
      </c>
      <c r="G467" s="175" t="s">
        <v>564</v>
      </c>
      <c r="H467" s="148" t="s">
        <v>157</v>
      </c>
      <c r="I467" s="138"/>
      <c r="J467" s="103"/>
      <c r="K467" s="138" t="s">
        <v>580</v>
      </c>
      <c r="L467" s="138"/>
      <c r="M467" s="138"/>
      <c r="N467" s="150" t="s">
        <v>815</v>
      </c>
      <c r="O467" s="138"/>
      <c r="P467" s="138" t="s">
        <v>150</v>
      </c>
      <c r="Q467" s="150" t="s">
        <v>151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327"/>
      <c r="C468" s="205">
        <v>44685</v>
      </c>
      <c r="D468" s="205">
        <v>44709</v>
      </c>
      <c r="E468" s="21" t="s">
        <v>541</v>
      </c>
      <c r="F468" s="149" t="s">
        <v>581</v>
      </c>
      <c r="G468" s="175" t="s">
        <v>564</v>
      </c>
      <c r="H468" s="148" t="s">
        <v>157</v>
      </c>
      <c r="I468" s="138"/>
      <c r="J468" s="103"/>
      <c r="K468" s="138"/>
      <c r="L468" s="138"/>
      <c r="M468" s="138"/>
      <c r="N468" s="150" t="s">
        <v>815</v>
      </c>
      <c r="O468" s="151"/>
      <c r="P468" s="138" t="s">
        <v>150</v>
      </c>
      <c r="Q468" s="150" t="s">
        <v>151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327"/>
      <c r="C469" s="205">
        <v>44685</v>
      </c>
      <c r="D469" s="205">
        <v>44709</v>
      </c>
      <c r="E469" s="21" t="s">
        <v>541</v>
      </c>
      <c r="F469" s="149" t="s">
        <v>582</v>
      </c>
      <c r="G469" s="175" t="s">
        <v>564</v>
      </c>
      <c r="H469" s="148" t="s">
        <v>157</v>
      </c>
      <c r="I469" s="138"/>
      <c r="J469" s="103"/>
      <c r="K469" s="138"/>
      <c r="L469" s="138"/>
      <c r="M469" s="138"/>
      <c r="N469" s="138" t="s">
        <v>583</v>
      </c>
      <c r="O469" s="138"/>
      <c r="P469" s="138" t="s">
        <v>150</v>
      </c>
      <c r="Q469" s="150" t="s">
        <v>151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327"/>
      <c r="C470" s="205">
        <v>44685</v>
      </c>
      <c r="D470" s="205">
        <v>44709</v>
      </c>
      <c r="E470" s="21" t="s">
        <v>541</v>
      </c>
      <c r="F470" s="149" t="s">
        <v>584</v>
      </c>
      <c r="G470" s="175" t="s">
        <v>564</v>
      </c>
      <c r="H470" s="148" t="s">
        <v>157</v>
      </c>
      <c r="I470" s="138"/>
      <c r="J470" s="103"/>
      <c r="K470" s="138"/>
      <c r="L470" s="138"/>
      <c r="M470" s="138"/>
      <c r="N470" s="150" t="s">
        <v>815</v>
      </c>
      <c r="O470" s="138"/>
      <c r="P470" s="138" t="s">
        <v>150</v>
      </c>
      <c r="Q470" s="150" t="s">
        <v>151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327"/>
      <c r="C471" s="205">
        <v>44685</v>
      </c>
      <c r="D471" s="205">
        <v>44709</v>
      </c>
      <c r="E471" s="21" t="s">
        <v>541</v>
      </c>
      <c r="F471" s="149" t="s">
        <v>585</v>
      </c>
      <c r="G471" s="175" t="s">
        <v>564</v>
      </c>
      <c r="H471" s="148" t="s">
        <v>157</v>
      </c>
      <c r="I471" s="175"/>
      <c r="J471" s="103"/>
      <c r="K471" s="301"/>
      <c r="L471" s="175"/>
      <c r="M471" s="138"/>
      <c r="N471" s="138" t="s">
        <v>583</v>
      </c>
      <c r="O471" s="175"/>
      <c r="P471" s="138" t="s">
        <v>150</v>
      </c>
      <c r="Q471" s="150" t="s">
        <v>151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327"/>
      <c r="C472" s="205">
        <v>44685</v>
      </c>
      <c r="D472" s="205">
        <v>44709</v>
      </c>
      <c r="E472" s="21" t="s">
        <v>542</v>
      </c>
      <c r="F472" s="149">
        <v>869492055075344</v>
      </c>
      <c r="G472" s="175" t="s">
        <v>586</v>
      </c>
      <c r="H472" s="148" t="s">
        <v>157</v>
      </c>
      <c r="I472" s="156"/>
      <c r="J472" s="103"/>
      <c r="K472" s="138"/>
      <c r="L472" s="184"/>
      <c r="M472" s="150"/>
      <c r="N472" s="150" t="s">
        <v>815</v>
      </c>
      <c r="O472" s="138"/>
      <c r="P472" s="138" t="s">
        <v>150</v>
      </c>
      <c r="Q472" s="150" t="s">
        <v>151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327"/>
      <c r="C473" s="205">
        <v>44685</v>
      </c>
      <c r="D473" s="205">
        <v>44709</v>
      </c>
      <c r="E473" s="21" t="s">
        <v>542</v>
      </c>
      <c r="F473" s="149">
        <v>869492055082027</v>
      </c>
      <c r="G473" s="175" t="s">
        <v>586</v>
      </c>
      <c r="H473" s="148" t="s">
        <v>157</v>
      </c>
      <c r="I473" s="156"/>
      <c r="J473" s="103"/>
      <c r="K473" s="138"/>
      <c r="L473" s="184"/>
      <c r="M473" s="150"/>
      <c r="N473" s="150" t="s">
        <v>815</v>
      </c>
      <c r="O473" s="138"/>
      <c r="P473" s="138" t="s">
        <v>150</v>
      </c>
      <c r="Q473" s="150" t="s">
        <v>151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327"/>
      <c r="C474" s="205">
        <v>44697</v>
      </c>
      <c r="D474" s="205">
        <v>44702</v>
      </c>
      <c r="E474" s="21" t="s">
        <v>132</v>
      </c>
      <c r="F474" s="149">
        <v>862205051190629</v>
      </c>
      <c r="G474" s="156"/>
      <c r="H474" s="148" t="s">
        <v>157</v>
      </c>
      <c r="I474" s="156"/>
      <c r="J474" s="103" t="s">
        <v>158</v>
      </c>
      <c r="K474" s="138"/>
      <c r="L474" s="184"/>
      <c r="M474" s="150" t="s">
        <v>587</v>
      </c>
      <c r="N474" s="150" t="s">
        <v>588</v>
      </c>
      <c r="O474" s="138"/>
      <c r="P474" s="138" t="s">
        <v>150</v>
      </c>
      <c r="Q474" s="150" t="s">
        <v>151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327"/>
      <c r="C475" s="205">
        <v>44697</v>
      </c>
      <c r="D475" s="205">
        <v>44702</v>
      </c>
      <c r="E475" s="21" t="s">
        <v>132</v>
      </c>
      <c r="F475" s="149">
        <v>861881051084979</v>
      </c>
      <c r="G475" s="156"/>
      <c r="H475" s="148" t="s">
        <v>157</v>
      </c>
      <c r="I475" s="156"/>
      <c r="J475" s="103" t="s">
        <v>158</v>
      </c>
      <c r="K475" s="138"/>
      <c r="L475" s="184"/>
      <c r="M475" s="150" t="s">
        <v>587</v>
      </c>
      <c r="N475" s="150" t="s">
        <v>588</v>
      </c>
      <c r="O475" s="138"/>
      <c r="P475" s="138" t="s">
        <v>150</v>
      </c>
      <c r="Q475" s="150" t="s">
        <v>151</v>
      </c>
      <c r="R475" s="138" t="s">
        <v>28</v>
      </c>
      <c r="S475" s="139" t="s">
        <v>30</v>
      </c>
      <c r="T475" s="199"/>
      <c r="U475" s="199"/>
      <c r="V475" s="199"/>
    </row>
    <row r="476" spans="1:22" s="2" customFormat="1" ht="16.5" customHeight="1" x14ac:dyDescent="0.25">
      <c r="A476" s="175">
        <v>461</v>
      </c>
      <c r="B476" s="327"/>
      <c r="C476" s="205">
        <v>44697</v>
      </c>
      <c r="D476" s="205">
        <v>44702</v>
      </c>
      <c r="E476" s="21" t="s">
        <v>132</v>
      </c>
      <c r="F476" s="149">
        <v>861881051088954</v>
      </c>
      <c r="G476" s="156"/>
      <c r="H476" s="148" t="s">
        <v>157</v>
      </c>
      <c r="I476" s="156"/>
      <c r="J476" s="103" t="s">
        <v>158</v>
      </c>
      <c r="K476" s="138"/>
      <c r="L476" s="184"/>
      <c r="M476" s="150" t="s">
        <v>175</v>
      </c>
      <c r="N476" s="150" t="s">
        <v>588</v>
      </c>
      <c r="O476" s="138"/>
      <c r="P476" s="138" t="s">
        <v>150</v>
      </c>
      <c r="Q476" s="150" t="s">
        <v>151</v>
      </c>
      <c r="R476" s="138" t="s">
        <v>28</v>
      </c>
      <c r="S476" s="139" t="s">
        <v>30</v>
      </c>
      <c r="T476" s="199"/>
      <c r="U476" s="199"/>
      <c r="V476" s="199"/>
    </row>
    <row r="477" spans="1:22" ht="16.5" customHeight="1" x14ac:dyDescent="0.25">
      <c r="A477" s="175">
        <v>462</v>
      </c>
      <c r="B477" s="327"/>
      <c r="C477" s="205">
        <v>44697</v>
      </c>
      <c r="D477" s="205">
        <v>44702</v>
      </c>
      <c r="E477" s="21" t="s">
        <v>132</v>
      </c>
      <c r="F477" s="149">
        <v>861881051089416</v>
      </c>
      <c r="G477" s="156"/>
      <c r="H477" s="148" t="s">
        <v>157</v>
      </c>
      <c r="I477" s="156"/>
      <c r="J477" s="103" t="s">
        <v>158</v>
      </c>
      <c r="K477" s="138"/>
      <c r="L477" s="138"/>
      <c r="M477" s="150" t="s">
        <v>175</v>
      </c>
      <c r="N477" s="150" t="s">
        <v>588</v>
      </c>
      <c r="O477" s="138"/>
      <c r="P477" s="138" t="s">
        <v>150</v>
      </c>
      <c r="Q477" s="150" t="s">
        <v>151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327"/>
      <c r="C478" s="205">
        <v>44697</v>
      </c>
      <c r="D478" s="205">
        <v>44702</v>
      </c>
      <c r="E478" s="21" t="s">
        <v>132</v>
      </c>
      <c r="F478" s="149">
        <v>861881051088004</v>
      </c>
      <c r="G478" s="156"/>
      <c r="H478" s="148" t="s">
        <v>157</v>
      </c>
      <c r="I478" s="156"/>
      <c r="J478" s="103" t="s">
        <v>158</v>
      </c>
      <c r="K478" s="138"/>
      <c r="L478" s="149"/>
      <c r="M478" s="150" t="s">
        <v>175</v>
      </c>
      <c r="N478" s="150" t="s">
        <v>588</v>
      </c>
      <c r="O478" s="138"/>
      <c r="P478" s="138" t="s">
        <v>150</v>
      </c>
      <c r="Q478" s="150" t="s">
        <v>151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327"/>
      <c r="C479" s="205">
        <v>44697</v>
      </c>
      <c r="D479" s="205">
        <v>44702</v>
      </c>
      <c r="E479" s="21" t="s">
        <v>132</v>
      </c>
      <c r="F479" s="149">
        <v>862205051187963</v>
      </c>
      <c r="G479" s="156"/>
      <c r="H479" s="148" t="s">
        <v>157</v>
      </c>
      <c r="I479" s="156"/>
      <c r="J479" s="103" t="s">
        <v>158</v>
      </c>
      <c r="K479" s="138"/>
      <c r="L479" s="149"/>
      <c r="M479" s="150" t="s">
        <v>175</v>
      </c>
      <c r="N479" s="150" t="s">
        <v>588</v>
      </c>
      <c r="O479" s="138"/>
      <c r="P479" s="138" t="s">
        <v>150</v>
      </c>
      <c r="Q479" s="150" t="s">
        <v>151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327"/>
      <c r="C480" s="205">
        <v>44697</v>
      </c>
      <c r="D480" s="205">
        <v>44702</v>
      </c>
      <c r="E480" s="21" t="s">
        <v>132</v>
      </c>
      <c r="F480" s="149">
        <v>861881051080134</v>
      </c>
      <c r="G480" s="156"/>
      <c r="H480" s="148" t="s">
        <v>157</v>
      </c>
      <c r="I480" s="156"/>
      <c r="J480" s="103" t="s">
        <v>158</v>
      </c>
      <c r="K480" s="138"/>
      <c r="L480" s="138"/>
      <c r="M480" s="150" t="s">
        <v>175</v>
      </c>
      <c r="N480" s="150" t="s">
        <v>588</v>
      </c>
      <c r="O480" s="138"/>
      <c r="P480" s="138" t="s">
        <v>150</v>
      </c>
      <c r="Q480" s="150" t="s">
        <v>151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327"/>
      <c r="C481" s="205">
        <v>44697</v>
      </c>
      <c r="D481" s="205">
        <v>44702</v>
      </c>
      <c r="E481" s="21" t="s">
        <v>132</v>
      </c>
      <c r="F481" s="149">
        <v>861881051086750</v>
      </c>
      <c r="G481" s="156"/>
      <c r="H481" s="148" t="s">
        <v>157</v>
      </c>
      <c r="I481" s="156"/>
      <c r="J481" s="103" t="s">
        <v>158</v>
      </c>
      <c r="K481" s="138"/>
      <c r="L481" s="138"/>
      <c r="M481" s="150" t="s">
        <v>175</v>
      </c>
      <c r="N481" s="150" t="s">
        <v>588</v>
      </c>
      <c r="O481" s="138"/>
      <c r="P481" s="138" t="s">
        <v>150</v>
      </c>
      <c r="Q481" s="150" t="s">
        <v>151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327"/>
      <c r="C482" s="205">
        <v>44697</v>
      </c>
      <c r="D482" s="205">
        <v>44702</v>
      </c>
      <c r="E482" s="21" t="s">
        <v>132</v>
      </c>
      <c r="F482" s="149">
        <v>862205051175786</v>
      </c>
      <c r="G482" s="156"/>
      <c r="H482" s="148" t="s">
        <v>157</v>
      </c>
      <c r="I482" s="156"/>
      <c r="J482" s="103" t="s">
        <v>158</v>
      </c>
      <c r="K482" s="138"/>
      <c r="L482" s="138"/>
      <c r="M482" s="150" t="s">
        <v>175</v>
      </c>
      <c r="N482" s="150" t="s">
        <v>588</v>
      </c>
      <c r="O482" s="138"/>
      <c r="P482" s="138" t="s">
        <v>150</v>
      </c>
      <c r="Q482" s="150" t="s">
        <v>151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327"/>
      <c r="C483" s="205">
        <v>44697</v>
      </c>
      <c r="D483" s="205">
        <v>44702</v>
      </c>
      <c r="E483" s="21" t="s">
        <v>132</v>
      </c>
      <c r="F483" s="149">
        <v>862205051215764</v>
      </c>
      <c r="G483" s="156"/>
      <c r="H483" s="148" t="s">
        <v>157</v>
      </c>
      <c r="I483" s="156"/>
      <c r="J483" s="103" t="s">
        <v>158</v>
      </c>
      <c r="K483" s="138"/>
      <c r="L483" s="138"/>
      <c r="M483" s="150" t="s">
        <v>175</v>
      </c>
      <c r="N483" s="150" t="s">
        <v>588</v>
      </c>
      <c r="O483" s="138"/>
      <c r="P483" s="138" t="s">
        <v>150</v>
      </c>
      <c r="Q483" s="150" t="s">
        <v>151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327"/>
      <c r="C484" s="205">
        <v>44697</v>
      </c>
      <c r="D484" s="205">
        <v>44702</v>
      </c>
      <c r="E484" s="21" t="s">
        <v>132</v>
      </c>
      <c r="F484" s="149">
        <v>862205051163113</v>
      </c>
      <c r="G484" s="156"/>
      <c r="H484" s="148" t="s">
        <v>157</v>
      </c>
      <c r="I484" s="148"/>
      <c r="J484" s="103" t="s">
        <v>158</v>
      </c>
      <c r="K484" s="138"/>
      <c r="L484" s="138"/>
      <c r="M484" s="150" t="s">
        <v>175</v>
      </c>
      <c r="N484" s="150" t="s">
        <v>588</v>
      </c>
      <c r="O484" s="138"/>
      <c r="P484" s="138" t="s">
        <v>150</v>
      </c>
      <c r="Q484" s="150" t="s">
        <v>151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327"/>
      <c r="C485" s="205">
        <v>44697</v>
      </c>
      <c r="D485" s="205">
        <v>44702</v>
      </c>
      <c r="E485" s="21" t="s">
        <v>132</v>
      </c>
      <c r="F485" s="149">
        <v>861881051074913</v>
      </c>
      <c r="G485" s="156"/>
      <c r="H485" s="148" t="s">
        <v>157</v>
      </c>
      <c r="I485" s="138"/>
      <c r="J485" s="103" t="s">
        <v>158</v>
      </c>
      <c r="K485" s="150"/>
      <c r="L485" s="208"/>
      <c r="M485" s="150" t="s">
        <v>175</v>
      </c>
      <c r="N485" s="150" t="s">
        <v>588</v>
      </c>
      <c r="O485" s="138"/>
      <c r="P485" s="138" t="s">
        <v>150</v>
      </c>
      <c r="Q485" s="150" t="s">
        <v>151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327"/>
      <c r="C486" s="205">
        <v>44697</v>
      </c>
      <c r="D486" s="205">
        <v>44702</v>
      </c>
      <c r="E486" s="21" t="s">
        <v>132</v>
      </c>
      <c r="F486" s="149">
        <v>861881051082817</v>
      </c>
      <c r="G486" s="156"/>
      <c r="H486" s="148" t="s">
        <v>157</v>
      </c>
      <c r="I486" s="138"/>
      <c r="J486" s="103" t="s">
        <v>158</v>
      </c>
      <c r="K486" s="138"/>
      <c r="L486" s="138"/>
      <c r="M486" s="150" t="s">
        <v>175</v>
      </c>
      <c r="N486" s="150" t="s">
        <v>588</v>
      </c>
      <c r="O486" s="138"/>
      <c r="P486" s="138" t="s">
        <v>150</v>
      </c>
      <c r="Q486" s="150" t="s">
        <v>151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327"/>
      <c r="C487" s="205">
        <v>44697</v>
      </c>
      <c r="D487" s="205">
        <v>44702</v>
      </c>
      <c r="E487" s="21" t="s">
        <v>132</v>
      </c>
      <c r="F487" s="149">
        <v>861881051086529</v>
      </c>
      <c r="G487" s="156"/>
      <c r="H487" s="148" t="s">
        <v>157</v>
      </c>
      <c r="I487" s="138"/>
      <c r="J487" s="103" t="s">
        <v>158</v>
      </c>
      <c r="K487" s="138"/>
      <c r="L487" s="138"/>
      <c r="M487" s="150" t="s">
        <v>175</v>
      </c>
      <c r="N487" s="150" t="s">
        <v>588</v>
      </c>
      <c r="O487" s="138"/>
      <c r="P487" s="138" t="s">
        <v>150</v>
      </c>
      <c r="Q487" s="150" t="s">
        <v>151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327"/>
      <c r="C488" s="205">
        <v>44697</v>
      </c>
      <c r="D488" s="205">
        <v>44702</v>
      </c>
      <c r="E488" s="21" t="s">
        <v>132</v>
      </c>
      <c r="F488" s="149">
        <v>861881051086651</v>
      </c>
      <c r="G488" s="156"/>
      <c r="H488" s="148" t="s">
        <v>157</v>
      </c>
      <c r="I488" s="138"/>
      <c r="J488" s="103" t="s">
        <v>158</v>
      </c>
      <c r="K488" s="138"/>
      <c r="L488" s="138"/>
      <c r="M488" s="150" t="s">
        <v>175</v>
      </c>
      <c r="N488" s="150" t="s">
        <v>588</v>
      </c>
      <c r="O488" s="138"/>
      <c r="P488" s="138" t="s">
        <v>150</v>
      </c>
      <c r="Q488" s="150" t="s">
        <v>151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327"/>
      <c r="C489" s="205">
        <v>44697</v>
      </c>
      <c r="D489" s="205">
        <v>44702</v>
      </c>
      <c r="E489" s="21" t="s">
        <v>132</v>
      </c>
      <c r="F489" s="149">
        <v>861881051086545</v>
      </c>
      <c r="G489" s="156"/>
      <c r="H489" s="148" t="s">
        <v>157</v>
      </c>
      <c r="I489" s="138"/>
      <c r="J489" s="103" t="s">
        <v>158</v>
      </c>
      <c r="K489" s="138"/>
      <c r="L489" s="138"/>
      <c r="M489" s="150" t="s">
        <v>175</v>
      </c>
      <c r="N489" s="150" t="s">
        <v>588</v>
      </c>
      <c r="O489" s="138"/>
      <c r="P489" s="138" t="s">
        <v>150</v>
      </c>
      <c r="Q489" s="150" t="s">
        <v>151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327"/>
      <c r="C490" s="205">
        <v>44697</v>
      </c>
      <c r="D490" s="205">
        <v>44702</v>
      </c>
      <c r="E490" s="21" t="s">
        <v>132</v>
      </c>
      <c r="F490" s="149">
        <v>861881051083468</v>
      </c>
      <c r="G490" s="156"/>
      <c r="H490" s="148" t="s">
        <v>157</v>
      </c>
      <c r="I490" s="175"/>
      <c r="J490" s="103" t="s">
        <v>170</v>
      </c>
      <c r="K490" s="175"/>
      <c r="L490" s="175"/>
      <c r="M490" s="150" t="s">
        <v>175</v>
      </c>
      <c r="N490" s="150" t="s">
        <v>588</v>
      </c>
      <c r="O490" s="138"/>
      <c r="P490" s="138" t="s">
        <v>150</v>
      </c>
      <c r="Q490" s="150" t="s">
        <v>151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327"/>
      <c r="C491" s="205">
        <v>44697</v>
      </c>
      <c r="D491" s="205">
        <v>44702</v>
      </c>
      <c r="E491" s="21" t="s">
        <v>132</v>
      </c>
      <c r="F491" s="149">
        <v>861881051077791</v>
      </c>
      <c r="G491" s="156"/>
      <c r="H491" s="148" t="s">
        <v>157</v>
      </c>
      <c r="I491" s="175"/>
      <c r="J491" s="103" t="s">
        <v>170</v>
      </c>
      <c r="K491" s="138"/>
      <c r="L491" s="175"/>
      <c r="M491" s="150" t="s">
        <v>175</v>
      </c>
      <c r="N491" s="150" t="s">
        <v>588</v>
      </c>
      <c r="O491" s="138"/>
      <c r="P491" s="138" t="s">
        <v>150</v>
      </c>
      <c r="Q491" s="150" t="s">
        <v>151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327"/>
      <c r="C492" s="205">
        <v>44697</v>
      </c>
      <c r="D492" s="205">
        <v>44702</v>
      </c>
      <c r="E492" s="21" t="s">
        <v>132</v>
      </c>
      <c r="F492" s="149">
        <v>861881051090489</v>
      </c>
      <c r="G492" s="156"/>
      <c r="H492" s="148" t="s">
        <v>157</v>
      </c>
      <c r="I492" s="175"/>
      <c r="J492" s="103" t="s">
        <v>170</v>
      </c>
      <c r="K492" s="138"/>
      <c r="L492" s="175"/>
      <c r="M492" s="150" t="s">
        <v>175</v>
      </c>
      <c r="N492" s="150" t="s">
        <v>588</v>
      </c>
      <c r="O492" s="138"/>
      <c r="P492" s="138" t="s">
        <v>150</v>
      </c>
      <c r="Q492" s="150" t="s">
        <v>151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327"/>
      <c r="C493" s="205">
        <v>44697</v>
      </c>
      <c r="D493" s="205">
        <v>44702</v>
      </c>
      <c r="E493" s="21" t="s">
        <v>132</v>
      </c>
      <c r="F493" s="149">
        <v>862205051195685</v>
      </c>
      <c r="G493" s="156"/>
      <c r="H493" s="148" t="s">
        <v>157</v>
      </c>
      <c r="I493" s="175"/>
      <c r="J493" s="103" t="s">
        <v>170</v>
      </c>
      <c r="K493" s="138"/>
      <c r="L493" s="175"/>
      <c r="M493" s="150" t="s">
        <v>175</v>
      </c>
      <c r="N493" s="150" t="s">
        <v>588</v>
      </c>
      <c r="O493" s="138"/>
      <c r="P493" s="138" t="s">
        <v>150</v>
      </c>
      <c r="Q493" s="150" t="s">
        <v>151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327"/>
      <c r="C494" s="205">
        <v>44697</v>
      </c>
      <c r="D494" s="205">
        <v>44702</v>
      </c>
      <c r="E494" s="21" t="s">
        <v>132</v>
      </c>
      <c r="F494" s="149">
        <v>862205051163055</v>
      </c>
      <c r="G494" s="156"/>
      <c r="H494" s="148" t="s">
        <v>157</v>
      </c>
      <c r="I494" s="175"/>
      <c r="J494" s="103" t="s">
        <v>170</v>
      </c>
      <c r="K494" s="138"/>
      <c r="L494" s="175"/>
      <c r="M494" s="150" t="s">
        <v>175</v>
      </c>
      <c r="N494" s="150" t="s">
        <v>588</v>
      </c>
      <c r="O494" s="138"/>
      <c r="P494" s="138" t="s">
        <v>150</v>
      </c>
      <c r="Q494" s="150" t="s">
        <v>151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327"/>
      <c r="C495" s="205">
        <v>44697</v>
      </c>
      <c r="D495" s="205">
        <v>44702</v>
      </c>
      <c r="E495" s="21" t="s">
        <v>132</v>
      </c>
      <c r="F495" s="149">
        <v>861881051090190</v>
      </c>
      <c r="G495" s="156"/>
      <c r="H495" s="148" t="s">
        <v>157</v>
      </c>
      <c r="I495" s="175"/>
      <c r="J495" s="103" t="s">
        <v>170</v>
      </c>
      <c r="K495" s="138"/>
      <c r="L495" s="175"/>
      <c r="M495" s="150" t="s">
        <v>175</v>
      </c>
      <c r="N495" s="150" t="s">
        <v>588</v>
      </c>
      <c r="O495" s="138"/>
      <c r="P495" s="138" t="s">
        <v>150</v>
      </c>
      <c r="Q495" s="150" t="s">
        <v>151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327"/>
      <c r="C496" s="205">
        <v>44697</v>
      </c>
      <c r="D496" s="205">
        <v>44702</v>
      </c>
      <c r="E496" s="21" t="s">
        <v>132</v>
      </c>
      <c r="F496" s="149">
        <v>861881051088582</v>
      </c>
      <c r="G496" s="156"/>
      <c r="H496" s="148" t="s">
        <v>157</v>
      </c>
      <c r="I496" s="138"/>
      <c r="J496" s="103" t="s">
        <v>170</v>
      </c>
      <c r="K496" s="138"/>
      <c r="L496" s="138"/>
      <c r="M496" s="150" t="s">
        <v>175</v>
      </c>
      <c r="N496" s="150" t="s">
        <v>588</v>
      </c>
      <c r="O496" s="138"/>
      <c r="P496" s="138" t="s">
        <v>150</v>
      </c>
      <c r="Q496" s="150" t="s">
        <v>151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327"/>
      <c r="C497" s="205">
        <v>44697</v>
      </c>
      <c r="D497" s="205">
        <v>44702</v>
      </c>
      <c r="E497" s="21" t="s">
        <v>132</v>
      </c>
      <c r="F497" s="149">
        <v>861881051089382</v>
      </c>
      <c r="G497" s="156"/>
      <c r="H497" s="148" t="s">
        <v>157</v>
      </c>
      <c r="I497" s="138"/>
      <c r="J497" s="103" t="s">
        <v>170</v>
      </c>
      <c r="K497" s="138"/>
      <c r="L497" s="138"/>
      <c r="M497" s="150" t="s">
        <v>175</v>
      </c>
      <c r="N497" s="150" t="s">
        <v>588</v>
      </c>
      <c r="O497" s="138"/>
      <c r="P497" s="138" t="s">
        <v>150</v>
      </c>
      <c r="Q497" s="150" t="s">
        <v>151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327"/>
      <c r="C498" s="205">
        <v>44697</v>
      </c>
      <c r="D498" s="205">
        <v>44702</v>
      </c>
      <c r="E498" s="21" t="s">
        <v>132</v>
      </c>
      <c r="F498" s="149">
        <v>862205051216846</v>
      </c>
      <c r="G498" s="156"/>
      <c r="H498" s="148" t="s">
        <v>157</v>
      </c>
      <c r="I498" s="138"/>
      <c r="J498" s="103" t="s">
        <v>170</v>
      </c>
      <c r="K498" s="138"/>
      <c r="L498" s="138"/>
      <c r="M498" s="150" t="s">
        <v>175</v>
      </c>
      <c r="N498" s="150" t="s">
        <v>588</v>
      </c>
      <c r="O498" s="138"/>
      <c r="P498" s="138" t="s">
        <v>150</v>
      </c>
      <c r="Q498" s="150" t="s">
        <v>151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327"/>
      <c r="C499" s="205">
        <v>44697</v>
      </c>
      <c r="D499" s="205">
        <v>44702</v>
      </c>
      <c r="E499" s="21" t="s">
        <v>132</v>
      </c>
      <c r="F499" s="149">
        <v>862205051188821</v>
      </c>
      <c r="G499" s="156"/>
      <c r="H499" s="148" t="s">
        <v>157</v>
      </c>
      <c r="I499" s="138"/>
      <c r="J499" s="103" t="s">
        <v>170</v>
      </c>
      <c r="K499" s="138"/>
      <c r="L499" s="138"/>
      <c r="M499" s="150" t="s">
        <v>175</v>
      </c>
      <c r="N499" s="150" t="s">
        <v>588</v>
      </c>
      <c r="O499" s="138"/>
      <c r="P499" s="138" t="s">
        <v>150</v>
      </c>
      <c r="Q499" s="150" t="s">
        <v>151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327"/>
      <c r="C500" s="205">
        <v>44697</v>
      </c>
      <c r="D500" s="205">
        <v>44702</v>
      </c>
      <c r="E500" s="21" t="s">
        <v>132</v>
      </c>
      <c r="F500" s="149">
        <v>861881051077809</v>
      </c>
      <c r="G500" s="156"/>
      <c r="H500" s="148" t="s">
        <v>157</v>
      </c>
      <c r="I500" s="138"/>
      <c r="J500" s="103" t="s">
        <v>170</v>
      </c>
      <c r="K500" s="138"/>
      <c r="L500" s="138"/>
      <c r="M500" s="150" t="s">
        <v>175</v>
      </c>
      <c r="N500" s="150" t="s">
        <v>588</v>
      </c>
      <c r="O500" s="138"/>
      <c r="P500" s="138" t="s">
        <v>150</v>
      </c>
      <c r="Q500" s="150" t="s">
        <v>151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327"/>
      <c r="C501" s="205">
        <v>44697</v>
      </c>
      <c r="D501" s="205">
        <v>44702</v>
      </c>
      <c r="E501" s="21" t="s">
        <v>132</v>
      </c>
      <c r="F501" s="149">
        <v>861881054164034</v>
      </c>
      <c r="G501" s="156"/>
      <c r="H501" s="148" t="s">
        <v>157</v>
      </c>
      <c r="I501" s="138"/>
      <c r="J501" s="103" t="s">
        <v>170</v>
      </c>
      <c r="K501" s="138"/>
      <c r="L501" s="138"/>
      <c r="M501" s="150" t="s">
        <v>175</v>
      </c>
      <c r="N501" s="150" t="s">
        <v>588</v>
      </c>
      <c r="O501" s="138"/>
      <c r="P501" s="138" t="s">
        <v>150</v>
      </c>
      <c r="Q501" s="150" t="s">
        <v>151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327"/>
      <c r="C502" s="205">
        <v>44697</v>
      </c>
      <c r="D502" s="205">
        <v>44702</v>
      </c>
      <c r="E502" s="21" t="s">
        <v>132</v>
      </c>
      <c r="F502" s="149">
        <v>862205051196857</v>
      </c>
      <c r="G502" s="156"/>
      <c r="H502" s="148" t="s">
        <v>157</v>
      </c>
      <c r="I502" s="138"/>
      <c r="J502" s="103" t="s">
        <v>170</v>
      </c>
      <c r="K502" s="138"/>
      <c r="L502" s="138"/>
      <c r="M502" s="150" t="s">
        <v>175</v>
      </c>
      <c r="N502" s="150" t="s">
        <v>588</v>
      </c>
      <c r="O502" s="138"/>
      <c r="P502" s="138" t="s">
        <v>150</v>
      </c>
      <c r="Q502" s="150" t="s">
        <v>151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327"/>
      <c r="C503" s="205">
        <v>44697</v>
      </c>
      <c r="D503" s="205">
        <v>44702</v>
      </c>
      <c r="E503" s="21" t="s">
        <v>132</v>
      </c>
      <c r="F503" s="149">
        <v>861881051085802</v>
      </c>
      <c r="G503" s="156"/>
      <c r="H503" s="148" t="s">
        <v>157</v>
      </c>
      <c r="I503" s="138"/>
      <c r="J503" s="103" t="s">
        <v>170</v>
      </c>
      <c r="K503" s="138"/>
      <c r="L503" s="138"/>
      <c r="M503" s="150" t="s">
        <v>175</v>
      </c>
      <c r="N503" s="150" t="s">
        <v>588</v>
      </c>
      <c r="O503" s="138"/>
      <c r="P503" s="138" t="s">
        <v>150</v>
      </c>
      <c r="Q503" s="150" t="s">
        <v>151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327"/>
      <c r="C504" s="205">
        <v>44697</v>
      </c>
      <c r="D504" s="205">
        <v>44702</v>
      </c>
      <c r="E504" s="21" t="s">
        <v>132</v>
      </c>
      <c r="F504" s="149">
        <v>861881051085497</v>
      </c>
      <c r="G504" s="156"/>
      <c r="H504" s="148" t="s">
        <v>157</v>
      </c>
      <c r="I504" s="138"/>
      <c r="J504" s="103" t="s">
        <v>170</v>
      </c>
      <c r="K504" s="138"/>
      <c r="L504" s="138"/>
      <c r="M504" s="150" t="s">
        <v>175</v>
      </c>
      <c r="N504" s="150" t="s">
        <v>588</v>
      </c>
      <c r="O504" s="138"/>
      <c r="P504" s="138" t="s">
        <v>150</v>
      </c>
      <c r="Q504" s="150" t="s">
        <v>151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327"/>
      <c r="C505" s="205">
        <v>44697</v>
      </c>
      <c r="D505" s="205">
        <v>44702</v>
      </c>
      <c r="E505" s="21" t="s">
        <v>132</v>
      </c>
      <c r="F505" s="149">
        <v>861881051082627</v>
      </c>
      <c r="G505" s="156"/>
      <c r="H505" s="148" t="s">
        <v>157</v>
      </c>
      <c r="I505" s="138"/>
      <c r="J505" s="103" t="s">
        <v>170</v>
      </c>
      <c r="K505" s="138"/>
      <c r="L505" s="138"/>
      <c r="M505" s="150" t="s">
        <v>175</v>
      </c>
      <c r="N505" s="150" t="s">
        <v>588</v>
      </c>
      <c r="O505" s="138"/>
      <c r="P505" s="138" t="s">
        <v>150</v>
      </c>
      <c r="Q505" s="150" t="s">
        <v>151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327"/>
      <c r="C506" s="205">
        <v>44697</v>
      </c>
      <c r="D506" s="205">
        <v>44702</v>
      </c>
      <c r="E506" s="21" t="s">
        <v>132</v>
      </c>
      <c r="F506" s="149">
        <v>861881051088814</v>
      </c>
      <c r="G506" s="156"/>
      <c r="H506" s="148" t="s">
        <v>157</v>
      </c>
      <c r="I506" s="138"/>
      <c r="J506" s="103" t="s">
        <v>170</v>
      </c>
      <c r="K506" s="138"/>
      <c r="L506" s="138"/>
      <c r="M506" s="150" t="s">
        <v>175</v>
      </c>
      <c r="N506" s="150" t="s">
        <v>588</v>
      </c>
      <c r="O506" s="138"/>
      <c r="P506" s="138" t="s">
        <v>150</v>
      </c>
      <c r="Q506" s="150" t="s">
        <v>151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327"/>
      <c r="C507" s="205">
        <v>44697</v>
      </c>
      <c r="D507" s="205">
        <v>44702</v>
      </c>
      <c r="E507" s="21" t="s">
        <v>132</v>
      </c>
      <c r="F507" s="149">
        <v>861881051088913</v>
      </c>
      <c r="G507" s="156"/>
      <c r="H507" s="148" t="s">
        <v>157</v>
      </c>
      <c r="I507" s="138"/>
      <c r="J507" s="103" t="s">
        <v>170</v>
      </c>
      <c r="K507" s="138"/>
      <c r="L507" s="138"/>
      <c r="M507" s="150" t="s">
        <v>175</v>
      </c>
      <c r="N507" s="150" t="s">
        <v>588</v>
      </c>
      <c r="O507" s="138"/>
      <c r="P507" s="138" t="s">
        <v>150</v>
      </c>
      <c r="Q507" s="150" t="s">
        <v>151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327"/>
      <c r="C508" s="205">
        <v>44697</v>
      </c>
      <c r="D508" s="205">
        <v>44702</v>
      </c>
      <c r="E508" s="21" t="s">
        <v>132</v>
      </c>
      <c r="F508" s="149">
        <v>862205051163154</v>
      </c>
      <c r="G508" s="156"/>
      <c r="H508" s="148" t="s">
        <v>157</v>
      </c>
      <c r="I508" s="138"/>
      <c r="J508" s="103" t="s">
        <v>170</v>
      </c>
      <c r="K508" s="138"/>
      <c r="L508" s="138"/>
      <c r="M508" s="150" t="s">
        <v>175</v>
      </c>
      <c r="N508" s="150" t="s">
        <v>588</v>
      </c>
      <c r="O508" s="138"/>
      <c r="P508" s="138" t="s">
        <v>150</v>
      </c>
      <c r="Q508" s="150" t="s">
        <v>151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327"/>
      <c r="C509" s="205">
        <v>44697</v>
      </c>
      <c r="D509" s="205">
        <v>44702</v>
      </c>
      <c r="E509" s="21" t="s">
        <v>132</v>
      </c>
      <c r="F509" s="149">
        <v>862205051180240</v>
      </c>
      <c r="G509" s="156"/>
      <c r="H509" s="148" t="s">
        <v>157</v>
      </c>
      <c r="I509" s="138"/>
      <c r="J509" s="103" t="s">
        <v>170</v>
      </c>
      <c r="K509" s="138"/>
      <c r="L509" s="138"/>
      <c r="M509" s="150" t="s">
        <v>175</v>
      </c>
      <c r="N509" s="150" t="s">
        <v>588</v>
      </c>
      <c r="O509" s="138"/>
      <c r="P509" s="138" t="s">
        <v>150</v>
      </c>
      <c r="Q509" s="150" t="s">
        <v>151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327"/>
      <c r="C510" s="205">
        <v>44697</v>
      </c>
      <c r="D510" s="205">
        <v>44702</v>
      </c>
      <c r="E510" s="21" t="s">
        <v>132</v>
      </c>
      <c r="F510" s="149">
        <v>861881051071968</v>
      </c>
      <c r="G510" s="156"/>
      <c r="H510" s="148" t="s">
        <v>157</v>
      </c>
      <c r="I510" s="138"/>
      <c r="J510" s="103" t="s">
        <v>170</v>
      </c>
      <c r="K510" s="138"/>
      <c r="L510" s="138"/>
      <c r="M510" s="150" t="s">
        <v>175</v>
      </c>
      <c r="N510" s="150" t="s">
        <v>588</v>
      </c>
      <c r="O510" s="138"/>
      <c r="P510" s="138" t="s">
        <v>150</v>
      </c>
      <c r="Q510" s="150" t="s">
        <v>151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327"/>
      <c r="C511" s="205">
        <v>44697</v>
      </c>
      <c r="D511" s="205">
        <v>44702</v>
      </c>
      <c r="E511" s="21" t="s">
        <v>132</v>
      </c>
      <c r="F511" s="149">
        <v>861881051084631</v>
      </c>
      <c r="G511" s="156"/>
      <c r="H511" s="148" t="s">
        <v>157</v>
      </c>
      <c r="I511" s="138"/>
      <c r="J511" s="103" t="s">
        <v>170</v>
      </c>
      <c r="K511" s="138"/>
      <c r="L511" s="138"/>
      <c r="M511" s="150" t="s">
        <v>175</v>
      </c>
      <c r="N511" s="150" t="s">
        <v>588</v>
      </c>
      <c r="O511" s="138"/>
      <c r="P511" s="138" t="s">
        <v>150</v>
      </c>
      <c r="Q511" s="150" t="s">
        <v>151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327"/>
      <c r="C512" s="205">
        <v>44697</v>
      </c>
      <c r="D512" s="205">
        <v>44702</v>
      </c>
      <c r="E512" s="21" t="s">
        <v>132</v>
      </c>
      <c r="F512" s="149">
        <v>861881051088665</v>
      </c>
      <c r="G512" s="156"/>
      <c r="H512" s="148" t="s">
        <v>157</v>
      </c>
      <c r="I512" s="138"/>
      <c r="J512" s="103" t="s">
        <v>170</v>
      </c>
      <c r="K512" s="138"/>
      <c r="L512" s="138"/>
      <c r="M512" s="150" t="s">
        <v>175</v>
      </c>
      <c r="N512" s="150" t="s">
        <v>588</v>
      </c>
      <c r="O512" s="138"/>
      <c r="P512" s="138" t="s">
        <v>150</v>
      </c>
      <c r="Q512" s="150" t="s">
        <v>151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327"/>
      <c r="C513" s="205">
        <v>44697</v>
      </c>
      <c r="D513" s="205">
        <v>44702</v>
      </c>
      <c r="E513" s="21" t="s">
        <v>132</v>
      </c>
      <c r="F513" s="149">
        <v>861881051088939</v>
      </c>
      <c r="G513" s="156"/>
      <c r="H513" s="148" t="s">
        <v>157</v>
      </c>
      <c r="I513" s="138"/>
      <c r="J513" s="103" t="s">
        <v>170</v>
      </c>
      <c r="K513" s="138"/>
      <c r="L513" s="138"/>
      <c r="M513" s="150" t="s">
        <v>175</v>
      </c>
      <c r="N513" s="150" t="s">
        <v>588</v>
      </c>
      <c r="O513" s="138"/>
      <c r="P513" s="138" t="s">
        <v>150</v>
      </c>
      <c r="Q513" s="150" t="s">
        <v>151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327"/>
      <c r="C514" s="205">
        <v>44697</v>
      </c>
      <c r="D514" s="205">
        <v>44702</v>
      </c>
      <c r="E514" s="21" t="s">
        <v>132</v>
      </c>
      <c r="F514" s="149">
        <v>862205051188490</v>
      </c>
      <c r="G514" s="156"/>
      <c r="H514" s="148" t="s">
        <v>157</v>
      </c>
      <c r="I514" s="138"/>
      <c r="J514" s="103" t="s">
        <v>170</v>
      </c>
      <c r="K514" s="138"/>
      <c r="L514" s="138"/>
      <c r="M514" s="150" t="s">
        <v>175</v>
      </c>
      <c r="N514" s="150" t="s">
        <v>588</v>
      </c>
      <c r="O514" s="138"/>
      <c r="P514" s="138" t="s">
        <v>150</v>
      </c>
      <c r="Q514" s="150" t="s">
        <v>151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327"/>
      <c r="C515" s="205">
        <v>44697</v>
      </c>
      <c r="D515" s="205">
        <v>44702</v>
      </c>
      <c r="E515" s="21" t="s">
        <v>132</v>
      </c>
      <c r="F515" s="149">
        <v>862205051199166</v>
      </c>
      <c r="G515" s="156"/>
      <c r="H515" s="148" t="s">
        <v>157</v>
      </c>
      <c r="I515" s="138"/>
      <c r="J515" s="103" t="s">
        <v>170</v>
      </c>
      <c r="K515" s="138"/>
      <c r="L515" s="138"/>
      <c r="M515" s="150" t="s">
        <v>175</v>
      </c>
      <c r="N515" s="150" t="s">
        <v>588</v>
      </c>
      <c r="O515" s="138"/>
      <c r="P515" s="138" t="s">
        <v>150</v>
      </c>
      <c r="Q515" s="150" t="s">
        <v>151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327"/>
      <c r="C516" s="205">
        <v>44697</v>
      </c>
      <c r="D516" s="205">
        <v>44702</v>
      </c>
      <c r="E516" s="21" t="s">
        <v>132</v>
      </c>
      <c r="F516" s="149">
        <v>861881051078716</v>
      </c>
      <c r="G516" s="156"/>
      <c r="H516" s="148" t="s">
        <v>157</v>
      </c>
      <c r="I516" s="138"/>
      <c r="J516" s="103" t="s">
        <v>170</v>
      </c>
      <c r="K516" s="138"/>
      <c r="L516" s="138"/>
      <c r="M516" s="150" t="s">
        <v>175</v>
      </c>
      <c r="N516" s="150" t="s">
        <v>588</v>
      </c>
      <c r="O516" s="138"/>
      <c r="P516" s="138" t="s">
        <v>150</v>
      </c>
      <c r="Q516" s="150" t="s">
        <v>151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327"/>
      <c r="C517" s="205">
        <v>44697</v>
      </c>
      <c r="D517" s="205">
        <v>44702</v>
      </c>
      <c r="E517" s="21" t="s">
        <v>132</v>
      </c>
      <c r="F517" s="149">
        <v>861881051091438</v>
      </c>
      <c r="G517" s="156"/>
      <c r="H517" s="148" t="s">
        <v>157</v>
      </c>
      <c r="I517" s="138"/>
      <c r="J517" s="103" t="s">
        <v>170</v>
      </c>
      <c r="K517" s="138"/>
      <c r="L517" s="138"/>
      <c r="M517" s="150" t="s">
        <v>175</v>
      </c>
      <c r="N517" s="150" t="s">
        <v>588</v>
      </c>
      <c r="O517" s="138"/>
      <c r="P517" s="138" t="s">
        <v>150</v>
      </c>
      <c r="Q517" s="150" t="s">
        <v>151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327"/>
      <c r="C518" s="205">
        <v>44697</v>
      </c>
      <c r="D518" s="205">
        <v>44702</v>
      </c>
      <c r="E518" s="21" t="s">
        <v>132</v>
      </c>
      <c r="F518" s="149">
        <v>861881051083211</v>
      </c>
      <c r="G518" s="156"/>
      <c r="H518" s="148" t="s">
        <v>157</v>
      </c>
      <c r="I518" s="210"/>
      <c r="J518" s="103" t="s">
        <v>170</v>
      </c>
      <c r="K518" s="210"/>
      <c r="L518" s="210"/>
      <c r="M518" s="150" t="s">
        <v>175</v>
      </c>
      <c r="N518" s="150" t="s">
        <v>588</v>
      </c>
      <c r="O518" s="138"/>
      <c r="P518" s="138" t="s">
        <v>150</v>
      </c>
      <c r="Q518" s="150" t="s">
        <v>151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327"/>
      <c r="C519" s="205">
        <v>44697</v>
      </c>
      <c r="D519" s="205">
        <v>44702</v>
      </c>
      <c r="E519" s="21" t="s">
        <v>132</v>
      </c>
      <c r="F519" s="149">
        <v>861881051085851</v>
      </c>
      <c r="G519" s="156"/>
      <c r="H519" s="148" t="s">
        <v>157</v>
      </c>
      <c r="I519" s="138"/>
      <c r="J519" s="103" t="s">
        <v>170</v>
      </c>
      <c r="K519" s="138"/>
      <c r="L519" s="138"/>
      <c r="M519" s="150" t="s">
        <v>175</v>
      </c>
      <c r="N519" s="150" t="s">
        <v>588</v>
      </c>
      <c r="O519" s="138"/>
      <c r="P519" s="138" t="s">
        <v>150</v>
      </c>
      <c r="Q519" s="150" t="s">
        <v>151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327"/>
      <c r="C520" s="205">
        <v>44697</v>
      </c>
      <c r="D520" s="205">
        <v>44702</v>
      </c>
      <c r="E520" s="21" t="s">
        <v>132</v>
      </c>
      <c r="F520" s="149">
        <v>861881051089119</v>
      </c>
      <c r="G520" s="156"/>
      <c r="H520" s="148" t="s">
        <v>157</v>
      </c>
      <c r="I520" s="211"/>
      <c r="J520" s="103" t="s">
        <v>170</v>
      </c>
      <c r="K520" s="211"/>
      <c r="L520" s="211"/>
      <c r="M520" s="150" t="s">
        <v>175</v>
      </c>
      <c r="N520" s="150" t="s">
        <v>588</v>
      </c>
      <c r="O520" s="138"/>
      <c r="P520" s="138" t="s">
        <v>150</v>
      </c>
      <c r="Q520" s="150" t="s">
        <v>151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327"/>
      <c r="C521" s="205">
        <v>44697</v>
      </c>
      <c r="D521" s="205">
        <v>44702</v>
      </c>
      <c r="E521" s="21" t="s">
        <v>132</v>
      </c>
      <c r="F521" s="149">
        <v>861881051086610</v>
      </c>
      <c r="G521" s="156"/>
      <c r="H521" s="148" t="s">
        <v>157</v>
      </c>
      <c r="I521" s="211"/>
      <c r="J521" s="103" t="s">
        <v>170</v>
      </c>
      <c r="K521" s="211"/>
      <c r="L521" s="211"/>
      <c r="M521" s="150" t="s">
        <v>175</v>
      </c>
      <c r="N521" s="150" t="s">
        <v>588</v>
      </c>
      <c r="O521" s="138"/>
      <c r="P521" s="138" t="s">
        <v>150</v>
      </c>
      <c r="Q521" s="150" t="s">
        <v>151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327"/>
      <c r="C522" s="205">
        <v>44697</v>
      </c>
      <c r="D522" s="205">
        <v>44702</v>
      </c>
      <c r="E522" s="21" t="s">
        <v>132</v>
      </c>
      <c r="F522" s="149">
        <v>860906041207496</v>
      </c>
      <c r="G522" s="156"/>
      <c r="H522" s="148" t="s">
        <v>157</v>
      </c>
      <c r="I522" s="211"/>
      <c r="J522" s="103" t="s">
        <v>170</v>
      </c>
      <c r="K522" s="211"/>
      <c r="L522" s="211"/>
      <c r="M522" s="150" t="s">
        <v>175</v>
      </c>
      <c r="N522" s="150" t="s">
        <v>588</v>
      </c>
      <c r="O522" s="138"/>
      <c r="P522" s="138" t="s">
        <v>150</v>
      </c>
      <c r="Q522" s="150" t="s">
        <v>151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327"/>
      <c r="C523" s="205">
        <v>44697</v>
      </c>
      <c r="D523" s="205">
        <v>44702</v>
      </c>
      <c r="E523" s="21" t="s">
        <v>132</v>
      </c>
      <c r="F523" s="149">
        <v>862205051194332</v>
      </c>
      <c r="G523" s="156"/>
      <c r="H523" s="148" t="s">
        <v>157</v>
      </c>
      <c r="I523" s="211"/>
      <c r="J523" s="103" t="s">
        <v>170</v>
      </c>
      <c r="K523" s="211"/>
      <c r="L523" s="211"/>
      <c r="M523" s="150" t="s">
        <v>175</v>
      </c>
      <c r="N523" s="150" t="s">
        <v>588</v>
      </c>
      <c r="O523" s="138"/>
      <c r="P523" s="138" t="s">
        <v>150</v>
      </c>
      <c r="Q523" s="150" t="s">
        <v>151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327"/>
      <c r="C524" s="205">
        <v>44697</v>
      </c>
      <c r="D524" s="205">
        <v>44702</v>
      </c>
      <c r="E524" s="21" t="s">
        <v>132</v>
      </c>
      <c r="F524" s="149">
        <v>861881051084185</v>
      </c>
      <c r="G524" s="156"/>
      <c r="H524" s="148" t="s">
        <v>157</v>
      </c>
      <c r="I524" s="211"/>
      <c r="J524" s="103" t="s">
        <v>170</v>
      </c>
      <c r="K524" s="211"/>
      <c r="L524" s="211"/>
      <c r="M524" s="150" t="s">
        <v>175</v>
      </c>
      <c r="N524" s="150" t="s">
        <v>588</v>
      </c>
      <c r="O524" s="138"/>
      <c r="P524" s="138" t="s">
        <v>150</v>
      </c>
      <c r="Q524" s="150" t="s">
        <v>151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327"/>
      <c r="C525" s="205">
        <v>44697</v>
      </c>
      <c r="D525" s="205">
        <v>44702</v>
      </c>
      <c r="E525" s="21" t="s">
        <v>132</v>
      </c>
      <c r="F525" s="149">
        <v>862205051172056</v>
      </c>
      <c r="G525" s="156"/>
      <c r="H525" s="148" t="s">
        <v>157</v>
      </c>
      <c r="I525" s="211"/>
      <c r="J525" s="103" t="s">
        <v>170</v>
      </c>
      <c r="K525" s="211"/>
      <c r="L525" s="211"/>
      <c r="M525" s="150" t="s">
        <v>175</v>
      </c>
      <c r="N525" s="150" t="s">
        <v>588</v>
      </c>
      <c r="O525" s="138"/>
      <c r="P525" s="138" t="s">
        <v>150</v>
      </c>
      <c r="Q525" s="150" t="s">
        <v>151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327"/>
      <c r="C526" s="205">
        <v>44697</v>
      </c>
      <c r="D526" s="205">
        <v>44702</v>
      </c>
      <c r="E526" s="21" t="s">
        <v>132</v>
      </c>
      <c r="F526" s="149">
        <v>862205051165993</v>
      </c>
      <c r="G526" s="156"/>
      <c r="H526" s="148" t="s">
        <v>157</v>
      </c>
      <c r="I526" s="211"/>
      <c r="J526" s="103" t="s">
        <v>170</v>
      </c>
      <c r="K526" s="211"/>
      <c r="L526" s="211"/>
      <c r="M526" s="150" t="s">
        <v>175</v>
      </c>
      <c r="N526" s="150" t="s">
        <v>588</v>
      </c>
      <c r="O526" s="138"/>
      <c r="P526" s="138" t="s">
        <v>150</v>
      </c>
      <c r="Q526" s="150" t="s">
        <v>151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327"/>
      <c r="C527" s="205">
        <v>44697</v>
      </c>
      <c r="D527" s="205">
        <v>44702</v>
      </c>
      <c r="E527" s="21" t="s">
        <v>132</v>
      </c>
      <c r="F527" s="149">
        <v>861881051083211</v>
      </c>
      <c r="G527" s="148"/>
      <c r="H527" s="148" t="s">
        <v>157</v>
      </c>
      <c r="I527" s="211"/>
      <c r="J527" s="103" t="s">
        <v>170</v>
      </c>
      <c r="K527" s="211"/>
      <c r="L527" s="211"/>
      <c r="M527" s="150" t="s">
        <v>175</v>
      </c>
      <c r="N527" s="150" t="s">
        <v>588</v>
      </c>
      <c r="O527" s="138"/>
      <c r="P527" s="138" t="s">
        <v>150</v>
      </c>
      <c r="Q527" s="150" t="s">
        <v>151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328"/>
      <c r="C528" s="205">
        <v>44697</v>
      </c>
      <c r="D528" s="205">
        <v>44702</v>
      </c>
      <c r="E528" s="21" t="s">
        <v>132</v>
      </c>
      <c r="F528" s="149">
        <v>862205051171470</v>
      </c>
      <c r="G528" s="148"/>
      <c r="H528" s="148" t="s">
        <v>157</v>
      </c>
      <c r="I528" s="211"/>
      <c r="J528" s="103" t="s">
        <v>170</v>
      </c>
      <c r="K528" s="211"/>
      <c r="L528" s="211"/>
      <c r="M528" s="150" t="s">
        <v>175</v>
      </c>
      <c r="N528" s="150" t="s">
        <v>588</v>
      </c>
      <c r="O528" s="138"/>
      <c r="P528" s="138" t="s">
        <v>150</v>
      </c>
      <c r="Q528" s="150" t="s">
        <v>151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326" t="s">
        <v>592</v>
      </c>
      <c r="C529" s="205">
        <v>44691</v>
      </c>
      <c r="D529" s="205">
        <v>44692</v>
      </c>
      <c r="E529" s="21" t="s">
        <v>39</v>
      </c>
      <c r="F529" s="149">
        <v>860906041182814</v>
      </c>
      <c r="G529" s="148"/>
      <c r="H529" s="148" t="s">
        <v>138</v>
      </c>
      <c r="I529" s="156"/>
      <c r="J529" s="103" t="s">
        <v>170</v>
      </c>
      <c r="K529" s="138" t="s">
        <v>589</v>
      </c>
      <c r="L529" s="138"/>
      <c r="M529" s="150"/>
      <c r="N529" s="150" t="s">
        <v>165</v>
      </c>
      <c r="O529" s="138"/>
      <c r="P529" s="150" t="s">
        <v>166</v>
      </c>
      <c r="Q529" s="138" t="s">
        <v>151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327"/>
      <c r="C530" s="205">
        <v>44691</v>
      </c>
      <c r="D530" s="205">
        <v>44692</v>
      </c>
      <c r="E530" s="21" t="s">
        <v>39</v>
      </c>
      <c r="F530" s="149">
        <v>860906041127124</v>
      </c>
      <c r="G530" s="148"/>
      <c r="H530" s="148" t="s">
        <v>138</v>
      </c>
      <c r="I530" s="156"/>
      <c r="J530" s="103" t="s">
        <v>170</v>
      </c>
      <c r="K530" s="138" t="s">
        <v>590</v>
      </c>
      <c r="L530" s="138"/>
      <c r="M530" s="150"/>
      <c r="N530" s="150" t="s">
        <v>165</v>
      </c>
      <c r="O530" s="138"/>
      <c r="P530" s="150" t="s">
        <v>166</v>
      </c>
      <c r="Q530" s="138" t="s">
        <v>151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328"/>
      <c r="C531" s="205">
        <v>44691</v>
      </c>
      <c r="D531" s="205">
        <v>44692</v>
      </c>
      <c r="E531" s="21" t="s">
        <v>16</v>
      </c>
      <c r="F531" s="149">
        <v>862631039274849</v>
      </c>
      <c r="G531" s="148"/>
      <c r="H531" s="148" t="s">
        <v>138</v>
      </c>
      <c r="I531" s="156"/>
      <c r="J531" s="103" t="s">
        <v>158</v>
      </c>
      <c r="K531" s="138" t="s">
        <v>398</v>
      </c>
      <c r="L531" s="138" t="s">
        <v>154</v>
      </c>
      <c r="M531" s="150"/>
      <c r="N531" s="150" t="s">
        <v>591</v>
      </c>
      <c r="O531" s="138"/>
      <c r="P531" s="150" t="s">
        <v>166</v>
      </c>
      <c r="Q531" s="138" t="s">
        <v>151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326" t="s">
        <v>178</v>
      </c>
      <c r="C532" s="205">
        <v>44699</v>
      </c>
      <c r="D532" s="205">
        <v>44699</v>
      </c>
      <c r="E532" s="21" t="s">
        <v>132</v>
      </c>
      <c r="F532" s="149">
        <v>861881051082775</v>
      </c>
      <c r="G532" s="148"/>
      <c r="H532" s="148" t="s">
        <v>157</v>
      </c>
      <c r="I532" s="156"/>
      <c r="J532" s="103" t="s">
        <v>170</v>
      </c>
      <c r="K532" s="138"/>
      <c r="L532" s="138" t="s">
        <v>174</v>
      </c>
      <c r="M532" s="150" t="s">
        <v>175</v>
      </c>
      <c r="N532" s="150" t="s">
        <v>40</v>
      </c>
      <c r="O532" s="138"/>
      <c r="P532" s="150" t="s">
        <v>150</v>
      </c>
      <c r="Q532" s="138" t="s">
        <v>70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328"/>
      <c r="C533" s="205">
        <v>44699</v>
      </c>
      <c r="D533" s="205">
        <v>44699</v>
      </c>
      <c r="E533" s="21" t="s">
        <v>38</v>
      </c>
      <c r="F533" s="149">
        <v>868183038062449</v>
      </c>
      <c r="G533" s="148"/>
      <c r="H533" s="148" t="s">
        <v>157</v>
      </c>
      <c r="I533" s="156"/>
      <c r="J533" s="103" t="s">
        <v>170</v>
      </c>
      <c r="K533" s="138" t="s">
        <v>216</v>
      </c>
      <c r="L533" s="138" t="s">
        <v>161</v>
      </c>
      <c r="M533" s="150"/>
      <c r="N533" s="150" t="s">
        <v>193</v>
      </c>
      <c r="O533" s="138"/>
      <c r="P533" s="150" t="s">
        <v>150</v>
      </c>
      <c r="Q533" s="138" t="s">
        <v>70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593</v>
      </c>
      <c r="C534" s="205">
        <v>44693</v>
      </c>
      <c r="D534" s="205">
        <v>44694</v>
      </c>
      <c r="E534" s="21" t="s">
        <v>19</v>
      </c>
      <c r="F534" s="149">
        <v>868926033938876</v>
      </c>
      <c r="G534" s="148"/>
      <c r="H534" s="148" t="s">
        <v>138</v>
      </c>
      <c r="I534" s="156"/>
      <c r="J534" s="103"/>
      <c r="K534" s="138" t="s">
        <v>187</v>
      </c>
      <c r="L534" s="138"/>
      <c r="M534" s="150"/>
      <c r="N534" s="150" t="s">
        <v>149</v>
      </c>
      <c r="O534" s="138"/>
      <c r="P534" s="150" t="s">
        <v>150</v>
      </c>
      <c r="Q534" s="138" t="s">
        <v>151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326" t="s">
        <v>502</v>
      </c>
      <c r="C535" s="205">
        <v>44693</v>
      </c>
      <c r="D535" s="205">
        <v>44697</v>
      </c>
      <c r="E535" s="21" t="s">
        <v>98</v>
      </c>
      <c r="F535" s="149" t="s">
        <v>179</v>
      </c>
      <c r="G535" s="156"/>
      <c r="H535" s="148" t="s">
        <v>157</v>
      </c>
      <c r="I535" s="148"/>
      <c r="J535" s="175"/>
      <c r="K535" s="138"/>
      <c r="L535" s="138"/>
      <c r="M535" s="150"/>
      <c r="N535" s="150" t="s">
        <v>193</v>
      </c>
      <c r="O535" s="138"/>
      <c r="P535" s="150" t="s">
        <v>150</v>
      </c>
      <c r="Q535" s="138" t="s">
        <v>151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327"/>
      <c r="C536" s="205">
        <v>44693</v>
      </c>
      <c r="D536" s="205">
        <v>44697</v>
      </c>
      <c r="E536" s="21" t="s">
        <v>541</v>
      </c>
      <c r="F536" s="149" t="s">
        <v>594</v>
      </c>
      <c r="G536" s="156"/>
      <c r="H536" s="148" t="s">
        <v>157</v>
      </c>
      <c r="I536" s="148" t="s">
        <v>595</v>
      </c>
      <c r="J536" s="175" t="s">
        <v>596</v>
      </c>
      <c r="K536" s="138" t="s">
        <v>187</v>
      </c>
      <c r="L536" s="138"/>
      <c r="M536" s="150"/>
      <c r="N536" s="150" t="s">
        <v>57</v>
      </c>
      <c r="O536" s="138"/>
      <c r="P536" s="150" t="s">
        <v>410</v>
      </c>
      <c r="Q536" s="138" t="s">
        <v>151</v>
      </c>
      <c r="R536" s="139" t="s">
        <v>23</v>
      </c>
      <c r="S536" s="148" t="s">
        <v>656</v>
      </c>
      <c r="T536" s="140"/>
      <c r="U536" s="175"/>
      <c r="V536" s="21"/>
    </row>
    <row r="537" spans="1:22" ht="16.5" customHeight="1" x14ac:dyDescent="0.25">
      <c r="A537" s="175">
        <v>522</v>
      </c>
      <c r="B537" s="327"/>
      <c r="C537" s="205">
        <v>44693</v>
      </c>
      <c r="D537" s="205">
        <v>44697</v>
      </c>
      <c r="E537" s="21" t="s">
        <v>541</v>
      </c>
      <c r="F537" s="149" t="s">
        <v>597</v>
      </c>
      <c r="G537" s="156"/>
      <c r="H537" s="148" t="s">
        <v>157</v>
      </c>
      <c r="I537" s="148"/>
      <c r="J537" s="175" t="s">
        <v>598</v>
      </c>
      <c r="K537" s="138" t="s">
        <v>187</v>
      </c>
      <c r="L537" s="138"/>
      <c r="M537" s="150"/>
      <c r="N537" s="150" t="s">
        <v>57</v>
      </c>
      <c r="O537" s="138"/>
      <c r="P537" s="150" t="s">
        <v>410</v>
      </c>
      <c r="Q537" s="138" t="s">
        <v>151</v>
      </c>
      <c r="R537" s="139" t="s">
        <v>23</v>
      </c>
      <c r="S537" s="148" t="s">
        <v>656</v>
      </c>
      <c r="T537" s="140"/>
      <c r="U537" s="175"/>
      <c r="V537" s="21"/>
    </row>
    <row r="538" spans="1:22" ht="16.5" customHeight="1" x14ac:dyDescent="0.25">
      <c r="A538" s="175">
        <v>523</v>
      </c>
      <c r="B538" s="327"/>
      <c r="C538" s="205">
        <v>44693</v>
      </c>
      <c r="D538" s="205">
        <v>44697</v>
      </c>
      <c r="E538" s="21" t="s">
        <v>541</v>
      </c>
      <c r="F538" s="149" t="s">
        <v>599</v>
      </c>
      <c r="G538" s="148" t="s">
        <v>332</v>
      </c>
      <c r="H538" s="148" t="s">
        <v>157</v>
      </c>
      <c r="I538" s="49" t="s">
        <v>600</v>
      </c>
      <c r="J538" s="175" t="s">
        <v>601</v>
      </c>
      <c r="K538" s="138" t="s">
        <v>602</v>
      </c>
      <c r="L538" s="138"/>
      <c r="M538" s="138"/>
      <c r="N538" s="150" t="s">
        <v>57</v>
      </c>
      <c r="O538" s="138"/>
      <c r="P538" s="150" t="s">
        <v>410</v>
      </c>
      <c r="Q538" s="138" t="s">
        <v>151</v>
      </c>
      <c r="R538" s="139" t="s">
        <v>23</v>
      </c>
      <c r="S538" s="148" t="s">
        <v>806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328"/>
      <c r="C539" s="205">
        <v>44693</v>
      </c>
      <c r="D539" s="205">
        <v>44697</v>
      </c>
      <c r="E539" s="21" t="s">
        <v>541</v>
      </c>
      <c r="F539" s="149" t="s">
        <v>603</v>
      </c>
      <c r="G539" s="148" t="s">
        <v>332</v>
      </c>
      <c r="H539" s="148" t="s">
        <v>157</v>
      </c>
      <c r="I539" s="49" t="s">
        <v>604</v>
      </c>
      <c r="J539" s="175" t="s">
        <v>605</v>
      </c>
      <c r="K539" s="138" t="s">
        <v>187</v>
      </c>
      <c r="L539" s="138"/>
      <c r="M539" s="138"/>
      <c r="N539" s="150" t="s">
        <v>57</v>
      </c>
      <c r="O539" s="138"/>
      <c r="P539" s="150" t="s">
        <v>410</v>
      </c>
      <c r="Q539" s="138" t="s">
        <v>151</v>
      </c>
      <c r="R539" s="139" t="s">
        <v>23</v>
      </c>
      <c r="S539" s="148" t="s">
        <v>656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339" t="s">
        <v>606</v>
      </c>
      <c r="C540" s="205">
        <v>44698</v>
      </c>
      <c r="D540" s="205">
        <v>44698</v>
      </c>
      <c r="E540" s="21" t="s">
        <v>38</v>
      </c>
      <c r="F540" s="149">
        <v>868183033862660</v>
      </c>
      <c r="G540" s="148"/>
      <c r="H540" s="148" t="s">
        <v>138</v>
      </c>
      <c r="I540" s="156"/>
      <c r="J540" s="103" t="s">
        <v>191</v>
      </c>
      <c r="K540" s="138" t="s">
        <v>187</v>
      </c>
      <c r="L540" s="138" t="s">
        <v>369</v>
      </c>
      <c r="M540" s="150" t="s">
        <v>161</v>
      </c>
      <c r="N540" s="150" t="s">
        <v>301</v>
      </c>
      <c r="O540" s="138"/>
      <c r="P540" s="150" t="s">
        <v>150</v>
      </c>
      <c r="Q540" s="138" t="s">
        <v>70</v>
      </c>
      <c r="R540" s="139" t="s">
        <v>28</v>
      </c>
      <c r="S540" s="148" t="s">
        <v>302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340"/>
      <c r="C541" s="205">
        <v>44698</v>
      </c>
      <c r="D541" s="205">
        <v>44698</v>
      </c>
      <c r="E541" s="21" t="s">
        <v>38</v>
      </c>
      <c r="F541" s="149">
        <v>868183033815270</v>
      </c>
      <c r="G541" s="148"/>
      <c r="H541" s="148" t="s">
        <v>138</v>
      </c>
      <c r="I541" s="156"/>
      <c r="J541" s="103" t="s">
        <v>191</v>
      </c>
      <c r="K541" s="138" t="s">
        <v>187</v>
      </c>
      <c r="L541" s="138" t="s">
        <v>369</v>
      </c>
      <c r="M541" s="150" t="s">
        <v>161</v>
      </c>
      <c r="N541" s="150" t="s">
        <v>301</v>
      </c>
      <c r="O541" s="138"/>
      <c r="P541" s="150" t="s">
        <v>150</v>
      </c>
      <c r="Q541" s="138" t="s">
        <v>70</v>
      </c>
      <c r="R541" s="139" t="s">
        <v>28</v>
      </c>
      <c r="S541" s="148" t="s">
        <v>302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341"/>
      <c r="C542" s="205">
        <v>44609</v>
      </c>
      <c r="D542" s="205">
        <v>44698</v>
      </c>
      <c r="E542" s="21" t="s">
        <v>19</v>
      </c>
      <c r="F542" s="149">
        <v>8648110337156410</v>
      </c>
      <c r="G542" s="148" t="s">
        <v>195</v>
      </c>
      <c r="H542" s="148" t="s">
        <v>138</v>
      </c>
      <c r="I542" s="156"/>
      <c r="J542" s="103" t="s">
        <v>186</v>
      </c>
      <c r="K542" s="138" t="s">
        <v>187</v>
      </c>
      <c r="L542" s="138" t="s">
        <v>192</v>
      </c>
      <c r="M542" s="150"/>
      <c r="N542" s="150" t="s">
        <v>189</v>
      </c>
      <c r="O542" s="138"/>
      <c r="P542" s="150" t="s">
        <v>150</v>
      </c>
      <c r="Q542" s="138" t="s">
        <v>70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609</v>
      </c>
      <c r="C543" s="205">
        <v>44687</v>
      </c>
      <c r="D543" s="205">
        <v>44705</v>
      </c>
      <c r="E543" s="21" t="s">
        <v>39</v>
      </c>
      <c r="F543" s="149">
        <v>860906041192359</v>
      </c>
      <c r="G543" s="148" t="s">
        <v>332</v>
      </c>
      <c r="H543" s="148" t="s">
        <v>157</v>
      </c>
      <c r="I543" s="148" t="s">
        <v>607</v>
      </c>
      <c r="J543" s="103"/>
      <c r="K543" s="138" t="s">
        <v>608</v>
      </c>
      <c r="L543" s="138"/>
      <c r="M543" s="150"/>
      <c r="N543" s="150" t="s">
        <v>57</v>
      </c>
      <c r="O543" s="138"/>
      <c r="P543" s="150" t="s">
        <v>410</v>
      </c>
      <c r="Q543" s="138" t="s">
        <v>151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336" t="s">
        <v>615</v>
      </c>
      <c r="C544" s="205">
        <v>44707</v>
      </c>
      <c r="D544" s="205">
        <v>44707</v>
      </c>
      <c r="E544" s="21" t="s">
        <v>541</v>
      </c>
      <c r="F544" s="149" t="s">
        <v>610</v>
      </c>
      <c r="G544" s="148"/>
      <c r="H544" s="148" t="s">
        <v>157</v>
      </c>
      <c r="I544" s="148" t="s">
        <v>611</v>
      </c>
      <c r="J544" s="103"/>
      <c r="K544" s="150" t="s">
        <v>187</v>
      </c>
      <c r="L544" s="138"/>
      <c r="M544" s="150"/>
      <c r="N544" s="150" t="s">
        <v>612</v>
      </c>
      <c r="O544" s="138"/>
      <c r="P544" s="150" t="s">
        <v>410</v>
      </c>
      <c r="Q544" s="138" t="s">
        <v>151</v>
      </c>
      <c r="R544" s="139" t="s">
        <v>23</v>
      </c>
      <c r="S544" s="148" t="s">
        <v>656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338"/>
      <c r="C545" s="205">
        <v>44707</v>
      </c>
      <c r="D545" s="205">
        <v>44707</v>
      </c>
      <c r="E545" s="21" t="s">
        <v>541</v>
      </c>
      <c r="F545" s="149" t="s">
        <v>613</v>
      </c>
      <c r="G545" s="148"/>
      <c r="H545" s="148" t="s">
        <v>157</v>
      </c>
      <c r="I545" s="148" t="s">
        <v>614</v>
      </c>
      <c r="J545" s="103"/>
      <c r="K545" s="150" t="s">
        <v>187</v>
      </c>
      <c r="L545" s="138"/>
      <c r="M545" s="150"/>
      <c r="N545" s="150" t="s">
        <v>612</v>
      </c>
      <c r="O545" s="138"/>
      <c r="P545" s="150" t="s">
        <v>410</v>
      </c>
      <c r="Q545" s="138" t="s">
        <v>151</v>
      </c>
      <c r="R545" s="139" t="s">
        <v>23</v>
      </c>
      <c r="S545" s="148" t="s">
        <v>656</v>
      </c>
      <c r="T545" s="138"/>
      <c r="U545" s="138"/>
      <c r="V545" s="52"/>
    </row>
    <row r="546" spans="1:22" ht="16.5" customHeight="1" x14ac:dyDescent="0.25">
      <c r="A546" s="175">
        <v>531</v>
      </c>
      <c r="B546" s="326" t="s">
        <v>617</v>
      </c>
      <c r="C546" s="205">
        <v>44705</v>
      </c>
      <c r="D546" s="205">
        <v>44713</v>
      </c>
      <c r="E546" s="21" t="s">
        <v>19</v>
      </c>
      <c r="F546" s="149">
        <v>869627031835570</v>
      </c>
      <c r="G546" s="148"/>
      <c r="H546" s="148" t="s">
        <v>138</v>
      </c>
      <c r="I546" s="156"/>
      <c r="J546" s="103" t="s">
        <v>158</v>
      </c>
      <c r="K546" s="138" t="s">
        <v>187</v>
      </c>
      <c r="L546" s="138" t="s">
        <v>277</v>
      </c>
      <c r="M546" s="150" t="s">
        <v>188</v>
      </c>
      <c r="N546" s="150" t="s">
        <v>412</v>
      </c>
      <c r="O546" s="138"/>
      <c r="P546" s="150" t="s">
        <v>150</v>
      </c>
      <c r="Q546" s="138" t="s">
        <v>151</v>
      </c>
      <c r="R546" s="139" t="s">
        <v>71</v>
      </c>
      <c r="S546" s="148" t="s">
        <v>508</v>
      </c>
      <c r="T546" s="140" t="s">
        <v>75</v>
      </c>
      <c r="U546" s="175"/>
      <c r="V546" s="21"/>
    </row>
    <row r="547" spans="1:22" ht="16.5" customHeight="1" x14ac:dyDescent="0.25">
      <c r="A547" s="175">
        <v>532</v>
      </c>
      <c r="B547" s="327"/>
      <c r="C547" s="205">
        <v>44705</v>
      </c>
      <c r="D547" s="205">
        <v>44713</v>
      </c>
      <c r="E547" s="21" t="s">
        <v>19</v>
      </c>
      <c r="F547" s="149">
        <v>868926033924744</v>
      </c>
      <c r="G547" s="148"/>
      <c r="H547" s="148" t="s">
        <v>138</v>
      </c>
      <c r="I547" s="156"/>
      <c r="J547" s="103" t="s">
        <v>139</v>
      </c>
      <c r="K547" s="138" t="s">
        <v>187</v>
      </c>
      <c r="L547" s="138" t="s">
        <v>277</v>
      </c>
      <c r="M547" s="150" t="s">
        <v>188</v>
      </c>
      <c r="N547" s="150" t="s">
        <v>412</v>
      </c>
      <c r="O547" s="138"/>
      <c r="P547" s="150" t="s">
        <v>150</v>
      </c>
      <c r="Q547" s="138" t="s">
        <v>151</v>
      </c>
      <c r="R547" s="139" t="s">
        <v>71</v>
      </c>
      <c r="S547" s="148" t="s">
        <v>508</v>
      </c>
      <c r="T547" s="140" t="s">
        <v>75</v>
      </c>
      <c r="U547" s="175"/>
      <c r="V547" s="21"/>
    </row>
    <row r="548" spans="1:22" ht="16.5" customHeight="1" x14ac:dyDescent="0.25">
      <c r="A548" s="175">
        <v>533</v>
      </c>
      <c r="B548" s="327"/>
      <c r="C548" s="205">
        <v>44705</v>
      </c>
      <c r="D548" s="205">
        <v>44713</v>
      </c>
      <c r="E548" s="21" t="s">
        <v>19</v>
      </c>
      <c r="F548" s="149">
        <v>868926033911196</v>
      </c>
      <c r="G548" s="148"/>
      <c r="H548" s="148" t="s">
        <v>138</v>
      </c>
      <c r="I548" s="156"/>
      <c r="J548" s="103" t="s">
        <v>158</v>
      </c>
      <c r="K548" s="138" t="s">
        <v>187</v>
      </c>
      <c r="L548" s="138" t="s">
        <v>277</v>
      </c>
      <c r="M548" s="150" t="s">
        <v>188</v>
      </c>
      <c r="N548" s="150" t="s">
        <v>412</v>
      </c>
      <c r="O548" s="138"/>
      <c r="P548" s="150" t="s">
        <v>150</v>
      </c>
      <c r="Q548" s="138" t="s">
        <v>151</v>
      </c>
      <c r="R548" s="139" t="s">
        <v>71</v>
      </c>
      <c r="S548" s="148" t="s">
        <v>508</v>
      </c>
      <c r="T548" s="140" t="s">
        <v>75</v>
      </c>
      <c r="U548" s="175"/>
      <c r="V548" s="21"/>
    </row>
    <row r="549" spans="1:22" ht="16.5" customHeight="1" x14ac:dyDescent="0.25">
      <c r="A549" s="175">
        <v>534</v>
      </c>
      <c r="B549" s="327"/>
      <c r="C549" s="205">
        <v>44705</v>
      </c>
      <c r="D549" s="205">
        <v>44713</v>
      </c>
      <c r="E549" s="21" t="s">
        <v>19</v>
      </c>
      <c r="F549" s="149">
        <v>869627031758774</v>
      </c>
      <c r="G549" s="148"/>
      <c r="H549" s="148" t="s">
        <v>138</v>
      </c>
      <c r="I549" s="156"/>
      <c r="J549" s="103" t="s">
        <v>158</v>
      </c>
      <c r="K549" s="138" t="s">
        <v>187</v>
      </c>
      <c r="L549" s="138" t="s">
        <v>277</v>
      </c>
      <c r="M549" s="150" t="s">
        <v>188</v>
      </c>
      <c r="N549" s="150" t="s">
        <v>412</v>
      </c>
      <c r="O549" s="138"/>
      <c r="P549" s="150" t="s">
        <v>150</v>
      </c>
      <c r="Q549" s="138" t="s">
        <v>151</v>
      </c>
      <c r="R549" s="139" t="s">
        <v>71</v>
      </c>
      <c r="S549" s="148" t="s">
        <v>508</v>
      </c>
      <c r="T549" s="140" t="s">
        <v>75</v>
      </c>
      <c r="U549" s="175"/>
      <c r="V549" s="21"/>
    </row>
    <row r="550" spans="1:22" ht="16.5" customHeight="1" x14ac:dyDescent="0.25">
      <c r="A550" s="175">
        <v>535</v>
      </c>
      <c r="B550" s="327"/>
      <c r="C550" s="205">
        <v>44705</v>
      </c>
      <c r="D550" s="205">
        <v>44713</v>
      </c>
      <c r="E550" s="21" t="s">
        <v>38</v>
      </c>
      <c r="F550" s="149">
        <v>868183033817227</v>
      </c>
      <c r="G550" s="148"/>
      <c r="H550" s="148" t="s">
        <v>138</v>
      </c>
      <c r="I550" s="156"/>
      <c r="J550" s="103" t="s">
        <v>295</v>
      </c>
      <c r="K550" s="138" t="s">
        <v>173</v>
      </c>
      <c r="L550" s="138" t="s">
        <v>161</v>
      </c>
      <c r="M550" s="150"/>
      <c r="N550" s="150" t="s">
        <v>229</v>
      </c>
      <c r="O550" s="138"/>
      <c r="P550" s="138" t="s">
        <v>150</v>
      </c>
      <c r="Q550" s="150" t="s">
        <v>151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328"/>
      <c r="C551" s="205">
        <v>44705</v>
      </c>
      <c r="D551" s="205">
        <v>44713</v>
      </c>
      <c r="E551" s="21" t="s">
        <v>38</v>
      </c>
      <c r="F551" s="149">
        <v>868183033882452</v>
      </c>
      <c r="G551" s="148"/>
      <c r="H551" s="148" t="s">
        <v>138</v>
      </c>
      <c r="I551" s="156"/>
      <c r="J551" s="103" t="s">
        <v>287</v>
      </c>
      <c r="K551" s="138" t="s">
        <v>616</v>
      </c>
      <c r="L551" s="138" t="s">
        <v>237</v>
      </c>
      <c r="M551" s="138" t="s">
        <v>161</v>
      </c>
      <c r="N551" s="150" t="s">
        <v>149</v>
      </c>
      <c r="O551" s="138"/>
      <c r="P551" s="150" t="s">
        <v>150</v>
      </c>
      <c r="Q551" s="138" t="s">
        <v>151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326" t="s">
        <v>185</v>
      </c>
      <c r="C552" s="205">
        <v>44700</v>
      </c>
      <c r="D552" s="205">
        <v>44701</v>
      </c>
      <c r="E552" s="21" t="s">
        <v>98</v>
      </c>
      <c r="F552" s="149">
        <v>22030002</v>
      </c>
      <c r="G552" s="156"/>
      <c r="H552" s="148" t="s">
        <v>157</v>
      </c>
      <c r="I552" s="156"/>
      <c r="J552" s="103"/>
      <c r="K552" s="138" t="s">
        <v>225</v>
      </c>
      <c r="L552" s="138"/>
      <c r="M552" s="150"/>
      <c r="N552" s="150" t="s">
        <v>322</v>
      </c>
      <c r="O552" s="138"/>
      <c r="P552" s="150" t="s">
        <v>150</v>
      </c>
      <c r="Q552" s="138" t="s">
        <v>151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328"/>
      <c r="C553" s="205">
        <v>44700</v>
      </c>
      <c r="D553" s="205">
        <v>44701</v>
      </c>
      <c r="E553" s="21" t="s">
        <v>98</v>
      </c>
      <c r="F553" s="149" t="s">
        <v>179</v>
      </c>
      <c r="G553" s="156"/>
      <c r="H553" s="148" t="s">
        <v>157</v>
      </c>
      <c r="I553" s="156"/>
      <c r="J553" s="103"/>
      <c r="K553" s="138" t="s">
        <v>500</v>
      </c>
      <c r="L553" s="138"/>
      <c r="M553" s="150"/>
      <c r="N553" s="150" t="s">
        <v>322</v>
      </c>
      <c r="O553" s="138"/>
      <c r="P553" s="150" t="s">
        <v>150</v>
      </c>
      <c r="Q553" s="138" t="s">
        <v>151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326" t="s">
        <v>291</v>
      </c>
      <c r="C554" s="205">
        <v>44686</v>
      </c>
      <c r="D554" s="205">
        <v>44687</v>
      </c>
      <c r="E554" s="21" t="s">
        <v>19</v>
      </c>
      <c r="F554" s="149">
        <v>863586032910717</v>
      </c>
      <c r="G554" s="148"/>
      <c r="H554" s="148" t="s">
        <v>157</v>
      </c>
      <c r="I554" s="156"/>
      <c r="J554" s="103" t="s">
        <v>215</v>
      </c>
      <c r="K554" s="138" t="s">
        <v>187</v>
      </c>
      <c r="L554" s="184" t="s">
        <v>503</v>
      </c>
      <c r="M554" s="150" t="s">
        <v>192</v>
      </c>
      <c r="N554" s="150" t="s">
        <v>217</v>
      </c>
      <c r="O554" s="138"/>
      <c r="P554" s="150" t="s">
        <v>150</v>
      </c>
      <c r="Q554" s="138" t="s">
        <v>151</v>
      </c>
      <c r="R554" s="139" t="s">
        <v>71</v>
      </c>
      <c r="S554" s="148" t="s">
        <v>508</v>
      </c>
      <c r="T554" s="140" t="s">
        <v>75</v>
      </c>
      <c r="U554" s="175"/>
      <c r="V554" s="21"/>
    </row>
    <row r="555" spans="1:22" ht="16.5" customHeight="1" x14ac:dyDescent="0.25">
      <c r="A555" s="175">
        <v>540</v>
      </c>
      <c r="B555" s="327"/>
      <c r="C555" s="205">
        <v>44686</v>
      </c>
      <c r="D555" s="205">
        <v>44687</v>
      </c>
      <c r="E555" s="21" t="s">
        <v>19</v>
      </c>
      <c r="F555" s="149">
        <v>868926033909463</v>
      </c>
      <c r="G555" s="148"/>
      <c r="H555" s="148" t="s">
        <v>157</v>
      </c>
      <c r="I555" s="156"/>
      <c r="J555" s="103" t="s">
        <v>215</v>
      </c>
      <c r="K555" s="138" t="s">
        <v>187</v>
      </c>
      <c r="L555" s="184" t="s">
        <v>458</v>
      </c>
      <c r="M555" s="150" t="s">
        <v>188</v>
      </c>
      <c r="N555" s="150" t="s">
        <v>217</v>
      </c>
      <c r="O555" s="138"/>
      <c r="P555" s="150" t="s">
        <v>150</v>
      </c>
      <c r="Q555" s="138" t="s">
        <v>151</v>
      </c>
      <c r="R555" s="139" t="s">
        <v>71</v>
      </c>
      <c r="S555" s="148" t="s">
        <v>508</v>
      </c>
      <c r="T555" s="140" t="s">
        <v>75</v>
      </c>
      <c r="U555" s="175"/>
      <c r="V555" s="21"/>
    </row>
    <row r="556" spans="1:22" ht="16.5" customHeight="1" x14ac:dyDescent="0.25">
      <c r="A556" s="175">
        <v>541</v>
      </c>
      <c r="B556" s="327"/>
      <c r="C556" s="205">
        <v>44686</v>
      </c>
      <c r="D556" s="205">
        <v>44687</v>
      </c>
      <c r="E556" s="21" t="s">
        <v>19</v>
      </c>
      <c r="F556" s="149">
        <v>868926033912244</v>
      </c>
      <c r="G556" s="148"/>
      <c r="H556" s="148" t="s">
        <v>157</v>
      </c>
      <c r="I556" s="156"/>
      <c r="J556" s="103" t="s">
        <v>215</v>
      </c>
      <c r="K556" s="138" t="s">
        <v>187</v>
      </c>
      <c r="L556" s="184" t="s">
        <v>404</v>
      </c>
      <c r="M556" s="150" t="s">
        <v>188</v>
      </c>
      <c r="N556" s="150" t="s">
        <v>217</v>
      </c>
      <c r="O556" s="138"/>
      <c r="P556" s="150" t="s">
        <v>150</v>
      </c>
      <c r="Q556" s="138" t="s">
        <v>151</v>
      </c>
      <c r="R556" s="139" t="s">
        <v>71</v>
      </c>
      <c r="S556" s="148" t="s">
        <v>508</v>
      </c>
      <c r="T556" s="140" t="s">
        <v>75</v>
      </c>
      <c r="U556" s="175"/>
      <c r="V556" s="21"/>
    </row>
    <row r="557" spans="1:22" ht="16.5" customHeight="1" x14ac:dyDescent="0.25">
      <c r="A557" s="175">
        <v>542</v>
      </c>
      <c r="B557" s="327"/>
      <c r="C557" s="205">
        <v>44686</v>
      </c>
      <c r="D557" s="205">
        <v>44687</v>
      </c>
      <c r="E557" s="21" t="s">
        <v>19</v>
      </c>
      <c r="F557" s="149">
        <v>868926033939775</v>
      </c>
      <c r="G557" s="148"/>
      <c r="H557" s="148" t="s">
        <v>157</v>
      </c>
      <c r="I557" s="156"/>
      <c r="J557" s="103" t="s">
        <v>215</v>
      </c>
      <c r="K557" s="138" t="s">
        <v>187</v>
      </c>
      <c r="L557" s="138" t="s">
        <v>207</v>
      </c>
      <c r="M557" s="150" t="s">
        <v>188</v>
      </c>
      <c r="N557" s="150" t="s">
        <v>217</v>
      </c>
      <c r="O557" s="138"/>
      <c r="P557" s="150" t="s">
        <v>150</v>
      </c>
      <c r="Q557" s="138" t="s">
        <v>151</v>
      </c>
      <c r="R557" s="139" t="s">
        <v>71</v>
      </c>
      <c r="S557" s="148" t="s">
        <v>508</v>
      </c>
      <c r="T557" s="140" t="s">
        <v>75</v>
      </c>
      <c r="U557" s="175"/>
      <c r="V557" s="21"/>
    </row>
    <row r="558" spans="1:22" ht="16.5" customHeight="1" x14ac:dyDescent="0.25">
      <c r="A558" s="175">
        <v>543</v>
      </c>
      <c r="B558" s="327"/>
      <c r="C558" s="205">
        <v>44690</v>
      </c>
      <c r="D558" s="205">
        <v>44690</v>
      </c>
      <c r="E558" s="21" t="s">
        <v>19</v>
      </c>
      <c r="F558" s="149">
        <v>868926033922433</v>
      </c>
      <c r="G558" s="148"/>
      <c r="H558" s="148" t="s">
        <v>157</v>
      </c>
      <c r="I558" s="156"/>
      <c r="J558" s="103" t="s">
        <v>287</v>
      </c>
      <c r="K558" s="138" t="s">
        <v>187</v>
      </c>
      <c r="L558" s="149" t="s">
        <v>277</v>
      </c>
      <c r="M558" s="150" t="s">
        <v>188</v>
      </c>
      <c r="N558" s="150" t="s">
        <v>217</v>
      </c>
      <c r="O558" s="138"/>
      <c r="P558" s="150" t="s">
        <v>150</v>
      </c>
      <c r="Q558" s="138" t="s">
        <v>151</v>
      </c>
      <c r="R558" s="139" t="s">
        <v>71</v>
      </c>
      <c r="S558" s="148" t="s">
        <v>508</v>
      </c>
      <c r="T558" s="140" t="s">
        <v>75</v>
      </c>
      <c r="U558" s="175"/>
      <c r="V558" s="21"/>
    </row>
    <row r="559" spans="1:22" ht="16.5" customHeight="1" x14ac:dyDescent="0.25">
      <c r="A559" s="175">
        <v>544</v>
      </c>
      <c r="B559" s="327"/>
      <c r="C559" s="205">
        <v>44690</v>
      </c>
      <c r="D559" s="205">
        <v>44690</v>
      </c>
      <c r="E559" s="21" t="s">
        <v>19</v>
      </c>
      <c r="F559" s="149">
        <v>869627031838931</v>
      </c>
      <c r="G559" s="148"/>
      <c r="H559" s="148" t="s">
        <v>157</v>
      </c>
      <c r="I559" s="156"/>
      <c r="J559" s="103" t="s">
        <v>158</v>
      </c>
      <c r="K559" s="138" t="s">
        <v>187</v>
      </c>
      <c r="L559" s="184" t="s">
        <v>458</v>
      </c>
      <c r="M559" s="150" t="s">
        <v>188</v>
      </c>
      <c r="N559" s="150" t="s">
        <v>217</v>
      </c>
      <c r="O559" s="138"/>
      <c r="P559" s="150" t="s">
        <v>150</v>
      </c>
      <c r="Q559" s="138" t="s">
        <v>151</v>
      </c>
      <c r="R559" s="139" t="s">
        <v>71</v>
      </c>
      <c r="S559" s="148" t="s">
        <v>508</v>
      </c>
      <c r="T559" s="140" t="s">
        <v>75</v>
      </c>
      <c r="U559" s="175"/>
      <c r="V559" s="21"/>
    </row>
    <row r="560" spans="1:22" ht="16.5" customHeight="1" x14ac:dyDescent="0.25">
      <c r="A560" s="175">
        <v>545</v>
      </c>
      <c r="B560" s="327"/>
      <c r="C560" s="205">
        <v>44690</v>
      </c>
      <c r="D560" s="205">
        <v>44690</v>
      </c>
      <c r="E560" s="21" t="s">
        <v>19</v>
      </c>
      <c r="F560" s="149">
        <v>869627031844913</v>
      </c>
      <c r="G560" s="148"/>
      <c r="H560" s="148" t="s">
        <v>157</v>
      </c>
      <c r="I560" s="156"/>
      <c r="J560" s="103" t="s">
        <v>184</v>
      </c>
      <c r="K560" s="138" t="s">
        <v>187</v>
      </c>
      <c r="L560" s="138"/>
      <c r="M560" s="150" t="s">
        <v>188</v>
      </c>
      <c r="N560" s="150" t="s">
        <v>217</v>
      </c>
      <c r="O560" s="138"/>
      <c r="P560" s="150" t="s">
        <v>150</v>
      </c>
      <c r="Q560" s="138" t="s">
        <v>151</v>
      </c>
      <c r="R560" s="139" t="s">
        <v>71</v>
      </c>
      <c r="S560" s="148" t="s">
        <v>508</v>
      </c>
      <c r="T560" s="140" t="s">
        <v>75</v>
      </c>
      <c r="U560" s="175"/>
      <c r="V560" s="21"/>
    </row>
    <row r="561" spans="1:22" ht="16.5" customHeight="1" x14ac:dyDescent="0.25">
      <c r="A561" s="175">
        <v>546</v>
      </c>
      <c r="B561" s="327"/>
      <c r="C561" s="205">
        <v>44702</v>
      </c>
      <c r="D561" s="205">
        <v>44702</v>
      </c>
      <c r="E561" s="21" t="s">
        <v>19</v>
      </c>
      <c r="F561" s="149">
        <v>864811036968530</v>
      </c>
      <c r="G561" s="156"/>
      <c r="H561" s="148" t="s">
        <v>138</v>
      </c>
      <c r="I561" s="156"/>
      <c r="J561" s="103" t="s">
        <v>158</v>
      </c>
      <c r="K561" s="138" t="s">
        <v>187</v>
      </c>
      <c r="L561" s="138" t="s">
        <v>458</v>
      </c>
      <c r="M561" s="150" t="s">
        <v>188</v>
      </c>
      <c r="N561" s="150" t="s">
        <v>217</v>
      </c>
      <c r="O561" s="138"/>
      <c r="P561" s="150" t="s">
        <v>150</v>
      </c>
      <c r="Q561" s="138" t="s">
        <v>151</v>
      </c>
      <c r="R561" s="139" t="s">
        <v>71</v>
      </c>
      <c r="S561" s="148" t="s">
        <v>508</v>
      </c>
      <c r="T561" s="140" t="s">
        <v>75</v>
      </c>
      <c r="U561" s="175"/>
      <c r="V561" s="21"/>
    </row>
    <row r="562" spans="1:22" ht="16.5" customHeight="1" x14ac:dyDescent="0.25">
      <c r="A562" s="175">
        <v>547</v>
      </c>
      <c r="B562" s="327"/>
      <c r="C562" s="205">
        <v>44702</v>
      </c>
      <c r="D562" s="205">
        <v>44702</v>
      </c>
      <c r="E562" s="21" t="s">
        <v>19</v>
      </c>
      <c r="F562" s="149">
        <v>868926033918597</v>
      </c>
      <c r="G562" s="156"/>
      <c r="H562" s="148" t="s">
        <v>138</v>
      </c>
      <c r="I562" s="156"/>
      <c r="J562" s="103"/>
      <c r="K562" s="138" t="s">
        <v>618</v>
      </c>
      <c r="L562" s="138"/>
      <c r="M562" s="150"/>
      <c r="N562" s="150" t="s">
        <v>165</v>
      </c>
      <c r="O562" s="138"/>
      <c r="P562" s="150" t="s">
        <v>166</v>
      </c>
      <c r="Q562" s="138" t="s">
        <v>151</v>
      </c>
      <c r="R562" s="139" t="s">
        <v>71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327"/>
      <c r="C563" s="205">
        <v>44702</v>
      </c>
      <c r="D563" s="205">
        <v>44702</v>
      </c>
      <c r="E563" s="21" t="s">
        <v>19</v>
      </c>
      <c r="F563" s="149">
        <v>863586032914651</v>
      </c>
      <c r="G563" s="156"/>
      <c r="H563" s="148" t="s">
        <v>138</v>
      </c>
      <c r="I563" s="156"/>
      <c r="J563" s="103" t="s">
        <v>158</v>
      </c>
      <c r="K563" s="138" t="s">
        <v>187</v>
      </c>
      <c r="L563" s="138" t="s">
        <v>503</v>
      </c>
      <c r="M563" s="150" t="s">
        <v>192</v>
      </c>
      <c r="N563" s="150" t="s">
        <v>217</v>
      </c>
      <c r="O563" s="138"/>
      <c r="P563" s="150" t="s">
        <v>150</v>
      </c>
      <c r="Q563" s="138" t="s">
        <v>151</v>
      </c>
      <c r="R563" s="139" t="s">
        <v>71</v>
      </c>
      <c r="S563" s="148" t="s">
        <v>508</v>
      </c>
      <c r="T563" s="140" t="s">
        <v>75</v>
      </c>
      <c r="U563" s="175"/>
      <c r="V563" s="21"/>
    </row>
    <row r="564" spans="1:22" ht="16.5" customHeight="1" x14ac:dyDescent="0.25">
      <c r="A564" s="175">
        <v>549</v>
      </c>
      <c r="B564" s="327"/>
      <c r="C564" s="205">
        <v>44702</v>
      </c>
      <c r="D564" s="205">
        <v>44702</v>
      </c>
      <c r="E564" s="21" t="s">
        <v>19</v>
      </c>
      <c r="F564" s="149">
        <v>863586032929030</v>
      </c>
      <c r="G564" s="208"/>
      <c r="H564" s="148" t="s">
        <v>138</v>
      </c>
      <c r="I564" s="148"/>
      <c r="J564" s="103" t="s">
        <v>158</v>
      </c>
      <c r="K564" s="138" t="s">
        <v>187</v>
      </c>
      <c r="L564" s="138" t="s">
        <v>619</v>
      </c>
      <c r="M564" s="150" t="s">
        <v>192</v>
      </c>
      <c r="N564" s="150" t="s">
        <v>217</v>
      </c>
      <c r="O564" s="138"/>
      <c r="P564" s="150" t="s">
        <v>150</v>
      </c>
      <c r="Q564" s="138" t="s">
        <v>151</v>
      </c>
      <c r="R564" s="139" t="s">
        <v>71</v>
      </c>
      <c r="S564" s="148" t="s">
        <v>508</v>
      </c>
      <c r="T564" s="140" t="s">
        <v>75</v>
      </c>
      <c r="U564" s="175"/>
      <c r="V564" s="21"/>
    </row>
    <row r="565" spans="1:22" ht="16.5" customHeight="1" x14ac:dyDescent="0.25">
      <c r="A565" s="175">
        <v>550</v>
      </c>
      <c r="B565" s="327"/>
      <c r="C565" s="205">
        <v>44704</v>
      </c>
      <c r="D565" s="205">
        <v>44704</v>
      </c>
      <c r="E565" s="21" t="s">
        <v>19</v>
      </c>
      <c r="F565" s="149">
        <v>868926033949238</v>
      </c>
      <c r="G565" s="148" t="s">
        <v>144</v>
      </c>
      <c r="H565" s="148" t="s">
        <v>138</v>
      </c>
      <c r="I565" s="138"/>
      <c r="J565" s="103" t="s">
        <v>287</v>
      </c>
      <c r="K565" s="150" t="s">
        <v>173</v>
      </c>
      <c r="L565" s="208"/>
      <c r="M565" s="150" t="s">
        <v>188</v>
      </c>
      <c r="N565" s="150" t="s">
        <v>620</v>
      </c>
      <c r="O565" s="138"/>
      <c r="P565" s="150" t="s">
        <v>150</v>
      </c>
      <c r="Q565" s="138" t="s">
        <v>151</v>
      </c>
      <c r="R565" s="139" t="s">
        <v>71</v>
      </c>
      <c r="S565" s="148" t="s">
        <v>621</v>
      </c>
      <c r="T565" s="140" t="s">
        <v>75</v>
      </c>
      <c r="U565" s="175"/>
      <c r="V565" s="21"/>
    </row>
    <row r="566" spans="1:22" ht="16.5" customHeight="1" x14ac:dyDescent="0.25">
      <c r="A566" s="175">
        <v>551</v>
      </c>
      <c r="B566" s="327"/>
      <c r="C566" s="205">
        <v>44686</v>
      </c>
      <c r="D566" s="205">
        <v>44687</v>
      </c>
      <c r="E566" s="21" t="s">
        <v>38</v>
      </c>
      <c r="F566" s="149">
        <v>868183034666615</v>
      </c>
      <c r="G566" s="148"/>
      <c r="H566" s="148" t="s">
        <v>157</v>
      </c>
      <c r="I566" s="156"/>
      <c r="J566" s="103" t="s">
        <v>158</v>
      </c>
      <c r="K566" s="138" t="s">
        <v>173</v>
      </c>
      <c r="L566" s="138"/>
      <c r="M566" s="150" t="s">
        <v>161</v>
      </c>
      <c r="N566" s="150" t="s">
        <v>229</v>
      </c>
      <c r="O566" s="138"/>
      <c r="P566" s="150" t="s">
        <v>150</v>
      </c>
      <c r="Q566" s="138" t="s">
        <v>151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327"/>
      <c r="C567" s="205">
        <v>44690</v>
      </c>
      <c r="D567" s="205">
        <v>44690</v>
      </c>
      <c r="E567" s="21" t="s">
        <v>38</v>
      </c>
      <c r="F567" s="149">
        <v>868183034552260</v>
      </c>
      <c r="G567" s="148"/>
      <c r="H567" s="148" t="s">
        <v>157</v>
      </c>
      <c r="I567" s="156"/>
      <c r="J567" s="103" t="s">
        <v>215</v>
      </c>
      <c r="K567" s="138" t="s">
        <v>187</v>
      </c>
      <c r="L567" s="138" t="s">
        <v>160</v>
      </c>
      <c r="M567" s="150" t="s">
        <v>161</v>
      </c>
      <c r="N567" s="150" t="s">
        <v>622</v>
      </c>
      <c r="O567" s="138"/>
      <c r="P567" s="150" t="s">
        <v>150</v>
      </c>
      <c r="Q567" s="138" t="s">
        <v>151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327"/>
      <c r="C568" s="205">
        <v>44700</v>
      </c>
      <c r="D568" s="205">
        <v>44700</v>
      </c>
      <c r="E568" s="21" t="s">
        <v>38</v>
      </c>
      <c r="F568" s="149">
        <v>868183034552260</v>
      </c>
      <c r="G568" s="148"/>
      <c r="H568" s="148" t="s">
        <v>138</v>
      </c>
      <c r="I568" s="156"/>
      <c r="J568" s="103" t="s">
        <v>215</v>
      </c>
      <c r="K568" s="138"/>
      <c r="L568" s="138"/>
      <c r="M568" s="150" t="s">
        <v>161</v>
      </c>
      <c r="N568" s="150" t="s">
        <v>193</v>
      </c>
      <c r="O568" s="138"/>
      <c r="P568" s="150" t="s">
        <v>150</v>
      </c>
      <c r="Q568" s="138" t="s">
        <v>151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327"/>
      <c r="C569" s="205">
        <v>44700</v>
      </c>
      <c r="D569" s="205">
        <v>44700</v>
      </c>
      <c r="E569" s="21" t="s">
        <v>38</v>
      </c>
      <c r="F569" s="149">
        <v>868183034787098</v>
      </c>
      <c r="G569" s="148"/>
      <c r="H569" s="148" t="s">
        <v>138</v>
      </c>
      <c r="I569" s="156"/>
      <c r="J569" s="103" t="s">
        <v>215</v>
      </c>
      <c r="K569" s="138" t="s">
        <v>173</v>
      </c>
      <c r="L569" s="138"/>
      <c r="M569" s="150" t="s">
        <v>161</v>
      </c>
      <c r="N569" s="150" t="s">
        <v>229</v>
      </c>
      <c r="O569" s="138"/>
      <c r="P569" s="150" t="s">
        <v>150</v>
      </c>
      <c r="Q569" s="138" t="s">
        <v>151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327"/>
      <c r="C570" s="205">
        <v>44686</v>
      </c>
      <c r="D570" s="205">
        <v>44687</v>
      </c>
      <c r="E570" s="21" t="s">
        <v>132</v>
      </c>
      <c r="F570" s="149">
        <v>862205051162107</v>
      </c>
      <c r="G570" s="148"/>
      <c r="H570" s="148" t="s">
        <v>157</v>
      </c>
      <c r="I570" s="156"/>
      <c r="J570" s="103" t="s">
        <v>170</v>
      </c>
      <c r="K570" s="138"/>
      <c r="L570" s="138" t="s">
        <v>344</v>
      </c>
      <c r="M570" s="150"/>
      <c r="N570" s="150" t="s">
        <v>40</v>
      </c>
      <c r="O570" s="138"/>
      <c r="P570" s="150" t="s">
        <v>150</v>
      </c>
      <c r="Q570" s="138" t="s">
        <v>151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327"/>
      <c r="C571" s="205">
        <v>44691</v>
      </c>
      <c r="D571" s="205">
        <v>44691</v>
      </c>
      <c r="E571" s="21" t="s">
        <v>16</v>
      </c>
      <c r="F571" s="149">
        <v>862631039276745</v>
      </c>
      <c r="G571" s="156"/>
      <c r="H571" s="148" t="s">
        <v>138</v>
      </c>
      <c r="I571" s="156"/>
      <c r="J571" s="103" t="s">
        <v>352</v>
      </c>
      <c r="K571" s="138" t="s">
        <v>398</v>
      </c>
      <c r="L571" s="138" t="s">
        <v>148</v>
      </c>
      <c r="M571" s="150"/>
      <c r="N571" s="150" t="s">
        <v>65</v>
      </c>
      <c r="O571" s="138"/>
      <c r="P571" s="150" t="s">
        <v>166</v>
      </c>
      <c r="Q571" s="138" t="s">
        <v>151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327"/>
      <c r="C572" s="205">
        <v>44691</v>
      </c>
      <c r="D572" s="205">
        <v>44691</v>
      </c>
      <c r="E572" s="21" t="s">
        <v>16</v>
      </c>
      <c r="F572" s="149">
        <v>861694031749318</v>
      </c>
      <c r="G572" s="156"/>
      <c r="H572" s="148" t="s">
        <v>138</v>
      </c>
      <c r="I572" s="156"/>
      <c r="J572" s="103" t="s">
        <v>521</v>
      </c>
      <c r="K572" s="138"/>
      <c r="L572" s="138" t="s">
        <v>400</v>
      </c>
      <c r="M572" s="150" t="s">
        <v>142</v>
      </c>
      <c r="N572" s="150" t="s">
        <v>40</v>
      </c>
      <c r="O572" s="138"/>
      <c r="P572" s="150" t="s">
        <v>150</v>
      </c>
      <c r="Q572" s="138" t="s">
        <v>151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327"/>
      <c r="C573" s="205">
        <v>44691</v>
      </c>
      <c r="D573" s="205">
        <v>44691</v>
      </c>
      <c r="E573" s="21" t="s">
        <v>16</v>
      </c>
      <c r="F573" s="149">
        <v>866104021756500</v>
      </c>
      <c r="G573" s="156"/>
      <c r="H573" s="148" t="s">
        <v>138</v>
      </c>
      <c r="I573" s="156"/>
      <c r="J573" s="103"/>
      <c r="K573" s="138" t="s">
        <v>623</v>
      </c>
      <c r="L573" s="138"/>
      <c r="M573" s="138"/>
      <c r="N573" s="150" t="s">
        <v>65</v>
      </c>
      <c r="O573" s="138"/>
      <c r="P573" s="150" t="s">
        <v>166</v>
      </c>
      <c r="Q573" s="138" t="s">
        <v>151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327"/>
      <c r="C574" s="205">
        <v>44691</v>
      </c>
      <c r="D574" s="205">
        <v>44691</v>
      </c>
      <c r="E574" s="21" t="s">
        <v>14</v>
      </c>
      <c r="F574" s="149">
        <v>863306024477363</v>
      </c>
      <c r="G574" s="156"/>
      <c r="H574" s="148" t="s">
        <v>138</v>
      </c>
      <c r="I574" s="156"/>
      <c r="J574" s="103"/>
      <c r="K574" s="138"/>
      <c r="L574" s="184"/>
      <c r="M574" s="150"/>
      <c r="N574" s="150" t="s">
        <v>165</v>
      </c>
      <c r="O574" s="138"/>
      <c r="P574" s="150" t="s">
        <v>166</v>
      </c>
      <c r="Q574" s="138" t="s">
        <v>151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327"/>
      <c r="C575" s="205">
        <v>44691</v>
      </c>
      <c r="D575" s="205">
        <v>44691</v>
      </c>
      <c r="E575" s="21" t="s">
        <v>14</v>
      </c>
      <c r="F575" s="149">
        <v>862118021546822</v>
      </c>
      <c r="G575" s="156"/>
      <c r="H575" s="148" t="s">
        <v>138</v>
      </c>
      <c r="I575" s="156"/>
      <c r="J575" s="103"/>
      <c r="K575" s="138"/>
      <c r="L575" s="184"/>
      <c r="M575" s="150"/>
      <c r="N575" s="150" t="s">
        <v>165</v>
      </c>
      <c r="O575" s="138"/>
      <c r="P575" s="150" t="s">
        <v>166</v>
      </c>
      <c r="Q575" s="138" t="s">
        <v>151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327"/>
      <c r="C576" s="205">
        <v>44691</v>
      </c>
      <c r="D576" s="205">
        <v>44691</v>
      </c>
      <c r="E576" s="21" t="s">
        <v>14</v>
      </c>
      <c r="F576" s="149">
        <v>866762024315200</v>
      </c>
      <c r="G576" s="156"/>
      <c r="H576" s="148" t="s">
        <v>138</v>
      </c>
      <c r="I576" s="156"/>
      <c r="J576" s="103"/>
      <c r="K576" s="138"/>
      <c r="L576" s="184"/>
      <c r="M576" s="150"/>
      <c r="N576" s="150" t="s">
        <v>165</v>
      </c>
      <c r="O576" s="138"/>
      <c r="P576" s="150" t="s">
        <v>166</v>
      </c>
      <c r="Q576" s="138" t="s">
        <v>151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327"/>
      <c r="C577" s="205">
        <v>44691</v>
      </c>
      <c r="D577" s="205">
        <v>44691</v>
      </c>
      <c r="E577" s="21" t="s">
        <v>14</v>
      </c>
      <c r="F577" s="149">
        <v>862118022277443</v>
      </c>
      <c r="G577" s="156"/>
      <c r="H577" s="148" t="s">
        <v>138</v>
      </c>
      <c r="I577" s="156"/>
      <c r="J577" s="103"/>
      <c r="K577" s="138"/>
      <c r="L577" s="138"/>
      <c r="M577" s="150"/>
      <c r="N577" s="150" t="s">
        <v>165</v>
      </c>
      <c r="O577" s="138"/>
      <c r="P577" s="150" t="s">
        <v>166</v>
      </c>
      <c r="Q577" s="138" t="s">
        <v>151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327"/>
      <c r="C578" s="205">
        <v>44691</v>
      </c>
      <c r="D578" s="205">
        <v>44691</v>
      </c>
      <c r="E578" s="21" t="s">
        <v>14</v>
      </c>
      <c r="F578" s="153" t="s">
        <v>624</v>
      </c>
      <c r="G578" s="156"/>
      <c r="H578" s="148" t="s">
        <v>138</v>
      </c>
      <c r="I578" s="156"/>
      <c r="J578" s="103"/>
      <c r="K578" s="138"/>
      <c r="L578" s="149"/>
      <c r="M578" s="150"/>
      <c r="N578" s="150" t="s">
        <v>165</v>
      </c>
      <c r="O578" s="138"/>
      <c r="P578" s="150" t="s">
        <v>166</v>
      </c>
      <c r="Q578" s="138" t="s">
        <v>151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327"/>
      <c r="C579" s="205">
        <v>44691</v>
      </c>
      <c r="D579" s="205">
        <v>44691</v>
      </c>
      <c r="E579" s="21" t="s">
        <v>14</v>
      </c>
      <c r="F579" s="149">
        <v>863306020490196</v>
      </c>
      <c r="G579" s="156"/>
      <c r="H579" s="148" t="s">
        <v>138</v>
      </c>
      <c r="I579" s="156"/>
      <c r="J579" s="103"/>
      <c r="K579" s="138"/>
      <c r="L579" s="184"/>
      <c r="M579" s="150"/>
      <c r="N579" s="150" t="s">
        <v>165</v>
      </c>
      <c r="O579" s="138"/>
      <c r="P579" s="150" t="s">
        <v>166</v>
      </c>
      <c r="Q579" s="138" t="s">
        <v>151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327"/>
      <c r="C580" s="205">
        <v>44691</v>
      </c>
      <c r="D580" s="205">
        <v>44691</v>
      </c>
      <c r="E580" s="21" t="s">
        <v>14</v>
      </c>
      <c r="F580" s="149">
        <v>866762029427422</v>
      </c>
      <c r="G580" s="156"/>
      <c r="H580" s="148" t="s">
        <v>138</v>
      </c>
      <c r="I580" s="156"/>
      <c r="J580" s="103"/>
      <c r="K580" s="138"/>
      <c r="L580" s="138"/>
      <c r="M580" s="150"/>
      <c r="N580" s="150" t="s">
        <v>165</v>
      </c>
      <c r="O580" s="138"/>
      <c r="P580" s="150" t="s">
        <v>166</v>
      </c>
      <c r="Q580" s="138" t="s">
        <v>151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327"/>
      <c r="C581" s="205">
        <v>44691</v>
      </c>
      <c r="D581" s="205">
        <v>44691</v>
      </c>
      <c r="E581" s="21" t="s">
        <v>14</v>
      </c>
      <c r="F581" s="149">
        <v>863306024480276</v>
      </c>
      <c r="G581" s="156"/>
      <c r="H581" s="148" t="s">
        <v>138</v>
      </c>
      <c r="I581" s="156"/>
      <c r="J581" s="103"/>
      <c r="K581" s="138"/>
      <c r="L581" s="138"/>
      <c r="M581" s="150"/>
      <c r="N581" s="150" t="s">
        <v>165</v>
      </c>
      <c r="O581" s="138"/>
      <c r="P581" s="150" t="s">
        <v>166</v>
      </c>
      <c r="Q581" s="138" t="s">
        <v>151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327"/>
      <c r="C582" s="205">
        <v>44691</v>
      </c>
      <c r="D582" s="205">
        <v>44691</v>
      </c>
      <c r="E582" s="21" t="s">
        <v>14</v>
      </c>
      <c r="F582" s="149">
        <v>867330024402680</v>
      </c>
      <c r="G582" s="156"/>
      <c r="H582" s="148" t="s">
        <v>138</v>
      </c>
      <c r="I582" s="156"/>
      <c r="J582" s="103"/>
      <c r="K582" s="138"/>
      <c r="L582" s="138"/>
      <c r="M582" s="150"/>
      <c r="N582" s="150" t="s">
        <v>165</v>
      </c>
      <c r="O582" s="138"/>
      <c r="P582" s="150" t="s">
        <v>166</v>
      </c>
      <c r="Q582" s="138" t="s">
        <v>151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327"/>
      <c r="C583" s="205">
        <v>44691</v>
      </c>
      <c r="D583" s="205">
        <v>44691</v>
      </c>
      <c r="E583" s="21" t="s">
        <v>14</v>
      </c>
      <c r="F583" s="149">
        <v>866762026550558</v>
      </c>
      <c r="G583" s="148"/>
      <c r="H583" s="148" t="s">
        <v>138</v>
      </c>
      <c r="I583" s="156"/>
      <c r="J583" s="103"/>
      <c r="K583" s="138"/>
      <c r="L583" s="138"/>
      <c r="M583" s="150"/>
      <c r="N583" s="150" t="s">
        <v>165</v>
      </c>
      <c r="O583" s="138"/>
      <c r="P583" s="150" t="s">
        <v>166</v>
      </c>
      <c r="Q583" s="138" t="s">
        <v>151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327"/>
      <c r="C584" s="205">
        <v>44691</v>
      </c>
      <c r="D584" s="205">
        <v>44691</v>
      </c>
      <c r="E584" s="21" t="s">
        <v>14</v>
      </c>
      <c r="F584" s="149">
        <v>863306024404219</v>
      </c>
      <c r="G584" s="148"/>
      <c r="H584" s="148" t="s">
        <v>138</v>
      </c>
      <c r="I584" s="148"/>
      <c r="J584" s="103"/>
      <c r="K584" s="138"/>
      <c r="L584" s="138"/>
      <c r="M584" s="150"/>
      <c r="N584" s="150" t="s">
        <v>165</v>
      </c>
      <c r="O584" s="138"/>
      <c r="P584" s="150" t="s">
        <v>166</v>
      </c>
      <c r="Q584" s="138" t="s">
        <v>151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327"/>
      <c r="C585" s="205">
        <v>44691</v>
      </c>
      <c r="D585" s="205">
        <v>44691</v>
      </c>
      <c r="E585" s="21" t="s">
        <v>14</v>
      </c>
      <c r="F585" s="149">
        <v>866762025783927</v>
      </c>
      <c r="G585" s="148"/>
      <c r="H585" s="148" t="s">
        <v>138</v>
      </c>
      <c r="I585" s="138"/>
      <c r="J585" s="103"/>
      <c r="K585" s="150"/>
      <c r="L585" s="208"/>
      <c r="M585" s="138"/>
      <c r="N585" s="150" t="s">
        <v>165</v>
      </c>
      <c r="O585" s="138"/>
      <c r="P585" s="150" t="s">
        <v>166</v>
      </c>
      <c r="Q585" s="138" t="s">
        <v>151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328"/>
      <c r="C586" s="205">
        <v>44691</v>
      </c>
      <c r="D586" s="205">
        <v>44691</v>
      </c>
      <c r="E586" s="21" t="s">
        <v>14</v>
      </c>
      <c r="F586" s="149">
        <v>863306024483866</v>
      </c>
      <c r="G586" s="148"/>
      <c r="H586" s="148" t="s">
        <v>138</v>
      </c>
      <c r="I586" s="138"/>
      <c r="J586" s="103" t="s">
        <v>184</v>
      </c>
      <c r="K586" s="138"/>
      <c r="L586" s="138" t="s">
        <v>427</v>
      </c>
      <c r="M586" s="138"/>
      <c r="N586" s="150" t="s">
        <v>165</v>
      </c>
      <c r="O586" s="138"/>
      <c r="P586" s="150" t="s">
        <v>166</v>
      </c>
      <c r="Q586" s="138" t="s">
        <v>151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628</v>
      </c>
      <c r="C587" s="205">
        <v>44691</v>
      </c>
      <c r="D587" s="205">
        <v>44692</v>
      </c>
      <c r="E587" s="21" t="s">
        <v>541</v>
      </c>
      <c r="F587" s="149" t="s">
        <v>625</v>
      </c>
      <c r="G587" s="148" t="s">
        <v>332</v>
      </c>
      <c r="H587" s="148" t="s">
        <v>157</v>
      </c>
      <c r="I587" s="156"/>
      <c r="J587" s="103"/>
      <c r="K587" s="138" t="s">
        <v>626</v>
      </c>
      <c r="L587" s="138"/>
      <c r="M587" s="150"/>
      <c r="N587" s="150" t="s">
        <v>627</v>
      </c>
      <c r="O587" s="138"/>
      <c r="P587" s="150" t="s">
        <v>410</v>
      </c>
      <c r="Q587" s="138" t="s">
        <v>151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326" t="s">
        <v>321</v>
      </c>
      <c r="C588" s="205">
        <v>44701</v>
      </c>
      <c r="D588" s="205">
        <v>44703</v>
      </c>
      <c r="E588" s="21" t="s">
        <v>19</v>
      </c>
      <c r="F588" s="149">
        <v>864811037212193</v>
      </c>
      <c r="G588" s="148"/>
      <c r="H588" s="148" t="s">
        <v>138</v>
      </c>
      <c r="I588" s="156"/>
      <c r="J588" s="103" t="s">
        <v>629</v>
      </c>
      <c r="K588" s="138" t="s">
        <v>187</v>
      </c>
      <c r="L588" s="138" t="s">
        <v>294</v>
      </c>
      <c r="M588" s="150" t="s">
        <v>192</v>
      </c>
      <c r="N588" s="150" t="s">
        <v>198</v>
      </c>
      <c r="O588" s="138"/>
      <c r="P588" s="150" t="s">
        <v>150</v>
      </c>
      <c r="Q588" s="138" t="s">
        <v>70</v>
      </c>
      <c r="R588" s="139" t="s">
        <v>71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327"/>
      <c r="C589" s="205">
        <v>44701</v>
      </c>
      <c r="D589" s="205">
        <v>44703</v>
      </c>
      <c r="E589" s="21" t="s">
        <v>19</v>
      </c>
      <c r="F589" s="149">
        <v>864811037218570</v>
      </c>
      <c r="G589" s="148"/>
      <c r="H589" s="148" t="s">
        <v>138</v>
      </c>
      <c r="I589" s="156"/>
      <c r="J589" s="103" t="s">
        <v>629</v>
      </c>
      <c r="K589" s="138" t="s">
        <v>187</v>
      </c>
      <c r="L589" s="138" t="s">
        <v>294</v>
      </c>
      <c r="M589" s="150" t="s">
        <v>192</v>
      </c>
      <c r="N589" s="150" t="s">
        <v>198</v>
      </c>
      <c r="O589" s="138"/>
      <c r="P589" s="150" t="s">
        <v>150</v>
      </c>
      <c r="Q589" s="138" t="s">
        <v>70</v>
      </c>
      <c r="R589" s="139" t="s">
        <v>71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327"/>
      <c r="C590" s="205">
        <v>44701</v>
      </c>
      <c r="D590" s="205">
        <v>44703</v>
      </c>
      <c r="E590" s="21" t="s">
        <v>19</v>
      </c>
      <c r="F590" s="149">
        <v>864811037202145</v>
      </c>
      <c r="G590" s="148"/>
      <c r="H590" s="148" t="s">
        <v>138</v>
      </c>
      <c r="I590" s="156"/>
      <c r="J590" s="103" t="s">
        <v>629</v>
      </c>
      <c r="K590" s="138" t="s">
        <v>187</v>
      </c>
      <c r="L590" s="138" t="s">
        <v>294</v>
      </c>
      <c r="M590" s="150" t="s">
        <v>192</v>
      </c>
      <c r="N590" s="150" t="s">
        <v>198</v>
      </c>
      <c r="O590" s="138"/>
      <c r="P590" s="150" t="s">
        <v>150</v>
      </c>
      <c r="Q590" s="138" t="s">
        <v>70</v>
      </c>
      <c r="R590" s="139" t="s">
        <v>71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327"/>
      <c r="C591" s="205">
        <v>44698</v>
      </c>
      <c r="D591" s="205">
        <v>44698</v>
      </c>
      <c r="E591" s="21" t="s">
        <v>17</v>
      </c>
      <c r="F591" s="149">
        <v>866104028937939</v>
      </c>
      <c r="G591" s="148"/>
      <c r="H591" s="148" t="s">
        <v>138</v>
      </c>
      <c r="I591" s="156"/>
      <c r="J591" s="103" t="s">
        <v>629</v>
      </c>
      <c r="K591" s="138" t="s">
        <v>630</v>
      </c>
      <c r="L591" s="138" t="s">
        <v>526</v>
      </c>
      <c r="M591" s="150"/>
      <c r="N591" s="150" t="s">
        <v>631</v>
      </c>
      <c r="O591" s="138"/>
      <c r="P591" s="150" t="s">
        <v>150</v>
      </c>
      <c r="Q591" s="138" t="s">
        <v>70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327"/>
      <c r="C592" s="205">
        <v>44701</v>
      </c>
      <c r="D592" s="205">
        <v>44703</v>
      </c>
      <c r="E592" s="21" t="s">
        <v>17</v>
      </c>
      <c r="F592" s="149">
        <v>866104028740754</v>
      </c>
      <c r="G592" s="148"/>
      <c r="H592" s="148" t="s">
        <v>138</v>
      </c>
      <c r="I592" s="156"/>
      <c r="J592" s="103" t="s">
        <v>629</v>
      </c>
      <c r="K592" s="138"/>
      <c r="L592" s="138" t="s">
        <v>527</v>
      </c>
      <c r="M592" s="150" t="s">
        <v>526</v>
      </c>
      <c r="N592" s="150" t="s">
        <v>40</v>
      </c>
      <c r="O592" s="138"/>
      <c r="P592" s="150" t="s">
        <v>150</v>
      </c>
      <c r="Q592" s="138" t="s">
        <v>70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327"/>
      <c r="C593" s="205">
        <v>44691</v>
      </c>
      <c r="D593" s="205">
        <v>44693</v>
      </c>
      <c r="E593" s="21" t="s">
        <v>43</v>
      </c>
      <c r="F593" s="149">
        <v>867717030431820</v>
      </c>
      <c r="G593" s="156"/>
      <c r="H593" s="148" t="s">
        <v>138</v>
      </c>
      <c r="I593" s="156"/>
      <c r="J593" s="103" t="s">
        <v>227</v>
      </c>
      <c r="K593" s="138"/>
      <c r="L593" s="138" t="s">
        <v>273</v>
      </c>
      <c r="M593" s="150" t="s">
        <v>161</v>
      </c>
      <c r="N593" s="150" t="s">
        <v>40</v>
      </c>
      <c r="O593" s="138"/>
      <c r="P593" s="150" t="s">
        <v>150</v>
      </c>
      <c r="Q593" s="138" t="s">
        <v>151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327"/>
      <c r="C594" s="205">
        <v>44691</v>
      </c>
      <c r="D594" s="205">
        <v>44693</v>
      </c>
      <c r="E594" s="21" t="s">
        <v>16</v>
      </c>
      <c r="F594" s="149">
        <v>862631037476248</v>
      </c>
      <c r="G594" s="156"/>
      <c r="H594" s="148" t="s">
        <v>138</v>
      </c>
      <c r="I594" s="156"/>
      <c r="J594" s="103" t="s">
        <v>148</v>
      </c>
      <c r="K594" s="138"/>
      <c r="L594" s="138" t="s">
        <v>148</v>
      </c>
      <c r="M594" s="150" t="s">
        <v>142</v>
      </c>
      <c r="N594" s="150" t="s">
        <v>40</v>
      </c>
      <c r="O594" s="138"/>
      <c r="P594" s="150" t="s">
        <v>150</v>
      </c>
      <c r="Q594" s="138" t="s">
        <v>151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327"/>
      <c r="C595" s="205">
        <v>44698</v>
      </c>
      <c r="D595" s="205">
        <v>44698</v>
      </c>
      <c r="E595" s="21" t="s">
        <v>16</v>
      </c>
      <c r="F595" s="149">
        <v>862631034711464</v>
      </c>
      <c r="G595" s="148"/>
      <c r="H595" s="148" t="s">
        <v>138</v>
      </c>
      <c r="I595" s="148" t="s">
        <v>190</v>
      </c>
      <c r="J595" s="103" t="s">
        <v>186</v>
      </c>
      <c r="K595" s="138"/>
      <c r="L595" s="138" t="s">
        <v>316</v>
      </c>
      <c r="M595" s="150"/>
      <c r="N595" s="150" t="s">
        <v>40</v>
      </c>
      <c r="O595" s="138"/>
      <c r="P595" s="150" t="s">
        <v>150</v>
      </c>
      <c r="Q595" s="138" t="s">
        <v>70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327"/>
      <c r="C596" s="205">
        <v>44698</v>
      </c>
      <c r="D596" s="205">
        <v>44698</v>
      </c>
      <c r="E596" s="21" t="s">
        <v>16</v>
      </c>
      <c r="F596" s="149">
        <v>861694037943808</v>
      </c>
      <c r="G596" s="148"/>
      <c r="H596" s="148" t="s">
        <v>138</v>
      </c>
      <c r="I596" s="156"/>
      <c r="J596" s="103" t="s">
        <v>629</v>
      </c>
      <c r="K596" s="138" t="s">
        <v>216</v>
      </c>
      <c r="L596" s="138" t="s">
        <v>142</v>
      </c>
      <c r="M596" s="138"/>
      <c r="N596" s="150" t="s">
        <v>193</v>
      </c>
      <c r="O596" s="138"/>
      <c r="P596" s="150" t="s">
        <v>150</v>
      </c>
      <c r="Q596" s="138" t="s">
        <v>70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327"/>
      <c r="C597" s="205">
        <v>44691</v>
      </c>
      <c r="D597" s="205">
        <v>44693</v>
      </c>
      <c r="E597" s="21" t="s">
        <v>38</v>
      </c>
      <c r="F597" s="149">
        <v>868183035880645</v>
      </c>
      <c r="G597" s="156"/>
      <c r="H597" s="148" t="s">
        <v>138</v>
      </c>
      <c r="I597" s="156"/>
      <c r="J597" s="103" t="s">
        <v>227</v>
      </c>
      <c r="K597" s="138"/>
      <c r="L597" s="138" t="s">
        <v>273</v>
      </c>
      <c r="M597" s="150" t="s">
        <v>161</v>
      </c>
      <c r="N597" s="150" t="s">
        <v>40</v>
      </c>
      <c r="O597" s="138"/>
      <c r="P597" s="150" t="s">
        <v>150</v>
      </c>
      <c r="Q597" s="138" t="s">
        <v>151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328"/>
      <c r="C598" s="205">
        <v>44698</v>
      </c>
      <c r="D598" s="205">
        <v>44698</v>
      </c>
      <c r="E598" s="21" t="s">
        <v>38</v>
      </c>
      <c r="F598" s="149">
        <v>868183034565585</v>
      </c>
      <c r="G598" s="148"/>
      <c r="H598" s="148" t="s">
        <v>138</v>
      </c>
      <c r="I598" s="156"/>
      <c r="J598" s="103" t="s">
        <v>632</v>
      </c>
      <c r="K598" s="138" t="s">
        <v>187</v>
      </c>
      <c r="L598" s="138" t="s">
        <v>369</v>
      </c>
      <c r="M598" s="150" t="s">
        <v>161</v>
      </c>
      <c r="N598" s="150" t="s">
        <v>633</v>
      </c>
      <c r="O598" s="138"/>
      <c r="P598" s="150" t="s">
        <v>150</v>
      </c>
      <c r="Q598" s="138" t="s">
        <v>70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326" t="s">
        <v>637</v>
      </c>
      <c r="C599" s="205">
        <v>44693</v>
      </c>
      <c r="D599" s="205">
        <v>44702</v>
      </c>
      <c r="E599" s="21" t="s">
        <v>541</v>
      </c>
      <c r="F599" s="149" t="s">
        <v>634</v>
      </c>
      <c r="G599" s="148" t="s">
        <v>332</v>
      </c>
      <c r="H599" s="148" t="s">
        <v>157</v>
      </c>
      <c r="I599" s="156"/>
      <c r="J599" s="103"/>
      <c r="K599" s="138"/>
      <c r="L599" s="138"/>
      <c r="M599" s="150"/>
      <c r="N599" s="150" t="s">
        <v>627</v>
      </c>
      <c r="O599" s="138"/>
      <c r="P599" s="150" t="s">
        <v>410</v>
      </c>
      <c r="Q599" s="138" t="s">
        <v>151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328"/>
      <c r="C600" s="205">
        <v>44693</v>
      </c>
      <c r="D600" s="205">
        <v>44702</v>
      </c>
      <c r="E600" s="21" t="s">
        <v>542</v>
      </c>
      <c r="F600" s="149">
        <v>869492055074149</v>
      </c>
      <c r="G600" s="156"/>
      <c r="H600" s="148" t="s">
        <v>157</v>
      </c>
      <c r="I600" s="156"/>
      <c r="J600" s="103"/>
      <c r="K600" s="138" t="s">
        <v>635</v>
      </c>
      <c r="L600" s="138"/>
      <c r="M600" s="150"/>
      <c r="N600" s="150" t="s">
        <v>57</v>
      </c>
      <c r="O600" s="138"/>
      <c r="P600" s="150" t="s">
        <v>410</v>
      </c>
      <c r="Q600" s="138" t="s">
        <v>151</v>
      </c>
      <c r="R600" s="139" t="s">
        <v>23</v>
      </c>
      <c r="S600" s="148" t="s">
        <v>636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324</v>
      </c>
      <c r="C601" s="205">
        <v>44691</v>
      </c>
      <c r="D601" s="205">
        <v>44692</v>
      </c>
      <c r="E601" s="21" t="s">
        <v>541</v>
      </c>
      <c r="F601" s="149" t="s">
        <v>638</v>
      </c>
      <c r="G601" s="148" t="s">
        <v>332</v>
      </c>
      <c r="H601" s="148" t="s">
        <v>157</v>
      </c>
      <c r="I601" s="156"/>
      <c r="J601" s="103"/>
      <c r="K601" s="138"/>
      <c r="L601" s="138"/>
      <c r="M601" s="150"/>
      <c r="N601" s="150" t="s">
        <v>193</v>
      </c>
      <c r="O601" s="138"/>
      <c r="P601" s="150" t="s">
        <v>150</v>
      </c>
      <c r="Q601" s="138" t="s">
        <v>151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326" t="s">
        <v>267</v>
      </c>
      <c r="C602" s="205">
        <v>44699</v>
      </c>
      <c r="D602" s="205">
        <v>44701</v>
      </c>
      <c r="E602" s="21" t="s">
        <v>14</v>
      </c>
      <c r="F602" s="149">
        <v>862118021732653</v>
      </c>
      <c r="G602" s="148"/>
      <c r="H602" s="148" t="s">
        <v>138</v>
      </c>
      <c r="I602" s="156"/>
      <c r="J602" s="103" t="s">
        <v>424</v>
      </c>
      <c r="K602" s="138" t="s">
        <v>76</v>
      </c>
      <c r="L602" s="138" t="s">
        <v>437</v>
      </c>
      <c r="M602" s="138" t="s">
        <v>427</v>
      </c>
      <c r="N602" s="150" t="s">
        <v>639</v>
      </c>
      <c r="O602" s="138"/>
      <c r="P602" s="150" t="s">
        <v>150</v>
      </c>
      <c r="Q602" s="138" t="s">
        <v>70</v>
      </c>
      <c r="R602" s="139" t="s">
        <v>28</v>
      </c>
      <c r="S602" s="148" t="s">
        <v>368</v>
      </c>
      <c r="T602" s="140"/>
      <c r="U602" s="175"/>
      <c r="V602" s="21"/>
    </row>
    <row r="603" spans="1:22" ht="16.5" customHeight="1" x14ac:dyDescent="0.25">
      <c r="A603" s="175">
        <v>588</v>
      </c>
      <c r="B603" s="327"/>
      <c r="C603" s="205">
        <v>44699</v>
      </c>
      <c r="D603" s="205">
        <v>44701</v>
      </c>
      <c r="E603" s="21" t="s">
        <v>14</v>
      </c>
      <c r="F603" s="149">
        <v>862118021562233</v>
      </c>
      <c r="G603" s="156"/>
      <c r="H603" s="148" t="s">
        <v>138</v>
      </c>
      <c r="I603" s="156"/>
      <c r="J603" s="103" t="s">
        <v>424</v>
      </c>
      <c r="K603" s="138" t="s">
        <v>171</v>
      </c>
      <c r="L603" s="138"/>
      <c r="M603" s="150" t="s">
        <v>427</v>
      </c>
      <c r="N603" s="150" t="s">
        <v>172</v>
      </c>
      <c r="O603" s="138"/>
      <c r="P603" s="150" t="s">
        <v>150</v>
      </c>
      <c r="Q603" s="138" t="s">
        <v>70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327"/>
      <c r="C604" s="205">
        <v>44699</v>
      </c>
      <c r="D604" s="205">
        <v>44701</v>
      </c>
      <c r="E604" s="21" t="s">
        <v>14</v>
      </c>
      <c r="F604" s="149">
        <v>864161026885827</v>
      </c>
      <c r="G604" s="156"/>
      <c r="H604" s="148" t="s">
        <v>138</v>
      </c>
      <c r="I604" s="156"/>
      <c r="J604" s="103"/>
      <c r="K604" s="138" t="s">
        <v>266</v>
      </c>
      <c r="L604" s="138"/>
      <c r="M604" s="138"/>
      <c r="N604" s="150" t="s">
        <v>262</v>
      </c>
      <c r="O604" s="138"/>
      <c r="P604" s="150" t="s">
        <v>166</v>
      </c>
      <c r="Q604" s="138" t="s">
        <v>70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327"/>
      <c r="C605" s="205">
        <v>44699</v>
      </c>
      <c r="D605" s="205">
        <v>44701</v>
      </c>
      <c r="E605" s="21" t="s">
        <v>14</v>
      </c>
      <c r="F605" s="149">
        <v>865904028282967</v>
      </c>
      <c r="G605" s="148"/>
      <c r="H605" s="148" t="s">
        <v>138</v>
      </c>
      <c r="I605" s="156"/>
      <c r="J605" s="103" t="s">
        <v>640</v>
      </c>
      <c r="K605" s="138"/>
      <c r="L605" s="138" t="s">
        <v>641</v>
      </c>
      <c r="M605" s="138" t="s">
        <v>427</v>
      </c>
      <c r="N605" s="150" t="s">
        <v>40</v>
      </c>
      <c r="O605" s="138"/>
      <c r="P605" s="150" t="s">
        <v>150</v>
      </c>
      <c r="Q605" s="138" t="s">
        <v>70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327"/>
      <c r="C606" s="205">
        <v>44699</v>
      </c>
      <c r="D606" s="205">
        <v>44701</v>
      </c>
      <c r="E606" s="21" t="s">
        <v>18</v>
      </c>
      <c r="F606" s="149">
        <v>869668020057992</v>
      </c>
      <c r="G606" s="148"/>
      <c r="H606" s="148" t="s">
        <v>138</v>
      </c>
      <c r="I606" s="156"/>
      <c r="J606" s="103" t="s">
        <v>439</v>
      </c>
      <c r="K606" s="138" t="s">
        <v>642</v>
      </c>
      <c r="L606" s="138" t="s">
        <v>248</v>
      </c>
      <c r="M606" s="150"/>
      <c r="N606" s="150" t="s">
        <v>643</v>
      </c>
      <c r="O606" s="138"/>
      <c r="P606" s="150" t="s">
        <v>166</v>
      </c>
      <c r="Q606" s="138" t="s">
        <v>70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327"/>
      <c r="C607" s="205">
        <v>44699</v>
      </c>
      <c r="D607" s="205">
        <v>44701</v>
      </c>
      <c r="E607" s="21" t="s">
        <v>20</v>
      </c>
      <c r="F607" s="149">
        <v>865209034367111</v>
      </c>
      <c r="G607" s="148"/>
      <c r="H607" s="148" t="s">
        <v>138</v>
      </c>
      <c r="I607" s="156"/>
      <c r="J607" s="103" t="s">
        <v>644</v>
      </c>
      <c r="K607" s="138" t="s">
        <v>171</v>
      </c>
      <c r="L607" s="138"/>
      <c r="M607" s="138" t="s">
        <v>441</v>
      </c>
      <c r="N607" s="150" t="s">
        <v>172</v>
      </c>
      <c r="O607" s="138"/>
      <c r="P607" s="150" t="s">
        <v>150</v>
      </c>
      <c r="Q607" s="138" t="s">
        <v>70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327"/>
      <c r="C608" s="205">
        <v>44699</v>
      </c>
      <c r="D608" s="205">
        <v>44701</v>
      </c>
      <c r="E608" s="21" t="s">
        <v>20</v>
      </c>
      <c r="F608" s="149">
        <v>861693035641356</v>
      </c>
      <c r="G608" s="156"/>
      <c r="H608" s="148" t="s">
        <v>138</v>
      </c>
      <c r="I608" s="156"/>
      <c r="J608" s="103" t="s">
        <v>439</v>
      </c>
      <c r="K608" s="138" t="s">
        <v>271</v>
      </c>
      <c r="L608" s="138" t="s">
        <v>440</v>
      </c>
      <c r="M608" s="138" t="s">
        <v>441</v>
      </c>
      <c r="N608" s="150" t="s">
        <v>645</v>
      </c>
      <c r="O608" s="138"/>
      <c r="P608" s="150" t="s">
        <v>150</v>
      </c>
      <c r="Q608" s="138" t="s">
        <v>70</v>
      </c>
      <c r="R608" s="139" t="s">
        <v>71</v>
      </c>
      <c r="S608" s="148" t="s">
        <v>257</v>
      </c>
      <c r="T608" s="138"/>
      <c r="U608" s="138"/>
      <c r="V608" s="52"/>
    </row>
    <row r="609" spans="1:22" ht="16.5" customHeight="1" x14ac:dyDescent="0.25">
      <c r="A609" s="175">
        <v>594</v>
      </c>
      <c r="B609" s="327"/>
      <c r="C609" s="205">
        <v>44699</v>
      </c>
      <c r="D609" s="205">
        <v>44701</v>
      </c>
      <c r="E609" s="21" t="s">
        <v>16</v>
      </c>
      <c r="F609" s="149">
        <v>861694030881435</v>
      </c>
      <c r="G609" s="148"/>
      <c r="H609" s="148" t="s">
        <v>138</v>
      </c>
      <c r="I609" s="156"/>
      <c r="J609" s="103" t="s">
        <v>646</v>
      </c>
      <c r="K609" s="138" t="s">
        <v>171</v>
      </c>
      <c r="L609" s="138"/>
      <c r="M609" s="150" t="s">
        <v>142</v>
      </c>
      <c r="N609" s="150" t="s">
        <v>172</v>
      </c>
      <c r="O609" s="138"/>
      <c r="P609" s="150" t="s">
        <v>150</v>
      </c>
      <c r="Q609" s="138" t="s">
        <v>70</v>
      </c>
      <c r="R609" s="139" t="s">
        <v>28</v>
      </c>
      <c r="S609" s="148" t="s">
        <v>647</v>
      </c>
      <c r="T609" s="140"/>
      <c r="U609" s="175"/>
      <c r="V609" s="21"/>
    </row>
    <row r="610" spans="1:22" ht="18" customHeight="1" x14ac:dyDescent="0.25">
      <c r="A610" s="175">
        <v>595</v>
      </c>
      <c r="B610" s="327"/>
      <c r="C610" s="205">
        <v>44699</v>
      </c>
      <c r="D610" s="205">
        <v>44701</v>
      </c>
      <c r="E610" s="21" t="s">
        <v>16</v>
      </c>
      <c r="F610" s="149">
        <v>862631039238653</v>
      </c>
      <c r="G610" s="156"/>
      <c r="H610" s="148" t="s">
        <v>138</v>
      </c>
      <c r="I610" s="156"/>
      <c r="J610" s="103"/>
      <c r="K610" s="138" t="s">
        <v>398</v>
      </c>
      <c r="L610" s="138"/>
      <c r="M610" s="150" t="s">
        <v>142</v>
      </c>
      <c r="N610" s="150" t="s">
        <v>648</v>
      </c>
      <c r="O610" s="138"/>
      <c r="P610" s="150" t="s">
        <v>166</v>
      </c>
      <c r="Q610" s="138" t="s">
        <v>70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327"/>
      <c r="C611" s="205">
        <v>44699</v>
      </c>
      <c r="D611" s="205">
        <v>44701</v>
      </c>
      <c r="E611" s="21" t="s">
        <v>19</v>
      </c>
      <c r="F611" s="149">
        <v>868926034000577</v>
      </c>
      <c r="G611" s="148"/>
      <c r="H611" s="148" t="s">
        <v>138</v>
      </c>
      <c r="I611" s="156"/>
      <c r="J611" s="103" t="s">
        <v>649</v>
      </c>
      <c r="K611" s="138" t="s">
        <v>187</v>
      </c>
      <c r="L611" s="138" t="s">
        <v>277</v>
      </c>
      <c r="M611" s="150"/>
      <c r="N611" s="150" t="s">
        <v>198</v>
      </c>
      <c r="O611" s="138"/>
      <c r="P611" s="150" t="s">
        <v>150</v>
      </c>
      <c r="Q611" s="138" t="s">
        <v>70</v>
      </c>
      <c r="R611" s="139" t="s">
        <v>71</v>
      </c>
      <c r="S611" s="148" t="s">
        <v>152</v>
      </c>
      <c r="T611" s="140"/>
      <c r="U611" s="175"/>
      <c r="V611" s="21"/>
    </row>
    <row r="612" spans="1:22" ht="16.5" customHeight="1" x14ac:dyDescent="0.25">
      <c r="A612" s="175">
        <v>597</v>
      </c>
      <c r="B612" s="327"/>
      <c r="C612" s="205">
        <v>44699</v>
      </c>
      <c r="D612" s="205">
        <v>44701</v>
      </c>
      <c r="E612" s="21" t="s">
        <v>38</v>
      </c>
      <c r="F612" s="149">
        <v>868183033870192</v>
      </c>
      <c r="G612" s="148"/>
      <c r="H612" s="148" t="s">
        <v>138</v>
      </c>
      <c r="I612" s="156"/>
      <c r="J612" s="103"/>
      <c r="K612" s="138" t="s">
        <v>187</v>
      </c>
      <c r="L612" s="138" t="s">
        <v>241</v>
      </c>
      <c r="M612" s="150"/>
      <c r="N612" s="150" t="s">
        <v>518</v>
      </c>
      <c r="O612" s="138"/>
      <c r="P612" s="150" t="s">
        <v>150</v>
      </c>
      <c r="Q612" s="138" t="s">
        <v>70</v>
      </c>
      <c r="R612" s="139" t="s">
        <v>71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327"/>
      <c r="C613" s="205">
        <v>44699</v>
      </c>
      <c r="D613" s="205">
        <v>44701</v>
      </c>
      <c r="E613" s="21" t="s">
        <v>43</v>
      </c>
      <c r="F613" s="149">
        <v>868183034643606</v>
      </c>
      <c r="G613" s="148"/>
      <c r="H613" s="148" t="s">
        <v>138</v>
      </c>
      <c r="I613" s="156"/>
      <c r="J613" s="103" t="s">
        <v>240</v>
      </c>
      <c r="K613" s="138" t="s">
        <v>288</v>
      </c>
      <c r="L613" s="138" t="s">
        <v>241</v>
      </c>
      <c r="M613" s="150" t="s">
        <v>161</v>
      </c>
      <c r="N613" s="150" t="s">
        <v>650</v>
      </c>
      <c r="O613" s="138"/>
      <c r="P613" s="150" t="s">
        <v>150</v>
      </c>
      <c r="Q613" s="138" t="s">
        <v>70</v>
      </c>
      <c r="R613" s="139" t="s">
        <v>71</v>
      </c>
      <c r="S613" s="148" t="s">
        <v>156</v>
      </c>
      <c r="T613" s="140"/>
      <c r="U613" s="175"/>
      <c r="V613" s="21"/>
    </row>
    <row r="614" spans="1:22" ht="16.5" customHeight="1" x14ac:dyDescent="0.25">
      <c r="A614" s="175">
        <v>599</v>
      </c>
      <c r="B614" s="327"/>
      <c r="C614" s="205">
        <v>44699</v>
      </c>
      <c r="D614" s="205">
        <v>44701</v>
      </c>
      <c r="E614" s="21" t="s">
        <v>43</v>
      </c>
      <c r="F614" s="149">
        <v>868183037770829</v>
      </c>
      <c r="G614" s="156"/>
      <c r="H614" s="148" t="s">
        <v>138</v>
      </c>
      <c r="I614" s="156"/>
      <c r="J614" s="103" t="s">
        <v>235</v>
      </c>
      <c r="K614" s="138"/>
      <c r="L614" s="138"/>
      <c r="M614" s="150" t="s">
        <v>161</v>
      </c>
      <c r="N614" s="150" t="s">
        <v>40</v>
      </c>
      <c r="O614" s="138"/>
      <c r="P614" s="150" t="s">
        <v>150</v>
      </c>
      <c r="Q614" s="138" t="s">
        <v>70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327"/>
      <c r="C615" s="205">
        <v>44699</v>
      </c>
      <c r="D615" s="205">
        <v>44701</v>
      </c>
      <c r="E615" s="21" t="s">
        <v>43</v>
      </c>
      <c r="F615" s="149">
        <v>868183037998130</v>
      </c>
      <c r="G615" s="156"/>
      <c r="H615" s="148" t="s">
        <v>138</v>
      </c>
      <c r="I615" s="156"/>
      <c r="J615" s="103" t="s">
        <v>651</v>
      </c>
      <c r="K615" s="138" t="s">
        <v>181</v>
      </c>
      <c r="L615" s="138" t="s">
        <v>241</v>
      </c>
      <c r="M615" s="150" t="s">
        <v>161</v>
      </c>
      <c r="N615" s="150" t="s">
        <v>652</v>
      </c>
      <c r="O615" s="138"/>
      <c r="P615" s="150" t="s">
        <v>150</v>
      </c>
      <c r="Q615" s="138" t="s">
        <v>70</v>
      </c>
      <c r="R615" s="139" t="s">
        <v>71</v>
      </c>
      <c r="S615" s="148" t="s">
        <v>653</v>
      </c>
      <c r="T615" s="140"/>
      <c r="U615" s="175"/>
      <c r="V615" s="21"/>
    </row>
    <row r="616" spans="1:22" ht="16.5" customHeight="1" x14ac:dyDescent="0.25">
      <c r="A616" s="175">
        <v>601</v>
      </c>
      <c r="B616" s="328"/>
      <c r="C616" s="205">
        <v>44699</v>
      </c>
      <c r="D616" s="205">
        <v>44701</v>
      </c>
      <c r="E616" s="21" t="s">
        <v>43</v>
      </c>
      <c r="F616" s="149">
        <v>868183034517412</v>
      </c>
      <c r="G616" s="148"/>
      <c r="H616" s="148" t="s">
        <v>138</v>
      </c>
      <c r="I616" s="156"/>
      <c r="J616" s="103" t="s">
        <v>461</v>
      </c>
      <c r="K616" s="138" t="s">
        <v>187</v>
      </c>
      <c r="L616" s="138" t="s">
        <v>241</v>
      </c>
      <c r="M616" s="150" t="s">
        <v>161</v>
      </c>
      <c r="N616" s="150" t="s">
        <v>172</v>
      </c>
      <c r="O616" s="138"/>
      <c r="P616" s="150" t="s">
        <v>150</v>
      </c>
      <c r="Q616" s="138" t="s">
        <v>70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326" t="s">
        <v>663</v>
      </c>
      <c r="C617" s="205" t="s">
        <v>654</v>
      </c>
      <c r="D617" s="205">
        <v>44701</v>
      </c>
      <c r="E617" s="21" t="s">
        <v>541</v>
      </c>
      <c r="F617" s="149" t="s">
        <v>655</v>
      </c>
      <c r="G617" s="156"/>
      <c r="H617" s="148" t="s">
        <v>157</v>
      </c>
      <c r="I617" s="156"/>
      <c r="J617" s="103"/>
      <c r="K617" s="138" t="s">
        <v>187</v>
      </c>
      <c r="L617" s="138"/>
      <c r="M617" s="150"/>
      <c r="N617" s="150" t="s">
        <v>57</v>
      </c>
      <c r="O617" s="138"/>
      <c r="P617" s="150" t="s">
        <v>410</v>
      </c>
      <c r="Q617" s="138" t="s">
        <v>151</v>
      </c>
      <c r="R617" s="139" t="s">
        <v>23</v>
      </c>
      <c r="S617" s="148" t="s">
        <v>656</v>
      </c>
      <c r="T617" s="140"/>
      <c r="U617" s="175"/>
      <c r="V617" s="21"/>
    </row>
    <row r="618" spans="1:22" ht="16.5" customHeight="1" x14ac:dyDescent="0.25">
      <c r="A618" s="175">
        <v>603</v>
      </c>
      <c r="B618" s="327"/>
      <c r="C618" s="205" t="s">
        <v>654</v>
      </c>
      <c r="D618" s="205">
        <v>44701</v>
      </c>
      <c r="E618" s="21" t="s">
        <v>541</v>
      </c>
      <c r="F618" s="149" t="s">
        <v>657</v>
      </c>
      <c r="G618" s="156"/>
      <c r="H618" s="148" t="s">
        <v>157</v>
      </c>
      <c r="I618" s="156"/>
      <c r="J618" s="103"/>
      <c r="K618" s="138" t="s">
        <v>187</v>
      </c>
      <c r="L618" s="138"/>
      <c r="M618" s="150"/>
      <c r="N618" s="150" t="s">
        <v>57</v>
      </c>
      <c r="O618" s="138"/>
      <c r="P618" s="150" t="s">
        <v>410</v>
      </c>
      <c r="Q618" s="138" t="s">
        <v>151</v>
      </c>
      <c r="R618" s="139" t="s">
        <v>23</v>
      </c>
      <c r="S618" s="148" t="s">
        <v>656</v>
      </c>
      <c r="T618" s="140"/>
      <c r="U618" s="175"/>
      <c r="V618" s="21"/>
    </row>
    <row r="619" spans="1:22" ht="16.5" customHeight="1" x14ac:dyDescent="0.25">
      <c r="A619" s="175">
        <v>604</v>
      </c>
      <c r="B619" s="327"/>
      <c r="C619" s="205" t="s">
        <v>654</v>
      </c>
      <c r="D619" s="205">
        <v>44701</v>
      </c>
      <c r="E619" s="21" t="s">
        <v>541</v>
      </c>
      <c r="F619" s="149" t="s">
        <v>658</v>
      </c>
      <c r="G619" s="156"/>
      <c r="H619" s="148" t="s">
        <v>157</v>
      </c>
      <c r="I619" s="156"/>
      <c r="J619" s="103"/>
      <c r="K619" s="138"/>
      <c r="L619" s="138"/>
      <c r="M619" s="138"/>
      <c r="N619" s="150" t="s">
        <v>216</v>
      </c>
      <c r="O619" s="138"/>
      <c r="P619" s="150" t="s">
        <v>150</v>
      </c>
      <c r="Q619" s="138" t="s">
        <v>151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327"/>
      <c r="C620" s="205" t="s">
        <v>654</v>
      </c>
      <c r="D620" s="205">
        <v>44701</v>
      </c>
      <c r="E620" s="21" t="s">
        <v>541</v>
      </c>
      <c r="F620" s="149" t="s">
        <v>659</v>
      </c>
      <c r="G620" s="148"/>
      <c r="H620" s="148" t="s">
        <v>157</v>
      </c>
      <c r="I620" s="156"/>
      <c r="J620" s="103"/>
      <c r="K620" s="138" t="s">
        <v>660</v>
      </c>
      <c r="L620" s="138"/>
      <c r="M620" s="138"/>
      <c r="N620" s="150" t="s">
        <v>57</v>
      </c>
      <c r="O620" s="138"/>
      <c r="P620" s="150" t="s">
        <v>410</v>
      </c>
      <c r="Q620" s="138" t="s">
        <v>151</v>
      </c>
      <c r="R620" s="139" t="s">
        <v>23</v>
      </c>
      <c r="S620" s="148" t="s">
        <v>656</v>
      </c>
      <c r="T620" s="140"/>
      <c r="U620" s="175"/>
      <c r="V620" s="21"/>
    </row>
    <row r="621" spans="1:22" ht="16.5" customHeight="1" x14ac:dyDescent="0.25">
      <c r="A621" s="175">
        <v>606</v>
      </c>
      <c r="B621" s="327"/>
      <c r="C621" s="205" t="s">
        <v>654</v>
      </c>
      <c r="D621" s="205">
        <v>44701</v>
      </c>
      <c r="E621" s="21" t="s">
        <v>541</v>
      </c>
      <c r="F621" s="149" t="s">
        <v>661</v>
      </c>
      <c r="G621" s="148"/>
      <c r="H621" s="148" t="s">
        <v>157</v>
      </c>
      <c r="I621" s="156"/>
      <c r="J621" s="103"/>
      <c r="K621" s="138" t="s">
        <v>187</v>
      </c>
      <c r="L621" s="138"/>
      <c r="M621" s="138"/>
      <c r="N621" s="150" t="s">
        <v>57</v>
      </c>
      <c r="O621" s="138"/>
      <c r="P621" s="150" t="s">
        <v>410</v>
      </c>
      <c r="Q621" s="138" t="s">
        <v>151</v>
      </c>
      <c r="R621" s="139" t="s">
        <v>23</v>
      </c>
      <c r="S621" s="148" t="s">
        <v>656</v>
      </c>
      <c r="T621" s="140"/>
      <c r="U621" s="175"/>
      <c r="V621" s="21"/>
    </row>
    <row r="622" spans="1:22" ht="16.5" customHeight="1" x14ac:dyDescent="0.25">
      <c r="A622" s="175">
        <v>607</v>
      </c>
      <c r="B622" s="328"/>
      <c r="C622" s="205" t="s">
        <v>654</v>
      </c>
      <c r="D622" s="205">
        <v>44701</v>
      </c>
      <c r="E622" s="21" t="s">
        <v>541</v>
      </c>
      <c r="F622" s="149" t="s">
        <v>662</v>
      </c>
      <c r="G622" s="148"/>
      <c r="H622" s="148" t="s">
        <v>157</v>
      </c>
      <c r="I622" s="156"/>
      <c r="J622" s="103"/>
      <c r="K622" s="138"/>
      <c r="L622" s="138"/>
      <c r="M622" s="138"/>
      <c r="N622" s="150" t="s">
        <v>216</v>
      </c>
      <c r="O622" s="138"/>
      <c r="P622" s="150" t="s">
        <v>150</v>
      </c>
      <c r="Q622" s="138" t="s">
        <v>151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329" t="s">
        <v>83</v>
      </c>
      <c r="B623" s="330"/>
      <c r="C623" s="330"/>
      <c r="D623" s="330"/>
      <c r="E623" s="330"/>
      <c r="F623" s="330"/>
      <c r="G623" s="330"/>
      <c r="H623" s="330"/>
      <c r="I623" s="330"/>
      <c r="J623" s="330"/>
      <c r="K623" s="330"/>
      <c r="L623" s="330"/>
      <c r="M623" s="330"/>
      <c r="N623" s="330"/>
      <c r="O623" s="330"/>
      <c r="P623" s="330"/>
      <c r="Q623" s="330"/>
      <c r="R623" s="330"/>
      <c r="S623" s="330"/>
      <c r="T623" s="330"/>
      <c r="U623" s="331"/>
      <c r="V623" s="21"/>
    </row>
    <row r="624" spans="1:22" ht="16.5" customHeight="1" x14ac:dyDescent="0.25">
      <c r="A624" s="332"/>
      <c r="B624" s="335"/>
      <c r="C624" s="335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4"/>
      <c r="V624" s="21"/>
    </row>
    <row r="625" spans="1:22" ht="18" customHeight="1" x14ac:dyDescent="0.25">
      <c r="A625" s="175">
        <v>608</v>
      </c>
      <c r="B625" s="326" t="s">
        <v>562</v>
      </c>
      <c r="C625" s="205">
        <v>44719</v>
      </c>
      <c r="D625" s="205">
        <v>44725</v>
      </c>
      <c r="E625" s="21" t="s">
        <v>332</v>
      </c>
      <c r="F625" s="149" t="s">
        <v>664</v>
      </c>
      <c r="G625" s="148"/>
      <c r="H625" s="148" t="s">
        <v>157</v>
      </c>
      <c r="I625" s="148"/>
      <c r="J625" s="103"/>
      <c r="K625" s="138" t="s">
        <v>334</v>
      </c>
      <c r="L625" s="184"/>
      <c r="M625" s="150"/>
      <c r="N625" s="150" t="s">
        <v>57</v>
      </c>
      <c r="O625" s="138"/>
      <c r="P625" s="138" t="s">
        <v>410</v>
      </c>
      <c r="Q625" s="150" t="s">
        <v>151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327"/>
      <c r="C626" s="205">
        <v>44719</v>
      </c>
      <c r="D626" s="205">
        <v>44725</v>
      </c>
      <c r="E626" s="21" t="s">
        <v>38</v>
      </c>
      <c r="F626" s="149">
        <v>868183034668983</v>
      </c>
      <c r="G626" s="156"/>
      <c r="H626" s="148" t="s">
        <v>138</v>
      </c>
      <c r="I626" s="148"/>
      <c r="J626" s="103"/>
      <c r="K626" s="138" t="s">
        <v>173</v>
      </c>
      <c r="L626" s="184"/>
      <c r="M626" s="150" t="s">
        <v>161</v>
      </c>
      <c r="N626" s="150" t="s">
        <v>229</v>
      </c>
      <c r="O626" s="138"/>
      <c r="P626" s="138" t="s">
        <v>150</v>
      </c>
      <c r="Q626" s="150" t="s">
        <v>151</v>
      </c>
      <c r="R626" s="138" t="s">
        <v>28</v>
      </c>
      <c r="S626" s="139" t="s">
        <v>665</v>
      </c>
      <c r="T626" s="140"/>
      <c r="U626" s="175"/>
      <c r="V626" s="21"/>
    </row>
    <row r="627" spans="1:22" ht="16.5" customHeight="1" x14ac:dyDescent="0.25">
      <c r="A627" s="175">
        <v>610</v>
      </c>
      <c r="B627" s="327"/>
      <c r="C627" s="205">
        <v>44719</v>
      </c>
      <c r="D627" s="205">
        <v>44725</v>
      </c>
      <c r="E627" s="21" t="s">
        <v>38</v>
      </c>
      <c r="F627" s="149">
        <v>868183034637319</v>
      </c>
      <c r="G627" s="156"/>
      <c r="H627" s="148" t="s">
        <v>138</v>
      </c>
      <c r="I627" s="148"/>
      <c r="J627" s="103"/>
      <c r="K627" s="138" t="s">
        <v>225</v>
      </c>
      <c r="L627" s="184"/>
      <c r="M627" s="150" t="s">
        <v>161</v>
      </c>
      <c r="N627" s="150" t="s">
        <v>149</v>
      </c>
      <c r="O627" s="138"/>
      <c r="P627" s="138" t="s">
        <v>150</v>
      </c>
      <c r="Q627" s="150" t="s">
        <v>151</v>
      </c>
      <c r="R627" s="138" t="s">
        <v>71</v>
      </c>
      <c r="S627" s="139" t="s">
        <v>666</v>
      </c>
      <c r="T627" s="140"/>
      <c r="U627" s="175"/>
      <c r="V627" s="21"/>
    </row>
    <row r="628" spans="1:22" ht="16.5" customHeight="1" x14ac:dyDescent="0.25">
      <c r="A628" s="175">
        <v>611</v>
      </c>
      <c r="B628" s="327"/>
      <c r="C628" s="205">
        <v>44719</v>
      </c>
      <c r="D628" s="205">
        <v>44725</v>
      </c>
      <c r="E628" s="21" t="s">
        <v>16</v>
      </c>
      <c r="F628" s="149">
        <v>861694031120601</v>
      </c>
      <c r="G628" s="148"/>
      <c r="H628" s="148" t="s">
        <v>138</v>
      </c>
      <c r="I628" s="148"/>
      <c r="J628" s="103"/>
      <c r="K628" s="138" t="s">
        <v>353</v>
      </c>
      <c r="L628" s="184" t="s">
        <v>264</v>
      </c>
      <c r="M628" s="150"/>
      <c r="N628" s="150" t="s">
        <v>401</v>
      </c>
      <c r="O628" s="138"/>
      <c r="P628" s="138" t="s">
        <v>150</v>
      </c>
      <c r="Q628" s="150" t="s">
        <v>151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327"/>
      <c r="C629" s="205">
        <v>44719</v>
      </c>
      <c r="D629" s="205">
        <v>44725</v>
      </c>
      <c r="E629" s="21" t="s">
        <v>14</v>
      </c>
      <c r="F629" s="149">
        <v>867330022251659</v>
      </c>
      <c r="G629" s="148"/>
      <c r="H629" s="148" t="s">
        <v>138</v>
      </c>
      <c r="I629" s="148"/>
      <c r="J629" s="103" t="s">
        <v>184</v>
      </c>
      <c r="K629" s="138" t="s">
        <v>667</v>
      </c>
      <c r="L629" s="184" t="s">
        <v>437</v>
      </c>
      <c r="M629" s="150"/>
      <c r="N629" s="150" t="s">
        <v>165</v>
      </c>
      <c r="O629" s="138"/>
      <c r="P629" s="138" t="s">
        <v>166</v>
      </c>
      <c r="Q629" s="150" t="s">
        <v>151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328"/>
      <c r="C630" s="205">
        <v>44719</v>
      </c>
      <c r="D630" s="205">
        <v>44725</v>
      </c>
      <c r="E630" s="21" t="s">
        <v>541</v>
      </c>
      <c r="F630" s="149" t="s">
        <v>668</v>
      </c>
      <c r="G630" s="148"/>
      <c r="H630" s="148" t="s">
        <v>157</v>
      </c>
      <c r="I630" s="148" t="s">
        <v>669</v>
      </c>
      <c r="J630" s="103"/>
      <c r="K630" s="138" t="s">
        <v>187</v>
      </c>
      <c r="L630" s="184"/>
      <c r="M630" s="150"/>
      <c r="N630" s="150" t="s">
        <v>57</v>
      </c>
      <c r="O630" s="138"/>
      <c r="P630" s="138" t="s">
        <v>410</v>
      </c>
      <c r="Q630" s="150" t="s">
        <v>151</v>
      </c>
      <c r="R630" s="138" t="s">
        <v>23</v>
      </c>
      <c r="S630" s="139" t="s">
        <v>656</v>
      </c>
      <c r="T630" s="140"/>
      <c r="U630" s="175"/>
      <c r="V630" s="21"/>
    </row>
    <row r="631" spans="1:22" ht="16.5" customHeight="1" x14ac:dyDescent="0.25">
      <c r="A631" s="175">
        <v>614</v>
      </c>
      <c r="B631" s="326" t="s">
        <v>351</v>
      </c>
      <c r="C631" s="205">
        <v>44716</v>
      </c>
      <c r="D631" s="205">
        <v>44727</v>
      </c>
      <c r="E631" s="21" t="s">
        <v>332</v>
      </c>
      <c r="F631" s="149" t="s">
        <v>670</v>
      </c>
      <c r="G631" s="148"/>
      <c r="H631" s="148"/>
      <c r="I631" s="148"/>
      <c r="J631" s="103"/>
      <c r="K631" s="138" t="s">
        <v>671</v>
      </c>
      <c r="L631" s="184"/>
      <c r="M631" s="150"/>
      <c r="N631" s="150" t="s">
        <v>672</v>
      </c>
      <c r="O631" s="138"/>
      <c r="P631" s="138" t="s">
        <v>410</v>
      </c>
      <c r="Q631" s="150" t="s">
        <v>70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327"/>
      <c r="C632" s="205">
        <v>44716</v>
      </c>
      <c r="D632" s="205">
        <v>44727</v>
      </c>
      <c r="E632" s="21" t="s">
        <v>19</v>
      </c>
      <c r="F632" s="149">
        <v>866192037803424</v>
      </c>
      <c r="G632" s="148"/>
      <c r="H632" s="148" t="s">
        <v>138</v>
      </c>
      <c r="I632" s="148" t="s">
        <v>190</v>
      </c>
      <c r="J632" s="103" t="s">
        <v>186</v>
      </c>
      <c r="K632" s="138" t="s">
        <v>187</v>
      </c>
      <c r="L632" s="184"/>
      <c r="M632" s="150" t="s">
        <v>192</v>
      </c>
      <c r="N632" s="150" t="s">
        <v>198</v>
      </c>
      <c r="O632" s="138"/>
      <c r="P632" s="138" t="s">
        <v>150</v>
      </c>
      <c r="Q632" s="150" t="s">
        <v>70</v>
      </c>
      <c r="R632" s="138" t="s">
        <v>71</v>
      </c>
      <c r="S632" s="139" t="s">
        <v>177</v>
      </c>
      <c r="T632" s="140"/>
      <c r="U632" s="175"/>
      <c r="V632" s="21"/>
    </row>
    <row r="633" spans="1:22" ht="16.5" customHeight="1" x14ac:dyDescent="0.25">
      <c r="A633" s="175">
        <v>616</v>
      </c>
      <c r="B633" s="327"/>
      <c r="C633" s="205">
        <v>44716</v>
      </c>
      <c r="D633" s="205">
        <v>44727</v>
      </c>
      <c r="E633" s="21" t="s">
        <v>19</v>
      </c>
      <c r="F633" s="149">
        <v>864811036935950</v>
      </c>
      <c r="G633" s="148"/>
      <c r="H633" s="148" t="s">
        <v>138</v>
      </c>
      <c r="I633" s="148" t="s">
        <v>190</v>
      </c>
      <c r="J633" s="103" t="s">
        <v>186</v>
      </c>
      <c r="K633" s="138" t="s">
        <v>187</v>
      </c>
      <c r="L633" s="184" t="s">
        <v>673</v>
      </c>
      <c r="M633" s="150" t="s">
        <v>188</v>
      </c>
      <c r="N633" s="150" t="s">
        <v>198</v>
      </c>
      <c r="O633" s="138"/>
      <c r="P633" s="138" t="s">
        <v>150</v>
      </c>
      <c r="Q633" s="150" t="s">
        <v>70</v>
      </c>
      <c r="R633" s="138" t="s">
        <v>71</v>
      </c>
      <c r="S633" s="139" t="s">
        <v>177</v>
      </c>
      <c r="T633" s="140"/>
      <c r="U633" s="175"/>
      <c r="V633" s="21"/>
    </row>
    <row r="634" spans="1:22" ht="16.5" customHeight="1" x14ac:dyDescent="0.25">
      <c r="A634" s="175">
        <v>617</v>
      </c>
      <c r="B634" s="328"/>
      <c r="C634" s="205">
        <v>44716</v>
      </c>
      <c r="D634" s="205">
        <v>44727</v>
      </c>
      <c r="E634" s="21" t="s">
        <v>38</v>
      </c>
      <c r="F634" s="149">
        <v>868183038607516</v>
      </c>
      <c r="G634" s="156"/>
      <c r="H634" s="148" t="s">
        <v>157</v>
      </c>
      <c r="I634" s="148" t="s">
        <v>190</v>
      </c>
      <c r="J634" s="157" t="s">
        <v>163</v>
      </c>
      <c r="K634" s="138"/>
      <c r="L634" s="152"/>
      <c r="M634" s="150" t="s">
        <v>161</v>
      </c>
      <c r="N634" s="138" t="s">
        <v>40</v>
      </c>
      <c r="O634" s="151"/>
      <c r="P634" s="150" t="s">
        <v>150</v>
      </c>
      <c r="Q634" s="150" t="s">
        <v>70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326" t="s">
        <v>674</v>
      </c>
      <c r="C635" s="205">
        <v>44714</v>
      </c>
      <c r="D635" s="205">
        <v>44715</v>
      </c>
      <c r="E635" s="21" t="s">
        <v>39</v>
      </c>
      <c r="F635" s="149">
        <v>861359036777116</v>
      </c>
      <c r="G635" s="175"/>
      <c r="H635" s="148" t="s">
        <v>138</v>
      </c>
      <c r="I635" s="156"/>
      <c r="J635" s="103"/>
      <c r="K635" s="138" t="s">
        <v>500</v>
      </c>
      <c r="L635" s="138"/>
      <c r="M635" s="150"/>
      <c r="N635" s="150" t="s">
        <v>165</v>
      </c>
      <c r="O635" s="138"/>
      <c r="P635" s="150" t="s">
        <v>166</v>
      </c>
      <c r="Q635" s="138" t="s">
        <v>151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327"/>
      <c r="C636" s="205">
        <v>44714</v>
      </c>
      <c r="D636" s="205">
        <v>44715</v>
      </c>
      <c r="E636" s="21" t="s">
        <v>16</v>
      </c>
      <c r="F636" s="149">
        <v>862631039279400</v>
      </c>
      <c r="G636" s="175" t="s">
        <v>144</v>
      </c>
      <c r="H636" s="148" t="s">
        <v>138</v>
      </c>
      <c r="I636" s="156"/>
      <c r="J636" s="103" t="s">
        <v>219</v>
      </c>
      <c r="K636" s="138" t="s">
        <v>164</v>
      </c>
      <c r="L636" s="138"/>
      <c r="M636" s="150" t="s">
        <v>154</v>
      </c>
      <c r="N636" s="150" t="s">
        <v>223</v>
      </c>
      <c r="O636" s="138"/>
      <c r="P636" s="150" t="s">
        <v>166</v>
      </c>
      <c r="Q636" s="138" t="s">
        <v>151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328"/>
      <c r="C637" s="205">
        <v>44714</v>
      </c>
      <c r="D637" s="205">
        <v>44715</v>
      </c>
      <c r="E637" s="21" t="s">
        <v>38</v>
      </c>
      <c r="F637" s="149">
        <v>868183035872485</v>
      </c>
      <c r="G637" s="175"/>
      <c r="H637" s="148" t="s">
        <v>138</v>
      </c>
      <c r="I637" s="156"/>
      <c r="J637" s="103" t="s">
        <v>146</v>
      </c>
      <c r="K637" s="138"/>
      <c r="L637" s="138" t="s">
        <v>160</v>
      </c>
      <c r="M637" s="150" t="s">
        <v>161</v>
      </c>
      <c r="N637" s="150" t="s">
        <v>40</v>
      </c>
      <c r="O637" s="138"/>
      <c r="P637" s="150" t="s">
        <v>150</v>
      </c>
      <c r="Q637" s="138" t="s">
        <v>151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326" t="s">
        <v>684</v>
      </c>
      <c r="C638" s="205">
        <v>44720</v>
      </c>
      <c r="D638" s="205">
        <v>44722</v>
      </c>
      <c r="E638" s="21" t="s">
        <v>541</v>
      </c>
      <c r="F638" s="149" t="s">
        <v>676</v>
      </c>
      <c r="G638" s="148" t="s">
        <v>332</v>
      </c>
      <c r="H638" s="148" t="s">
        <v>157</v>
      </c>
      <c r="I638" s="148"/>
      <c r="J638" s="103"/>
      <c r="K638" s="138" t="s">
        <v>677</v>
      </c>
      <c r="L638" s="184"/>
      <c r="M638" s="150"/>
      <c r="N638" s="150" t="s">
        <v>678</v>
      </c>
      <c r="O638" s="138"/>
      <c r="P638" s="138" t="s">
        <v>150</v>
      </c>
      <c r="Q638" s="150" t="s">
        <v>151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327"/>
      <c r="C639" s="205">
        <v>44720</v>
      </c>
      <c r="D639" s="205">
        <v>44722</v>
      </c>
      <c r="E639" s="21" t="s">
        <v>541</v>
      </c>
      <c r="F639" s="149" t="s">
        <v>679</v>
      </c>
      <c r="G639" s="148"/>
      <c r="H639" s="148" t="s">
        <v>157</v>
      </c>
      <c r="I639" s="148" t="s">
        <v>680</v>
      </c>
      <c r="J639" s="103"/>
      <c r="K639" s="138" t="s">
        <v>681</v>
      </c>
      <c r="L639" s="184"/>
      <c r="M639" s="150"/>
      <c r="N639" s="150" t="s">
        <v>57</v>
      </c>
      <c r="O639" s="138"/>
      <c r="P639" s="138" t="s">
        <v>410</v>
      </c>
      <c r="Q639" s="150" t="s">
        <v>151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327"/>
      <c r="C640" s="205">
        <v>44720</v>
      </c>
      <c r="D640" s="205">
        <v>44722</v>
      </c>
      <c r="E640" s="21" t="s">
        <v>541</v>
      </c>
      <c r="F640" s="149" t="s">
        <v>682</v>
      </c>
      <c r="G640" s="148"/>
      <c r="H640" s="148" t="s">
        <v>157</v>
      </c>
      <c r="I640" s="148" t="s">
        <v>683</v>
      </c>
      <c r="J640" s="103"/>
      <c r="K640" s="138" t="s">
        <v>187</v>
      </c>
      <c r="L640" s="184"/>
      <c r="M640" s="150"/>
      <c r="N640" s="150" t="s">
        <v>57</v>
      </c>
      <c r="O640" s="138"/>
      <c r="P640" s="138" t="s">
        <v>410</v>
      </c>
      <c r="Q640" s="150" t="s">
        <v>151</v>
      </c>
      <c r="R640" s="138" t="s">
        <v>23</v>
      </c>
      <c r="S640" s="139" t="s">
        <v>656</v>
      </c>
      <c r="T640" s="140"/>
      <c r="U640" s="175"/>
      <c r="V640" s="21"/>
    </row>
    <row r="641" spans="1:22" ht="16.5" customHeight="1" x14ac:dyDescent="0.25">
      <c r="A641" s="175">
        <v>624</v>
      </c>
      <c r="B641" s="327"/>
      <c r="C641" s="205">
        <v>44741</v>
      </c>
      <c r="D641" s="205">
        <v>44746</v>
      </c>
      <c r="E641" s="21" t="s">
        <v>541</v>
      </c>
      <c r="F641" s="149" t="s">
        <v>676</v>
      </c>
      <c r="G641" s="156"/>
      <c r="H641" s="148" t="s">
        <v>157</v>
      </c>
      <c r="I641" s="148"/>
      <c r="J641" s="103"/>
      <c r="K641" s="138" t="s">
        <v>775</v>
      </c>
      <c r="L641" s="138"/>
      <c r="M641" s="150"/>
      <c r="N641" s="150" t="s">
        <v>776</v>
      </c>
      <c r="O641" s="138"/>
      <c r="P641" s="138" t="s">
        <v>150</v>
      </c>
      <c r="Q641" s="150" t="s">
        <v>151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328"/>
      <c r="C642" s="205">
        <v>44741</v>
      </c>
      <c r="D642" s="205">
        <v>44746</v>
      </c>
      <c r="E642" s="21" t="s">
        <v>19</v>
      </c>
      <c r="F642" s="149">
        <v>866050031769945</v>
      </c>
      <c r="G642" s="156"/>
      <c r="H642" s="148" t="s">
        <v>138</v>
      </c>
      <c r="I642" s="148"/>
      <c r="J642" s="103" t="s">
        <v>158</v>
      </c>
      <c r="K642" s="138" t="s">
        <v>675</v>
      </c>
      <c r="L642" s="150"/>
      <c r="M642" s="150" t="s">
        <v>188</v>
      </c>
      <c r="N642" s="150" t="s">
        <v>322</v>
      </c>
      <c r="O642" s="138"/>
      <c r="P642" s="150" t="s">
        <v>150</v>
      </c>
      <c r="Q642" s="138" t="s">
        <v>151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326" t="s">
        <v>617</v>
      </c>
      <c r="C643" s="205">
        <v>44725</v>
      </c>
      <c r="D643" s="205">
        <v>44728</v>
      </c>
      <c r="E643" s="21" t="s">
        <v>19</v>
      </c>
      <c r="F643" s="149">
        <v>869627031777022</v>
      </c>
      <c r="G643" s="156"/>
      <c r="H643" s="148" t="s">
        <v>138</v>
      </c>
      <c r="I643" s="156"/>
      <c r="J643" s="103"/>
      <c r="K643" s="138" t="s">
        <v>685</v>
      </c>
      <c r="L643" s="184"/>
      <c r="M643" s="150"/>
      <c r="N643" s="150" t="s">
        <v>165</v>
      </c>
      <c r="O643" s="138"/>
      <c r="P643" s="138" t="s">
        <v>166</v>
      </c>
      <c r="Q643" s="150" t="s">
        <v>151</v>
      </c>
      <c r="R643" s="138" t="s">
        <v>23</v>
      </c>
      <c r="S643" s="139" t="s">
        <v>686</v>
      </c>
      <c r="T643" s="140"/>
      <c r="U643" s="175"/>
      <c r="V643" s="21"/>
    </row>
    <row r="644" spans="1:22" ht="16.5" customHeight="1" x14ac:dyDescent="0.25">
      <c r="A644" s="175">
        <v>627</v>
      </c>
      <c r="B644" s="328"/>
      <c r="C644" s="205">
        <v>44725</v>
      </c>
      <c r="D644" s="205">
        <v>44728</v>
      </c>
      <c r="E644" s="21" t="s">
        <v>19</v>
      </c>
      <c r="F644" s="149">
        <v>869627031835572</v>
      </c>
      <c r="G644" s="148" t="s">
        <v>687</v>
      </c>
      <c r="H644" s="148" t="s">
        <v>138</v>
      </c>
      <c r="I644" s="148" t="s">
        <v>688</v>
      </c>
      <c r="J644" s="103" t="s">
        <v>158</v>
      </c>
      <c r="K644" s="138" t="s">
        <v>140</v>
      </c>
      <c r="L644" s="184"/>
      <c r="M644" s="150" t="s">
        <v>188</v>
      </c>
      <c r="N644" s="150" t="s">
        <v>245</v>
      </c>
      <c r="O644" s="138">
        <v>275000</v>
      </c>
      <c r="P644" s="138" t="s">
        <v>150</v>
      </c>
      <c r="Q644" s="150" t="s">
        <v>151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326" t="s">
        <v>695</v>
      </c>
      <c r="C645" s="205">
        <v>44741</v>
      </c>
      <c r="D645" s="205">
        <v>44743</v>
      </c>
      <c r="E645" s="21" t="s">
        <v>541</v>
      </c>
      <c r="F645" s="149" t="s">
        <v>689</v>
      </c>
      <c r="G645" s="156"/>
      <c r="H645" s="148" t="s">
        <v>157</v>
      </c>
      <c r="I645" s="148" t="s">
        <v>690</v>
      </c>
      <c r="J645" s="143" t="s">
        <v>691</v>
      </c>
      <c r="K645" s="150" t="s">
        <v>187</v>
      </c>
      <c r="L645" s="138"/>
      <c r="M645" s="150"/>
      <c r="N645" s="150" t="s">
        <v>612</v>
      </c>
      <c r="O645" s="138"/>
      <c r="P645" s="150" t="s">
        <v>410</v>
      </c>
      <c r="Q645" s="150" t="s">
        <v>151</v>
      </c>
      <c r="R645" s="139" t="s">
        <v>23</v>
      </c>
      <c r="S645" s="148" t="s">
        <v>656</v>
      </c>
      <c r="T645" s="140"/>
      <c r="U645" s="138"/>
      <c r="V645" s="52"/>
    </row>
    <row r="646" spans="1:22" ht="16.5" customHeight="1" x14ac:dyDescent="0.25">
      <c r="A646" s="175">
        <v>629</v>
      </c>
      <c r="B646" s="328"/>
      <c r="C646" s="205">
        <v>44741</v>
      </c>
      <c r="D646" s="205">
        <v>44743</v>
      </c>
      <c r="E646" s="21" t="s">
        <v>541</v>
      </c>
      <c r="F646" s="149" t="s">
        <v>692</v>
      </c>
      <c r="G646" s="156"/>
      <c r="H646" s="148" t="s">
        <v>157</v>
      </c>
      <c r="I646" s="148" t="s">
        <v>693</v>
      </c>
      <c r="J646" s="143" t="s">
        <v>691</v>
      </c>
      <c r="K646" s="150" t="s">
        <v>694</v>
      </c>
      <c r="L646" s="184"/>
      <c r="M646" s="150"/>
      <c r="N646" s="150" t="s">
        <v>612</v>
      </c>
      <c r="O646" s="138"/>
      <c r="P646" s="138" t="s">
        <v>410</v>
      </c>
      <c r="Q646" s="150" t="s">
        <v>151</v>
      </c>
      <c r="R646" s="138" t="s">
        <v>23</v>
      </c>
      <c r="S646" s="148" t="s">
        <v>29</v>
      </c>
      <c r="T646" s="140"/>
      <c r="U646" s="194"/>
      <c r="V646" s="194"/>
    </row>
    <row r="647" spans="1:22" ht="16.5" customHeight="1" x14ac:dyDescent="0.25">
      <c r="A647" s="175">
        <v>630</v>
      </c>
      <c r="B647" s="326" t="s">
        <v>704</v>
      </c>
      <c r="C647" s="205">
        <v>44741</v>
      </c>
      <c r="D647" s="205">
        <v>44741</v>
      </c>
      <c r="E647" s="21" t="s">
        <v>39</v>
      </c>
      <c r="F647" s="149">
        <v>860906041157121</v>
      </c>
      <c r="G647" s="156"/>
      <c r="H647" s="148" t="s">
        <v>138</v>
      </c>
      <c r="I647" s="148"/>
      <c r="J647" s="103" t="s">
        <v>696</v>
      </c>
      <c r="K647" s="150" t="s">
        <v>225</v>
      </c>
      <c r="L647" s="184" t="s">
        <v>697</v>
      </c>
      <c r="M647" s="150"/>
      <c r="N647" s="150" t="s">
        <v>698</v>
      </c>
      <c r="O647" s="138"/>
      <c r="P647" s="150" t="s">
        <v>150</v>
      </c>
      <c r="Q647" s="138" t="s">
        <v>70</v>
      </c>
      <c r="R647" s="139" t="s">
        <v>23</v>
      </c>
      <c r="S647" s="148" t="s">
        <v>26</v>
      </c>
      <c r="T647" s="140"/>
      <c r="U647" s="194"/>
      <c r="V647" s="194"/>
    </row>
    <row r="648" spans="1:22" ht="16.5" customHeight="1" x14ac:dyDescent="0.25">
      <c r="A648" s="175">
        <v>631</v>
      </c>
      <c r="B648" s="327"/>
      <c r="C648" s="205">
        <v>44741</v>
      </c>
      <c r="D648" s="205">
        <v>44741</v>
      </c>
      <c r="E648" s="21" t="s">
        <v>39</v>
      </c>
      <c r="F648" s="149">
        <v>860906041582373</v>
      </c>
      <c r="G648" s="156"/>
      <c r="H648" s="148" t="s">
        <v>138</v>
      </c>
      <c r="I648" s="148" t="s">
        <v>699</v>
      </c>
      <c r="J648" s="143" t="s">
        <v>696</v>
      </c>
      <c r="K648" s="138"/>
      <c r="L648" s="184" t="s">
        <v>182</v>
      </c>
      <c r="M648" s="150" t="s">
        <v>697</v>
      </c>
      <c r="N648" s="150" t="s">
        <v>40</v>
      </c>
      <c r="O648" s="138"/>
      <c r="P648" s="138" t="s">
        <v>150</v>
      </c>
      <c r="Q648" s="150" t="s">
        <v>70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327"/>
      <c r="C649" s="205">
        <v>44741</v>
      </c>
      <c r="D649" s="205">
        <v>44741</v>
      </c>
      <c r="E649" s="21" t="s">
        <v>39</v>
      </c>
      <c r="F649" s="149">
        <v>860906041582688</v>
      </c>
      <c r="G649" s="156"/>
      <c r="H649" s="148" t="s">
        <v>138</v>
      </c>
      <c r="I649" s="148"/>
      <c r="J649" s="103" t="s">
        <v>696</v>
      </c>
      <c r="K649" s="150" t="s">
        <v>216</v>
      </c>
      <c r="L649" s="184" t="s">
        <v>697</v>
      </c>
      <c r="M649" s="150"/>
      <c r="N649" s="150" t="s">
        <v>193</v>
      </c>
      <c r="O649" s="138"/>
      <c r="P649" s="138" t="s">
        <v>150</v>
      </c>
      <c r="Q649" s="150" t="s">
        <v>70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328"/>
      <c r="C650" s="205">
        <v>44741</v>
      </c>
      <c r="D650" s="205">
        <v>44741</v>
      </c>
      <c r="E650" s="21" t="s">
        <v>39</v>
      </c>
      <c r="F650" s="149">
        <v>860906041164663</v>
      </c>
      <c r="G650" s="148" t="s">
        <v>195</v>
      </c>
      <c r="H650" s="148" t="s">
        <v>138</v>
      </c>
      <c r="I650" s="148" t="s">
        <v>700</v>
      </c>
      <c r="J650" s="103" t="s">
        <v>701</v>
      </c>
      <c r="K650" s="138" t="s">
        <v>702</v>
      </c>
      <c r="L650" s="138" t="s">
        <v>697</v>
      </c>
      <c r="M650" s="150"/>
      <c r="N650" s="150" t="s">
        <v>703</v>
      </c>
      <c r="O650" s="138"/>
      <c r="P650" s="138" t="s">
        <v>150</v>
      </c>
      <c r="Q650" s="150" t="s">
        <v>70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336" t="s">
        <v>312</v>
      </c>
      <c r="C651" s="205">
        <v>44714</v>
      </c>
      <c r="D651" s="205">
        <v>44716</v>
      </c>
      <c r="E651" s="21" t="s">
        <v>132</v>
      </c>
      <c r="F651" s="149">
        <v>861881051087519</v>
      </c>
      <c r="G651" s="148"/>
      <c r="H651" s="148" t="s">
        <v>157</v>
      </c>
      <c r="I651" s="148" t="s">
        <v>705</v>
      </c>
      <c r="J651" s="103" t="s">
        <v>364</v>
      </c>
      <c r="K651" s="138" t="s">
        <v>283</v>
      </c>
      <c r="L651" s="184" t="s">
        <v>174</v>
      </c>
      <c r="M651" s="150" t="s">
        <v>175</v>
      </c>
      <c r="N651" s="150" t="s">
        <v>245</v>
      </c>
      <c r="O651" s="138"/>
      <c r="P651" s="138" t="s">
        <v>150</v>
      </c>
      <c r="Q651" s="150" t="s">
        <v>70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337"/>
      <c r="C652" s="205">
        <v>44735</v>
      </c>
      <c r="D652" s="205">
        <v>44743</v>
      </c>
      <c r="E652" s="21" t="s">
        <v>132</v>
      </c>
      <c r="F652" s="149">
        <v>862205051238238</v>
      </c>
      <c r="G652" s="148"/>
      <c r="H652" s="148" t="s">
        <v>138</v>
      </c>
      <c r="I652" s="148"/>
      <c r="J652" s="103" t="s">
        <v>146</v>
      </c>
      <c r="K652" s="138"/>
      <c r="L652" s="184" t="s">
        <v>175</v>
      </c>
      <c r="M652" s="150"/>
      <c r="N652" s="150" t="s">
        <v>40</v>
      </c>
      <c r="O652" s="138"/>
      <c r="P652" s="138" t="s">
        <v>150</v>
      </c>
      <c r="Q652" s="150" t="s">
        <v>151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337"/>
      <c r="C653" s="205">
        <v>44714</v>
      </c>
      <c r="D653" s="205">
        <v>44716</v>
      </c>
      <c r="E653" s="21" t="s">
        <v>38</v>
      </c>
      <c r="F653" s="149">
        <v>860157040205277</v>
      </c>
      <c r="G653" s="148"/>
      <c r="H653" s="148" t="s">
        <v>138</v>
      </c>
      <c r="I653" s="148" t="s">
        <v>190</v>
      </c>
      <c r="J653" s="103" t="s">
        <v>146</v>
      </c>
      <c r="K653" s="138" t="s">
        <v>706</v>
      </c>
      <c r="L653" s="184" t="s">
        <v>161</v>
      </c>
      <c r="M653" s="150"/>
      <c r="N653" s="150" t="s">
        <v>707</v>
      </c>
      <c r="O653" s="138"/>
      <c r="P653" s="138" t="s">
        <v>150</v>
      </c>
      <c r="Q653" s="150" t="s">
        <v>70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337"/>
      <c r="C654" s="205">
        <v>44714</v>
      </c>
      <c r="D654" s="205">
        <v>44716</v>
      </c>
      <c r="E654" s="21" t="s">
        <v>38</v>
      </c>
      <c r="F654" s="149">
        <v>868183038083239</v>
      </c>
      <c r="G654" s="148"/>
      <c r="H654" s="148" t="s">
        <v>138</v>
      </c>
      <c r="I654" s="148" t="s">
        <v>190</v>
      </c>
      <c r="J654" s="103" t="s">
        <v>146</v>
      </c>
      <c r="K654" s="138"/>
      <c r="L654" s="184" t="s">
        <v>161</v>
      </c>
      <c r="M654" s="150"/>
      <c r="N654" s="150" t="s">
        <v>193</v>
      </c>
      <c r="O654" s="138"/>
      <c r="P654" s="138" t="s">
        <v>150</v>
      </c>
      <c r="Q654" s="150" t="s">
        <v>70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337"/>
      <c r="C655" s="205">
        <v>44714</v>
      </c>
      <c r="D655" s="205">
        <v>44716</v>
      </c>
      <c r="E655" s="21" t="s">
        <v>38</v>
      </c>
      <c r="F655" s="149">
        <v>868183035894653</v>
      </c>
      <c r="G655" s="148"/>
      <c r="H655" s="148" t="s">
        <v>138</v>
      </c>
      <c r="I655" s="148"/>
      <c r="J655" s="103" t="s">
        <v>219</v>
      </c>
      <c r="K655" s="138"/>
      <c r="L655" s="184" t="s">
        <v>273</v>
      </c>
      <c r="M655" s="184" t="s">
        <v>161</v>
      </c>
      <c r="N655" s="150" t="s">
        <v>40</v>
      </c>
      <c r="O655" s="138"/>
      <c r="P655" s="138" t="s">
        <v>150</v>
      </c>
      <c r="Q655" s="150" t="s">
        <v>70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337"/>
      <c r="C656" s="205">
        <v>44714</v>
      </c>
      <c r="D656" s="205">
        <v>44716</v>
      </c>
      <c r="E656" s="21" t="s">
        <v>38</v>
      </c>
      <c r="F656" s="149">
        <v>868183034729371</v>
      </c>
      <c r="G656" s="148"/>
      <c r="H656" s="148" t="s">
        <v>138</v>
      </c>
      <c r="I656" s="148"/>
      <c r="J656" s="103" t="s">
        <v>364</v>
      </c>
      <c r="K656" s="138"/>
      <c r="L656" s="138" t="s">
        <v>237</v>
      </c>
      <c r="M656" s="184" t="s">
        <v>161</v>
      </c>
      <c r="N656" s="150" t="s">
        <v>40</v>
      </c>
      <c r="O656" s="138"/>
      <c r="P656" s="138" t="s">
        <v>150</v>
      </c>
      <c r="Q656" s="150" t="s">
        <v>151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337"/>
      <c r="C657" s="205">
        <v>44735</v>
      </c>
      <c r="D657" s="205">
        <v>44743</v>
      </c>
      <c r="E657" s="21" t="s">
        <v>38</v>
      </c>
      <c r="F657" s="149">
        <v>868183033873568</v>
      </c>
      <c r="G657" s="156"/>
      <c r="H657" s="148" t="s">
        <v>138</v>
      </c>
      <c r="I657" s="148"/>
      <c r="J657" s="103" t="s">
        <v>295</v>
      </c>
      <c r="K657" s="138" t="s">
        <v>500</v>
      </c>
      <c r="L657" s="149" t="s">
        <v>275</v>
      </c>
      <c r="M657" s="184" t="s">
        <v>161</v>
      </c>
      <c r="N657" s="150" t="s">
        <v>149</v>
      </c>
      <c r="O657" s="138"/>
      <c r="P657" s="138" t="s">
        <v>150</v>
      </c>
      <c r="Q657" s="150" t="s">
        <v>151</v>
      </c>
      <c r="R657" s="138" t="s">
        <v>71</v>
      </c>
      <c r="S657" s="139" t="s">
        <v>508</v>
      </c>
      <c r="T657" s="140"/>
      <c r="U657" s="175"/>
      <c r="V657" s="21"/>
    </row>
    <row r="658" spans="1:22" ht="16.5" customHeight="1" x14ac:dyDescent="0.25">
      <c r="A658" s="175">
        <v>641</v>
      </c>
      <c r="B658" s="337"/>
      <c r="C658" s="205">
        <v>44735</v>
      </c>
      <c r="D658" s="205">
        <v>44743</v>
      </c>
      <c r="E658" s="21" t="s">
        <v>38</v>
      </c>
      <c r="F658" s="149">
        <v>868183038052739</v>
      </c>
      <c r="G658" s="156"/>
      <c r="H658" s="148" t="s">
        <v>138</v>
      </c>
      <c r="I658" s="49"/>
      <c r="J658" s="103" t="s">
        <v>146</v>
      </c>
      <c r="K658" s="138" t="s">
        <v>173</v>
      </c>
      <c r="L658" s="149"/>
      <c r="M658" s="184" t="s">
        <v>161</v>
      </c>
      <c r="N658" s="150" t="s">
        <v>229</v>
      </c>
      <c r="O658" s="138"/>
      <c r="P658" s="138" t="s">
        <v>150</v>
      </c>
      <c r="Q658" s="150" t="s">
        <v>151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337"/>
      <c r="C659" s="205">
        <v>44735</v>
      </c>
      <c r="D659" s="205">
        <v>44743</v>
      </c>
      <c r="E659" s="21" t="s">
        <v>38</v>
      </c>
      <c r="F659" s="149">
        <v>868183038030131</v>
      </c>
      <c r="G659" s="156"/>
      <c r="H659" s="148" t="s">
        <v>138</v>
      </c>
      <c r="I659" s="49"/>
      <c r="J659" s="103" t="s">
        <v>146</v>
      </c>
      <c r="K659" s="138" t="s">
        <v>708</v>
      </c>
      <c r="L659" s="138" t="s">
        <v>160</v>
      </c>
      <c r="M659" s="184" t="s">
        <v>161</v>
      </c>
      <c r="N659" s="150" t="s">
        <v>149</v>
      </c>
      <c r="O659" s="138"/>
      <c r="P659" s="138" t="s">
        <v>150</v>
      </c>
      <c r="Q659" s="150" t="s">
        <v>151</v>
      </c>
      <c r="R659" s="138" t="s">
        <v>71</v>
      </c>
      <c r="S659" s="139" t="s">
        <v>508</v>
      </c>
      <c r="T659" s="140"/>
      <c r="U659" s="175"/>
      <c r="V659" s="21"/>
    </row>
    <row r="660" spans="1:22" ht="16.5" customHeight="1" x14ac:dyDescent="0.25">
      <c r="A660" s="175">
        <v>643</v>
      </c>
      <c r="B660" s="337"/>
      <c r="C660" s="205">
        <v>44735</v>
      </c>
      <c r="D660" s="205">
        <v>44743</v>
      </c>
      <c r="E660" s="21" t="s">
        <v>38</v>
      </c>
      <c r="F660" s="149">
        <v>868183037840142</v>
      </c>
      <c r="G660" s="156"/>
      <c r="H660" s="148" t="s">
        <v>138</v>
      </c>
      <c r="I660" s="156"/>
      <c r="J660" s="103" t="s">
        <v>146</v>
      </c>
      <c r="K660" s="138"/>
      <c r="L660" s="138" t="s">
        <v>160</v>
      </c>
      <c r="M660" s="184" t="s">
        <v>161</v>
      </c>
      <c r="N660" s="150" t="s">
        <v>40</v>
      </c>
      <c r="O660" s="138"/>
      <c r="P660" s="138" t="s">
        <v>150</v>
      </c>
      <c r="Q660" s="150" t="s">
        <v>151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337"/>
      <c r="C661" s="205">
        <v>44714</v>
      </c>
      <c r="D661" s="205">
        <v>44716</v>
      </c>
      <c r="E661" s="21" t="s">
        <v>39</v>
      </c>
      <c r="F661" s="149">
        <v>862549040727060</v>
      </c>
      <c r="G661" s="148"/>
      <c r="H661" s="148" t="s">
        <v>138</v>
      </c>
      <c r="I661" s="148"/>
      <c r="J661" s="103" t="s">
        <v>709</v>
      </c>
      <c r="K661" s="138"/>
      <c r="L661" s="184" t="s">
        <v>710</v>
      </c>
      <c r="M661" s="150" t="s">
        <v>711</v>
      </c>
      <c r="N661" s="150" t="s">
        <v>40</v>
      </c>
      <c r="O661" s="138"/>
      <c r="P661" s="138" t="s">
        <v>150</v>
      </c>
      <c r="Q661" s="150" t="s">
        <v>70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337"/>
      <c r="C662" s="205">
        <v>44719</v>
      </c>
      <c r="D662" s="205">
        <v>44725</v>
      </c>
      <c r="E662" s="21" t="s">
        <v>39</v>
      </c>
      <c r="F662" s="149">
        <v>860906041271385</v>
      </c>
      <c r="G662" s="148"/>
      <c r="H662" s="148" t="s">
        <v>157</v>
      </c>
      <c r="I662" s="148"/>
      <c r="J662" s="103" t="s">
        <v>709</v>
      </c>
      <c r="K662" s="138"/>
      <c r="L662" s="184"/>
      <c r="M662" s="150" t="s">
        <v>711</v>
      </c>
      <c r="N662" s="150" t="s">
        <v>40</v>
      </c>
      <c r="O662" s="138"/>
      <c r="P662" s="138" t="s">
        <v>150</v>
      </c>
      <c r="Q662" s="150" t="s">
        <v>151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337"/>
      <c r="C663" s="205">
        <v>44719</v>
      </c>
      <c r="D663" s="205">
        <v>44725</v>
      </c>
      <c r="E663" s="21" t="s">
        <v>39</v>
      </c>
      <c r="F663" s="149">
        <v>860906041120897</v>
      </c>
      <c r="G663" s="148"/>
      <c r="H663" s="148" t="s">
        <v>138</v>
      </c>
      <c r="I663" s="148"/>
      <c r="J663" s="103" t="s">
        <v>709</v>
      </c>
      <c r="K663" s="138"/>
      <c r="L663" s="184" t="s">
        <v>712</v>
      </c>
      <c r="M663" s="150" t="s">
        <v>711</v>
      </c>
      <c r="N663" s="150" t="s">
        <v>40</v>
      </c>
      <c r="O663" s="138"/>
      <c r="P663" s="138" t="s">
        <v>150</v>
      </c>
      <c r="Q663" s="150" t="s">
        <v>151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337"/>
      <c r="C664" s="205">
        <v>44719</v>
      </c>
      <c r="D664" s="205">
        <v>44725</v>
      </c>
      <c r="E664" s="21" t="s">
        <v>39</v>
      </c>
      <c r="F664" s="149">
        <v>862549040722780</v>
      </c>
      <c r="G664" s="148" t="s">
        <v>144</v>
      </c>
      <c r="H664" s="148" t="s">
        <v>138</v>
      </c>
      <c r="I664" s="148"/>
      <c r="J664" s="103" t="s">
        <v>709</v>
      </c>
      <c r="K664" s="138" t="s">
        <v>214</v>
      </c>
      <c r="L664" s="138" t="s">
        <v>712</v>
      </c>
      <c r="M664" s="150" t="s">
        <v>711</v>
      </c>
      <c r="N664" s="150" t="s">
        <v>40</v>
      </c>
      <c r="O664" s="138"/>
      <c r="P664" s="138" t="s">
        <v>150</v>
      </c>
      <c r="Q664" s="150" t="s">
        <v>151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337"/>
      <c r="C665" s="205">
        <v>44719</v>
      </c>
      <c r="D665" s="205">
        <v>44725</v>
      </c>
      <c r="E665" s="21" t="s">
        <v>39</v>
      </c>
      <c r="F665" s="149">
        <v>860906041172930</v>
      </c>
      <c r="G665" s="148"/>
      <c r="H665" s="148" t="s">
        <v>138</v>
      </c>
      <c r="I665" s="148"/>
      <c r="J665" s="103" t="s">
        <v>709</v>
      </c>
      <c r="K665" s="138"/>
      <c r="L665" s="149" t="s">
        <v>713</v>
      </c>
      <c r="M665" s="150" t="s">
        <v>711</v>
      </c>
      <c r="N665" s="150" t="s">
        <v>40</v>
      </c>
      <c r="O665" s="138"/>
      <c r="P665" s="138" t="s">
        <v>150</v>
      </c>
      <c r="Q665" s="150" t="s">
        <v>151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337"/>
      <c r="C666" s="205">
        <v>44719</v>
      </c>
      <c r="D666" s="205">
        <v>44725</v>
      </c>
      <c r="E666" s="21" t="s">
        <v>39</v>
      </c>
      <c r="F666" s="149">
        <v>861359036825675</v>
      </c>
      <c r="G666" s="148"/>
      <c r="H666" s="148" t="s">
        <v>138</v>
      </c>
      <c r="I666" s="49"/>
      <c r="J666" s="103" t="s">
        <v>709</v>
      </c>
      <c r="K666" s="138"/>
      <c r="L666" s="149" t="s">
        <v>714</v>
      </c>
      <c r="M666" s="150" t="s">
        <v>711</v>
      </c>
      <c r="N666" s="150" t="s">
        <v>40</v>
      </c>
      <c r="O666" s="138"/>
      <c r="P666" s="138" t="s">
        <v>150</v>
      </c>
      <c r="Q666" s="150" t="s">
        <v>151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338"/>
      <c r="C667" s="205">
        <v>44719</v>
      </c>
      <c r="D667" s="205">
        <v>44725</v>
      </c>
      <c r="E667" s="21" t="s">
        <v>39</v>
      </c>
      <c r="F667" s="149">
        <v>860906041133726</v>
      </c>
      <c r="G667" s="148" t="s">
        <v>144</v>
      </c>
      <c r="H667" s="148" t="s">
        <v>138</v>
      </c>
      <c r="I667" s="49" t="s">
        <v>336</v>
      </c>
      <c r="J667" s="103" t="s">
        <v>709</v>
      </c>
      <c r="K667" s="138" t="s">
        <v>715</v>
      </c>
      <c r="L667" s="138"/>
      <c r="M667" s="150" t="s">
        <v>711</v>
      </c>
      <c r="N667" s="150" t="s">
        <v>216</v>
      </c>
      <c r="O667" s="138"/>
      <c r="P667" s="138" t="s">
        <v>150</v>
      </c>
      <c r="Q667" s="150" t="s">
        <v>151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326" t="s">
        <v>406</v>
      </c>
      <c r="C668" s="205">
        <v>44721</v>
      </c>
      <c r="D668" s="205">
        <v>44725</v>
      </c>
      <c r="E668" s="21" t="s">
        <v>132</v>
      </c>
      <c r="F668" s="149">
        <v>862205051188318</v>
      </c>
      <c r="G668" s="148"/>
      <c r="H668" s="148" t="s">
        <v>157</v>
      </c>
      <c r="I668" s="148"/>
      <c r="J668" s="103" t="s">
        <v>146</v>
      </c>
      <c r="K668" s="138"/>
      <c r="L668" s="184" t="s">
        <v>175</v>
      </c>
      <c r="M668" s="150"/>
      <c r="N668" s="150" t="s">
        <v>716</v>
      </c>
      <c r="O668" s="138"/>
      <c r="P668" s="138" t="s">
        <v>150</v>
      </c>
      <c r="Q668" s="150" t="s">
        <v>151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327"/>
      <c r="C669" s="205">
        <v>44721</v>
      </c>
      <c r="D669" s="205">
        <v>44725</v>
      </c>
      <c r="E669" s="21" t="s">
        <v>38</v>
      </c>
      <c r="F669" s="149">
        <v>867717030627187</v>
      </c>
      <c r="G669" s="156"/>
      <c r="H669" s="148" t="s">
        <v>138</v>
      </c>
      <c r="I669" s="148"/>
      <c r="J669" s="157" t="s">
        <v>139</v>
      </c>
      <c r="K669" s="138"/>
      <c r="L669" s="118" t="s">
        <v>233</v>
      </c>
      <c r="M669" s="150" t="s">
        <v>161</v>
      </c>
      <c r="N669" s="150" t="s">
        <v>40</v>
      </c>
      <c r="O669" s="151"/>
      <c r="P669" s="150" t="s">
        <v>150</v>
      </c>
      <c r="Q669" s="150" t="s">
        <v>151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327"/>
      <c r="C670" s="205">
        <v>44721</v>
      </c>
      <c r="D670" s="205">
        <v>44725</v>
      </c>
      <c r="E670" s="21" t="s">
        <v>38</v>
      </c>
      <c r="F670" s="149">
        <v>867717030419783</v>
      </c>
      <c r="G670" s="148"/>
      <c r="H670" s="148" t="s">
        <v>138</v>
      </c>
      <c r="I670" s="148"/>
      <c r="J670" s="157" t="s">
        <v>219</v>
      </c>
      <c r="K670" s="138"/>
      <c r="L670" s="118" t="s">
        <v>463</v>
      </c>
      <c r="M670" s="150" t="s">
        <v>161</v>
      </c>
      <c r="N670" s="150" t="s">
        <v>40</v>
      </c>
      <c r="O670" s="151"/>
      <c r="P670" s="150" t="s">
        <v>150</v>
      </c>
      <c r="Q670" s="150" t="s">
        <v>151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328"/>
      <c r="C671" s="205">
        <v>44721</v>
      </c>
      <c r="D671" s="205">
        <v>44725</v>
      </c>
      <c r="E671" s="21" t="s">
        <v>38</v>
      </c>
      <c r="F671" s="149">
        <v>867717030625629</v>
      </c>
      <c r="G671" s="156"/>
      <c r="H671" s="148" t="s">
        <v>138</v>
      </c>
      <c r="I671" s="148"/>
      <c r="J671" s="157" t="s">
        <v>219</v>
      </c>
      <c r="K671" s="150" t="s">
        <v>225</v>
      </c>
      <c r="L671" s="118" t="s">
        <v>233</v>
      </c>
      <c r="M671" s="150" t="s">
        <v>161</v>
      </c>
      <c r="N671" s="150" t="s">
        <v>149</v>
      </c>
      <c r="O671" s="139"/>
      <c r="P671" s="150" t="s">
        <v>150</v>
      </c>
      <c r="Q671" s="150" t="s">
        <v>151</v>
      </c>
      <c r="R671" s="139" t="s">
        <v>71</v>
      </c>
      <c r="S671" s="148" t="s">
        <v>156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313</v>
      </c>
      <c r="C672" s="205">
        <v>44729</v>
      </c>
      <c r="D672" s="205">
        <v>44729</v>
      </c>
      <c r="E672" s="21" t="s">
        <v>541</v>
      </c>
      <c r="F672" s="149" t="s">
        <v>717</v>
      </c>
      <c r="G672" s="156"/>
      <c r="H672" s="148" t="s">
        <v>138</v>
      </c>
      <c r="I672" s="213">
        <v>320025000</v>
      </c>
      <c r="J672" s="103" t="s">
        <v>718</v>
      </c>
      <c r="K672" s="138" t="s">
        <v>719</v>
      </c>
      <c r="L672" s="184"/>
      <c r="M672" s="150"/>
      <c r="N672" s="150" t="s">
        <v>720</v>
      </c>
      <c r="O672" s="138"/>
      <c r="P672" s="138" t="s">
        <v>150</v>
      </c>
      <c r="Q672" s="150" t="s">
        <v>151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326" t="s">
        <v>185</v>
      </c>
      <c r="C673" s="205">
        <v>44726</v>
      </c>
      <c r="D673" s="205">
        <v>44736</v>
      </c>
      <c r="E673" s="21" t="s">
        <v>98</v>
      </c>
      <c r="F673" s="149" t="s">
        <v>179</v>
      </c>
      <c r="G673" s="156"/>
      <c r="H673" s="148" t="s">
        <v>157</v>
      </c>
      <c r="I673" s="148" t="s">
        <v>721</v>
      </c>
      <c r="J673" s="103"/>
      <c r="K673" s="138" t="s">
        <v>722</v>
      </c>
      <c r="L673" s="184"/>
      <c r="M673" s="150"/>
      <c r="N673" s="150" t="s">
        <v>57</v>
      </c>
      <c r="O673" s="138"/>
      <c r="P673" s="138" t="s">
        <v>410</v>
      </c>
      <c r="Q673" s="150" t="s">
        <v>151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328"/>
      <c r="C674" s="205">
        <v>44726</v>
      </c>
      <c r="D674" s="205">
        <v>44736</v>
      </c>
      <c r="E674" s="21" t="s">
        <v>98</v>
      </c>
      <c r="F674" s="149">
        <v>21060018</v>
      </c>
      <c r="G674" s="148"/>
      <c r="H674" s="148" t="s">
        <v>157</v>
      </c>
      <c r="I674" s="148" t="s">
        <v>723</v>
      </c>
      <c r="J674" s="103"/>
      <c r="K674" s="138" t="s">
        <v>225</v>
      </c>
      <c r="L674" s="184"/>
      <c r="M674" s="150"/>
      <c r="N674" s="150" t="s">
        <v>57</v>
      </c>
      <c r="O674" s="138"/>
      <c r="P674" s="138" t="s">
        <v>410</v>
      </c>
      <c r="Q674" s="150" t="s">
        <v>151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326" t="s">
        <v>291</v>
      </c>
      <c r="C675" s="205">
        <v>44714</v>
      </c>
      <c r="D675" s="205">
        <v>44715</v>
      </c>
      <c r="E675" s="21" t="s">
        <v>132</v>
      </c>
      <c r="F675" s="149">
        <v>862649049662910</v>
      </c>
      <c r="G675" s="148"/>
      <c r="H675" s="148" t="s">
        <v>157</v>
      </c>
      <c r="I675" s="148"/>
      <c r="J675" s="103" t="s">
        <v>170</v>
      </c>
      <c r="K675" s="138"/>
      <c r="L675" s="184" t="s">
        <v>174</v>
      </c>
      <c r="M675" s="150"/>
      <c r="N675" s="150" t="s">
        <v>724</v>
      </c>
      <c r="O675" s="138"/>
      <c r="P675" s="138" t="s">
        <v>150</v>
      </c>
      <c r="Q675" s="150" t="s">
        <v>151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327"/>
      <c r="C676" s="205">
        <v>44728</v>
      </c>
      <c r="D676" s="205">
        <v>44729</v>
      </c>
      <c r="E676" s="21" t="s">
        <v>132</v>
      </c>
      <c r="F676" s="149">
        <v>862205051196642</v>
      </c>
      <c r="G676" s="148"/>
      <c r="H676" s="148" t="s">
        <v>157</v>
      </c>
      <c r="I676" s="148"/>
      <c r="J676" s="103" t="s">
        <v>170</v>
      </c>
      <c r="K676" s="138"/>
      <c r="L676" s="184"/>
      <c r="M676" s="150" t="s">
        <v>175</v>
      </c>
      <c r="N676" s="150" t="s">
        <v>216</v>
      </c>
      <c r="O676" s="138"/>
      <c r="P676" s="138" t="s">
        <v>150</v>
      </c>
      <c r="Q676" s="150" t="s">
        <v>151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327"/>
      <c r="C677" s="205">
        <v>44720</v>
      </c>
      <c r="D677" s="205">
        <v>44720</v>
      </c>
      <c r="E677" s="21" t="s">
        <v>39</v>
      </c>
      <c r="F677" s="149">
        <v>862549040749064</v>
      </c>
      <c r="G677" s="148"/>
      <c r="H677" s="148" t="s">
        <v>138</v>
      </c>
      <c r="I677" s="148"/>
      <c r="J677" s="103" t="s">
        <v>170</v>
      </c>
      <c r="K677" s="138" t="s">
        <v>35</v>
      </c>
      <c r="L677" s="184" t="s">
        <v>182</v>
      </c>
      <c r="M677" s="150"/>
      <c r="N677" s="150" t="s">
        <v>498</v>
      </c>
      <c r="O677" s="138"/>
      <c r="P677" s="138" t="s">
        <v>150</v>
      </c>
      <c r="Q677" s="150" t="s">
        <v>151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327"/>
      <c r="C678" s="205">
        <v>44722</v>
      </c>
      <c r="D678" s="205">
        <v>44725</v>
      </c>
      <c r="E678" s="21" t="s">
        <v>39</v>
      </c>
      <c r="F678" s="149">
        <v>862549040723150</v>
      </c>
      <c r="G678" s="156"/>
      <c r="H678" s="148" t="s">
        <v>138</v>
      </c>
      <c r="I678" s="148"/>
      <c r="J678" s="103"/>
      <c r="K678" s="138" t="s">
        <v>725</v>
      </c>
      <c r="L678" s="184"/>
      <c r="M678" s="150"/>
      <c r="N678" s="150" t="s">
        <v>498</v>
      </c>
      <c r="O678" s="138"/>
      <c r="P678" s="138" t="s">
        <v>150</v>
      </c>
      <c r="Q678" s="150" t="s">
        <v>151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327"/>
      <c r="C679" s="205">
        <v>44722</v>
      </c>
      <c r="D679" s="205">
        <v>44725</v>
      </c>
      <c r="E679" s="21" t="s">
        <v>39</v>
      </c>
      <c r="F679" s="149">
        <v>862549040721998</v>
      </c>
      <c r="G679" s="148"/>
      <c r="H679" s="148" t="s">
        <v>138</v>
      </c>
      <c r="I679" s="148"/>
      <c r="J679" s="103"/>
      <c r="K679" s="138" t="s">
        <v>725</v>
      </c>
      <c r="L679" s="184"/>
      <c r="M679" s="150"/>
      <c r="N679" s="150" t="s">
        <v>498</v>
      </c>
      <c r="O679" s="138"/>
      <c r="P679" s="138" t="s">
        <v>150</v>
      </c>
      <c r="Q679" s="150" t="s">
        <v>151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327"/>
      <c r="C680" s="205">
        <v>44722</v>
      </c>
      <c r="D680" s="205">
        <v>44725</v>
      </c>
      <c r="E680" s="21" t="s">
        <v>39</v>
      </c>
      <c r="F680" s="149">
        <v>202202180855772</v>
      </c>
      <c r="G680" s="148"/>
      <c r="H680" s="148" t="s">
        <v>138</v>
      </c>
      <c r="I680" s="148"/>
      <c r="J680" s="103"/>
      <c r="K680" s="138"/>
      <c r="L680" s="184" t="s">
        <v>182</v>
      </c>
      <c r="M680" s="150"/>
      <c r="N680" s="150" t="s">
        <v>40</v>
      </c>
      <c r="O680" s="138"/>
      <c r="P680" s="138" t="s">
        <v>150</v>
      </c>
      <c r="Q680" s="150" t="s">
        <v>151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327"/>
      <c r="C681" s="205">
        <v>44714</v>
      </c>
      <c r="D681" s="205">
        <v>44715</v>
      </c>
      <c r="E681" s="21" t="s">
        <v>38</v>
      </c>
      <c r="F681" s="149">
        <v>867857039933853</v>
      </c>
      <c r="G681" s="148"/>
      <c r="H681" s="148" t="s">
        <v>157</v>
      </c>
      <c r="I681" s="148"/>
      <c r="J681" s="103" t="s">
        <v>287</v>
      </c>
      <c r="K681" s="138"/>
      <c r="L681" s="184" t="s">
        <v>233</v>
      </c>
      <c r="M681" s="150" t="s">
        <v>161</v>
      </c>
      <c r="N681" s="150" t="s">
        <v>724</v>
      </c>
      <c r="O681" s="138"/>
      <c r="P681" s="138" t="s">
        <v>150</v>
      </c>
      <c r="Q681" s="150" t="s">
        <v>151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327"/>
      <c r="C682" s="205">
        <v>44720</v>
      </c>
      <c r="D682" s="205">
        <v>44720</v>
      </c>
      <c r="E682" s="21" t="s">
        <v>38</v>
      </c>
      <c r="F682" s="149">
        <v>868183038085465</v>
      </c>
      <c r="G682" s="148"/>
      <c r="H682" s="148" t="s">
        <v>138</v>
      </c>
      <c r="I682" s="148"/>
      <c r="J682" s="103" t="s">
        <v>287</v>
      </c>
      <c r="K682" s="138"/>
      <c r="L682" s="184" t="s">
        <v>522</v>
      </c>
      <c r="M682" s="150" t="s">
        <v>161</v>
      </c>
      <c r="N682" s="150" t="s">
        <v>724</v>
      </c>
      <c r="O682" s="138"/>
      <c r="P682" s="138" t="s">
        <v>150</v>
      </c>
      <c r="Q682" s="150" t="s">
        <v>151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327"/>
      <c r="C683" s="205">
        <v>44726</v>
      </c>
      <c r="D683" s="205">
        <v>44727</v>
      </c>
      <c r="E683" s="21" t="s">
        <v>38</v>
      </c>
      <c r="F683" s="149">
        <v>868183035855548</v>
      </c>
      <c r="G683" s="156"/>
      <c r="H683" s="148" t="s">
        <v>138</v>
      </c>
      <c r="I683" s="148"/>
      <c r="J683" s="103" t="s">
        <v>184</v>
      </c>
      <c r="K683" s="138"/>
      <c r="L683" s="184" t="s">
        <v>220</v>
      </c>
      <c r="M683" s="150" t="s">
        <v>161</v>
      </c>
      <c r="N683" s="150" t="s">
        <v>724</v>
      </c>
      <c r="O683" s="138"/>
      <c r="P683" s="138" t="s">
        <v>150</v>
      </c>
      <c r="Q683" s="150" t="s">
        <v>151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327"/>
      <c r="C684" s="205">
        <v>44726</v>
      </c>
      <c r="D684" s="205">
        <v>44727</v>
      </c>
      <c r="E684" s="21" t="s">
        <v>38</v>
      </c>
      <c r="F684" s="149">
        <v>868183034808662</v>
      </c>
      <c r="G684" s="156"/>
      <c r="H684" s="148" t="s">
        <v>138</v>
      </c>
      <c r="I684" s="148"/>
      <c r="J684" s="103"/>
      <c r="K684" s="138"/>
      <c r="L684" s="138"/>
      <c r="M684" s="150"/>
      <c r="N684" s="150" t="s">
        <v>165</v>
      </c>
      <c r="O684" s="138"/>
      <c r="P684" s="138" t="s">
        <v>166</v>
      </c>
      <c r="Q684" s="150" t="s">
        <v>151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327"/>
      <c r="C685" s="205">
        <v>44726</v>
      </c>
      <c r="D685" s="205">
        <v>44727</v>
      </c>
      <c r="E685" s="21" t="s">
        <v>38</v>
      </c>
      <c r="F685" s="149">
        <v>868183038085465</v>
      </c>
      <c r="G685" s="156"/>
      <c r="H685" s="148" t="s">
        <v>138</v>
      </c>
      <c r="I685" s="148"/>
      <c r="J685" s="103" t="s">
        <v>215</v>
      </c>
      <c r="K685" s="138"/>
      <c r="L685" s="150" t="s">
        <v>161</v>
      </c>
      <c r="M685" s="150"/>
      <c r="N685" s="150" t="s">
        <v>724</v>
      </c>
      <c r="O685" s="138"/>
      <c r="P685" s="138" t="s">
        <v>150</v>
      </c>
      <c r="Q685" s="150" t="s">
        <v>151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327"/>
      <c r="C686" s="205">
        <v>44726</v>
      </c>
      <c r="D686" s="205">
        <v>44727</v>
      </c>
      <c r="E686" s="21" t="s">
        <v>38</v>
      </c>
      <c r="F686" s="149">
        <v>868183035947048</v>
      </c>
      <c r="G686" s="148"/>
      <c r="H686" s="148" t="s">
        <v>138</v>
      </c>
      <c r="I686" s="49"/>
      <c r="J686" s="103" t="s">
        <v>184</v>
      </c>
      <c r="K686" s="138"/>
      <c r="L686" s="149" t="s">
        <v>220</v>
      </c>
      <c r="M686" s="150" t="s">
        <v>161</v>
      </c>
      <c r="N686" s="150" t="s">
        <v>724</v>
      </c>
      <c r="O686" s="138"/>
      <c r="P686" s="138" t="s">
        <v>150</v>
      </c>
      <c r="Q686" s="150" t="s">
        <v>151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327"/>
      <c r="C687" s="205">
        <v>44714</v>
      </c>
      <c r="D687" s="205">
        <v>44715</v>
      </c>
      <c r="E687" s="21" t="s">
        <v>19</v>
      </c>
      <c r="F687" s="149">
        <v>868926033939833</v>
      </c>
      <c r="G687" s="148"/>
      <c r="H687" s="148" t="s">
        <v>157</v>
      </c>
      <c r="I687" s="148"/>
      <c r="J687" s="103" t="s">
        <v>215</v>
      </c>
      <c r="K687" s="138" t="s">
        <v>187</v>
      </c>
      <c r="L687" s="184" t="s">
        <v>197</v>
      </c>
      <c r="M687" s="150" t="s">
        <v>188</v>
      </c>
      <c r="N687" s="150" t="s">
        <v>217</v>
      </c>
      <c r="O687" s="138"/>
      <c r="P687" s="138" t="s">
        <v>150</v>
      </c>
      <c r="Q687" s="150" t="s">
        <v>151</v>
      </c>
      <c r="R687" s="138" t="s">
        <v>71</v>
      </c>
      <c r="S687" s="139" t="s">
        <v>152</v>
      </c>
      <c r="T687" s="140" t="s">
        <v>75</v>
      </c>
      <c r="U687" s="175"/>
      <c r="V687" s="21"/>
    </row>
    <row r="688" spans="1:22" ht="16.5" customHeight="1" x14ac:dyDescent="0.25">
      <c r="A688" s="175">
        <v>671</v>
      </c>
      <c r="B688" s="327"/>
      <c r="C688" s="205">
        <v>44714</v>
      </c>
      <c r="D688" s="205">
        <v>44715</v>
      </c>
      <c r="E688" s="21" t="s">
        <v>19</v>
      </c>
      <c r="F688" s="149">
        <v>866192037749197</v>
      </c>
      <c r="G688" s="148"/>
      <c r="H688" s="148" t="s">
        <v>157</v>
      </c>
      <c r="I688" s="148"/>
      <c r="J688" s="103" t="s">
        <v>352</v>
      </c>
      <c r="K688" s="138" t="s">
        <v>187</v>
      </c>
      <c r="L688" s="184" t="s">
        <v>197</v>
      </c>
      <c r="M688" s="150" t="s">
        <v>188</v>
      </c>
      <c r="N688" s="150" t="s">
        <v>217</v>
      </c>
      <c r="O688" s="138"/>
      <c r="P688" s="138" t="s">
        <v>150</v>
      </c>
      <c r="Q688" s="150" t="s">
        <v>151</v>
      </c>
      <c r="R688" s="138" t="s">
        <v>71</v>
      </c>
      <c r="S688" s="139" t="s">
        <v>152</v>
      </c>
      <c r="T688" s="140" t="s">
        <v>75</v>
      </c>
      <c r="U688" s="175"/>
      <c r="V688" s="21"/>
    </row>
    <row r="689" spans="1:22" ht="16.5" customHeight="1" x14ac:dyDescent="0.25">
      <c r="A689" s="175">
        <v>672</v>
      </c>
      <c r="B689" s="327"/>
      <c r="C689" s="205">
        <v>44718</v>
      </c>
      <c r="D689" s="205">
        <v>44718</v>
      </c>
      <c r="E689" s="21" t="s">
        <v>19</v>
      </c>
      <c r="F689" s="149">
        <v>868926033909679</v>
      </c>
      <c r="G689" s="148"/>
      <c r="H689" s="148" t="s">
        <v>157</v>
      </c>
      <c r="I689" s="148"/>
      <c r="J689" s="103" t="s">
        <v>287</v>
      </c>
      <c r="K689" s="138"/>
      <c r="L689" s="184" t="s">
        <v>210</v>
      </c>
      <c r="M689" s="150" t="s">
        <v>188</v>
      </c>
      <c r="N689" s="150" t="s">
        <v>217</v>
      </c>
      <c r="O689" s="138"/>
      <c r="P689" s="138" t="s">
        <v>150</v>
      </c>
      <c r="Q689" s="150" t="s">
        <v>151</v>
      </c>
      <c r="R689" s="138" t="s">
        <v>71</v>
      </c>
      <c r="S689" s="139" t="s">
        <v>152</v>
      </c>
      <c r="T689" s="140" t="s">
        <v>75</v>
      </c>
      <c r="U689" s="175"/>
      <c r="V689" s="21"/>
    </row>
    <row r="690" spans="1:22" ht="16.5" customHeight="1" x14ac:dyDescent="0.25">
      <c r="A690" s="175">
        <v>673</v>
      </c>
      <c r="B690" s="327"/>
      <c r="C690" s="205">
        <v>44718</v>
      </c>
      <c r="D690" s="205">
        <v>44718</v>
      </c>
      <c r="E690" s="21" t="s">
        <v>19</v>
      </c>
      <c r="F690" s="149">
        <v>868926033915759</v>
      </c>
      <c r="G690" s="148"/>
      <c r="H690" s="148" t="s">
        <v>157</v>
      </c>
      <c r="I690" s="148"/>
      <c r="J690" s="103" t="s">
        <v>287</v>
      </c>
      <c r="K690" s="138"/>
      <c r="L690" s="138" t="s">
        <v>212</v>
      </c>
      <c r="M690" s="150" t="s">
        <v>188</v>
      </c>
      <c r="N690" s="150" t="s">
        <v>217</v>
      </c>
      <c r="O690" s="138"/>
      <c r="P690" s="138" t="s">
        <v>150</v>
      </c>
      <c r="Q690" s="150" t="s">
        <v>151</v>
      </c>
      <c r="R690" s="138" t="s">
        <v>71</v>
      </c>
      <c r="S690" s="139" t="s">
        <v>152</v>
      </c>
      <c r="T690" s="140" t="s">
        <v>75</v>
      </c>
      <c r="U690" s="175"/>
      <c r="V690" s="21"/>
    </row>
    <row r="691" spans="1:22" ht="16.5" customHeight="1" x14ac:dyDescent="0.25">
      <c r="A691" s="175">
        <v>674</v>
      </c>
      <c r="B691" s="327"/>
      <c r="C691" s="205">
        <v>44726</v>
      </c>
      <c r="D691" s="205">
        <v>44727</v>
      </c>
      <c r="E691" s="21" t="s">
        <v>19</v>
      </c>
      <c r="F691" s="149">
        <v>864811037182305</v>
      </c>
      <c r="G691" s="148"/>
      <c r="H691" s="148" t="s">
        <v>157</v>
      </c>
      <c r="I691" s="148"/>
      <c r="J691" s="103" t="s">
        <v>158</v>
      </c>
      <c r="K691" s="138"/>
      <c r="L691" s="149" t="s">
        <v>726</v>
      </c>
      <c r="M691" s="149" t="s">
        <v>188</v>
      </c>
      <c r="N691" s="150" t="s">
        <v>165</v>
      </c>
      <c r="O691" s="138"/>
      <c r="P691" s="138" t="s">
        <v>166</v>
      </c>
      <c r="Q691" s="150" t="s">
        <v>151</v>
      </c>
      <c r="R691" s="138" t="s">
        <v>23</v>
      </c>
      <c r="S691" s="139" t="s">
        <v>27</v>
      </c>
      <c r="T691" s="140" t="s">
        <v>75</v>
      </c>
      <c r="U691" s="175"/>
      <c r="V691" s="21"/>
    </row>
    <row r="692" spans="1:22" ht="16.5" customHeight="1" x14ac:dyDescent="0.25">
      <c r="A692" s="175">
        <v>675</v>
      </c>
      <c r="B692" s="327"/>
      <c r="C692" s="205">
        <v>44726</v>
      </c>
      <c r="D692" s="205">
        <v>44727</v>
      </c>
      <c r="E692" s="21" t="s">
        <v>19</v>
      </c>
      <c r="F692" s="149">
        <v>869627031758113</v>
      </c>
      <c r="G692" s="148"/>
      <c r="H692" s="148" t="s">
        <v>138</v>
      </c>
      <c r="I692" s="49"/>
      <c r="J692" s="103" t="s">
        <v>215</v>
      </c>
      <c r="K692" s="138"/>
      <c r="L692" s="149" t="s">
        <v>188</v>
      </c>
      <c r="M692" s="150"/>
      <c r="N692" s="150" t="s">
        <v>217</v>
      </c>
      <c r="O692" s="138"/>
      <c r="P692" s="138" t="s">
        <v>150</v>
      </c>
      <c r="Q692" s="150" t="s">
        <v>151</v>
      </c>
      <c r="R692" s="138" t="s">
        <v>71</v>
      </c>
      <c r="S692" s="139" t="s">
        <v>152</v>
      </c>
      <c r="T692" s="140" t="s">
        <v>75</v>
      </c>
      <c r="U692" s="175"/>
      <c r="V692" s="21"/>
    </row>
    <row r="693" spans="1:22" ht="16.5" customHeight="1" x14ac:dyDescent="0.25">
      <c r="A693" s="175">
        <v>676</v>
      </c>
      <c r="B693" s="327"/>
      <c r="C693" s="205">
        <v>44726</v>
      </c>
      <c r="D693" s="205">
        <v>44727</v>
      </c>
      <c r="E693" s="21" t="s">
        <v>19</v>
      </c>
      <c r="F693" s="149">
        <v>868926033919314</v>
      </c>
      <c r="G693" s="148"/>
      <c r="H693" s="148" t="s">
        <v>138</v>
      </c>
      <c r="I693" s="49"/>
      <c r="J693" s="103" t="s">
        <v>215</v>
      </c>
      <c r="K693" s="138"/>
      <c r="L693" s="138"/>
      <c r="M693" s="149" t="s">
        <v>188</v>
      </c>
      <c r="N693" s="150" t="s">
        <v>217</v>
      </c>
      <c r="O693" s="138"/>
      <c r="P693" s="138" t="s">
        <v>150</v>
      </c>
      <c r="Q693" s="150" t="s">
        <v>151</v>
      </c>
      <c r="R693" s="138" t="s">
        <v>71</v>
      </c>
      <c r="S693" s="139" t="s">
        <v>152</v>
      </c>
      <c r="T693" s="140" t="s">
        <v>75</v>
      </c>
      <c r="U693" s="175"/>
      <c r="V693" s="21"/>
    </row>
    <row r="694" spans="1:22" ht="16.5" customHeight="1" x14ac:dyDescent="0.25">
      <c r="A694" s="175">
        <v>677</v>
      </c>
      <c r="B694" s="327"/>
      <c r="C694" s="205">
        <v>44729</v>
      </c>
      <c r="D694" s="205">
        <v>44729</v>
      </c>
      <c r="E694" s="21" t="s">
        <v>19</v>
      </c>
      <c r="F694" s="149">
        <v>868926033924595</v>
      </c>
      <c r="G694" s="156"/>
      <c r="H694" s="148" t="s">
        <v>138</v>
      </c>
      <c r="I694" s="156"/>
      <c r="J694" s="103" t="s">
        <v>287</v>
      </c>
      <c r="K694" s="138"/>
      <c r="L694" s="138" t="s">
        <v>212</v>
      </c>
      <c r="M694" s="149" t="s">
        <v>188</v>
      </c>
      <c r="N694" s="150" t="s">
        <v>217</v>
      </c>
      <c r="O694" s="138"/>
      <c r="P694" s="138" t="s">
        <v>150</v>
      </c>
      <c r="Q694" s="150" t="s">
        <v>151</v>
      </c>
      <c r="R694" s="138" t="s">
        <v>71</v>
      </c>
      <c r="S694" s="139" t="s">
        <v>152</v>
      </c>
      <c r="T694" s="140" t="s">
        <v>75</v>
      </c>
      <c r="U694" s="175"/>
      <c r="V694" s="21"/>
    </row>
    <row r="695" spans="1:22" ht="16.5" customHeight="1" x14ac:dyDescent="0.25">
      <c r="A695" s="175">
        <v>678</v>
      </c>
      <c r="B695" s="328"/>
      <c r="C695" s="205">
        <v>44729</v>
      </c>
      <c r="D695" s="205">
        <v>44729</v>
      </c>
      <c r="E695" s="21" t="s">
        <v>19</v>
      </c>
      <c r="F695" s="149">
        <v>864811031269991</v>
      </c>
      <c r="G695" s="156"/>
      <c r="H695" s="148" t="s">
        <v>138</v>
      </c>
      <c r="I695" s="156"/>
      <c r="J695" s="103" t="s">
        <v>158</v>
      </c>
      <c r="K695" s="138"/>
      <c r="L695" s="138" t="s">
        <v>210</v>
      </c>
      <c r="M695" s="149" t="s">
        <v>188</v>
      </c>
      <c r="N695" s="150" t="s">
        <v>217</v>
      </c>
      <c r="O695" s="138"/>
      <c r="P695" s="138" t="s">
        <v>150</v>
      </c>
      <c r="Q695" s="150" t="s">
        <v>151</v>
      </c>
      <c r="R695" s="138" t="s">
        <v>71</v>
      </c>
      <c r="S695" s="139" t="s">
        <v>152</v>
      </c>
      <c r="T695" s="140" t="s">
        <v>75</v>
      </c>
      <c r="U695" s="175"/>
      <c r="V695" s="21"/>
    </row>
    <row r="696" spans="1:22" ht="16.5" customHeight="1" x14ac:dyDescent="0.25">
      <c r="A696" s="175">
        <v>679</v>
      </c>
      <c r="B696" s="326" t="s">
        <v>727</v>
      </c>
      <c r="C696" s="205">
        <v>44741</v>
      </c>
      <c r="D696" s="205">
        <v>44746</v>
      </c>
      <c r="E696" s="21" t="s">
        <v>100</v>
      </c>
      <c r="F696" s="149">
        <v>868183037798712</v>
      </c>
      <c r="G696" s="156"/>
      <c r="H696" s="148" t="s">
        <v>157</v>
      </c>
      <c r="I696" s="148"/>
      <c r="J696" s="143" t="s">
        <v>278</v>
      </c>
      <c r="K696" s="150" t="s">
        <v>377</v>
      </c>
      <c r="L696" s="138" t="s">
        <v>160</v>
      </c>
      <c r="M696" s="150" t="s">
        <v>161</v>
      </c>
      <c r="N696" s="150" t="s">
        <v>172</v>
      </c>
      <c r="O696" s="138"/>
      <c r="P696" s="150" t="s">
        <v>150</v>
      </c>
      <c r="Q696" s="138" t="s">
        <v>70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327"/>
      <c r="C697" s="205">
        <v>44741</v>
      </c>
      <c r="D697" s="205">
        <v>44746</v>
      </c>
      <c r="E697" s="21" t="s">
        <v>38</v>
      </c>
      <c r="F697" s="149">
        <v>867717030423124</v>
      </c>
      <c r="G697" s="156"/>
      <c r="H697" s="148" t="s">
        <v>138</v>
      </c>
      <c r="I697" s="148"/>
      <c r="J697" s="103" t="s">
        <v>186</v>
      </c>
      <c r="K697" s="150" t="s">
        <v>171</v>
      </c>
      <c r="L697" s="184"/>
      <c r="M697" s="150" t="s">
        <v>161</v>
      </c>
      <c r="N697" s="150" t="s">
        <v>172</v>
      </c>
      <c r="O697" s="138"/>
      <c r="P697" s="138" t="s">
        <v>150</v>
      </c>
      <c r="Q697" s="150" t="s">
        <v>70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327"/>
      <c r="C698" s="205">
        <v>44741</v>
      </c>
      <c r="D698" s="205">
        <v>44746</v>
      </c>
      <c r="E698" s="21" t="s">
        <v>38</v>
      </c>
      <c r="F698" s="149">
        <v>868183038485178</v>
      </c>
      <c r="G698" s="156"/>
      <c r="H698" s="148" t="s">
        <v>138</v>
      </c>
      <c r="I698" s="148"/>
      <c r="J698" s="103"/>
      <c r="K698" s="138" t="s">
        <v>777</v>
      </c>
      <c r="L698" s="184"/>
      <c r="M698" s="150"/>
      <c r="N698" s="150" t="s">
        <v>778</v>
      </c>
      <c r="O698" s="138"/>
      <c r="P698" s="138" t="s">
        <v>150</v>
      </c>
      <c r="Q698" s="150" t="s">
        <v>70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327"/>
      <c r="C699" s="205">
        <v>44741</v>
      </c>
      <c r="D699" s="205">
        <v>44746</v>
      </c>
      <c r="E699" s="21" t="s">
        <v>38</v>
      </c>
      <c r="F699" s="149">
        <v>867717030618830</v>
      </c>
      <c r="G699" s="156"/>
      <c r="H699" s="148" t="s">
        <v>138</v>
      </c>
      <c r="I699" s="148"/>
      <c r="J699" s="103" t="s">
        <v>191</v>
      </c>
      <c r="K699" s="138" t="s">
        <v>187</v>
      </c>
      <c r="L699" s="138" t="s">
        <v>233</v>
      </c>
      <c r="M699" s="150" t="s">
        <v>161</v>
      </c>
      <c r="N699" s="150" t="s">
        <v>301</v>
      </c>
      <c r="O699" s="138"/>
      <c r="P699" s="138" t="s">
        <v>150</v>
      </c>
      <c r="Q699" s="150" t="s">
        <v>70</v>
      </c>
      <c r="R699" s="138" t="s">
        <v>28</v>
      </c>
      <c r="S699" s="139" t="s">
        <v>302</v>
      </c>
      <c r="T699" s="140"/>
      <c r="U699" s="175"/>
      <c r="V699" s="21"/>
    </row>
    <row r="700" spans="1:22" ht="16.5" customHeight="1" x14ac:dyDescent="0.25">
      <c r="A700" s="175">
        <v>683</v>
      </c>
      <c r="B700" s="328"/>
      <c r="C700" s="205">
        <v>44741</v>
      </c>
      <c r="D700" s="205">
        <v>44746</v>
      </c>
      <c r="E700" s="21" t="s">
        <v>19</v>
      </c>
      <c r="F700" s="149">
        <v>868926033951416</v>
      </c>
      <c r="G700" s="148"/>
      <c r="H700" s="148" t="s">
        <v>138</v>
      </c>
      <c r="I700" s="148"/>
      <c r="J700" s="143" t="s">
        <v>191</v>
      </c>
      <c r="K700" s="150" t="s">
        <v>187</v>
      </c>
      <c r="L700" s="138"/>
      <c r="M700" s="150" t="s">
        <v>188</v>
      </c>
      <c r="N700" s="150" t="s">
        <v>189</v>
      </c>
      <c r="O700" s="138"/>
      <c r="P700" s="150" t="s">
        <v>150</v>
      </c>
      <c r="Q700" s="138" t="s">
        <v>70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728</v>
      </c>
      <c r="C701" s="205">
        <v>44713</v>
      </c>
      <c r="D701" s="205">
        <v>44713</v>
      </c>
      <c r="E701" s="21" t="s">
        <v>132</v>
      </c>
      <c r="F701" s="149">
        <v>861881054163143</v>
      </c>
      <c r="G701" s="148"/>
      <c r="H701" s="148" t="s">
        <v>157</v>
      </c>
      <c r="I701" s="148"/>
      <c r="J701" s="157" t="s">
        <v>158</v>
      </c>
      <c r="K701" s="138" t="s">
        <v>164</v>
      </c>
      <c r="L701" s="118" t="s">
        <v>343</v>
      </c>
      <c r="M701" s="150"/>
      <c r="N701" s="138" t="s">
        <v>322</v>
      </c>
      <c r="O701" s="151"/>
      <c r="P701" s="150" t="s">
        <v>150</v>
      </c>
      <c r="Q701" s="150" t="s">
        <v>151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326" t="s">
        <v>321</v>
      </c>
      <c r="C702" s="205">
        <v>44713</v>
      </c>
      <c r="D702" s="205">
        <v>44716</v>
      </c>
      <c r="E702" s="21" t="s">
        <v>38</v>
      </c>
      <c r="F702" s="149">
        <v>868183034702659</v>
      </c>
      <c r="G702" s="148"/>
      <c r="H702" s="148" t="s">
        <v>138</v>
      </c>
      <c r="I702" s="148"/>
      <c r="J702" s="103" t="s">
        <v>629</v>
      </c>
      <c r="K702" s="138"/>
      <c r="L702" s="184" t="s">
        <v>394</v>
      </c>
      <c r="M702" s="150" t="s">
        <v>161</v>
      </c>
      <c r="N702" s="150" t="s">
        <v>40</v>
      </c>
      <c r="O702" s="138"/>
      <c r="P702" s="138" t="s">
        <v>150</v>
      </c>
      <c r="Q702" s="150" t="s">
        <v>70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327"/>
      <c r="C703" s="205">
        <v>44713</v>
      </c>
      <c r="D703" s="205">
        <v>44716</v>
      </c>
      <c r="E703" s="21" t="s">
        <v>38</v>
      </c>
      <c r="F703" s="149">
        <v>867717030506027</v>
      </c>
      <c r="G703" s="148"/>
      <c r="H703" s="148" t="s">
        <v>138</v>
      </c>
      <c r="I703" s="148"/>
      <c r="J703" s="103" t="s">
        <v>629</v>
      </c>
      <c r="K703" s="138"/>
      <c r="L703" s="184" t="s">
        <v>273</v>
      </c>
      <c r="M703" s="150" t="s">
        <v>161</v>
      </c>
      <c r="N703" s="150" t="s">
        <v>729</v>
      </c>
      <c r="O703" s="138"/>
      <c r="P703" s="138" t="s">
        <v>150</v>
      </c>
      <c r="Q703" s="150" t="s">
        <v>70</v>
      </c>
      <c r="R703" s="138" t="s">
        <v>23</v>
      </c>
      <c r="S703" s="139" t="s">
        <v>177</v>
      </c>
      <c r="T703" s="140"/>
      <c r="U703" s="175"/>
      <c r="V703" s="21"/>
    </row>
    <row r="704" spans="1:22" ht="16.5" customHeight="1" x14ac:dyDescent="0.25">
      <c r="A704" s="175">
        <v>687</v>
      </c>
      <c r="B704" s="327"/>
      <c r="C704" s="205">
        <v>44713</v>
      </c>
      <c r="D704" s="205">
        <v>44716</v>
      </c>
      <c r="E704" s="21" t="s">
        <v>16</v>
      </c>
      <c r="F704" s="149">
        <v>862631034711910</v>
      </c>
      <c r="G704" s="148" t="s">
        <v>195</v>
      </c>
      <c r="H704" s="148" t="s">
        <v>138</v>
      </c>
      <c r="I704" s="148"/>
      <c r="J704" s="103" t="s">
        <v>629</v>
      </c>
      <c r="K704" s="138"/>
      <c r="L704" s="184" t="s">
        <v>316</v>
      </c>
      <c r="M704" s="150" t="s">
        <v>142</v>
      </c>
      <c r="N704" s="150" t="s">
        <v>40</v>
      </c>
      <c r="O704" s="138"/>
      <c r="P704" s="138" t="s">
        <v>150</v>
      </c>
      <c r="Q704" s="150" t="s">
        <v>70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327"/>
      <c r="C705" s="205">
        <v>44713</v>
      </c>
      <c r="D705" s="205">
        <v>44716</v>
      </c>
      <c r="E705" s="21" t="s">
        <v>16</v>
      </c>
      <c r="F705" s="149">
        <v>866104028874108</v>
      </c>
      <c r="G705" s="148"/>
      <c r="H705" s="148" t="s">
        <v>138</v>
      </c>
      <c r="I705" s="148"/>
      <c r="J705" s="103" t="s">
        <v>629</v>
      </c>
      <c r="K705" s="138"/>
      <c r="L705" s="184" t="s">
        <v>148</v>
      </c>
      <c r="M705" s="150" t="s">
        <v>142</v>
      </c>
      <c r="N705" s="150" t="s">
        <v>40</v>
      </c>
      <c r="O705" s="138"/>
      <c r="P705" s="138" t="s">
        <v>150</v>
      </c>
      <c r="Q705" s="150" t="s">
        <v>70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327"/>
      <c r="C706" s="205">
        <v>44714</v>
      </c>
      <c r="D706" s="205">
        <v>44716</v>
      </c>
      <c r="E706" s="21" t="s">
        <v>16</v>
      </c>
      <c r="F706" s="149">
        <v>866104026917545</v>
      </c>
      <c r="G706" s="148"/>
      <c r="H706" s="148" t="s">
        <v>138</v>
      </c>
      <c r="I706" s="148"/>
      <c r="J706" s="103" t="s">
        <v>730</v>
      </c>
      <c r="K706" s="138"/>
      <c r="L706" s="184" t="s">
        <v>142</v>
      </c>
      <c r="M706" s="150"/>
      <c r="N706" s="150" t="s">
        <v>193</v>
      </c>
      <c r="O706" s="138"/>
      <c r="P706" s="138" t="s">
        <v>150</v>
      </c>
      <c r="Q706" s="150" t="s">
        <v>70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327"/>
      <c r="C707" s="205">
        <v>44714</v>
      </c>
      <c r="D707" s="205">
        <v>44716</v>
      </c>
      <c r="E707" s="21" t="s">
        <v>16</v>
      </c>
      <c r="F707" s="149">
        <v>862631034727445</v>
      </c>
      <c r="G707" s="148"/>
      <c r="H707" s="148" t="s">
        <v>138</v>
      </c>
      <c r="I707" s="148"/>
      <c r="J707" s="103" t="s">
        <v>730</v>
      </c>
      <c r="K707" s="138"/>
      <c r="L707" s="138" t="s">
        <v>154</v>
      </c>
      <c r="M707" s="150" t="s">
        <v>142</v>
      </c>
      <c r="N707" s="150" t="s">
        <v>40</v>
      </c>
      <c r="O707" s="138"/>
      <c r="P707" s="138" t="s">
        <v>150</v>
      </c>
      <c r="Q707" s="150" t="s">
        <v>70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328"/>
      <c r="C708" s="205">
        <v>44713</v>
      </c>
      <c r="D708" s="205">
        <v>44716</v>
      </c>
      <c r="E708" s="21" t="s">
        <v>20</v>
      </c>
      <c r="F708" s="149">
        <v>865209034351776</v>
      </c>
      <c r="G708" s="148"/>
      <c r="H708" s="148" t="s">
        <v>138</v>
      </c>
      <c r="I708" s="148"/>
      <c r="J708" s="103" t="s">
        <v>629</v>
      </c>
      <c r="K708" s="138"/>
      <c r="L708" s="184" t="s">
        <v>441</v>
      </c>
      <c r="M708" s="150"/>
      <c r="N708" s="150" t="s">
        <v>193</v>
      </c>
      <c r="O708" s="138"/>
      <c r="P708" s="138" t="s">
        <v>150</v>
      </c>
      <c r="Q708" s="150" t="s">
        <v>70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637</v>
      </c>
      <c r="C709" s="205">
        <v>44741</v>
      </c>
      <c r="D709" s="205">
        <v>44742</v>
      </c>
      <c r="E709" s="21" t="s">
        <v>541</v>
      </c>
      <c r="F709" s="149" t="s">
        <v>731</v>
      </c>
      <c r="G709" s="156"/>
      <c r="H709" s="148" t="s">
        <v>157</v>
      </c>
      <c r="I709" s="148" t="s">
        <v>732</v>
      </c>
      <c r="J709" s="143" t="s">
        <v>691</v>
      </c>
      <c r="K709" s="150" t="s">
        <v>187</v>
      </c>
      <c r="L709" s="138"/>
      <c r="M709" s="150"/>
      <c r="N709" s="150" t="s">
        <v>612</v>
      </c>
      <c r="O709" s="138"/>
      <c r="P709" s="150" t="s">
        <v>410</v>
      </c>
      <c r="Q709" s="138" t="s">
        <v>151</v>
      </c>
      <c r="R709" s="139" t="s">
        <v>23</v>
      </c>
      <c r="S709" s="139" t="s">
        <v>656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324</v>
      </c>
      <c r="C710" s="205">
        <v>44720</v>
      </c>
      <c r="D710" s="205">
        <v>44722</v>
      </c>
      <c r="E710" s="21" t="s">
        <v>541</v>
      </c>
      <c r="F710" s="149" t="s">
        <v>733</v>
      </c>
      <c r="G710" s="148"/>
      <c r="H710" s="148" t="s">
        <v>157</v>
      </c>
      <c r="I710" s="148"/>
      <c r="J710" s="103"/>
      <c r="K710" s="138" t="s">
        <v>734</v>
      </c>
      <c r="L710" s="184"/>
      <c r="M710" s="150"/>
      <c r="N710" s="150" t="s">
        <v>735</v>
      </c>
      <c r="O710" s="138"/>
      <c r="P710" s="138" t="s">
        <v>150</v>
      </c>
      <c r="Q710" s="150" t="s">
        <v>151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326" t="s">
        <v>741</v>
      </c>
      <c r="C711" s="205">
        <v>44722</v>
      </c>
      <c r="D711" s="205">
        <v>44725</v>
      </c>
      <c r="E711" s="21" t="s">
        <v>541</v>
      </c>
      <c r="F711" s="149" t="s">
        <v>736</v>
      </c>
      <c r="G711" s="148"/>
      <c r="H711" s="148" t="s">
        <v>157</v>
      </c>
      <c r="I711" s="148"/>
      <c r="J711" s="143" t="s">
        <v>691</v>
      </c>
      <c r="K711" s="150" t="s">
        <v>187</v>
      </c>
      <c r="L711" s="138"/>
      <c r="M711" s="150"/>
      <c r="N711" s="150" t="s">
        <v>612</v>
      </c>
      <c r="O711" s="138"/>
      <c r="P711" s="150" t="s">
        <v>410</v>
      </c>
      <c r="Q711" s="138" t="s">
        <v>70</v>
      </c>
      <c r="R711" s="139" t="s">
        <v>23</v>
      </c>
      <c r="S711" s="139" t="s">
        <v>656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327"/>
      <c r="C712" s="205">
        <v>44736</v>
      </c>
      <c r="D712" s="205">
        <v>44736</v>
      </c>
      <c r="E712" s="21" t="s">
        <v>541</v>
      </c>
      <c r="F712" s="149" t="s">
        <v>737</v>
      </c>
      <c r="G712" s="148"/>
      <c r="H712" s="148" t="s">
        <v>157</v>
      </c>
      <c r="I712" s="148" t="s">
        <v>738</v>
      </c>
      <c r="J712" s="143" t="s">
        <v>691</v>
      </c>
      <c r="K712" s="150" t="s">
        <v>187</v>
      </c>
      <c r="L712" s="184"/>
      <c r="M712" s="150"/>
      <c r="N712" s="150" t="s">
        <v>612</v>
      </c>
      <c r="O712" s="138"/>
      <c r="P712" s="138" t="s">
        <v>410</v>
      </c>
      <c r="Q712" s="150" t="s">
        <v>151</v>
      </c>
      <c r="R712" s="138" t="s">
        <v>23</v>
      </c>
      <c r="S712" s="139" t="s">
        <v>656</v>
      </c>
      <c r="T712" s="138"/>
      <c r="U712" s="138"/>
      <c r="V712" s="52"/>
    </row>
    <row r="713" spans="1:22" ht="16.5" customHeight="1" x14ac:dyDescent="0.25">
      <c r="A713" s="175">
        <v>696</v>
      </c>
      <c r="B713" s="328"/>
      <c r="C713" s="205">
        <v>44722</v>
      </c>
      <c r="D713" s="205">
        <v>44725</v>
      </c>
      <c r="E713" s="21" t="s">
        <v>739</v>
      </c>
      <c r="F713" s="149" t="s">
        <v>664</v>
      </c>
      <c r="G713" s="148"/>
      <c r="H713" s="148" t="s">
        <v>157</v>
      </c>
      <c r="I713" s="148"/>
      <c r="J713" s="103"/>
      <c r="K713" s="138" t="s">
        <v>740</v>
      </c>
      <c r="L713" s="184"/>
      <c r="M713" s="150"/>
      <c r="N713" s="150" t="s">
        <v>57</v>
      </c>
      <c r="O713" s="138"/>
      <c r="P713" s="138" t="s">
        <v>150</v>
      </c>
      <c r="Q713" s="150" t="s">
        <v>151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326" t="s">
        <v>663</v>
      </c>
      <c r="C714" s="205">
        <v>44741</v>
      </c>
      <c r="D714" s="205">
        <v>44743</v>
      </c>
      <c r="E714" s="21" t="s">
        <v>541</v>
      </c>
      <c r="F714" s="149" t="s">
        <v>742</v>
      </c>
      <c r="G714" s="156"/>
      <c r="H714" s="148" t="s">
        <v>157</v>
      </c>
      <c r="I714" s="148"/>
      <c r="J714" s="143" t="s">
        <v>691</v>
      </c>
      <c r="K714" s="150" t="s">
        <v>187</v>
      </c>
      <c r="L714" s="138"/>
      <c r="M714" s="150"/>
      <c r="N714" s="150" t="s">
        <v>612</v>
      </c>
      <c r="O714" s="138"/>
      <c r="P714" s="150" t="s">
        <v>410</v>
      </c>
      <c r="Q714" s="150" t="s">
        <v>151</v>
      </c>
      <c r="R714" s="139" t="s">
        <v>23</v>
      </c>
      <c r="S714" s="139" t="s">
        <v>656</v>
      </c>
      <c r="T714" s="140"/>
      <c r="U714" s="175"/>
      <c r="V714" s="21"/>
    </row>
    <row r="715" spans="1:22" ht="16.5" customHeight="1" x14ac:dyDescent="0.25">
      <c r="A715" s="175">
        <v>698</v>
      </c>
      <c r="B715" s="328"/>
      <c r="C715" s="205">
        <v>44741</v>
      </c>
      <c r="D715" s="205">
        <v>44743</v>
      </c>
      <c r="E715" s="21" t="s">
        <v>541</v>
      </c>
      <c r="F715" s="149" t="s">
        <v>743</v>
      </c>
      <c r="G715" s="156"/>
      <c r="H715" s="148" t="s">
        <v>157</v>
      </c>
      <c r="I715" s="148"/>
      <c r="J715" s="143" t="s">
        <v>691</v>
      </c>
      <c r="K715" s="150" t="s">
        <v>187</v>
      </c>
      <c r="L715" s="184"/>
      <c r="M715" s="150"/>
      <c r="N715" s="150" t="s">
        <v>612</v>
      </c>
      <c r="O715" s="138"/>
      <c r="P715" s="138" t="s">
        <v>410</v>
      </c>
      <c r="Q715" s="150" t="s">
        <v>151</v>
      </c>
      <c r="R715" s="138" t="s">
        <v>23</v>
      </c>
      <c r="S715" s="139" t="s">
        <v>656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747</v>
      </c>
      <c r="C716" s="205">
        <v>44741</v>
      </c>
      <c r="D716" s="205">
        <v>44742</v>
      </c>
      <c r="E716" s="21" t="s">
        <v>16</v>
      </c>
      <c r="F716" s="149">
        <v>861694031100611</v>
      </c>
      <c r="G716" s="156"/>
      <c r="H716" s="148" t="s">
        <v>138</v>
      </c>
      <c r="I716" s="148" t="s">
        <v>744</v>
      </c>
      <c r="J716" s="143" t="s">
        <v>745</v>
      </c>
      <c r="K716" s="150" t="s">
        <v>187</v>
      </c>
      <c r="L716" s="138" t="s">
        <v>142</v>
      </c>
      <c r="M716" s="150"/>
      <c r="N716" s="150" t="s">
        <v>746</v>
      </c>
      <c r="O716" s="138"/>
      <c r="P716" s="150" t="s">
        <v>150</v>
      </c>
      <c r="Q716" s="138" t="s">
        <v>151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750</v>
      </c>
      <c r="C717" s="205">
        <v>44741</v>
      </c>
      <c r="D717" s="205">
        <v>44742</v>
      </c>
      <c r="E717" s="21" t="s">
        <v>541</v>
      </c>
      <c r="F717" s="149" t="s">
        <v>748</v>
      </c>
      <c r="G717" s="156"/>
      <c r="H717" s="148" t="s">
        <v>157</v>
      </c>
      <c r="I717" s="49" t="s">
        <v>749</v>
      </c>
      <c r="J717" s="143" t="s">
        <v>691</v>
      </c>
      <c r="K717" s="150" t="s">
        <v>225</v>
      </c>
      <c r="L717" s="138"/>
      <c r="M717" s="150"/>
      <c r="N717" s="150" t="s">
        <v>612</v>
      </c>
      <c r="O717" s="138"/>
      <c r="P717" s="150" t="s">
        <v>410</v>
      </c>
      <c r="Q717" s="138" t="s">
        <v>151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326" t="s">
        <v>758</v>
      </c>
      <c r="C718" s="205">
        <v>44742</v>
      </c>
      <c r="D718" s="205">
        <v>44759</v>
      </c>
      <c r="E718" s="21" t="s">
        <v>541</v>
      </c>
      <c r="F718" s="149" t="s">
        <v>751</v>
      </c>
      <c r="G718" s="148" t="s">
        <v>332</v>
      </c>
      <c r="H718" s="148" t="s">
        <v>157</v>
      </c>
      <c r="I718" s="148" t="s">
        <v>779</v>
      </c>
      <c r="J718" s="143"/>
      <c r="K718" s="150" t="s">
        <v>288</v>
      </c>
      <c r="L718" s="138"/>
      <c r="M718" s="150"/>
      <c r="N718" s="150" t="s">
        <v>612</v>
      </c>
      <c r="O718" s="138"/>
      <c r="P718" s="138" t="s">
        <v>410</v>
      </c>
      <c r="Q718" s="138" t="s">
        <v>70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327"/>
      <c r="C719" s="205">
        <v>44742</v>
      </c>
      <c r="D719" s="205">
        <v>44759</v>
      </c>
      <c r="E719" s="21" t="s">
        <v>541</v>
      </c>
      <c r="F719" s="149" t="s">
        <v>752</v>
      </c>
      <c r="G719" s="148"/>
      <c r="H719" s="148" t="s">
        <v>157</v>
      </c>
      <c r="I719" s="148" t="s">
        <v>780</v>
      </c>
      <c r="J719" s="143"/>
      <c r="K719" s="150" t="s">
        <v>777</v>
      </c>
      <c r="L719" s="184"/>
      <c r="M719" s="150"/>
      <c r="N719" s="150" t="s">
        <v>349</v>
      </c>
      <c r="O719" s="138"/>
      <c r="P719" s="138" t="s">
        <v>166</v>
      </c>
      <c r="Q719" s="150" t="s">
        <v>70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327"/>
      <c r="C720" s="205">
        <v>44742</v>
      </c>
      <c r="D720" s="205">
        <v>44759</v>
      </c>
      <c r="E720" s="21" t="s">
        <v>541</v>
      </c>
      <c r="F720" s="149" t="s">
        <v>753</v>
      </c>
      <c r="G720" s="148"/>
      <c r="H720" s="148" t="s">
        <v>157</v>
      </c>
      <c r="I720" s="148" t="s">
        <v>781</v>
      </c>
      <c r="J720" s="103"/>
      <c r="K720" s="138" t="s">
        <v>782</v>
      </c>
      <c r="L720" s="184"/>
      <c r="M720" s="150"/>
      <c r="N720" s="150" t="s">
        <v>612</v>
      </c>
      <c r="O720" s="138"/>
      <c r="P720" s="138" t="s">
        <v>410</v>
      </c>
      <c r="Q720" s="150" t="s">
        <v>70</v>
      </c>
      <c r="R720" s="138" t="s">
        <v>23</v>
      </c>
      <c r="S720" s="139" t="s">
        <v>806</v>
      </c>
      <c r="T720" s="140"/>
      <c r="U720" s="175"/>
      <c r="V720" s="21"/>
    </row>
    <row r="721" spans="1:22" ht="16.5" customHeight="1" x14ac:dyDescent="0.25">
      <c r="A721" s="175">
        <v>704</v>
      </c>
      <c r="B721" s="327"/>
      <c r="C721" s="205">
        <v>44742</v>
      </c>
      <c r="D721" s="205">
        <v>44759</v>
      </c>
      <c r="E721" s="21" t="s">
        <v>541</v>
      </c>
      <c r="F721" s="149" t="s">
        <v>754</v>
      </c>
      <c r="G721" s="148"/>
      <c r="H721" s="148" t="s">
        <v>157</v>
      </c>
      <c r="I721" s="148" t="s">
        <v>783</v>
      </c>
      <c r="J721" s="103"/>
      <c r="K721" s="138" t="s">
        <v>817</v>
      </c>
      <c r="L721" s="138" t="s">
        <v>784</v>
      </c>
      <c r="M721" s="150"/>
      <c r="N721" s="150" t="s">
        <v>612</v>
      </c>
      <c r="O721" s="138"/>
      <c r="P721" s="138" t="s">
        <v>410</v>
      </c>
      <c r="Q721" s="150" t="s">
        <v>70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327"/>
      <c r="C722" s="205">
        <v>44742</v>
      </c>
      <c r="D722" s="205">
        <v>44759</v>
      </c>
      <c r="E722" s="21" t="s">
        <v>541</v>
      </c>
      <c r="F722" s="149" t="s">
        <v>755</v>
      </c>
      <c r="G722" s="148"/>
      <c r="H722" s="148" t="s">
        <v>157</v>
      </c>
      <c r="I722" s="103" t="s">
        <v>785</v>
      </c>
      <c r="J722" s="103" t="s">
        <v>786</v>
      </c>
      <c r="K722" s="138" t="s">
        <v>187</v>
      </c>
      <c r="L722" s="149" t="s">
        <v>787</v>
      </c>
      <c r="M722" s="150"/>
      <c r="N722" s="150" t="s">
        <v>612</v>
      </c>
      <c r="O722" s="138"/>
      <c r="P722" s="138" t="s">
        <v>410</v>
      </c>
      <c r="Q722" s="150" t="s">
        <v>70</v>
      </c>
      <c r="R722" s="138" t="s">
        <v>23</v>
      </c>
      <c r="S722" s="139" t="s">
        <v>656</v>
      </c>
      <c r="T722" s="140"/>
      <c r="U722" s="175"/>
      <c r="V722" s="21"/>
    </row>
    <row r="723" spans="1:22" ht="16.5" customHeight="1" x14ac:dyDescent="0.25">
      <c r="A723" s="175">
        <v>706</v>
      </c>
      <c r="B723" s="327"/>
      <c r="C723" s="205">
        <v>44742</v>
      </c>
      <c r="D723" s="205">
        <v>44759</v>
      </c>
      <c r="E723" s="21" t="s">
        <v>100</v>
      </c>
      <c r="F723" s="149">
        <v>868183034603766</v>
      </c>
      <c r="G723" s="148"/>
      <c r="H723" s="148" t="s">
        <v>138</v>
      </c>
      <c r="I723" s="148"/>
      <c r="J723" s="143" t="s">
        <v>756</v>
      </c>
      <c r="K723" s="212"/>
      <c r="L723" s="138" t="s">
        <v>161</v>
      </c>
      <c r="M723" s="150"/>
      <c r="N723" s="150" t="s">
        <v>193</v>
      </c>
      <c r="O723" s="138"/>
      <c r="P723" s="150" t="s">
        <v>150</v>
      </c>
      <c r="Q723" s="138" t="s">
        <v>70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327"/>
      <c r="C724" s="205">
        <v>44742</v>
      </c>
      <c r="D724" s="205">
        <v>44759</v>
      </c>
      <c r="E724" s="21" t="s">
        <v>39</v>
      </c>
      <c r="F724" s="149">
        <v>860906041168680</v>
      </c>
      <c r="G724" s="148"/>
      <c r="H724" s="148" t="s">
        <v>138</v>
      </c>
      <c r="I724" s="148"/>
      <c r="J724" s="143" t="s">
        <v>701</v>
      </c>
      <c r="K724" s="212"/>
      <c r="L724" s="138" t="s">
        <v>713</v>
      </c>
      <c r="M724" s="150" t="s">
        <v>711</v>
      </c>
      <c r="N724" s="150" t="s">
        <v>40</v>
      </c>
      <c r="O724" s="138"/>
      <c r="P724" s="150" t="s">
        <v>150</v>
      </c>
      <c r="Q724" s="138" t="s">
        <v>70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327"/>
      <c r="C725" s="205">
        <v>44742</v>
      </c>
      <c r="D725" s="205">
        <v>44759</v>
      </c>
      <c r="E725" s="21" t="s">
        <v>39</v>
      </c>
      <c r="F725" s="149">
        <v>860906041193761</v>
      </c>
      <c r="G725" s="148"/>
      <c r="H725" s="148" t="s">
        <v>138</v>
      </c>
      <c r="I725" s="148"/>
      <c r="J725" s="143" t="s">
        <v>701</v>
      </c>
      <c r="K725" s="212"/>
      <c r="L725" s="184" t="s">
        <v>713</v>
      </c>
      <c r="M725" s="150" t="s">
        <v>711</v>
      </c>
      <c r="N725" s="150" t="s">
        <v>40</v>
      </c>
      <c r="O725" s="138"/>
      <c r="P725" s="150" t="s">
        <v>150</v>
      </c>
      <c r="Q725" s="138" t="s">
        <v>70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327"/>
      <c r="C726" s="205">
        <v>44742</v>
      </c>
      <c r="D726" s="205">
        <v>44759</v>
      </c>
      <c r="E726" s="21" t="s">
        <v>39</v>
      </c>
      <c r="F726" s="149">
        <v>860906041134245</v>
      </c>
      <c r="G726" s="148"/>
      <c r="H726" s="148" t="s">
        <v>138</v>
      </c>
      <c r="I726" s="148"/>
      <c r="J726" s="143" t="s">
        <v>701</v>
      </c>
      <c r="K726" s="138" t="s">
        <v>33</v>
      </c>
      <c r="L726" s="184" t="s">
        <v>711</v>
      </c>
      <c r="M726" s="150"/>
      <c r="N726" s="150" t="s">
        <v>788</v>
      </c>
      <c r="O726" s="138"/>
      <c r="P726" s="138" t="s">
        <v>150</v>
      </c>
      <c r="Q726" s="150" t="s">
        <v>70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327"/>
      <c r="C727" s="205">
        <v>44742</v>
      </c>
      <c r="D727" s="205">
        <v>44759</v>
      </c>
      <c r="E727" s="21" t="s">
        <v>39</v>
      </c>
      <c r="F727" s="149">
        <v>860906041169696</v>
      </c>
      <c r="G727" s="148"/>
      <c r="H727" s="148" t="s">
        <v>138</v>
      </c>
      <c r="I727" s="148"/>
      <c r="J727" s="103"/>
      <c r="K727" s="138" t="s">
        <v>33</v>
      </c>
      <c r="L727" s="149" t="s">
        <v>713</v>
      </c>
      <c r="M727" s="150" t="s">
        <v>711</v>
      </c>
      <c r="N727" s="150" t="s">
        <v>789</v>
      </c>
      <c r="O727" s="138"/>
      <c r="P727" s="138" t="s">
        <v>150</v>
      </c>
      <c r="Q727" s="150" t="s">
        <v>70</v>
      </c>
      <c r="R727" s="138" t="s">
        <v>71</v>
      </c>
      <c r="S727" s="139" t="s">
        <v>257</v>
      </c>
      <c r="T727" s="140"/>
      <c r="U727" s="175"/>
      <c r="V727" s="21"/>
    </row>
    <row r="728" spans="1:22" ht="16.5" customHeight="1" x14ac:dyDescent="0.25">
      <c r="A728" s="175">
        <v>711</v>
      </c>
      <c r="B728" s="327"/>
      <c r="C728" s="205">
        <v>44742</v>
      </c>
      <c r="D728" s="205">
        <v>44759</v>
      </c>
      <c r="E728" s="21" t="s">
        <v>39</v>
      </c>
      <c r="F728" s="149">
        <v>860906041173581</v>
      </c>
      <c r="G728" s="148"/>
      <c r="H728" s="148" t="s">
        <v>138</v>
      </c>
      <c r="I728" s="148"/>
      <c r="J728" s="143" t="s">
        <v>701</v>
      </c>
      <c r="K728" s="138"/>
      <c r="L728" s="149" t="s">
        <v>713</v>
      </c>
      <c r="M728" s="150" t="s">
        <v>711</v>
      </c>
      <c r="N728" s="150" t="s">
        <v>40</v>
      </c>
      <c r="O728" s="138"/>
      <c r="P728" s="138" t="s">
        <v>150</v>
      </c>
      <c r="Q728" s="150" t="s">
        <v>70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327"/>
      <c r="C729" s="205">
        <v>44742</v>
      </c>
      <c r="D729" s="205">
        <v>44759</v>
      </c>
      <c r="E729" s="21" t="s">
        <v>38</v>
      </c>
      <c r="F729" s="149">
        <v>868183038013707</v>
      </c>
      <c r="G729" s="148"/>
      <c r="H729" s="148" t="s">
        <v>138</v>
      </c>
      <c r="I729" s="148"/>
      <c r="J729" s="143" t="s">
        <v>300</v>
      </c>
      <c r="K729" s="212"/>
      <c r="L729" s="138" t="s">
        <v>273</v>
      </c>
      <c r="M729" s="150" t="s">
        <v>161</v>
      </c>
      <c r="N729" s="150" t="s">
        <v>40</v>
      </c>
      <c r="O729" s="138"/>
      <c r="P729" s="150" t="s">
        <v>150</v>
      </c>
      <c r="Q729" s="138" t="s">
        <v>70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327"/>
      <c r="C730" s="205">
        <v>44742</v>
      </c>
      <c r="D730" s="205">
        <v>44759</v>
      </c>
      <c r="E730" s="21" t="s">
        <v>38</v>
      </c>
      <c r="F730" s="149">
        <v>868183033803151</v>
      </c>
      <c r="G730" s="148"/>
      <c r="H730" s="148" t="s">
        <v>138</v>
      </c>
      <c r="I730" s="148"/>
      <c r="J730" s="143" t="s">
        <v>146</v>
      </c>
      <c r="K730" s="150" t="s">
        <v>171</v>
      </c>
      <c r="L730" s="184"/>
      <c r="M730" s="150" t="s">
        <v>161</v>
      </c>
      <c r="N730" s="150" t="s">
        <v>172</v>
      </c>
      <c r="O730" s="138"/>
      <c r="P730" s="138" t="s">
        <v>150</v>
      </c>
      <c r="Q730" s="150" t="s">
        <v>70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327"/>
      <c r="C731" s="205">
        <v>44742</v>
      </c>
      <c r="D731" s="205">
        <v>44759</v>
      </c>
      <c r="E731" s="21" t="s">
        <v>38</v>
      </c>
      <c r="F731" s="149">
        <v>868183035856017</v>
      </c>
      <c r="G731" s="148"/>
      <c r="H731" s="148" t="s">
        <v>138</v>
      </c>
      <c r="I731" s="148" t="s">
        <v>190</v>
      </c>
      <c r="J731" s="103" t="s">
        <v>146</v>
      </c>
      <c r="K731" s="138"/>
      <c r="L731" s="184" t="s">
        <v>161</v>
      </c>
      <c r="M731" s="150"/>
      <c r="N731" s="150" t="s">
        <v>193</v>
      </c>
      <c r="O731" s="138"/>
      <c r="P731" s="138" t="s">
        <v>150</v>
      </c>
      <c r="Q731" s="150" t="s">
        <v>70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327"/>
      <c r="C732" s="205">
        <v>44742</v>
      </c>
      <c r="D732" s="205">
        <v>44759</v>
      </c>
      <c r="E732" s="21" t="s">
        <v>38</v>
      </c>
      <c r="F732" s="149">
        <v>868183033867255</v>
      </c>
      <c r="G732" s="148"/>
      <c r="H732" s="148" t="s">
        <v>138</v>
      </c>
      <c r="I732" s="148" t="s">
        <v>190</v>
      </c>
      <c r="J732" s="103" t="s">
        <v>356</v>
      </c>
      <c r="K732" s="138"/>
      <c r="L732" s="138" t="s">
        <v>161</v>
      </c>
      <c r="M732" s="150"/>
      <c r="N732" s="150" t="s">
        <v>193</v>
      </c>
      <c r="O732" s="138"/>
      <c r="P732" s="138" t="s">
        <v>150</v>
      </c>
      <c r="Q732" s="150" t="s">
        <v>70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327"/>
      <c r="C733" s="205">
        <v>44742</v>
      </c>
      <c r="D733" s="205">
        <v>44759</v>
      </c>
      <c r="E733" s="21" t="s">
        <v>38</v>
      </c>
      <c r="F733" s="149">
        <v>868183038083452</v>
      </c>
      <c r="G733" s="148"/>
      <c r="H733" s="148" t="s">
        <v>138</v>
      </c>
      <c r="I733" s="148" t="s">
        <v>190</v>
      </c>
      <c r="J733" s="103" t="s">
        <v>337</v>
      </c>
      <c r="K733" s="138"/>
      <c r="L733" s="214" t="s">
        <v>220</v>
      </c>
      <c r="M733" s="150" t="s">
        <v>161</v>
      </c>
      <c r="N733" s="150" t="s">
        <v>40</v>
      </c>
      <c r="O733" s="138"/>
      <c r="P733" s="138" t="s">
        <v>150</v>
      </c>
      <c r="Q733" s="150" t="s">
        <v>70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327"/>
      <c r="C734" s="205">
        <v>44742</v>
      </c>
      <c r="D734" s="205">
        <v>44759</v>
      </c>
      <c r="E734" s="21" t="s">
        <v>38</v>
      </c>
      <c r="F734" s="149">
        <v>868183033815692</v>
      </c>
      <c r="G734" s="148"/>
      <c r="H734" s="148" t="s">
        <v>138</v>
      </c>
      <c r="I734" s="49"/>
      <c r="J734" s="103"/>
      <c r="K734" s="138" t="s">
        <v>171</v>
      </c>
      <c r="L734" s="149"/>
      <c r="M734" s="150" t="s">
        <v>161</v>
      </c>
      <c r="N734" s="150" t="s">
        <v>172</v>
      </c>
      <c r="O734" s="138"/>
      <c r="P734" s="138" t="s">
        <v>150</v>
      </c>
      <c r="Q734" s="150" t="s">
        <v>70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327"/>
      <c r="C735" s="205">
        <v>44742</v>
      </c>
      <c r="D735" s="205">
        <v>44759</v>
      </c>
      <c r="E735" s="21" t="s">
        <v>38</v>
      </c>
      <c r="F735" s="149">
        <v>868183033833117</v>
      </c>
      <c r="G735" s="148"/>
      <c r="H735" s="148" t="s">
        <v>138</v>
      </c>
      <c r="I735" s="148" t="s">
        <v>190</v>
      </c>
      <c r="J735" s="103" t="s">
        <v>191</v>
      </c>
      <c r="K735" s="138" t="s">
        <v>288</v>
      </c>
      <c r="L735" s="138" t="s">
        <v>790</v>
      </c>
      <c r="M735" s="150" t="s">
        <v>161</v>
      </c>
      <c r="N735" s="150" t="s">
        <v>290</v>
      </c>
      <c r="O735" s="138"/>
      <c r="P735" s="138" t="s">
        <v>150</v>
      </c>
      <c r="Q735" s="150" t="s">
        <v>70</v>
      </c>
      <c r="R735" s="138" t="s">
        <v>71</v>
      </c>
      <c r="S735" s="139" t="s">
        <v>257</v>
      </c>
      <c r="T735" s="140"/>
      <c r="U735" s="175"/>
      <c r="V735" s="21"/>
    </row>
    <row r="736" spans="1:22" ht="16.5" customHeight="1" x14ac:dyDescent="0.25">
      <c r="A736" s="175">
        <v>719</v>
      </c>
      <c r="B736" s="327"/>
      <c r="C736" s="205">
        <v>44742</v>
      </c>
      <c r="D736" s="205">
        <v>44759</v>
      </c>
      <c r="E736" s="21" t="s">
        <v>38</v>
      </c>
      <c r="F736" s="149">
        <v>868183035850390</v>
      </c>
      <c r="G736" s="148"/>
      <c r="H736" s="148" t="s">
        <v>138</v>
      </c>
      <c r="I736" s="156"/>
      <c r="J736" s="103" t="s">
        <v>191</v>
      </c>
      <c r="K736" s="138" t="s">
        <v>171</v>
      </c>
      <c r="L736" s="138"/>
      <c r="M736" s="150" t="s">
        <v>161</v>
      </c>
      <c r="N736" s="150" t="s">
        <v>172</v>
      </c>
      <c r="O736" s="138"/>
      <c r="P736" s="138" t="s">
        <v>150</v>
      </c>
      <c r="Q736" s="150" t="s">
        <v>70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327"/>
      <c r="C737" s="205">
        <v>44742</v>
      </c>
      <c r="D737" s="205">
        <v>44759</v>
      </c>
      <c r="E737" s="21" t="s">
        <v>38</v>
      </c>
      <c r="F737" s="149">
        <v>867857039894931</v>
      </c>
      <c r="G737" s="148"/>
      <c r="H737" s="148" t="s">
        <v>138</v>
      </c>
      <c r="I737" s="156"/>
      <c r="J737" s="103" t="s">
        <v>219</v>
      </c>
      <c r="K737" s="138" t="s">
        <v>791</v>
      </c>
      <c r="L737" s="138"/>
      <c r="M737" s="150" t="s">
        <v>161</v>
      </c>
      <c r="N737" s="150" t="s">
        <v>792</v>
      </c>
      <c r="O737" s="138"/>
      <c r="P737" s="138" t="s">
        <v>150</v>
      </c>
      <c r="Q737" s="150" t="s">
        <v>70</v>
      </c>
      <c r="R737" s="138" t="s">
        <v>23</v>
      </c>
      <c r="S737" s="139" t="s">
        <v>793</v>
      </c>
      <c r="T737" s="140"/>
      <c r="U737" s="175"/>
      <c r="V737" s="21"/>
    </row>
    <row r="738" spans="1:22" ht="16.5" customHeight="1" x14ac:dyDescent="0.25">
      <c r="A738" s="175">
        <v>721</v>
      </c>
      <c r="B738" s="327"/>
      <c r="C738" s="205">
        <v>44742</v>
      </c>
      <c r="D738" s="205">
        <v>44759</v>
      </c>
      <c r="E738" s="21" t="s">
        <v>38</v>
      </c>
      <c r="F738" s="149">
        <v>868183038517772</v>
      </c>
      <c r="G738" s="148"/>
      <c r="H738" s="148" t="s">
        <v>138</v>
      </c>
      <c r="I738" s="156"/>
      <c r="J738" s="103" t="s">
        <v>196</v>
      </c>
      <c r="K738" s="138" t="s">
        <v>794</v>
      </c>
      <c r="L738" s="138" t="s">
        <v>305</v>
      </c>
      <c r="M738" s="150"/>
      <c r="N738" s="150" t="s">
        <v>795</v>
      </c>
      <c r="O738" s="144"/>
      <c r="P738" s="138" t="s">
        <v>166</v>
      </c>
      <c r="Q738" s="150" t="s">
        <v>70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327"/>
      <c r="C739" s="205">
        <v>44742</v>
      </c>
      <c r="D739" s="205">
        <v>44759</v>
      </c>
      <c r="E739" s="21" t="s">
        <v>38</v>
      </c>
      <c r="F739" s="149">
        <v>868183035929335</v>
      </c>
      <c r="G739" s="148"/>
      <c r="H739" s="148" t="s">
        <v>138</v>
      </c>
      <c r="I739" s="148" t="s">
        <v>190</v>
      </c>
      <c r="J739" s="103" t="s">
        <v>186</v>
      </c>
      <c r="K739" s="150" t="s">
        <v>796</v>
      </c>
      <c r="L739" s="138" t="s">
        <v>305</v>
      </c>
      <c r="M739" s="150" t="s">
        <v>161</v>
      </c>
      <c r="N739" s="150" t="s">
        <v>272</v>
      </c>
      <c r="O739" s="138"/>
      <c r="P739" s="138" t="s">
        <v>150</v>
      </c>
      <c r="Q739" s="150" t="s">
        <v>70</v>
      </c>
      <c r="R739" s="138" t="s">
        <v>71</v>
      </c>
      <c r="S739" s="139" t="s">
        <v>257</v>
      </c>
      <c r="T739" s="140"/>
      <c r="U739" s="175"/>
      <c r="V739" s="21"/>
    </row>
    <row r="740" spans="1:22" ht="16.5" customHeight="1" x14ac:dyDescent="0.25">
      <c r="A740" s="175">
        <v>723</v>
      </c>
      <c r="B740" s="327"/>
      <c r="C740" s="205">
        <v>44742</v>
      </c>
      <c r="D740" s="205">
        <v>44759</v>
      </c>
      <c r="E740" s="21" t="s">
        <v>38</v>
      </c>
      <c r="F740" s="149">
        <v>868183035882963</v>
      </c>
      <c r="G740" s="148"/>
      <c r="H740" s="148" t="s">
        <v>138</v>
      </c>
      <c r="I740" s="138"/>
      <c r="J740" s="103" t="s">
        <v>196</v>
      </c>
      <c r="K740" s="150" t="s">
        <v>796</v>
      </c>
      <c r="L740" s="214" t="s">
        <v>220</v>
      </c>
      <c r="M740" s="150" t="s">
        <v>161</v>
      </c>
      <c r="N740" s="150" t="s">
        <v>272</v>
      </c>
      <c r="O740" s="138"/>
      <c r="P740" s="138" t="s">
        <v>150</v>
      </c>
      <c r="Q740" s="150" t="s">
        <v>70</v>
      </c>
      <c r="R740" s="138" t="s">
        <v>71</v>
      </c>
      <c r="S740" s="139" t="s">
        <v>257</v>
      </c>
      <c r="T740" s="140"/>
      <c r="U740" s="175"/>
      <c r="V740" s="21"/>
    </row>
    <row r="741" spans="1:22" ht="16.5" customHeight="1" x14ac:dyDescent="0.25">
      <c r="A741" s="175">
        <v>724</v>
      </c>
      <c r="B741" s="327"/>
      <c r="C741" s="205">
        <v>44742</v>
      </c>
      <c r="D741" s="205">
        <v>44759</v>
      </c>
      <c r="E741" s="21" t="s">
        <v>38</v>
      </c>
      <c r="F741" s="149">
        <v>868183035916522</v>
      </c>
      <c r="G741" s="148"/>
      <c r="H741" s="148" t="s">
        <v>138</v>
      </c>
      <c r="I741" s="138"/>
      <c r="J741" s="103" t="s">
        <v>158</v>
      </c>
      <c r="K741" s="138" t="s">
        <v>171</v>
      </c>
      <c r="L741" s="138"/>
      <c r="M741" s="150" t="s">
        <v>161</v>
      </c>
      <c r="N741" s="150" t="s">
        <v>172</v>
      </c>
      <c r="O741" s="138"/>
      <c r="P741" s="138" t="s">
        <v>150</v>
      </c>
      <c r="Q741" s="150" t="s">
        <v>70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327"/>
      <c r="C742" s="205">
        <v>44742</v>
      </c>
      <c r="D742" s="205">
        <v>44759</v>
      </c>
      <c r="E742" s="21" t="s">
        <v>38</v>
      </c>
      <c r="F742" s="149">
        <v>868183038488867</v>
      </c>
      <c r="G742" s="148"/>
      <c r="H742" s="148" t="s">
        <v>138</v>
      </c>
      <c r="I742" s="138" t="s">
        <v>190</v>
      </c>
      <c r="J742" s="103" t="s">
        <v>364</v>
      </c>
      <c r="K742" s="138"/>
      <c r="L742" s="138" t="s">
        <v>273</v>
      </c>
      <c r="M742" s="150" t="s">
        <v>161</v>
      </c>
      <c r="N742" s="150" t="s">
        <v>40</v>
      </c>
      <c r="O742" s="138"/>
      <c r="P742" s="138" t="s">
        <v>150</v>
      </c>
      <c r="Q742" s="150" t="s">
        <v>70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327"/>
      <c r="C743" s="205">
        <v>44742</v>
      </c>
      <c r="D743" s="205">
        <v>44759</v>
      </c>
      <c r="E743" s="21" t="s">
        <v>38</v>
      </c>
      <c r="F743" s="149">
        <v>868183035885271</v>
      </c>
      <c r="G743" s="148"/>
      <c r="H743" s="148" t="s">
        <v>138</v>
      </c>
      <c r="I743" s="138" t="s">
        <v>190</v>
      </c>
      <c r="J743" s="103" t="s">
        <v>364</v>
      </c>
      <c r="K743" s="138"/>
      <c r="L743" s="138" t="s">
        <v>160</v>
      </c>
      <c r="M743" s="150" t="s">
        <v>161</v>
      </c>
      <c r="N743" s="150" t="s">
        <v>40</v>
      </c>
      <c r="O743" s="138"/>
      <c r="P743" s="138" t="s">
        <v>150</v>
      </c>
      <c r="Q743" s="150" t="s">
        <v>70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327"/>
      <c r="C744" s="205">
        <v>44742</v>
      </c>
      <c r="D744" s="205">
        <v>44759</v>
      </c>
      <c r="E744" s="21" t="s">
        <v>38</v>
      </c>
      <c r="F744" s="149">
        <v>868183035928477</v>
      </c>
      <c r="G744" s="148"/>
      <c r="H744" s="148" t="s">
        <v>138</v>
      </c>
      <c r="I744" s="138"/>
      <c r="J744" s="103"/>
      <c r="K744" s="138" t="s">
        <v>266</v>
      </c>
      <c r="L744" s="138"/>
      <c r="M744" s="150"/>
      <c r="N744" s="150" t="s">
        <v>262</v>
      </c>
      <c r="O744" s="138"/>
      <c r="P744" s="138" t="s">
        <v>150</v>
      </c>
      <c r="Q744" s="150" t="s">
        <v>70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327"/>
      <c r="C745" s="205">
        <v>44742</v>
      </c>
      <c r="D745" s="205">
        <v>44759</v>
      </c>
      <c r="E745" s="21" t="s">
        <v>38</v>
      </c>
      <c r="F745" s="149">
        <v>868183035899231</v>
      </c>
      <c r="G745" s="148"/>
      <c r="H745" s="148" t="s">
        <v>138</v>
      </c>
      <c r="I745" s="175" t="s">
        <v>190</v>
      </c>
      <c r="J745" s="103" t="s">
        <v>364</v>
      </c>
      <c r="K745" s="175" t="s">
        <v>288</v>
      </c>
      <c r="L745" s="175" t="s">
        <v>160</v>
      </c>
      <c r="M745" s="150" t="s">
        <v>161</v>
      </c>
      <c r="N745" s="150" t="s">
        <v>290</v>
      </c>
      <c r="O745" s="138"/>
      <c r="P745" s="138" t="s">
        <v>150</v>
      </c>
      <c r="Q745" s="150" t="s">
        <v>70</v>
      </c>
      <c r="R745" s="138" t="s">
        <v>71</v>
      </c>
      <c r="S745" s="139" t="s">
        <v>257</v>
      </c>
      <c r="T745" s="140"/>
      <c r="U745" s="175"/>
      <c r="V745" s="21"/>
    </row>
    <row r="746" spans="1:22" ht="16.5" customHeight="1" x14ac:dyDescent="0.25">
      <c r="A746" s="175">
        <v>729</v>
      </c>
      <c r="B746" s="327"/>
      <c r="C746" s="205">
        <v>44742</v>
      </c>
      <c r="D746" s="205">
        <v>44759</v>
      </c>
      <c r="E746" s="21" t="s">
        <v>38</v>
      </c>
      <c r="F746" s="149">
        <v>868183034631155</v>
      </c>
      <c r="G746" s="148"/>
      <c r="H746" s="148" t="s">
        <v>138</v>
      </c>
      <c r="I746" s="175"/>
      <c r="J746" s="103" t="s">
        <v>146</v>
      </c>
      <c r="K746" s="138" t="s">
        <v>171</v>
      </c>
      <c r="L746" s="175"/>
      <c r="M746" s="150" t="s">
        <v>161</v>
      </c>
      <c r="N746" s="150" t="s">
        <v>172</v>
      </c>
      <c r="O746" s="138"/>
      <c r="P746" s="138" t="s">
        <v>150</v>
      </c>
      <c r="Q746" s="150" t="s">
        <v>70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327"/>
      <c r="C747" s="205">
        <v>44742</v>
      </c>
      <c r="D747" s="205">
        <v>44759</v>
      </c>
      <c r="E747" s="21" t="s">
        <v>38</v>
      </c>
      <c r="F747" s="149">
        <v>868183034729942</v>
      </c>
      <c r="G747" s="148"/>
      <c r="H747" s="148" t="s">
        <v>138</v>
      </c>
      <c r="I747" s="175" t="s">
        <v>797</v>
      </c>
      <c r="J747" s="103" t="s">
        <v>798</v>
      </c>
      <c r="K747" s="138"/>
      <c r="L747" s="175" t="s">
        <v>383</v>
      </c>
      <c r="M747" s="150" t="s">
        <v>161</v>
      </c>
      <c r="N747" s="150" t="s">
        <v>349</v>
      </c>
      <c r="O747" s="138"/>
      <c r="P747" s="138" t="s">
        <v>166</v>
      </c>
      <c r="Q747" s="150" t="s">
        <v>70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327"/>
      <c r="C748" s="205">
        <v>44742</v>
      </c>
      <c r="D748" s="205">
        <v>44759</v>
      </c>
      <c r="E748" s="21" t="s">
        <v>19</v>
      </c>
      <c r="F748" s="149">
        <v>868345031040587</v>
      </c>
      <c r="G748" s="148"/>
      <c r="H748" s="148" t="s">
        <v>138</v>
      </c>
      <c r="I748" s="148" t="s">
        <v>799</v>
      </c>
      <c r="J748" s="143"/>
      <c r="K748" s="150"/>
      <c r="L748" s="138"/>
      <c r="M748" s="150"/>
      <c r="N748" s="150" t="s">
        <v>349</v>
      </c>
      <c r="O748" s="138"/>
      <c r="P748" s="150" t="s">
        <v>166</v>
      </c>
      <c r="Q748" s="138" t="s">
        <v>70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327"/>
      <c r="C749" s="205">
        <v>44742</v>
      </c>
      <c r="D749" s="205">
        <v>44759</v>
      </c>
      <c r="E749" s="21" t="s">
        <v>19</v>
      </c>
      <c r="F749" s="149">
        <v>866192037844287</v>
      </c>
      <c r="G749" s="148"/>
      <c r="H749" s="148" t="s">
        <v>138</v>
      </c>
      <c r="I749" s="148"/>
      <c r="J749" s="143"/>
      <c r="K749" s="150" t="s">
        <v>777</v>
      </c>
      <c r="L749" s="184"/>
      <c r="M749" s="150"/>
      <c r="N749" s="150" t="s">
        <v>262</v>
      </c>
      <c r="O749" s="138"/>
      <c r="P749" s="138" t="s">
        <v>166</v>
      </c>
      <c r="Q749" s="150" t="s">
        <v>70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327"/>
      <c r="C750" s="205">
        <v>44742</v>
      </c>
      <c r="D750" s="205">
        <v>44759</v>
      </c>
      <c r="E750" s="21" t="s">
        <v>19</v>
      </c>
      <c r="F750" s="149">
        <v>868926033920858</v>
      </c>
      <c r="G750" s="148"/>
      <c r="H750" s="148" t="s">
        <v>138</v>
      </c>
      <c r="I750" s="148" t="s">
        <v>799</v>
      </c>
      <c r="J750" s="103"/>
      <c r="K750" s="138"/>
      <c r="L750" s="184"/>
      <c r="M750" s="150"/>
      <c r="N750" s="150" t="s">
        <v>349</v>
      </c>
      <c r="O750" s="138"/>
      <c r="P750" s="138" t="s">
        <v>166</v>
      </c>
      <c r="Q750" s="150" t="s">
        <v>70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327"/>
      <c r="C751" s="205">
        <v>44742</v>
      </c>
      <c r="D751" s="205">
        <v>44759</v>
      </c>
      <c r="E751" s="21" t="s">
        <v>19</v>
      </c>
      <c r="F751" s="149">
        <v>866192037755996</v>
      </c>
      <c r="G751" s="148"/>
      <c r="H751" s="148" t="s">
        <v>138</v>
      </c>
      <c r="I751" s="148" t="s">
        <v>800</v>
      </c>
      <c r="J751" s="103" t="s">
        <v>801</v>
      </c>
      <c r="K751" s="138"/>
      <c r="L751" s="138" t="s">
        <v>207</v>
      </c>
      <c r="M751" s="150"/>
      <c r="N751" s="150" t="s">
        <v>349</v>
      </c>
      <c r="O751" s="138"/>
      <c r="P751" s="138" t="s">
        <v>166</v>
      </c>
      <c r="Q751" s="150" t="s">
        <v>70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327"/>
      <c r="C752" s="205">
        <v>44742</v>
      </c>
      <c r="D752" s="205">
        <v>44759</v>
      </c>
      <c r="E752" s="21" t="s">
        <v>98</v>
      </c>
      <c r="F752" s="153" t="s">
        <v>757</v>
      </c>
      <c r="G752" s="148"/>
      <c r="H752" s="148" t="s">
        <v>138</v>
      </c>
      <c r="I752" s="148"/>
      <c r="J752" s="143"/>
      <c r="K752" s="150" t="s">
        <v>802</v>
      </c>
      <c r="L752" s="138"/>
      <c r="M752" s="150"/>
      <c r="N752" s="150" t="s">
        <v>803</v>
      </c>
      <c r="O752" s="138"/>
      <c r="P752" s="150" t="s">
        <v>150</v>
      </c>
      <c r="Q752" s="138" t="s">
        <v>70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328"/>
      <c r="C753" s="205">
        <v>44742</v>
      </c>
      <c r="D753" s="205">
        <v>44759</v>
      </c>
      <c r="E753" s="21" t="s">
        <v>16</v>
      </c>
      <c r="F753" s="149">
        <v>861694037944517</v>
      </c>
      <c r="G753" s="148"/>
      <c r="H753" s="148" t="s">
        <v>138</v>
      </c>
      <c r="I753" s="148"/>
      <c r="J753" s="143" t="s">
        <v>364</v>
      </c>
      <c r="K753" s="150" t="s">
        <v>804</v>
      </c>
      <c r="L753" s="138" t="s">
        <v>154</v>
      </c>
      <c r="M753" s="150" t="s">
        <v>142</v>
      </c>
      <c r="N753" s="150" t="s">
        <v>805</v>
      </c>
      <c r="O753" s="138"/>
      <c r="P753" s="150" t="s">
        <v>150</v>
      </c>
      <c r="Q753" s="138" t="s">
        <v>70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329" t="s">
        <v>84</v>
      </c>
      <c r="B754" s="330"/>
      <c r="C754" s="330"/>
      <c r="D754" s="330"/>
      <c r="E754" s="330"/>
      <c r="F754" s="330"/>
      <c r="G754" s="330"/>
      <c r="H754" s="330"/>
      <c r="I754" s="330"/>
      <c r="J754" s="330"/>
      <c r="K754" s="330"/>
      <c r="L754" s="330"/>
      <c r="M754" s="330"/>
      <c r="N754" s="330"/>
      <c r="O754" s="330"/>
      <c r="P754" s="330"/>
      <c r="Q754" s="330"/>
      <c r="R754" s="330"/>
      <c r="S754" s="330"/>
      <c r="T754" s="330"/>
      <c r="U754" s="331"/>
      <c r="V754" s="21"/>
    </row>
    <row r="755" spans="1:22" ht="16.5" customHeight="1" x14ac:dyDescent="0.25">
      <c r="A755" s="332"/>
      <c r="B755" s="335"/>
      <c r="C755" s="335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4"/>
      <c r="V755" s="21"/>
    </row>
    <row r="756" spans="1:22" ht="16.5" customHeight="1" x14ac:dyDescent="0.25">
      <c r="A756" s="175">
        <v>737</v>
      </c>
      <c r="B756" s="326" t="s">
        <v>728</v>
      </c>
      <c r="C756" s="205">
        <v>44747</v>
      </c>
      <c r="D756" s="205">
        <v>44748</v>
      </c>
      <c r="E756" s="21" t="s">
        <v>132</v>
      </c>
      <c r="F756" s="149">
        <v>862205051201822</v>
      </c>
      <c r="G756" s="148"/>
      <c r="H756" s="148" t="s">
        <v>157</v>
      </c>
      <c r="I756" s="148"/>
      <c r="J756" s="103" t="s">
        <v>158</v>
      </c>
      <c r="K756" s="138" t="s">
        <v>173</v>
      </c>
      <c r="L756" s="184" t="s">
        <v>343</v>
      </c>
      <c r="M756" s="150"/>
      <c r="N756" s="150" t="s">
        <v>322</v>
      </c>
      <c r="O756" s="138"/>
      <c r="P756" s="138" t="s">
        <v>150</v>
      </c>
      <c r="Q756" s="150" t="s">
        <v>151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328"/>
      <c r="C757" s="205">
        <v>44767</v>
      </c>
      <c r="D757" s="205">
        <v>44770</v>
      </c>
      <c r="E757" s="21" t="s">
        <v>132</v>
      </c>
      <c r="F757" s="149">
        <v>861881054163143</v>
      </c>
      <c r="G757" s="148"/>
      <c r="H757" s="148" t="s">
        <v>157</v>
      </c>
      <c r="I757" s="148"/>
      <c r="J757" s="103" t="s">
        <v>158</v>
      </c>
      <c r="K757" s="138" t="s">
        <v>187</v>
      </c>
      <c r="L757" s="184" t="s">
        <v>343</v>
      </c>
      <c r="M757" s="150"/>
      <c r="N757" s="150" t="s">
        <v>821</v>
      </c>
      <c r="O757" s="138"/>
      <c r="P757" s="138" t="s">
        <v>150</v>
      </c>
      <c r="Q757" s="150" t="s">
        <v>151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326" t="s">
        <v>828</v>
      </c>
      <c r="C758" s="205">
        <v>44753</v>
      </c>
      <c r="D758" s="205">
        <v>44756</v>
      </c>
      <c r="E758" s="21" t="s">
        <v>541</v>
      </c>
      <c r="F758" s="149" t="s">
        <v>822</v>
      </c>
      <c r="G758" s="148"/>
      <c r="H758" s="148" t="s">
        <v>157</v>
      </c>
      <c r="I758" s="217" t="s">
        <v>823</v>
      </c>
      <c r="J758" s="103" t="s">
        <v>824</v>
      </c>
      <c r="K758" s="103" t="s">
        <v>187</v>
      </c>
      <c r="L758" s="184"/>
      <c r="M758" s="150"/>
      <c r="N758" s="150" t="s">
        <v>57</v>
      </c>
      <c r="O758" s="138"/>
      <c r="P758" s="138" t="s">
        <v>410</v>
      </c>
      <c r="Q758" s="150" t="s">
        <v>151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328"/>
      <c r="C759" s="205">
        <v>44753</v>
      </c>
      <c r="D759" s="205">
        <v>44756</v>
      </c>
      <c r="E759" s="21" t="s">
        <v>541</v>
      </c>
      <c r="F759" s="149" t="s">
        <v>825</v>
      </c>
      <c r="G759" s="148"/>
      <c r="H759" s="148" t="s">
        <v>157</v>
      </c>
      <c r="I759" s="49" t="s">
        <v>826</v>
      </c>
      <c r="J759" s="103" t="s">
        <v>827</v>
      </c>
      <c r="K759" s="103" t="s">
        <v>187</v>
      </c>
      <c r="L759" s="184"/>
      <c r="M759" s="150"/>
      <c r="N759" s="150" t="s">
        <v>57</v>
      </c>
      <c r="O759" s="138"/>
      <c r="P759" s="138" t="s">
        <v>410</v>
      </c>
      <c r="Q759" s="150" t="s">
        <v>151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831</v>
      </c>
      <c r="C760" s="205">
        <v>44768</v>
      </c>
      <c r="D760" s="205">
        <v>44770</v>
      </c>
      <c r="E760" s="21" t="s">
        <v>16</v>
      </c>
      <c r="F760" s="149">
        <v>861694031116427</v>
      </c>
      <c r="G760" s="148" t="s">
        <v>829</v>
      </c>
      <c r="H760" s="148" t="s">
        <v>138</v>
      </c>
      <c r="I760" s="148"/>
      <c r="J760" s="103"/>
      <c r="K760" s="138" t="s">
        <v>830</v>
      </c>
      <c r="L760" s="184"/>
      <c r="M760" s="150"/>
      <c r="N760" s="150" t="s">
        <v>591</v>
      </c>
      <c r="O760" s="138"/>
      <c r="P760" s="138" t="s">
        <v>166</v>
      </c>
      <c r="Q760" s="150" t="s">
        <v>151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326" t="s">
        <v>833</v>
      </c>
      <c r="C761" s="218">
        <v>44756</v>
      </c>
      <c r="D761" s="218">
        <v>44727</v>
      </c>
      <c r="E761" s="21" t="s">
        <v>19</v>
      </c>
      <c r="F761" s="22">
        <v>868926034004199</v>
      </c>
      <c r="G761" s="21"/>
      <c r="H761" s="21" t="s">
        <v>138</v>
      </c>
      <c r="I761" s="21"/>
      <c r="J761" s="219" t="s">
        <v>365</v>
      </c>
      <c r="K761" s="178" t="s">
        <v>187</v>
      </c>
      <c r="L761" s="220" t="s">
        <v>210</v>
      </c>
      <c r="M761" s="52" t="s">
        <v>188</v>
      </c>
      <c r="N761" s="52" t="s">
        <v>189</v>
      </c>
      <c r="O761" s="221"/>
      <c r="P761" s="178" t="s">
        <v>150</v>
      </c>
      <c r="Q761" s="52" t="s">
        <v>70</v>
      </c>
      <c r="R761" s="178" t="s">
        <v>23</v>
      </c>
      <c r="S761" s="222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327"/>
      <c r="C762" s="218">
        <v>44756</v>
      </c>
      <c r="D762" s="218">
        <v>44727</v>
      </c>
      <c r="E762" s="21" t="s">
        <v>19</v>
      </c>
      <c r="F762" s="22">
        <v>868345031037450</v>
      </c>
      <c r="G762" s="21" t="s">
        <v>195</v>
      </c>
      <c r="H762" s="21" t="s">
        <v>138</v>
      </c>
      <c r="I762" s="21"/>
      <c r="J762" s="219" t="s">
        <v>364</v>
      </c>
      <c r="K762" s="178" t="s">
        <v>187</v>
      </c>
      <c r="L762" s="220" t="s">
        <v>188</v>
      </c>
      <c r="M762" s="52"/>
      <c r="N762" s="52" t="s">
        <v>189</v>
      </c>
      <c r="O762" s="178"/>
      <c r="P762" s="178" t="s">
        <v>150</v>
      </c>
      <c r="Q762" s="52" t="s">
        <v>70</v>
      </c>
      <c r="R762" s="178" t="s">
        <v>23</v>
      </c>
      <c r="S762" s="222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327"/>
      <c r="C763" s="205">
        <v>44756</v>
      </c>
      <c r="D763" s="218">
        <v>44727</v>
      </c>
      <c r="E763" s="21" t="s">
        <v>38</v>
      </c>
      <c r="F763" s="22">
        <v>867717030627187</v>
      </c>
      <c r="G763" s="21"/>
      <c r="H763" s="21" t="s">
        <v>138</v>
      </c>
      <c r="I763" s="148" t="s">
        <v>190</v>
      </c>
      <c r="J763" s="103" t="s">
        <v>139</v>
      </c>
      <c r="K763" s="138" t="s">
        <v>216</v>
      </c>
      <c r="L763" s="184" t="s">
        <v>161</v>
      </c>
      <c r="M763" s="150"/>
      <c r="N763" s="150" t="s">
        <v>193</v>
      </c>
      <c r="O763" s="144"/>
      <c r="P763" s="138" t="s">
        <v>150</v>
      </c>
      <c r="Q763" s="150" t="s">
        <v>70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328"/>
      <c r="C764" s="205">
        <v>44756</v>
      </c>
      <c r="D764" s="218">
        <v>44727</v>
      </c>
      <c r="E764" s="21" t="s">
        <v>38</v>
      </c>
      <c r="F764" s="22">
        <v>867717030419783</v>
      </c>
      <c r="G764" s="21"/>
      <c r="H764" s="21" t="s">
        <v>138</v>
      </c>
      <c r="I764" s="148" t="s">
        <v>190</v>
      </c>
      <c r="J764" s="103" t="s">
        <v>219</v>
      </c>
      <c r="K764" s="138" t="s">
        <v>181</v>
      </c>
      <c r="L764" s="184" t="s">
        <v>161</v>
      </c>
      <c r="M764" s="150"/>
      <c r="N764" s="150" t="s">
        <v>832</v>
      </c>
      <c r="O764" s="138"/>
      <c r="P764" s="138" t="s">
        <v>150</v>
      </c>
      <c r="Q764" s="150" t="s">
        <v>70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326" t="s">
        <v>840</v>
      </c>
      <c r="C765" s="205">
        <v>44764</v>
      </c>
      <c r="D765" s="205">
        <v>44767</v>
      </c>
      <c r="E765" s="21" t="s">
        <v>39</v>
      </c>
      <c r="F765" s="149">
        <v>860906041166643</v>
      </c>
      <c r="G765" s="148"/>
      <c r="H765" s="148" t="s">
        <v>138</v>
      </c>
      <c r="I765" s="148"/>
      <c r="J765" s="103" t="s">
        <v>170</v>
      </c>
      <c r="K765" s="138" t="s">
        <v>834</v>
      </c>
      <c r="L765" s="184" t="s">
        <v>697</v>
      </c>
      <c r="M765" s="150"/>
      <c r="N765" s="150" t="s">
        <v>835</v>
      </c>
      <c r="O765" s="138"/>
      <c r="P765" s="138" t="s">
        <v>150</v>
      </c>
      <c r="Q765" s="150" t="s">
        <v>151</v>
      </c>
      <c r="R765" s="138" t="s">
        <v>836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327"/>
      <c r="C766" s="205">
        <v>44764</v>
      </c>
      <c r="D766" s="205">
        <v>44767</v>
      </c>
      <c r="E766" s="21" t="s">
        <v>19</v>
      </c>
      <c r="F766" s="149">
        <v>866192037801147</v>
      </c>
      <c r="G766" s="148"/>
      <c r="H766" s="148" t="s">
        <v>138</v>
      </c>
      <c r="I766" s="49" t="s">
        <v>837</v>
      </c>
      <c r="J766" s="103" t="s">
        <v>184</v>
      </c>
      <c r="K766" s="138" t="s">
        <v>187</v>
      </c>
      <c r="L766" s="184" t="s">
        <v>294</v>
      </c>
      <c r="M766" s="150" t="s">
        <v>192</v>
      </c>
      <c r="N766" s="150" t="s">
        <v>217</v>
      </c>
      <c r="O766" s="138"/>
      <c r="P766" s="138" t="s">
        <v>150</v>
      </c>
      <c r="Q766" s="150" t="s">
        <v>151</v>
      </c>
      <c r="R766" s="138" t="s">
        <v>71</v>
      </c>
      <c r="S766" s="139" t="s">
        <v>152</v>
      </c>
      <c r="T766" s="140" t="s">
        <v>75</v>
      </c>
      <c r="U766" s="175"/>
      <c r="V766" s="21"/>
    </row>
    <row r="767" spans="1:22" ht="16.5" customHeight="1" x14ac:dyDescent="0.25">
      <c r="A767" s="175">
        <v>748</v>
      </c>
      <c r="B767" s="328"/>
      <c r="C767" s="205">
        <v>44764</v>
      </c>
      <c r="D767" s="205">
        <v>44767</v>
      </c>
      <c r="E767" s="21" t="s">
        <v>541</v>
      </c>
      <c r="F767" s="149" t="s">
        <v>838</v>
      </c>
      <c r="G767" s="148"/>
      <c r="H767" s="148" t="s">
        <v>157</v>
      </c>
      <c r="I767" s="148" t="s">
        <v>839</v>
      </c>
      <c r="J767" s="103"/>
      <c r="K767" s="138"/>
      <c r="L767" s="184"/>
      <c r="M767" s="150"/>
      <c r="N767" s="150" t="s">
        <v>216</v>
      </c>
      <c r="O767" s="138"/>
      <c r="P767" s="138" t="s">
        <v>150</v>
      </c>
      <c r="Q767" s="150" t="s">
        <v>151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326" t="s">
        <v>663</v>
      </c>
      <c r="C768" s="205">
        <v>44755</v>
      </c>
      <c r="D768" s="205">
        <v>44755</v>
      </c>
      <c r="E768" s="21" t="s">
        <v>541</v>
      </c>
      <c r="F768" s="149" t="s">
        <v>841</v>
      </c>
      <c r="G768" s="148"/>
      <c r="H768" s="148" t="s">
        <v>157</v>
      </c>
      <c r="I768" s="148" t="s">
        <v>842</v>
      </c>
      <c r="J768" s="103" t="s">
        <v>843</v>
      </c>
      <c r="K768" s="138" t="s">
        <v>465</v>
      </c>
      <c r="L768" s="184"/>
      <c r="M768" s="150"/>
      <c r="N768" s="150" t="s">
        <v>57</v>
      </c>
      <c r="O768" s="138"/>
      <c r="P768" s="138" t="s">
        <v>410</v>
      </c>
      <c r="Q768" s="150" t="s">
        <v>151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328"/>
      <c r="C769" s="205">
        <v>44755</v>
      </c>
      <c r="D769" s="205">
        <v>44755</v>
      </c>
      <c r="E769" s="21" t="s">
        <v>541</v>
      </c>
      <c r="F769" s="149" t="s">
        <v>844</v>
      </c>
      <c r="G769" s="148"/>
      <c r="H769" s="148" t="s">
        <v>157</v>
      </c>
      <c r="I769" s="148" t="s">
        <v>845</v>
      </c>
      <c r="J769" s="103" t="s">
        <v>846</v>
      </c>
      <c r="K769" s="138" t="s">
        <v>225</v>
      </c>
      <c r="L769" s="184"/>
      <c r="M769" s="150"/>
      <c r="N769" s="150" t="s">
        <v>57</v>
      </c>
      <c r="O769" s="138"/>
      <c r="P769" s="138" t="s">
        <v>410</v>
      </c>
      <c r="Q769" s="150" t="s">
        <v>151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326" t="s">
        <v>617</v>
      </c>
      <c r="C770" s="205">
        <v>44768</v>
      </c>
      <c r="D770" s="205">
        <v>44770</v>
      </c>
      <c r="E770" s="21" t="s">
        <v>38</v>
      </c>
      <c r="F770" s="149">
        <v>868183033840690</v>
      </c>
      <c r="G770" s="148"/>
      <c r="H770" s="148" t="s">
        <v>138</v>
      </c>
      <c r="I770" s="148"/>
      <c r="J770" s="103" t="s">
        <v>287</v>
      </c>
      <c r="K770" s="138" t="s">
        <v>847</v>
      </c>
      <c r="L770" s="184" t="s">
        <v>161</v>
      </c>
      <c r="M770" s="150"/>
      <c r="N770" s="150" t="s">
        <v>848</v>
      </c>
      <c r="O770" s="138"/>
      <c r="P770" s="138" t="s">
        <v>150</v>
      </c>
      <c r="Q770" s="150" t="s">
        <v>151</v>
      </c>
      <c r="R770" s="138" t="s">
        <v>71</v>
      </c>
      <c r="S770" s="139" t="s">
        <v>849</v>
      </c>
      <c r="T770" s="140"/>
      <c r="U770" s="175"/>
      <c r="V770" s="21"/>
    </row>
    <row r="771" spans="1:22" ht="16.5" customHeight="1" x14ac:dyDescent="0.25">
      <c r="A771" s="175">
        <v>752</v>
      </c>
      <c r="B771" s="327"/>
      <c r="C771" s="205">
        <v>44762</v>
      </c>
      <c r="D771" s="205">
        <v>44763</v>
      </c>
      <c r="E771" s="21" t="s">
        <v>19</v>
      </c>
      <c r="F771" s="149">
        <v>868926033924090</v>
      </c>
      <c r="G771" s="148"/>
      <c r="H771" s="148" t="s">
        <v>138</v>
      </c>
      <c r="I771" s="148"/>
      <c r="J771" s="103" t="s">
        <v>146</v>
      </c>
      <c r="K771" s="138" t="s">
        <v>187</v>
      </c>
      <c r="L771" s="184" t="s">
        <v>207</v>
      </c>
      <c r="M771" s="150" t="s">
        <v>188</v>
      </c>
      <c r="N771" s="150" t="s">
        <v>165</v>
      </c>
      <c r="O771" s="138"/>
      <c r="P771" s="138" t="s">
        <v>166</v>
      </c>
      <c r="Q771" s="150" t="s">
        <v>151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328"/>
      <c r="C772" s="205">
        <v>44762</v>
      </c>
      <c r="D772" s="205">
        <v>44763</v>
      </c>
      <c r="E772" s="21" t="s">
        <v>19</v>
      </c>
      <c r="F772" s="149">
        <v>862846048291242</v>
      </c>
      <c r="G772" s="148"/>
      <c r="H772" s="148" t="s">
        <v>138</v>
      </c>
      <c r="I772" s="148"/>
      <c r="J772" s="103" t="s">
        <v>158</v>
      </c>
      <c r="K772" s="138" t="s">
        <v>187</v>
      </c>
      <c r="L772" s="184"/>
      <c r="M772" s="150" t="s">
        <v>188</v>
      </c>
      <c r="N772" s="150" t="s">
        <v>322</v>
      </c>
      <c r="O772" s="138"/>
      <c r="P772" s="138" t="s">
        <v>150</v>
      </c>
      <c r="Q772" s="150" t="s">
        <v>151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326" t="s">
        <v>291</v>
      </c>
      <c r="C773" s="205">
        <v>44770</v>
      </c>
      <c r="D773" s="205">
        <v>44770</v>
      </c>
      <c r="E773" s="21" t="s">
        <v>39</v>
      </c>
      <c r="F773" s="149">
        <v>861359030055675</v>
      </c>
      <c r="G773" s="156"/>
      <c r="H773" s="148" t="s">
        <v>138</v>
      </c>
      <c r="I773" s="148"/>
      <c r="J773" s="103"/>
      <c r="K773" s="138" t="s">
        <v>225</v>
      </c>
      <c r="L773" s="150"/>
      <c r="M773" s="150"/>
      <c r="N773" s="150" t="s">
        <v>165</v>
      </c>
      <c r="O773" s="138"/>
      <c r="P773" s="150" t="s">
        <v>166</v>
      </c>
      <c r="Q773" s="138" t="s">
        <v>151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327"/>
      <c r="C774" s="205">
        <v>44770</v>
      </c>
      <c r="D774" s="205">
        <v>44770</v>
      </c>
      <c r="E774" s="21" t="s">
        <v>39</v>
      </c>
      <c r="F774" s="149">
        <v>861359014609238</v>
      </c>
      <c r="G774" s="156"/>
      <c r="H774" s="148" t="s">
        <v>138</v>
      </c>
      <c r="I774" s="148"/>
      <c r="J774" s="103"/>
      <c r="K774" s="138" t="s">
        <v>225</v>
      </c>
      <c r="L774" s="150"/>
      <c r="M774" s="150"/>
      <c r="N774" s="150" t="s">
        <v>165</v>
      </c>
      <c r="O774" s="138"/>
      <c r="P774" s="150" t="s">
        <v>166</v>
      </c>
      <c r="Q774" s="138" t="s">
        <v>151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327"/>
      <c r="C775" s="205">
        <v>44770</v>
      </c>
      <c r="D775" s="205">
        <v>44770</v>
      </c>
      <c r="E775" s="21" t="s">
        <v>39</v>
      </c>
      <c r="F775" s="149">
        <v>202202180855772</v>
      </c>
      <c r="G775" s="156"/>
      <c r="H775" s="148" t="s">
        <v>138</v>
      </c>
      <c r="I775" s="40"/>
      <c r="J775" s="103"/>
      <c r="K775" s="138" t="s">
        <v>225</v>
      </c>
      <c r="L775" s="150"/>
      <c r="M775" s="150"/>
      <c r="N775" s="150" t="s">
        <v>165</v>
      </c>
      <c r="O775" s="138"/>
      <c r="P775" s="150" t="s">
        <v>166</v>
      </c>
      <c r="Q775" s="138" t="s">
        <v>151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327"/>
      <c r="C776" s="205">
        <v>44746</v>
      </c>
      <c r="D776" s="205">
        <v>44747</v>
      </c>
      <c r="E776" s="21" t="s">
        <v>19</v>
      </c>
      <c r="F776" s="149">
        <v>863586032914651</v>
      </c>
      <c r="G776" s="156"/>
      <c r="H776" s="148" t="s">
        <v>138</v>
      </c>
      <c r="I776" s="148"/>
      <c r="J776" s="103" t="s">
        <v>184</v>
      </c>
      <c r="K776" s="138" t="s">
        <v>164</v>
      </c>
      <c r="L776" s="184"/>
      <c r="M776" s="150" t="s">
        <v>192</v>
      </c>
      <c r="N776" s="150" t="s">
        <v>322</v>
      </c>
      <c r="O776" s="138"/>
      <c r="P776" s="138" t="s">
        <v>150</v>
      </c>
      <c r="Q776" s="150" t="s">
        <v>151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327"/>
      <c r="C777" s="205">
        <v>44746</v>
      </c>
      <c r="D777" s="205">
        <v>44747</v>
      </c>
      <c r="E777" s="21" t="s">
        <v>19</v>
      </c>
      <c r="F777" s="149">
        <v>868926033933919</v>
      </c>
      <c r="G777" s="156"/>
      <c r="H777" s="148" t="s">
        <v>138</v>
      </c>
      <c r="I777" s="148"/>
      <c r="J777" s="103" t="s">
        <v>158</v>
      </c>
      <c r="K777" s="138" t="s">
        <v>187</v>
      </c>
      <c r="L777" s="184" t="s">
        <v>277</v>
      </c>
      <c r="M777" s="150" t="s">
        <v>188</v>
      </c>
      <c r="N777" s="150" t="s">
        <v>149</v>
      </c>
      <c r="O777" s="138"/>
      <c r="P777" s="138" t="s">
        <v>150</v>
      </c>
      <c r="Q777" s="150" t="s">
        <v>151</v>
      </c>
      <c r="R777" s="138" t="s">
        <v>71</v>
      </c>
      <c r="S777" s="139" t="s">
        <v>152</v>
      </c>
      <c r="T777" s="140"/>
      <c r="U777" s="175"/>
      <c r="V777" s="21"/>
    </row>
    <row r="778" spans="1:22" ht="16.5" customHeight="1" x14ac:dyDescent="0.25">
      <c r="A778" s="175">
        <v>759</v>
      </c>
      <c r="B778" s="327"/>
      <c r="C778" s="205">
        <v>44746</v>
      </c>
      <c r="D778" s="205">
        <v>44747</v>
      </c>
      <c r="E778" s="21" t="s">
        <v>19</v>
      </c>
      <c r="F778" s="149">
        <v>864811037282253</v>
      </c>
      <c r="G778" s="156"/>
      <c r="H778" s="148" t="s">
        <v>138</v>
      </c>
      <c r="I778" s="148"/>
      <c r="J778" s="103" t="s">
        <v>158</v>
      </c>
      <c r="K778" s="138" t="s">
        <v>187</v>
      </c>
      <c r="L778" s="184" t="s">
        <v>294</v>
      </c>
      <c r="M778" s="150" t="s">
        <v>192</v>
      </c>
      <c r="N778" s="150" t="s">
        <v>850</v>
      </c>
      <c r="O778" s="138"/>
      <c r="P778" s="138" t="s">
        <v>150</v>
      </c>
      <c r="Q778" s="150" t="s">
        <v>151</v>
      </c>
      <c r="R778" s="138" t="s">
        <v>71</v>
      </c>
      <c r="S778" s="139" t="s">
        <v>152</v>
      </c>
      <c r="T778" s="140" t="s">
        <v>75</v>
      </c>
      <c r="U778" s="175"/>
      <c r="V778" s="21"/>
    </row>
    <row r="779" spans="1:22" ht="16.5" customHeight="1" x14ac:dyDescent="0.25">
      <c r="A779" s="175">
        <v>760</v>
      </c>
      <c r="B779" s="327"/>
      <c r="C779" s="205">
        <v>44746</v>
      </c>
      <c r="D779" s="205">
        <v>44747</v>
      </c>
      <c r="E779" s="21" t="s">
        <v>19</v>
      </c>
      <c r="F779" s="149">
        <v>863345035647627</v>
      </c>
      <c r="G779" s="156"/>
      <c r="H779" s="148" t="s">
        <v>138</v>
      </c>
      <c r="I779" s="148"/>
      <c r="J779" s="103" t="s">
        <v>287</v>
      </c>
      <c r="K779" s="138" t="s">
        <v>187</v>
      </c>
      <c r="L779" s="138" t="s">
        <v>210</v>
      </c>
      <c r="M779" s="150" t="s">
        <v>188</v>
      </c>
      <c r="N779" s="150" t="s">
        <v>850</v>
      </c>
      <c r="O779" s="138"/>
      <c r="P779" s="138" t="s">
        <v>150</v>
      </c>
      <c r="Q779" s="150" t="s">
        <v>151</v>
      </c>
      <c r="R779" s="138" t="s">
        <v>71</v>
      </c>
      <c r="S779" s="139" t="s">
        <v>152</v>
      </c>
      <c r="T779" s="140" t="s">
        <v>75</v>
      </c>
      <c r="U779" s="175"/>
      <c r="V779" s="21"/>
    </row>
    <row r="780" spans="1:22" ht="16.5" customHeight="1" x14ac:dyDescent="0.25">
      <c r="A780" s="175">
        <v>761</v>
      </c>
      <c r="B780" s="327"/>
      <c r="C780" s="205">
        <v>44746</v>
      </c>
      <c r="D780" s="205">
        <v>44747</v>
      </c>
      <c r="E780" s="21" t="s">
        <v>19</v>
      </c>
      <c r="F780" s="149">
        <v>864811036982416</v>
      </c>
      <c r="G780" s="156"/>
      <c r="H780" s="148" t="s">
        <v>138</v>
      </c>
      <c r="I780" s="148"/>
      <c r="J780" s="103" t="s">
        <v>287</v>
      </c>
      <c r="K780" s="138" t="s">
        <v>187</v>
      </c>
      <c r="L780" s="149" t="s">
        <v>851</v>
      </c>
      <c r="M780" s="150" t="s">
        <v>188</v>
      </c>
      <c r="N780" s="150" t="s">
        <v>850</v>
      </c>
      <c r="O780" s="138"/>
      <c r="P780" s="138" t="s">
        <v>150</v>
      </c>
      <c r="Q780" s="150" t="s">
        <v>151</v>
      </c>
      <c r="R780" s="138" t="s">
        <v>71</v>
      </c>
      <c r="S780" s="139" t="s">
        <v>152</v>
      </c>
      <c r="T780" s="140" t="s">
        <v>75</v>
      </c>
      <c r="U780" s="175"/>
      <c r="V780" s="21"/>
    </row>
    <row r="781" spans="1:22" ht="16.5" customHeight="1" x14ac:dyDescent="0.25">
      <c r="A781" s="175">
        <v>762</v>
      </c>
      <c r="B781" s="327"/>
      <c r="C781" s="205">
        <v>44746</v>
      </c>
      <c r="D781" s="205">
        <v>44747</v>
      </c>
      <c r="E781" s="21" t="s">
        <v>19</v>
      </c>
      <c r="F781" s="149">
        <v>869627031837909</v>
      </c>
      <c r="G781" s="148"/>
      <c r="H781" s="148" t="s">
        <v>138</v>
      </c>
      <c r="I781" s="49"/>
      <c r="J781" s="103" t="s">
        <v>287</v>
      </c>
      <c r="K781" s="138" t="s">
        <v>187</v>
      </c>
      <c r="L781" s="149" t="s">
        <v>458</v>
      </c>
      <c r="M781" s="150" t="s">
        <v>188</v>
      </c>
      <c r="N781" s="150" t="s">
        <v>850</v>
      </c>
      <c r="O781" s="138"/>
      <c r="P781" s="138" t="s">
        <v>150</v>
      </c>
      <c r="Q781" s="150" t="s">
        <v>151</v>
      </c>
      <c r="R781" s="138" t="s">
        <v>71</v>
      </c>
      <c r="S781" s="139" t="s">
        <v>152</v>
      </c>
      <c r="T781" s="140" t="s">
        <v>75</v>
      </c>
      <c r="U781" s="175"/>
      <c r="V781" s="21"/>
    </row>
    <row r="782" spans="1:22" ht="16.5" customHeight="1" x14ac:dyDescent="0.25">
      <c r="A782" s="175">
        <v>763</v>
      </c>
      <c r="B782" s="327"/>
      <c r="C782" s="205">
        <v>44747</v>
      </c>
      <c r="D782" s="205">
        <v>44747</v>
      </c>
      <c r="E782" s="21" t="s">
        <v>19</v>
      </c>
      <c r="F782" s="149">
        <v>868926033972511</v>
      </c>
      <c r="G782" s="148" t="s">
        <v>144</v>
      </c>
      <c r="H782" s="148" t="s">
        <v>138</v>
      </c>
      <c r="I782" s="49"/>
      <c r="J782" s="103" t="s">
        <v>852</v>
      </c>
      <c r="K782" s="138"/>
      <c r="L782" s="138" t="s">
        <v>277</v>
      </c>
      <c r="M782" s="150" t="s">
        <v>188</v>
      </c>
      <c r="N782" s="150" t="s">
        <v>40</v>
      </c>
      <c r="O782" s="138"/>
      <c r="P782" s="138" t="s">
        <v>150</v>
      </c>
      <c r="Q782" s="150" t="s">
        <v>151</v>
      </c>
      <c r="R782" s="138" t="s">
        <v>28</v>
      </c>
      <c r="S782" s="139" t="s">
        <v>30</v>
      </c>
      <c r="T782" s="140" t="s">
        <v>75</v>
      </c>
      <c r="U782" s="175"/>
      <c r="V782" s="21"/>
    </row>
    <row r="783" spans="1:22" ht="16.5" customHeight="1" x14ac:dyDescent="0.25">
      <c r="A783" s="175">
        <v>764</v>
      </c>
      <c r="B783" s="327"/>
      <c r="C783" s="205">
        <v>44749</v>
      </c>
      <c r="D783" s="205">
        <v>44753</v>
      </c>
      <c r="E783" s="21" t="s">
        <v>19</v>
      </c>
      <c r="F783" s="149">
        <v>868926033906188</v>
      </c>
      <c r="G783" s="148"/>
      <c r="H783" s="148" t="s">
        <v>138</v>
      </c>
      <c r="I783" s="156"/>
      <c r="J783" s="103" t="s">
        <v>215</v>
      </c>
      <c r="K783" s="138"/>
      <c r="L783" s="138"/>
      <c r="M783" s="150" t="s">
        <v>188</v>
      </c>
      <c r="N783" s="150" t="s">
        <v>40</v>
      </c>
      <c r="O783" s="138"/>
      <c r="P783" s="138" t="s">
        <v>150</v>
      </c>
      <c r="Q783" s="150" t="s">
        <v>151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327"/>
      <c r="C784" s="205">
        <v>44749</v>
      </c>
      <c r="D784" s="205">
        <v>44753</v>
      </c>
      <c r="E784" s="21" t="s">
        <v>19</v>
      </c>
      <c r="F784" s="149">
        <v>868926033922672</v>
      </c>
      <c r="G784" s="156"/>
      <c r="H784" s="148" t="s">
        <v>138</v>
      </c>
      <c r="I784" s="156"/>
      <c r="J784" s="103" t="s">
        <v>215</v>
      </c>
      <c r="K784" s="138"/>
      <c r="L784" s="138"/>
      <c r="M784" s="150" t="s">
        <v>188</v>
      </c>
      <c r="N784" s="150" t="s">
        <v>40</v>
      </c>
      <c r="O784" s="138"/>
      <c r="P784" s="138" t="s">
        <v>150</v>
      </c>
      <c r="Q784" s="150" t="s">
        <v>151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327"/>
      <c r="C785" s="205">
        <v>44749</v>
      </c>
      <c r="D785" s="205">
        <v>44753</v>
      </c>
      <c r="E785" s="21" t="s">
        <v>19</v>
      </c>
      <c r="F785" s="149">
        <v>202010050956631</v>
      </c>
      <c r="G785" s="156"/>
      <c r="H785" s="148" t="s">
        <v>138</v>
      </c>
      <c r="I785" s="156"/>
      <c r="J785" s="103" t="s">
        <v>184</v>
      </c>
      <c r="K785" s="138" t="s">
        <v>187</v>
      </c>
      <c r="L785" s="138"/>
      <c r="M785" s="150" t="s">
        <v>188</v>
      </c>
      <c r="N785" s="150" t="s">
        <v>850</v>
      </c>
      <c r="O785" s="138"/>
      <c r="P785" s="138" t="s">
        <v>150</v>
      </c>
      <c r="Q785" s="150" t="s">
        <v>151</v>
      </c>
      <c r="R785" s="138" t="s">
        <v>71</v>
      </c>
      <c r="S785" s="139" t="s">
        <v>152</v>
      </c>
      <c r="T785" s="140" t="s">
        <v>75</v>
      </c>
      <c r="U785" s="175"/>
      <c r="V785" s="21"/>
    </row>
    <row r="786" spans="1:22" ht="16.5" customHeight="1" x14ac:dyDescent="0.25">
      <c r="A786" s="175">
        <v>767</v>
      </c>
      <c r="B786" s="327"/>
      <c r="C786" s="205">
        <v>44756</v>
      </c>
      <c r="D786" s="205">
        <v>44756</v>
      </c>
      <c r="E786" s="21" t="s">
        <v>19</v>
      </c>
      <c r="F786" s="149">
        <v>868926033931756</v>
      </c>
      <c r="G786" s="156"/>
      <c r="H786" s="148" t="s">
        <v>138</v>
      </c>
      <c r="I786" s="148"/>
      <c r="J786" s="103" t="s">
        <v>215</v>
      </c>
      <c r="K786" s="138" t="s">
        <v>187</v>
      </c>
      <c r="L786" s="138" t="s">
        <v>210</v>
      </c>
      <c r="M786" s="150" t="s">
        <v>188</v>
      </c>
      <c r="N786" s="150" t="s">
        <v>850</v>
      </c>
      <c r="O786" s="138"/>
      <c r="P786" s="138" t="s">
        <v>150</v>
      </c>
      <c r="Q786" s="150" t="s">
        <v>151</v>
      </c>
      <c r="R786" s="138" t="s">
        <v>71</v>
      </c>
      <c r="S786" s="139" t="s">
        <v>152</v>
      </c>
      <c r="T786" s="140" t="s">
        <v>75</v>
      </c>
      <c r="U786" s="175"/>
      <c r="V786" s="21"/>
    </row>
    <row r="787" spans="1:22" ht="16.5" customHeight="1" x14ac:dyDescent="0.25">
      <c r="A787" s="175">
        <v>768</v>
      </c>
      <c r="B787" s="327"/>
      <c r="C787" s="205">
        <v>44756</v>
      </c>
      <c r="D787" s="205">
        <v>44756</v>
      </c>
      <c r="E787" s="21" t="s">
        <v>19</v>
      </c>
      <c r="F787" s="149">
        <v>864811037195570</v>
      </c>
      <c r="G787" s="156"/>
      <c r="H787" s="148" t="s">
        <v>138</v>
      </c>
      <c r="I787" s="138"/>
      <c r="J787" s="103" t="s">
        <v>158</v>
      </c>
      <c r="K787" s="138" t="s">
        <v>187</v>
      </c>
      <c r="L787" s="214" t="s">
        <v>503</v>
      </c>
      <c r="M787" s="150" t="s">
        <v>192</v>
      </c>
      <c r="N787" s="150" t="s">
        <v>850</v>
      </c>
      <c r="O787" s="138"/>
      <c r="P787" s="138" t="s">
        <v>150</v>
      </c>
      <c r="Q787" s="150" t="s">
        <v>151</v>
      </c>
      <c r="R787" s="138" t="s">
        <v>71</v>
      </c>
      <c r="S787" s="139" t="s">
        <v>152</v>
      </c>
      <c r="T787" s="140" t="s">
        <v>75</v>
      </c>
      <c r="U787" s="175"/>
      <c r="V787" s="21"/>
    </row>
    <row r="788" spans="1:22" ht="16.5" customHeight="1" x14ac:dyDescent="0.25">
      <c r="A788" s="175">
        <v>769</v>
      </c>
      <c r="B788" s="327"/>
      <c r="C788" s="205">
        <v>44756</v>
      </c>
      <c r="D788" s="205">
        <v>44757</v>
      </c>
      <c r="E788" s="21" t="s">
        <v>19</v>
      </c>
      <c r="F788" s="149">
        <v>868926033933893</v>
      </c>
      <c r="G788" s="156"/>
      <c r="H788" s="148" t="s">
        <v>138</v>
      </c>
      <c r="I788" s="138"/>
      <c r="J788" s="103" t="s">
        <v>158</v>
      </c>
      <c r="K788" s="138" t="s">
        <v>187</v>
      </c>
      <c r="L788" s="138" t="s">
        <v>210</v>
      </c>
      <c r="M788" s="150" t="s">
        <v>188</v>
      </c>
      <c r="N788" s="150" t="s">
        <v>40</v>
      </c>
      <c r="O788" s="138"/>
      <c r="P788" s="138" t="s">
        <v>150</v>
      </c>
      <c r="Q788" s="150" t="s">
        <v>151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327"/>
      <c r="C789" s="205">
        <v>44756</v>
      </c>
      <c r="D789" s="205">
        <v>44757</v>
      </c>
      <c r="E789" s="21" t="s">
        <v>19</v>
      </c>
      <c r="F789" s="149">
        <v>868926033924900</v>
      </c>
      <c r="G789" s="156"/>
      <c r="H789" s="148" t="s">
        <v>138</v>
      </c>
      <c r="I789" s="138"/>
      <c r="J789" s="103" t="s">
        <v>158</v>
      </c>
      <c r="K789" s="138" t="s">
        <v>187</v>
      </c>
      <c r="L789" s="138"/>
      <c r="M789" s="150" t="s">
        <v>188</v>
      </c>
      <c r="N789" s="150" t="s">
        <v>850</v>
      </c>
      <c r="O789" s="138"/>
      <c r="P789" s="138" t="s">
        <v>150</v>
      </c>
      <c r="Q789" s="150" t="s">
        <v>151</v>
      </c>
      <c r="R789" s="138" t="s">
        <v>71</v>
      </c>
      <c r="S789" s="139" t="s">
        <v>152</v>
      </c>
      <c r="T789" s="140" t="s">
        <v>75</v>
      </c>
      <c r="U789" s="175"/>
      <c r="V789" s="21"/>
    </row>
    <row r="790" spans="1:22" ht="16.5" customHeight="1" x14ac:dyDescent="0.25">
      <c r="A790" s="175">
        <v>771</v>
      </c>
      <c r="B790" s="327"/>
      <c r="C790" s="205">
        <v>44761</v>
      </c>
      <c r="D790" s="205">
        <v>44761</v>
      </c>
      <c r="E790" s="21" t="s">
        <v>19</v>
      </c>
      <c r="F790" s="149">
        <v>868926033928422</v>
      </c>
      <c r="G790" s="148" t="s">
        <v>144</v>
      </c>
      <c r="H790" s="148" t="s">
        <v>138</v>
      </c>
      <c r="I790" s="138"/>
      <c r="J790" s="103" t="s">
        <v>287</v>
      </c>
      <c r="K790" s="138"/>
      <c r="L790" s="138" t="s">
        <v>210</v>
      </c>
      <c r="M790" s="150" t="s">
        <v>188</v>
      </c>
      <c r="N790" s="150" t="s">
        <v>40</v>
      </c>
      <c r="O790" s="138"/>
      <c r="P790" s="138" t="s">
        <v>150</v>
      </c>
      <c r="Q790" s="150" t="s">
        <v>151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327"/>
      <c r="C791" s="205">
        <v>44761</v>
      </c>
      <c r="D791" s="205">
        <v>44761</v>
      </c>
      <c r="E791" s="21" t="s">
        <v>19</v>
      </c>
      <c r="F791" s="149">
        <v>868926033922672</v>
      </c>
      <c r="G791" s="156"/>
      <c r="H791" s="148" t="s">
        <v>138</v>
      </c>
      <c r="I791" s="138"/>
      <c r="J791" s="103" t="s">
        <v>287</v>
      </c>
      <c r="K791" s="138" t="s">
        <v>187</v>
      </c>
      <c r="L791" s="138" t="s">
        <v>197</v>
      </c>
      <c r="M791" s="150" t="s">
        <v>188</v>
      </c>
      <c r="N791" s="150" t="s">
        <v>322</v>
      </c>
      <c r="O791" s="138"/>
      <c r="P791" s="138" t="s">
        <v>150</v>
      </c>
      <c r="Q791" s="150" t="s">
        <v>151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327"/>
      <c r="C792" s="205">
        <v>44761</v>
      </c>
      <c r="D792" s="205">
        <v>44761</v>
      </c>
      <c r="E792" s="21" t="s">
        <v>19</v>
      </c>
      <c r="F792" s="149">
        <v>868926033987535</v>
      </c>
      <c r="G792" s="156"/>
      <c r="H792" s="148" t="s">
        <v>138</v>
      </c>
      <c r="I792" s="175"/>
      <c r="J792" s="103" t="s">
        <v>287</v>
      </c>
      <c r="K792" s="138" t="s">
        <v>187</v>
      </c>
      <c r="L792" s="175" t="s">
        <v>458</v>
      </c>
      <c r="M792" s="150" t="s">
        <v>188</v>
      </c>
      <c r="N792" s="150" t="s">
        <v>850</v>
      </c>
      <c r="O792" s="138"/>
      <c r="P792" s="138" t="s">
        <v>150</v>
      </c>
      <c r="Q792" s="150" t="s">
        <v>151</v>
      </c>
      <c r="R792" s="138" t="s">
        <v>71</v>
      </c>
      <c r="S792" s="139" t="s">
        <v>152</v>
      </c>
      <c r="T792" s="140" t="s">
        <v>75</v>
      </c>
      <c r="U792" s="175"/>
      <c r="V792" s="21"/>
    </row>
    <row r="793" spans="1:22" ht="16.5" customHeight="1" x14ac:dyDescent="0.25">
      <c r="A793" s="175">
        <v>774</v>
      </c>
      <c r="B793" s="327"/>
      <c r="C793" s="205">
        <v>44763</v>
      </c>
      <c r="D793" s="205">
        <v>44764</v>
      </c>
      <c r="E793" s="21" t="s">
        <v>19</v>
      </c>
      <c r="F793" s="149">
        <v>868926033928968</v>
      </c>
      <c r="G793" s="156"/>
      <c r="H793" s="148" t="s">
        <v>138</v>
      </c>
      <c r="I793" s="175"/>
      <c r="J793" s="103" t="s">
        <v>287</v>
      </c>
      <c r="K793" s="138" t="s">
        <v>187</v>
      </c>
      <c r="L793" s="175" t="s">
        <v>458</v>
      </c>
      <c r="M793" s="150" t="s">
        <v>188</v>
      </c>
      <c r="N793" s="150" t="s">
        <v>850</v>
      </c>
      <c r="O793" s="138"/>
      <c r="P793" s="138" t="s">
        <v>150</v>
      </c>
      <c r="Q793" s="150" t="s">
        <v>151</v>
      </c>
      <c r="R793" s="138" t="s">
        <v>71</v>
      </c>
      <c r="S793" s="139" t="s">
        <v>152</v>
      </c>
      <c r="T793" s="140" t="s">
        <v>75</v>
      </c>
      <c r="U793" s="175"/>
      <c r="V793" s="21"/>
    </row>
    <row r="794" spans="1:22" ht="16.5" customHeight="1" x14ac:dyDescent="0.25">
      <c r="A794" s="175">
        <v>775</v>
      </c>
      <c r="B794" s="327"/>
      <c r="C794" s="205">
        <v>44763</v>
      </c>
      <c r="D794" s="205">
        <v>44764</v>
      </c>
      <c r="E794" s="21" t="s">
        <v>19</v>
      </c>
      <c r="F794" s="149">
        <v>869627031751175</v>
      </c>
      <c r="G794" s="156"/>
      <c r="H794" s="148" t="s">
        <v>138</v>
      </c>
      <c r="I794" s="175"/>
      <c r="J794" s="103" t="s">
        <v>287</v>
      </c>
      <c r="K794" s="138"/>
      <c r="L794" s="175"/>
      <c r="M794" s="150" t="s">
        <v>188</v>
      </c>
      <c r="N794" s="150" t="s">
        <v>40</v>
      </c>
      <c r="O794" s="138"/>
      <c r="P794" s="138" t="s">
        <v>150</v>
      </c>
      <c r="Q794" s="150" t="s">
        <v>151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327"/>
      <c r="C795" s="205">
        <v>44770</v>
      </c>
      <c r="D795" s="205">
        <v>44770</v>
      </c>
      <c r="E795" s="21" t="s">
        <v>19</v>
      </c>
      <c r="F795" s="149">
        <v>868926033962173</v>
      </c>
      <c r="G795" s="156"/>
      <c r="H795" s="148" t="s">
        <v>138</v>
      </c>
      <c r="I795" s="175"/>
      <c r="J795" s="103" t="s">
        <v>287</v>
      </c>
      <c r="K795" s="138" t="s">
        <v>187</v>
      </c>
      <c r="L795" s="175"/>
      <c r="M795" s="150" t="s">
        <v>188</v>
      </c>
      <c r="N795" s="150" t="s">
        <v>850</v>
      </c>
      <c r="O795" s="138"/>
      <c r="P795" s="138" t="s">
        <v>150</v>
      </c>
      <c r="Q795" s="150" t="s">
        <v>151</v>
      </c>
      <c r="R795" s="138" t="s">
        <v>71</v>
      </c>
      <c r="S795" s="139" t="s">
        <v>152</v>
      </c>
      <c r="T795" s="140" t="s">
        <v>75</v>
      </c>
      <c r="U795" s="175"/>
      <c r="V795" s="21"/>
    </row>
    <row r="796" spans="1:22" ht="16.5" customHeight="1" x14ac:dyDescent="0.25">
      <c r="A796" s="175">
        <v>777</v>
      </c>
      <c r="B796" s="327"/>
      <c r="C796" s="205">
        <v>44746</v>
      </c>
      <c r="D796" s="205">
        <v>44747</v>
      </c>
      <c r="E796" s="21" t="s">
        <v>38</v>
      </c>
      <c r="F796" s="149">
        <v>868183035947048</v>
      </c>
      <c r="G796" s="156"/>
      <c r="H796" s="148" t="s">
        <v>138</v>
      </c>
      <c r="I796" s="148"/>
      <c r="J796" s="103" t="s">
        <v>184</v>
      </c>
      <c r="K796" s="138"/>
      <c r="L796" s="184"/>
      <c r="M796" s="150" t="s">
        <v>161</v>
      </c>
      <c r="N796" s="150" t="s">
        <v>40</v>
      </c>
      <c r="O796" s="138"/>
      <c r="P796" s="138" t="s">
        <v>150</v>
      </c>
      <c r="Q796" s="150" t="s">
        <v>151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327"/>
      <c r="C797" s="205">
        <v>44747</v>
      </c>
      <c r="D797" s="205">
        <v>44747</v>
      </c>
      <c r="E797" s="21" t="s">
        <v>38</v>
      </c>
      <c r="F797" s="149">
        <v>868183034531751</v>
      </c>
      <c r="G797" s="148" t="s">
        <v>144</v>
      </c>
      <c r="H797" s="148" t="s">
        <v>138</v>
      </c>
      <c r="I797" s="148"/>
      <c r="J797" s="103" t="s">
        <v>853</v>
      </c>
      <c r="K797" s="138"/>
      <c r="L797" s="138" t="s">
        <v>383</v>
      </c>
      <c r="M797" s="150" t="s">
        <v>161</v>
      </c>
      <c r="N797" s="150" t="s">
        <v>40</v>
      </c>
      <c r="O797" s="138"/>
      <c r="P797" s="138" t="s">
        <v>150</v>
      </c>
      <c r="Q797" s="150" t="s">
        <v>151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327"/>
      <c r="C798" s="205">
        <v>44756</v>
      </c>
      <c r="D798" s="205">
        <v>44757</v>
      </c>
      <c r="E798" s="21" t="s">
        <v>38</v>
      </c>
      <c r="F798" s="149">
        <v>867857039928283</v>
      </c>
      <c r="G798" s="156"/>
      <c r="H798" s="148" t="s">
        <v>138</v>
      </c>
      <c r="I798" s="148"/>
      <c r="J798" s="103" t="s">
        <v>287</v>
      </c>
      <c r="K798" s="138" t="s">
        <v>187</v>
      </c>
      <c r="L798" s="184" t="s">
        <v>233</v>
      </c>
      <c r="M798" s="150" t="s">
        <v>161</v>
      </c>
      <c r="N798" s="150" t="s">
        <v>40</v>
      </c>
      <c r="O798" s="138"/>
      <c r="P798" s="138" t="s">
        <v>150</v>
      </c>
      <c r="Q798" s="150" t="s">
        <v>151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327"/>
      <c r="C799" s="205">
        <v>44756</v>
      </c>
      <c r="D799" s="205">
        <v>44757</v>
      </c>
      <c r="E799" s="21" t="s">
        <v>38</v>
      </c>
      <c r="F799" s="149">
        <v>868183037798050</v>
      </c>
      <c r="G799" s="156"/>
      <c r="H799" s="148" t="s">
        <v>138</v>
      </c>
      <c r="I799" s="148"/>
      <c r="J799" s="103" t="s">
        <v>287</v>
      </c>
      <c r="K799" s="138" t="s">
        <v>854</v>
      </c>
      <c r="L799" s="138"/>
      <c r="M799" s="150" t="s">
        <v>161</v>
      </c>
      <c r="N799" s="150" t="s">
        <v>855</v>
      </c>
      <c r="O799" s="138"/>
      <c r="P799" s="138" t="s">
        <v>150</v>
      </c>
      <c r="Q799" s="150" t="s">
        <v>151</v>
      </c>
      <c r="R799" s="138" t="s">
        <v>71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328"/>
      <c r="C800" s="205">
        <v>44761</v>
      </c>
      <c r="D800" s="205">
        <v>44761</v>
      </c>
      <c r="E800" s="21" t="s">
        <v>38</v>
      </c>
      <c r="F800" s="149">
        <v>868183038498023</v>
      </c>
      <c r="G800" s="156"/>
      <c r="H800" s="148" t="s">
        <v>138</v>
      </c>
      <c r="I800" s="148"/>
      <c r="J800" s="103" t="s">
        <v>287</v>
      </c>
      <c r="K800" s="138" t="s">
        <v>856</v>
      </c>
      <c r="L800" s="149" t="s">
        <v>160</v>
      </c>
      <c r="M800" s="150" t="s">
        <v>161</v>
      </c>
      <c r="N800" s="150" t="s">
        <v>149</v>
      </c>
      <c r="O800" s="138"/>
      <c r="P800" s="138" t="s">
        <v>150</v>
      </c>
      <c r="Q800" s="150" t="s">
        <v>151</v>
      </c>
      <c r="R800" s="138" t="s">
        <v>71</v>
      </c>
      <c r="S800" s="139" t="s">
        <v>156</v>
      </c>
      <c r="T800" s="140"/>
      <c r="U800" s="175"/>
      <c r="V800" s="21"/>
    </row>
    <row r="801" spans="1:22" ht="16.5" customHeight="1" x14ac:dyDescent="0.25">
      <c r="A801" s="175">
        <v>782</v>
      </c>
      <c r="B801" s="326" t="s">
        <v>861</v>
      </c>
      <c r="C801" s="186">
        <v>44743</v>
      </c>
      <c r="D801" s="205">
        <v>44746</v>
      </c>
      <c r="E801" s="21" t="s">
        <v>39</v>
      </c>
      <c r="F801" s="149">
        <v>860906041126936</v>
      </c>
      <c r="G801" s="156"/>
      <c r="H801" s="148" t="s">
        <v>157</v>
      </c>
      <c r="I801" s="138"/>
      <c r="J801" s="103"/>
      <c r="K801" s="138" t="s">
        <v>857</v>
      </c>
      <c r="L801" s="138"/>
      <c r="M801" s="175"/>
      <c r="N801" s="138" t="s">
        <v>858</v>
      </c>
      <c r="O801" s="138"/>
      <c r="P801" s="138" t="s">
        <v>150</v>
      </c>
      <c r="Q801" s="138" t="s">
        <v>151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328"/>
      <c r="C802" s="205">
        <v>44743</v>
      </c>
      <c r="D802" s="205">
        <v>44746</v>
      </c>
      <c r="E802" s="21" t="s">
        <v>39</v>
      </c>
      <c r="F802" s="149">
        <v>860906041227130</v>
      </c>
      <c r="G802" s="156"/>
      <c r="H802" s="148" t="s">
        <v>157</v>
      </c>
      <c r="I802" s="148"/>
      <c r="J802" s="157"/>
      <c r="K802" s="138" t="s">
        <v>859</v>
      </c>
      <c r="L802" s="118"/>
      <c r="M802" s="150"/>
      <c r="N802" s="138" t="s">
        <v>860</v>
      </c>
      <c r="O802" s="151"/>
      <c r="P802" s="150" t="s">
        <v>150</v>
      </c>
      <c r="Q802" s="150" t="s">
        <v>151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326" t="s">
        <v>862</v>
      </c>
      <c r="C803" s="205">
        <v>44761</v>
      </c>
      <c r="D803" s="205">
        <v>44771</v>
      </c>
      <c r="E803" s="21" t="s">
        <v>98</v>
      </c>
      <c r="F803" s="149">
        <v>21060016</v>
      </c>
      <c r="G803" s="148"/>
      <c r="H803" s="148" t="s">
        <v>157</v>
      </c>
      <c r="I803" s="148"/>
      <c r="J803" s="103"/>
      <c r="K803" s="138" t="s">
        <v>225</v>
      </c>
      <c r="L803" s="184"/>
      <c r="M803" s="150"/>
      <c r="N803" s="150" t="s">
        <v>57</v>
      </c>
      <c r="O803" s="138"/>
      <c r="P803" s="138" t="s">
        <v>410</v>
      </c>
      <c r="Q803" s="150" t="s">
        <v>151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327"/>
      <c r="C804" s="205">
        <v>44761</v>
      </c>
      <c r="D804" s="205">
        <v>44771</v>
      </c>
      <c r="E804" s="21" t="s">
        <v>98</v>
      </c>
      <c r="F804" s="149">
        <v>21060015</v>
      </c>
      <c r="G804" s="156"/>
      <c r="H804" s="148" t="s">
        <v>157</v>
      </c>
      <c r="I804" s="148"/>
      <c r="J804" s="103"/>
      <c r="K804" s="138" t="s">
        <v>225</v>
      </c>
      <c r="L804" s="184"/>
      <c r="M804" s="150"/>
      <c r="N804" s="150" t="s">
        <v>57</v>
      </c>
      <c r="O804" s="138"/>
      <c r="P804" s="138" t="s">
        <v>410</v>
      </c>
      <c r="Q804" s="150" t="s">
        <v>151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328"/>
      <c r="C805" s="205">
        <v>44761</v>
      </c>
      <c r="D805" s="205">
        <v>44771</v>
      </c>
      <c r="E805" s="21" t="s">
        <v>98</v>
      </c>
      <c r="F805" s="149">
        <v>2111046</v>
      </c>
      <c r="G805" s="156"/>
      <c r="H805" s="148" t="s">
        <v>157</v>
      </c>
      <c r="I805" s="148"/>
      <c r="J805" s="103"/>
      <c r="K805" s="138" t="s">
        <v>225</v>
      </c>
      <c r="L805" s="184"/>
      <c r="M805" s="150"/>
      <c r="N805" s="150" t="s">
        <v>57</v>
      </c>
      <c r="O805" s="138"/>
      <c r="P805" s="138" t="s">
        <v>410</v>
      </c>
      <c r="Q805" s="150" t="s">
        <v>151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866</v>
      </c>
      <c r="C806" s="205">
        <v>44747</v>
      </c>
      <c r="D806" s="205">
        <v>44747</v>
      </c>
      <c r="E806" s="21" t="s">
        <v>19</v>
      </c>
      <c r="F806" s="149">
        <v>868926033944684</v>
      </c>
      <c r="G806" s="148" t="s">
        <v>863</v>
      </c>
      <c r="H806" s="148" t="s">
        <v>138</v>
      </c>
      <c r="I806" s="32" t="s">
        <v>864</v>
      </c>
      <c r="J806" s="157" t="s">
        <v>215</v>
      </c>
      <c r="K806" s="138" t="s">
        <v>865</v>
      </c>
      <c r="L806" s="150" t="s">
        <v>197</v>
      </c>
      <c r="M806" s="150"/>
      <c r="N806" s="138" t="s">
        <v>591</v>
      </c>
      <c r="O806" s="151"/>
      <c r="P806" s="150" t="s">
        <v>166</v>
      </c>
      <c r="Q806" s="150" t="s">
        <v>151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326" t="s">
        <v>323</v>
      </c>
      <c r="C807" s="205">
        <v>44764</v>
      </c>
      <c r="D807" s="205">
        <v>44768</v>
      </c>
      <c r="E807" s="21" t="s">
        <v>39</v>
      </c>
      <c r="F807" s="149">
        <v>860906041229276</v>
      </c>
      <c r="G807" s="148"/>
      <c r="H807" s="148" t="s">
        <v>138</v>
      </c>
      <c r="I807" s="148"/>
      <c r="J807" s="103" t="s">
        <v>709</v>
      </c>
      <c r="K807" s="138"/>
      <c r="L807" s="184" t="s">
        <v>182</v>
      </c>
      <c r="M807" s="150"/>
      <c r="N807" s="150" t="s">
        <v>40</v>
      </c>
      <c r="O807" s="138"/>
      <c r="P807" s="138" t="s">
        <v>150</v>
      </c>
      <c r="Q807" s="150" t="s">
        <v>151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328"/>
      <c r="C808" s="205">
        <v>44764</v>
      </c>
      <c r="D808" s="205">
        <v>44768</v>
      </c>
      <c r="E808" s="21" t="s">
        <v>39</v>
      </c>
      <c r="F808" s="149">
        <v>860906041229276</v>
      </c>
      <c r="G808" s="148"/>
      <c r="H808" s="148" t="s">
        <v>138</v>
      </c>
      <c r="I808" s="148"/>
      <c r="J808" s="103" t="s">
        <v>709</v>
      </c>
      <c r="K808" s="138"/>
      <c r="L808" s="184" t="s">
        <v>182</v>
      </c>
      <c r="M808" s="150"/>
      <c r="N808" s="150" t="s">
        <v>40</v>
      </c>
      <c r="O808" s="138"/>
      <c r="P808" s="138" t="s">
        <v>150</v>
      </c>
      <c r="Q808" s="150" t="s">
        <v>151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326" t="s">
        <v>873</v>
      </c>
      <c r="C809" s="205">
        <v>44755</v>
      </c>
      <c r="D809" s="205">
        <v>44756</v>
      </c>
      <c r="E809" s="21" t="s">
        <v>541</v>
      </c>
      <c r="F809" s="149" t="s">
        <v>867</v>
      </c>
      <c r="G809" s="156"/>
      <c r="H809" s="148" t="s">
        <v>157</v>
      </c>
      <c r="I809" s="223" t="s">
        <v>868</v>
      </c>
      <c r="J809" s="143" t="s">
        <v>691</v>
      </c>
      <c r="K809" s="138" t="s">
        <v>187</v>
      </c>
      <c r="L809" s="184"/>
      <c r="M809" s="150"/>
      <c r="N809" s="150" t="s">
        <v>612</v>
      </c>
      <c r="O809" s="138"/>
      <c r="P809" s="138" t="s">
        <v>410</v>
      </c>
      <c r="Q809" s="150" t="s">
        <v>70</v>
      </c>
      <c r="R809" s="138" t="s">
        <v>23</v>
      </c>
      <c r="S809" s="139" t="s">
        <v>656</v>
      </c>
      <c r="T809" s="140"/>
      <c r="U809" s="175"/>
      <c r="V809" s="21"/>
    </row>
    <row r="810" spans="1:22" ht="16.5" customHeight="1" x14ac:dyDescent="0.25">
      <c r="A810" s="175">
        <v>791</v>
      </c>
      <c r="B810" s="327"/>
      <c r="C810" s="205">
        <v>44746</v>
      </c>
      <c r="D810" s="205">
        <v>44747</v>
      </c>
      <c r="E810" s="21" t="s">
        <v>38</v>
      </c>
      <c r="F810" s="149">
        <v>868183034601398</v>
      </c>
      <c r="G810" s="156"/>
      <c r="H810" s="148" t="s">
        <v>138</v>
      </c>
      <c r="I810" s="148" t="s">
        <v>869</v>
      </c>
      <c r="J810" s="103" t="s">
        <v>475</v>
      </c>
      <c r="K810" s="138" t="s">
        <v>446</v>
      </c>
      <c r="L810" s="184" t="s">
        <v>383</v>
      </c>
      <c r="M810" s="150" t="s">
        <v>161</v>
      </c>
      <c r="N810" s="150" t="s">
        <v>149</v>
      </c>
      <c r="O810" s="138"/>
      <c r="P810" s="138" t="s">
        <v>150</v>
      </c>
      <c r="Q810" s="150" t="s">
        <v>151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327"/>
      <c r="C811" s="205">
        <v>44746</v>
      </c>
      <c r="D811" s="205">
        <v>44747</v>
      </c>
      <c r="E811" s="21" t="s">
        <v>38</v>
      </c>
      <c r="F811" s="149">
        <v>868183033854857</v>
      </c>
      <c r="G811" s="156"/>
      <c r="H811" s="148" t="s">
        <v>138</v>
      </c>
      <c r="I811" s="148"/>
      <c r="J811" s="103" t="s">
        <v>146</v>
      </c>
      <c r="K811" s="138"/>
      <c r="L811" s="184"/>
      <c r="M811" s="150" t="s">
        <v>161</v>
      </c>
      <c r="N811" s="150" t="s">
        <v>40</v>
      </c>
      <c r="O811" s="138"/>
      <c r="P811" s="138" t="s">
        <v>150</v>
      </c>
      <c r="Q811" s="150" t="s">
        <v>151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327"/>
      <c r="C812" s="205">
        <v>44746</v>
      </c>
      <c r="D812" s="205">
        <v>44747</v>
      </c>
      <c r="E812" s="21" t="s">
        <v>38</v>
      </c>
      <c r="F812" s="149">
        <v>868183033811527</v>
      </c>
      <c r="G812" s="156"/>
      <c r="H812" s="148" t="s">
        <v>138</v>
      </c>
      <c r="I812" s="148"/>
      <c r="J812" s="103" t="s">
        <v>146</v>
      </c>
      <c r="K812" s="138"/>
      <c r="L812" s="184" t="s">
        <v>237</v>
      </c>
      <c r="M812" s="150" t="s">
        <v>161</v>
      </c>
      <c r="N812" s="150" t="s">
        <v>40</v>
      </c>
      <c r="O812" s="138"/>
      <c r="P812" s="138" t="s">
        <v>150</v>
      </c>
      <c r="Q812" s="150" t="s">
        <v>151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327"/>
      <c r="C813" s="205">
        <v>44746</v>
      </c>
      <c r="D813" s="205">
        <v>44747</v>
      </c>
      <c r="E813" s="21" t="s">
        <v>16</v>
      </c>
      <c r="F813" s="149">
        <v>866104024788005</v>
      </c>
      <c r="G813" s="156"/>
      <c r="H813" s="148" t="s">
        <v>138</v>
      </c>
      <c r="I813" s="148"/>
      <c r="J813" s="103" t="s">
        <v>219</v>
      </c>
      <c r="K813" s="138"/>
      <c r="L813" s="184" t="s">
        <v>154</v>
      </c>
      <c r="M813" s="150" t="s">
        <v>142</v>
      </c>
      <c r="N813" s="150" t="s">
        <v>870</v>
      </c>
      <c r="O813" s="138"/>
      <c r="P813" s="138" t="s">
        <v>150</v>
      </c>
      <c r="Q813" s="150" t="s">
        <v>151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327"/>
      <c r="C814" s="205">
        <v>44746</v>
      </c>
      <c r="D814" s="205">
        <v>44747</v>
      </c>
      <c r="E814" s="21" t="s">
        <v>16</v>
      </c>
      <c r="F814" s="149">
        <v>863586034546527</v>
      </c>
      <c r="G814" s="156"/>
      <c r="H814" s="148" t="s">
        <v>138</v>
      </c>
      <c r="I814" s="148"/>
      <c r="J814" s="103" t="s">
        <v>184</v>
      </c>
      <c r="K814" s="138"/>
      <c r="L814" s="184" t="s">
        <v>154</v>
      </c>
      <c r="M814" s="150" t="s">
        <v>142</v>
      </c>
      <c r="N814" s="150" t="s">
        <v>870</v>
      </c>
      <c r="O814" s="138"/>
      <c r="P814" s="138" t="s">
        <v>150</v>
      </c>
      <c r="Q814" s="150" t="s">
        <v>151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328"/>
      <c r="C815" s="205">
        <v>44746</v>
      </c>
      <c r="D815" s="205">
        <v>44747</v>
      </c>
      <c r="E815" s="21" t="s">
        <v>19</v>
      </c>
      <c r="F815" s="149">
        <v>866192037808530</v>
      </c>
      <c r="G815" s="156"/>
      <c r="H815" s="148" t="s">
        <v>138</v>
      </c>
      <c r="I815" s="148" t="s">
        <v>338</v>
      </c>
      <c r="J815" s="103" t="s">
        <v>871</v>
      </c>
      <c r="K815" s="150" t="s">
        <v>872</v>
      </c>
      <c r="L815" s="184" t="s">
        <v>192</v>
      </c>
      <c r="M815" s="150"/>
      <c r="N815" s="150" t="s">
        <v>189</v>
      </c>
      <c r="O815" s="138"/>
      <c r="P815" s="138" t="s">
        <v>150</v>
      </c>
      <c r="Q815" s="150" t="s">
        <v>151</v>
      </c>
      <c r="R815" s="138" t="s">
        <v>28</v>
      </c>
      <c r="S815" s="139" t="s">
        <v>30</v>
      </c>
      <c r="T815" s="140" t="s">
        <v>75</v>
      </c>
      <c r="U815" s="175"/>
      <c r="V815" s="21"/>
    </row>
    <row r="816" spans="1:22" ht="16.5" customHeight="1" x14ac:dyDescent="0.25">
      <c r="A816" s="175">
        <v>797</v>
      </c>
      <c r="B816" s="326" t="s">
        <v>885</v>
      </c>
      <c r="C816" s="205">
        <v>44754</v>
      </c>
      <c r="D816" s="205">
        <v>44771</v>
      </c>
      <c r="E816" s="21" t="s">
        <v>38</v>
      </c>
      <c r="F816" s="149">
        <v>868183033828067</v>
      </c>
      <c r="G816" s="156"/>
      <c r="H816" s="148" t="s">
        <v>138</v>
      </c>
      <c r="I816" s="148"/>
      <c r="J816" s="103" t="s">
        <v>874</v>
      </c>
      <c r="K816" s="138" t="s">
        <v>875</v>
      </c>
      <c r="L816" s="184" t="s">
        <v>369</v>
      </c>
      <c r="M816" s="150"/>
      <c r="N816" s="150" t="s">
        <v>899</v>
      </c>
      <c r="O816" s="144"/>
      <c r="P816" s="138" t="s">
        <v>166</v>
      </c>
      <c r="Q816" s="150" t="s">
        <v>70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327"/>
      <c r="C817" s="205">
        <v>44754</v>
      </c>
      <c r="D817" s="205">
        <v>44771</v>
      </c>
      <c r="E817" s="21" t="s">
        <v>38</v>
      </c>
      <c r="F817" s="149">
        <v>860157040218262</v>
      </c>
      <c r="G817" s="156"/>
      <c r="H817" s="148" t="s">
        <v>138</v>
      </c>
      <c r="I817" s="148"/>
      <c r="J817" s="103" t="s">
        <v>876</v>
      </c>
      <c r="K817" s="138" t="s">
        <v>877</v>
      </c>
      <c r="L817" s="184" t="s">
        <v>160</v>
      </c>
      <c r="M817" s="150" t="s">
        <v>161</v>
      </c>
      <c r="N817" s="150" t="s">
        <v>878</v>
      </c>
      <c r="O817" s="138"/>
      <c r="P817" s="138" t="s">
        <v>150</v>
      </c>
      <c r="Q817" s="150" t="s">
        <v>70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327"/>
      <c r="C818" s="205">
        <v>44754</v>
      </c>
      <c r="D818" s="205">
        <v>44771</v>
      </c>
      <c r="E818" s="21" t="s">
        <v>38</v>
      </c>
      <c r="F818" s="149">
        <v>868183034604988</v>
      </c>
      <c r="G818" s="156"/>
      <c r="H818" s="148" t="s">
        <v>138</v>
      </c>
      <c r="I818" s="148"/>
      <c r="J818" s="103" t="s">
        <v>879</v>
      </c>
      <c r="K818" s="138" t="s">
        <v>880</v>
      </c>
      <c r="L818" s="184" t="s">
        <v>160</v>
      </c>
      <c r="M818" s="150" t="s">
        <v>161</v>
      </c>
      <c r="N818" s="150" t="s">
        <v>881</v>
      </c>
      <c r="O818" s="138"/>
      <c r="P818" s="138" t="s">
        <v>150</v>
      </c>
      <c r="Q818" s="150" t="s">
        <v>70</v>
      </c>
      <c r="R818" s="138" t="s">
        <v>71</v>
      </c>
      <c r="S818" s="139" t="s">
        <v>177</v>
      </c>
      <c r="T818" s="140"/>
      <c r="U818" s="175"/>
      <c r="V818" s="21"/>
    </row>
    <row r="819" spans="1:22" ht="16.5" customHeight="1" x14ac:dyDescent="0.25">
      <c r="A819" s="175">
        <v>800</v>
      </c>
      <c r="B819" s="327"/>
      <c r="C819" s="205">
        <v>44754</v>
      </c>
      <c r="D819" s="205">
        <v>44771</v>
      </c>
      <c r="E819" s="21" t="s">
        <v>38</v>
      </c>
      <c r="F819" s="149">
        <v>868183034650981</v>
      </c>
      <c r="G819" s="156"/>
      <c r="H819" s="148" t="s">
        <v>138</v>
      </c>
      <c r="I819" s="148" t="s">
        <v>699</v>
      </c>
      <c r="J819" s="103" t="s">
        <v>882</v>
      </c>
      <c r="K819" s="138"/>
      <c r="L819" s="138" t="s">
        <v>298</v>
      </c>
      <c r="M819" s="150" t="s">
        <v>161</v>
      </c>
      <c r="N819" s="150" t="s">
        <v>40</v>
      </c>
      <c r="O819" s="138"/>
      <c r="P819" s="138" t="s">
        <v>150</v>
      </c>
      <c r="Q819" s="150" t="s">
        <v>70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328"/>
      <c r="C820" s="205">
        <v>44754</v>
      </c>
      <c r="D820" s="205">
        <v>44771</v>
      </c>
      <c r="E820" s="21" t="s">
        <v>38</v>
      </c>
      <c r="F820" s="149">
        <v>868183034755467</v>
      </c>
      <c r="G820" s="156"/>
      <c r="H820" s="148" t="s">
        <v>138</v>
      </c>
      <c r="I820" s="148"/>
      <c r="J820" s="103" t="s">
        <v>883</v>
      </c>
      <c r="K820" s="138" t="s">
        <v>266</v>
      </c>
      <c r="L820" s="149" t="s">
        <v>369</v>
      </c>
      <c r="M820" s="150" t="s">
        <v>161</v>
      </c>
      <c r="N820" s="150" t="s">
        <v>884</v>
      </c>
      <c r="O820" s="138"/>
      <c r="P820" s="138" t="s">
        <v>150</v>
      </c>
      <c r="Q820" s="150" t="s">
        <v>70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326" t="s">
        <v>321</v>
      </c>
      <c r="C821" s="205">
        <v>44743</v>
      </c>
      <c r="D821" s="205">
        <v>44755</v>
      </c>
      <c r="E821" s="21" t="s">
        <v>38</v>
      </c>
      <c r="F821" s="149">
        <v>868183037784258</v>
      </c>
      <c r="G821" s="148"/>
      <c r="H821" s="148" t="s">
        <v>138</v>
      </c>
      <c r="I821" s="148"/>
      <c r="J821" s="103" t="s">
        <v>227</v>
      </c>
      <c r="K821" s="138"/>
      <c r="L821" s="184"/>
      <c r="M821" s="150" t="s">
        <v>161</v>
      </c>
      <c r="N821" s="150" t="s">
        <v>40</v>
      </c>
      <c r="O821" s="138"/>
      <c r="P821" s="138" t="s">
        <v>150</v>
      </c>
      <c r="Q821" s="150" t="s">
        <v>151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327"/>
      <c r="C822" s="205">
        <v>44754</v>
      </c>
      <c r="D822" s="205">
        <v>44755</v>
      </c>
      <c r="E822" s="21" t="s">
        <v>38</v>
      </c>
      <c r="F822" s="149">
        <v>868183035896013</v>
      </c>
      <c r="G822" s="156"/>
      <c r="H822" s="148" t="s">
        <v>138</v>
      </c>
      <c r="I822" s="148"/>
      <c r="J822" s="103" t="s">
        <v>227</v>
      </c>
      <c r="K822" s="138"/>
      <c r="L822" s="184" t="s">
        <v>220</v>
      </c>
      <c r="M822" s="150" t="s">
        <v>161</v>
      </c>
      <c r="N822" s="150" t="s">
        <v>40</v>
      </c>
      <c r="O822" s="138"/>
      <c r="P822" s="138" t="s">
        <v>150</v>
      </c>
      <c r="Q822" s="150" t="s">
        <v>151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327"/>
      <c r="C823" s="205">
        <v>44754</v>
      </c>
      <c r="D823" s="205">
        <v>44755</v>
      </c>
      <c r="E823" s="21" t="s">
        <v>38</v>
      </c>
      <c r="F823" s="149">
        <v>868183037809105</v>
      </c>
      <c r="G823" s="156"/>
      <c r="H823" s="148" t="s">
        <v>138</v>
      </c>
      <c r="I823" s="148"/>
      <c r="J823" s="103" t="s">
        <v>227</v>
      </c>
      <c r="K823" s="138" t="s">
        <v>856</v>
      </c>
      <c r="L823" s="184" t="s">
        <v>160</v>
      </c>
      <c r="M823" s="150" t="s">
        <v>161</v>
      </c>
      <c r="N823" s="150" t="s">
        <v>149</v>
      </c>
      <c r="O823" s="138"/>
      <c r="P823" s="138" t="s">
        <v>150</v>
      </c>
      <c r="Q823" s="150" t="s">
        <v>151</v>
      </c>
      <c r="R823" s="138" t="s">
        <v>71</v>
      </c>
      <c r="S823" s="139" t="s">
        <v>152</v>
      </c>
      <c r="T823" s="140"/>
      <c r="U823" s="175"/>
      <c r="V823" s="21"/>
    </row>
    <row r="824" spans="1:22" ht="16.5" customHeight="1" x14ac:dyDescent="0.25">
      <c r="A824" s="175">
        <v>805</v>
      </c>
      <c r="B824" s="327"/>
      <c r="C824" s="205">
        <v>44754</v>
      </c>
      <c r="D824" s="205">
        <v>44755</v>
      </c>
      <c r="E824" s="21" t="s">
        <v>38</v>
      </c>
      <c r="F824" s="149">
        <v>868183034584537</v>
      </c>
      <c r="G824" s="156"/>
      <c r="H824" s="148" t="s">
        <v>138</v>
      </c>
      <c r="I824" s="148"/>
      <c r="J824" s="103" t="s">
        <v>227</v>
      </c>
      <c r="K824" s="138" t="s">
        <v>225</v>
      </c>
      <c r="L824" s="138" t="s">
        <v>237</v>
      </c>
      <c r="M824" s="150" t="s">
        <v>161</v>
      </c>
      <c r="N824" s="150" t="s">
        <v>149</v>
      </c>
      <c r="O824" s="138"/>
      <c r="P824" s="138" t="s">
        <v>150</v>
      </c>
      <c r="Q824" s="150" t="s">
        <v>151</v>
      </c>
      <c r="R824" s="138" t="s">
        <v>71</v>
      </c>
      <c r="S824" s="139" t="s">
        <v>156</v>
      </c>
      <c r="T824" s="140"/>
      <c r="U824" s="175"/>
      <c r="V824" s="21"/>
    </row>
    <row r="825" spans="1:22" ht="16.5" customHeight="1" x14ac:dyDescent="0.25">
      <c r="A825" s="175">
        <v>806</v>
      </c>
      <c r="B825" s="327"/>
      <c r="C825" s="205">
        <v>44770</v>
      </c>
      <c r="D825" s="205">
        <v>44776</v>
      </c>
      <c r="E825" s="21" t="s">
        <v>38</v>
      </c>
      <c r="F825" s="149">
        <v>868183034607767</v>
      </c>
      <c r="G825" s="156"/>
      <c r="H825" s="148" t="s">
        <v>138</v>
      </c>
      <c r="I825" s="148"/>
      <c r="J825" s="103" t="s">
        <v>227</v>
      </c>
      <c r="K825" s="138"/>
      <c r="L825" s="138" t="s">
        <v>369</v>
      </c>
      <c r="M825" s="150" t="s">
        <v>161</v>
      </c>
      <c r="N825" s="150" t="s">
        <v>40</v>
      </c>
      <c r="O825" s="138"/>
      <c r="P825" s="138" t="s">
        <v>150</v>
      </c>
      <c r="Q825" s="150" t="s">
        <v>151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327"/>
      <c r="C826" s="205">
        <v>44770</v>
      </c>
      <c r="D826" s="205">
        <v>44776</v>
      </c>
      <c r="E826" s="21" t="s">
        <v>38</v>
      </c>
      <c r="F826" s="149">
        <v>868183033827796</v>
      </c>
      <c r="G826" s="156"/>
      <c r="H826" s="148" t="s">
        <v>138</v>
      </c>
      <c r="I826" s="49"/>
      <c r="J826" s="103" t="s">
        <v>903</v>
      </c>
      <c r="K826" s="138" t="s">
        <v>520</v>
      </c>
      <c r="L826" s="149" t="s">
        <v>273</v>
      </c>
      <c r="M826" s="150" t="s">
        <v>161</v>
      </c>
      <c r="N826" s="150" t="s">
        <v>548</v>
      </c>
      <c r="O826" s="138"/>
      <c r="P826" s="138" t="s">
        <v>150</v>
      </c>
      <c r="Q826" s="150" t="s">
        <v>151</v>
      </c>
      <c r="R826" s="138" t="s">
        <v>71</v>
      </c>
      <c r="S826" s="139" t="s">
        <v>152</v>
      </c>
      <c r="T826" s="140"/>
      <c r="U826" s="175"/>
      <c r="V826" s="21"/>
    </row>
    <row r="827" spans="1:22" ht="16.5" customHeight="1" x14ac:dyDescent="0.25">
      <c r="A827" s="175">
        <v>808</v>
      </c>
      <c r="B827" s="327"/>
      <c r="C827" s="205">
        <v>44770</v>
      </c>
      <c r="D827" s="205">
        <v>44776</v>
      </c>
      <c r="E827" s="21" t="s">
        <v>38</v>
      </c>
      <c r="F827" s="149">
        <v>868183034723390</v>
      </c>
      <c r="G827" s="156"/>
      <c r="H827" s="148" t="s">
        <v>138</v>
      </c>
      <c r="I827" s="49"/>
      <c r="J827" s="103" t="s">
        <v>227</v>
      </c>
      <c r="K827" s="138"/>
      <c r="L827" s="138" t="s">
        <v>369</v>
      </c>
      <c r="M827" s="150" t="s">
        <v>161</v>
      </c>
      <c r="N827" s="150" t="s">
        <v>40</v>
      </c>
      <c r="O827" s="138"/>
      <c r="P827" s="138" t="s">
        <v>150</v>
      </c>
      <c r="Q827" s="150" t="s">
        <v>151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327"/>
      <c r="C828" s="205">
        <v>44770</v>
      </c>
      <c r="D828" s="205">
        <v>44776</v>
      </c>
      <c r="E828" s="21" t="s">
        <v>38</v>
      </c>
      <c r="F828" s="149">
        <v>860157040236496</v>
      </c>
      <c r="G828" s="156"/>
      <c r="H828" s="148" t="s">
        <v>138</v>
      </c>
      <c r="I828" s="156"/>
      <c r="J828" s="103" t="s">
        <v>632</v>
      </c>
      <c r="K828" s="138"/>
      <c r="L828" s="138" t="s">
        <v>886</v>
      </c>
      <c r="M828" s="150" t="s">
        <v>161</v>
      </c>
      <c r="N828" s="150" t="s">
        <v>40</v>
      </c>
      <c r="O828" s="138"/>
      <c r="P828" s="138" t="s">
        <v>150</v>
      </c>
      <c r="Q828" s="150" t="s">
        <v>151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327"/>
      <c r="C829" s="205">
        <v>44770</v>
      </c>
      <c r="D829" s="205">
        <v>44776</v>
      </c>
      <c r="E829" s="21" t="s">
        <v>38</v>
      </c>
      <c r="F829" s="149">
        <v>868183034653274</v>
      </c>
      <c r="G829" s="156"/>
      <c r="H829" s="148" t="s">
        <v>138</v>
      </c>
      <c r="I829" s="156"/>
      <c r="J829" s="103" t="s">
        <v>158</v>
      </c>
      <c r="K829" s="138"/>
      <c r="L829" s="138" t="s">
        <v>369</v>
      </c>
      <c r="M829" s="150" t="s">
        <v>161</v>
      </c>
      <c r="N829" s="150" t="s">
        <v>40</v>
      </c>
      <c r="O829" s="138"/>
      <c r="P829" s="138" t="s">
        <v>150</v>
      </c>
      <c r="Q829" s="150" t="s">
        <v>151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327"/>
      <c r="C830" s="205">
        <v>44770</v>
      </c>
      <c r="D830" s="205">
        <v>44776</v>
      </c>
      <c r="E830" s="21" t="s">
        <v>38</v>
      </c>
      <c r="F830" s="149">
        <v>868183034655337</v>
      </c>
      <c r="G830" s="156"/>
      <c r="H830" s="148" t="s">
        <v>138</v>
      </c>
      <c r="I830" s="156"/>
      <c r="J830" s="103" t="s">
        <v>158</v>
      </c>
      <c r="K830" s="138"/>
      <c r="L830" s="138" t="s">
        <v>160</v>
      </c>
      <c r="M830" s="150" t="s">
        <v>161</v>
      </c>
      <c r="N830" s="150" t="s">
        <v>40</v>
      </c>
      <c r="O830" s="138"/>
      <c r="P830" s="138" t="s">
        <v>150</v>
      </c>
      <c r="Q830" s="150" t="s">
        <v>151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327"/>
      <c r="C831" s="205">
        <v>44743</v>
      </c>
      <c r="D831" s="205">
        <v>44755</v>
      </c>
      <c r="E831" s="21" t="s">
        <v>16</v>
      </c>
      <c r="F831" s="149">
        <v>862631034711449</v>
      </c>
      <c r="G831" s="156"/>
      <c r="H831" s="148" t="s">
        <v>138</v>
      </c>
      <c r="I831" s="148"/>
      <c r="J831" s="103" t="s">
        <v>227</v>
      </c>
      <c r="K831" s="138"/>
      <c r="L831" s="184"/>
      <c r="M831" s="150" t="s">
        <v>142</v>
      </c>
      <c r="N831" s="150" t="s">
        <v>40</v>
      </c>
      <c r="O831" s="138"/>
      <c r="P831" s="138" t="s">
        <v>150</v>
      </c>
      <c r="Q831" s="150" t="s">
        <v>151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327"/>
      <c r="C832" s="205">
        <v>44754</v>
      </c>
      <c r="D832" s="205">
        <v>44755</v>
      </c>
      <c r="E832" s="21" t="s">
        <v>16</v>
      </c>
      <c r="F832" s="149">
        <v>862694037983309</v>
      </c>
      <c r="G832" s="148"/>
      <c r="H832" s="148" t="s">
        <v>138</v>
      </c>
      <c r="I832" s="148"/>
      <c r="J832" s="103" t="s">
        <v>632</v>
      </c>
      <c r="K832" s="138"/>
      <c r="L832" s="184"/>
      <c r="M832" s="150" t="s">
        <v>142</v>
      </c>
      <c r="N832" s="150" t="s">
        <v>40</v>
      </c>
      <c r="O832" s="138"/>
      <c r="P832" s="138" t="s">
        <v>150</v>
      </c>
      <c r="Q832" s="150" t="s">
        <v>151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327"/>
      <c r="C833" s="205">
        <v>44770</v>
      </c>
      <c r="D833" s="205">
        <v>44776</v>
      </c>
      <c r="E833" s="21" t="s">
        <v>16</v>
      </c>
      <c r="F833" s="149">
        <v>864811037279937</v>
      </c>
      <c r="G833" s="156"/>
      <c r="H833" s="148" t="s">
        <v>138</v>
      </c>
      <c r="I833" s="148"/>
      <c r="J833" s="103" t="s">
        <v>632</v>
      </c>
      <c r="K833" s="138"/>
      <c r="L833" s="184"/>
      <c r="M833" s="150" t="s">
        <v>142</v>
      </c>
      <c r="N833" s="150" t="s">
        <v>40</v>
      </c>
      <c r="O833" s="138"/>
      <c r="P833" s="138" t="s">
        <v>150</v>
      </c>
      <c r="Q833" s="150" t="s">
        <v>151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327"/>
      <c r="C834" s="205">
        <v>44743</v>
      </c>
      <c r="D834" s="205">
        <v>44755</v>
      </c>
      <c r="E834" s="21" t="s">
        <v>17</v>
      </c>
      <c r="F834" s="149">
        <v>866104028820747</v>
      </c>
      <c r="G834" s="148"/>
      <c r="H834" s="148" t="s">
        <v>138</v>
      </c>
      <c r="I834" s="148"/>
      <c r="J834" s="103" t="s">
        <v>158</v>
      </c>
      <c r="K834" s="138" t="s">
        <v>187</v>
      </c>
      <c r="L834" s="184"/>
      <c r="M834" s="150" t="s">
        <v>526</v>
      </c>
      <c r="N834" s="150" t="s">
        <v>591</v>
      </c>
      <c r="O834" s="138"/>
      <c r="P834" s="138" t="s">
        <v>166</v>
      </c>
      <c r="Q834" s="150" t="s">
        <v>151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327"/>
      <c r="C835" s="205">
        <v>44754</v>
      </c>
      <c r="D835" s="205">
        <v>44755</v>
      </c>
      <c r="E835" s="21" t="s">
        <v>17</v>
      </c>
      <c r="F835" s="149">
        <v>866104022163672</v>
      </c>
      <c r="G835" s="148"/>
      <c r="H835" s="148" t="s">
        <v>138</v>
      </c>
      <c r="I835" s="148"/>
      <c r="J835" s="103" t="s">
        <v>632</v>
      </c>
      <c r="K835" s="138"/>
      <c r="L835" s="150" t="s">
        <v>527</v>
      </c>
      <c r="M835" s="150" t="s">
        <v>526</v>
      </c>
      <c r="N835" s="150" t="s">
        <v>40</v>
      </c>
      <c r="O835" s="138"/>
      <c r="P835" s="138" t="s">
        <v>150</v>
      </c>
      <c r="Q835" s="150" t="s">
        <v>151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327"/>
      <c r="C836" s="205">
        <v>44770</v>
      </c>
      <c r="D836" s="205">
        <v>44776</v>
      </c>
      <c r="E836" s="21" t="s">
        <v>17</v>
      </c>
      <c r="F836" s="149">
        <v>866104028831819</v>
      </c>
      <c r="G836" s="148"/>
      <c r="H836" s="148" t="s">
        <v>138</v>
      </c>
      <c r="I836" s="148"/>
      <c r="J836" s="103" t="s">
        <v>227</v>
      </c>
      <c r="K836" s="138"/>
      <c r="L836" s="184" t="s">
        <v>526</v>
      </c>
      <c r="M836" s="150"/>
      <c r="N836" s="150" t="s">
        <v>216</v>
      </c>
      <c r="O836" s="138"/>
      <c r="P836" s="138" t="s">
        <v>150</v>
      </c>
      <c r="Q836" s="150" t="s">
        <v>151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327"/>
      <c r="C837" s="205">
        <v>44770</v>
      </c>
      <c r="D837" s="205">
        <v>44776</v>
      </c>
      <c r="E837" s="21" t="s">
        <v>17</v>
      </c>
      <c r="F837" s="149">
        <v>866104022169471</v>
      </c>
      <c r="G837" s="148"/>
      <c r="H837" s="148" t="s">
        <v>138</v>
      </c>
      <c r="I837" s="148"/>
      <c r="J837" s="103" t="s">
        <v>227</v>
      </c>
      <c r="K837" s="138"/>
      <c r="L837" s="184" t="s">
        <v>526</v>
      </c>
      <c r="M837" s="150"/>
      <c r="N837" s="150" t="s">
        <v>216</v>
      </c>
      <c r="O837" s="138"/>
      <c r="P837" s="138" t="s">
        <v>150</v>
      </c>
      <c r="Q837" s="150" t="s">
        <v>151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327"/>
      <c r="C838" s="205">
        <v>44770</v>
      </c>
      <c r="D838" s="205">
        <v>44776</v>
      </c>
      <c r="E838" s="21" t="s">
        <v>17</v>
      </c>
      <c r="F838" s="149">
        <v>863586032909594</v>
      </c>
      <c r="G838" s="148"/>
      <c r="H838" s="148" t="s">
        <v>138</v>
      </c>
      <c r="I838" s="148"/>
      <c r="J838" s="103" t="s">
        <v>227</v>
      </c>
      <c r="K838" s="138"/>
      <c r="L838" s="149" t="s">
        <v>901</v>
      </c>
      <c r="M838" s="150" t="s">
        <v>526</v>
      </c>
      <c r="N838" s="150" t="s">
        <v>40</v>
      </c>
      <c r="O838" s="138"/>
      <c r="P838" s="138" t="s">
        <v>150</v>
      </c>
      <c r="Q838" s="150" t="s">
        <v>151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327"/>
      <c r="C839" s="205">
        <v>44770</v>
      </c>
      <c r="D839" s="205">
        <v>44776</v>
      </c>
      <c r="E839" s="21" t="s">
        <v>17</v>
      </c>
      <c r="F839" s="149">
        <v>866104022163680</v>
      </c>
      <c r="G839" s="148"/>
      <c r="H839" s="148" t="s">
        <v>138</v>
      </c>
      <c r="I839" s="49"/>
      <c r="J839" s="103" t="s">
        <v>227</v>
      </c>
      <c r="K839" s="138"/>
      <c r="L839" s="149" t="s">
        <v>902</v>
      </c>
      <c r="M839" s="150" t="s">
        <v>526</v>
      </c>
      <c r="N839" s="150" t="s">
        <v>40</v>
      </c>
      <c r="O839" s="138"/>
      <c r="P839" s="138" t="s">
        <v>150</v>
      </c>
      <c r="Q839" s="150" t="s">
        <v>151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327"/>
      <c r="C840" s="205">
        <v>44750</v>
      </c>
      <c r="D840" s="205">
        <v>44755</v>
      </c>
      <c r="E840" s="21" t="s">
        <v>132</v>
      </c>
      <c r="F840" s="149">
        <v>862205051199125</v>
      </c>
      <c r="G840" s="148"/>
      <c r="H840" s="148" t="s">
        <v>138</v>
      </c>
      <c r="I840" s="148" t="s">
        <v>887</v>
      </c>
      <c r="J840" s="103" t="s">
        <v>227</v>
      </c>
      <c r="K840" s="138" t="s">
        <v>888</v>
      </c>
      <c r="L840" s="184"/>
      <c r="M840" s="150" t="s">
        <v>175</v>
      </c>
      <c r="N840" s="150" t="s">
        <v>322</v>
      </c>
      <c r="O840" s="138"/>
      <c r="P840" s="138" t="s">
        <v>150</v>
      </c>
      <c r="Q840" s="150" t="s">
        <v>151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327"/>
      <c r="C841" s="205">
        <v>44750</v>
      </c>
      <c r="D841" s="205">
        <v>44755</v>
      </c>
      <c r="E841" s="21" t="s">
        <v>132</v>
      </c>
      <c r="F841" s="149">
        <v>862205051233775</v>
      </c>
      <c r="G841" s="148"/>
      <c r="H841" s="148" t="s">
        <v>138</v>
      </c>
      <c r="I841" s="148" t="s">
        <v>887</v>
      </c>
      <c r="J841" s="103" t="s">
        <v>227</v>
      </c>
      <c r="K841" s="138" t="s">
        <v>888</v>
      </c>
      <c r="L841" s="184"/>
      <c r="M841" s="150" t="s">
        <v>175</v>
      </c>
      <c r="N841" s="150" t="s">
        <v>322</v>
      </c>
      <c r="O841" s="138"/>
      <c r="P841" s="138" t="s">
        <v>150</v>
      </c>
      <c r="Q841" s="150" t="s">
        <v>151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327"/>
      <c r="C842" s="205">
        <v>44750</v>
      </c>
      <c r="D842" s="205">
        <v>44755</v>
      </c>
      <c r="E842" s="21" t="s">
        <v>132</v>
      </c>
      <c r="F842" s="149">
        <v>862205051182873</v>
      </c>
      <c r="G842" s="148"/>
      <c r="H842" s="148" t="s">
        <v>138</v>
      </c>
      <c r="I842" s="148" t="s">
        <v>887</v>
      </c>
      <c r="J842" s="103" t="s">
        <v>632</v>
      </c>
      <c r="K842" s="138" t="s">
        <v>889</v>
      </c>
      <c r="L842" s="184"/>
      <c r="M842" s="150" t="s">
        <v>175</v>
      </c>
      <c r="N842" s="150" t="s">
        <v>322</v>
      </c>
      <c r="O842" s="138"/>
      <c r="P842" s="138" t="s">
        <v>150</v>
      </c>
      <c r="Q842" s="150" t="s">
        <v>151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327"/>
      <c r="C843" s="205">
        <v>44754</v>
      </c>
      <c r="D843" s="205">
        <v>44755</v>
      </c>
      <c r="E843" s="21" t="s">
        <v>890</v>
      </c>
      <c r="F843" s="149" t="s">
        <v>664</v>
      </c>
      <c r="G843" s="148"/>
      <c r="H843" s="148" t="s">
        <v>157</v>
      </c>
      <c r="I843" s="148"/>
      <c r="J843" s="103"/>
      <c r="K843" s="138" t="s">
        <v>891</v>
      </c>
      <c r="L843" s="184"/>
      <c r="M843" s="150"/>
      <c r="N843" s="150" t="s">
        <v>57</v>
      </c>
      <c r="O843" s="138"/>
      <c r="P843" s="138" t="s">
        <v>410</v>
      </c>
      <c r="Q843" s="150" t="s">
        <v>151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327"/>
      <c r="C844" s="205">
        <v>44754</v>
      </c>
      <c r="D844" s="205">
        <v>44755</v>
      </c>
      <c r="E844" s="21" t="s">
        <v>43</v>
      </c>
      <c r="F844" s="149">
        <v>867717030475132</v>
      </c>
      <c r="G844" s="148"/>
      <c r="H844" s="148" t="s">
        <v>138</v>
      </c>
      <c r="I844" s="148"/>
      <c r="J844" s="103" t="s">
        <v>227</v>
      </c>
      <c r="K844" s="138"/>
      <c r="L844" s="184" t="s">
        <v>233</v>
      </c>
      <c r="M844" s="150" t="s">
        <v>161</v>
      </c>
      <c r="N844" s="150" t="s">
        <v>40</v>
      </c>
      <c r="O844" s="138"/>
      <c r="P844" s="138" t="s">
        <v>150</v>
      </c>
      <c r="Q844" s="150" t="s">
        <v>151</v>
      </c>
      <c r="R844" s="138" t="s">
        <v>836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327"/>
      <c r="C845" s="205">
        <v>44770</v>
      </c>
      <c r="D845" s="205">
        <v>44776</v>
      </c>
      <c r="E845" s="21" t="s">
        <v>43</v>
      </c>
      <c r="F845" s="149">
        <v>867717030421771</v>
      </c>
      <c r="G845" s="156"/>
      <c r="H845" s="148" t="s">
        <v>138</v>
      </c>
      <c r="I845" s="148"/>
      <c r="J845" s="103" t="s">
        <v>227</v>
      </c>
      <c r="K845" s="138" t="s">
        <v>892</v>
      </c>
      <c r="L845" s="184" t="s">
        <v>273</v>
      </c>
      <c r="M845" s="150" t="s">
        <v>161</v>
      </c>
      <c r="N845" s="150" t="s">
        <v>591</v>
      </c>
      <c r="O845" s="138"/>
      <c r="P845" s="138" t="s">
        <v>166</v>
      </c>
      <c r="Q845" s="150" t="s">
        <v>151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327"/>
      <c r="C846" s="205">
        <v>44770</v>
      </c>
      <c r="D846" s="205">
        <v>44776</v>
      </c>
      <c r="E846" s="21" t="s">
        <v>14</v>
      </c>
      <c r="F846" s="149">
        <v>866762029425921</v>
      </c>
      <c r="G846" s="156"/>
      <c r="H846" s="148" t="s">
        <v>138</v>
      </c>
      <c r="I846" s="148"/>
      <c r="J846" s="103" t="s">
        <v>158</v>
      </c>
      <c r="K846" s="138"/>
      <c r="L846" s="184" t="s">
        <v>427</v>
      </c>
      <c r="M846" s="150"/>
      <c r="N846" s="150" t="s">
        <v>40</v>
      </c>
      <c r="O846" s="138"/>
      <c r="P846" s="138" t="s">
        <v>150</v>
      </c>
      <c r="Q846" s="150" t="s">
        <v>151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327"/>
      <c r="C847" s="205">
        <v>44770</v>
      </c>
      <c r="D847" s="205">
        <v>44776</v>
      </c>
      <c r="E847" s="21" t="s">
        <v>20</v>
      </c>
      <c r="F847" s="149">
        <v>865209034369844</v>
      </c>
      <c r="G847" s="156"/>
      <c r="H847" s="148" t="s">
        <v>138</v>
      </c>
      <c r="I847" s="148"/>
      <c r="J847" s="103" t="s">
        <v>227</v>
      </c>
      <c r="K847" s="138"/>
      <c r="L847" s="184" t="s">
        <v>441</v>
      </c>
      <c r="M847" s="150"/>
      <c r="N847" s="150" t="s">
        <v>40</v>
      </c>
      <c r="O847" s="138"/>
      <c r="P847" s="138" t="s">
        <v>150</v>
      </c>
      <c r="Q847" s="150" t="s">
        <v>151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328"/>
      <c r="C848" s="205">
        <v>44770</v>
      </c>
      <c r="D848" s="205">
        <v>44776</v>
      </c>
      <c r="E848" s="21" t="s">
        <v>20</v>
      </c>
      <c r="F848" s="149">
        <v>865209034444886</v>
      </c>
      <c r="G848" s="156"/>
      <c r="H848" s="148" t="s">
        <v>138</v>
      </c>
      <c r="I848" s="148"/>
      <c r="J848" s="103" t="s">
        <v>632</v>
      </c>
      <c r="K848" s="138"/>
      <c r="L848" s="184" t="s">
        <v>900</v>
      </c>
      <c r="M848" s="184" t="s">
        <v>441</v>
      </c>
      <c r="N848" s="150" t="s">
        <v>40</v>
      </c>
      <c r="O848" s="138"/>
      <c r="P848" s="138" t="s">
        <v>150</v>
      </c>
      <c r="Q848" s="150" t="s">
        <v>151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326" t="s">
        <v>898</v>
      </c>
      <c r="C849" s="205" t="s">
        <v>893</v>
      </c>
      <c r="D849" s="205">
        <v>44775</v>
      </c>
      <c r="E849" s="21" t="s">
        <v>14</v>
      </c>
      <c r="F849" s="149">
        <v>862118029936660</v>
      </c>
      <c r="G849" s="148"/>
      <c r="H849" s="148" t="s">
        <v>138</v>
      </c>
      <c r="I849" s="148"/>
      <c r="J849" s="103"/>
      <c r="K849" s="138" t="s">
        <v>353</v>
      </c>
      <c r="L849" s="184"/>
      <c r="M849" s="150"/>
      <c r="N849" s="150" t="s">
        <v>904</v>
      </c>
      <c r="O849" s="138"/>
      <c r="P849" s="138" t="s">
        <v>150</v>
      </c>
      <c r="Q849" s="150" t="s">
        <v>70</v>
      </c>
      <c r="R849" s="138" t="s">
        <v>28</v>
      </c>
      <c r="S849" s="139" t="s">
        <v>368</v>
      </c>
      <c r="T849" s="140"/>
      <c r="U849" s="175"/>
      <c r="V849" s="21"/>
    </row>
    <row r="850" spans="1:22" ht="16.5" customHeight="1" x14ac:dyDescent="0.25">
      <c r="A850" s="175">
        <v>831</v>
      </c>
      <c r="B850" s="327"/>
      <c r="C850" s="205" t="s">
        <v>893</v>
      </c>
      <c r="D850" s="205">
        <v>44775</v>
      </c>
      <c r="E850" s="21" t="s">
        <v>16</v>
      </c>
      <c r="F850" s="149">
        <v>861694031764580</v>
      </c>
      <c r="G850" s="148"/>
      <c r="H850" s="148" t="s">
        <v>138</v>
      </c>
      <c r="I850" s="148" t="s">
        <v>195</v>
      </c>
      <c r="J850" s="103" t="s">
        <v>356</v>
      </c>
      <c r="K850" s="138"/>
      <c r="L850" s="184" t="s">
        <v>400</v>
      </c>
      <c r="M850" s="150" t="s">
        <v>142</v>
      </c>
      <c r="N850" s="150" t="s">
        <v>40</v>
      </c>
      <c r="O850" s="138"/>
      <c r="P850" s="138" t="s">
        <v>150</v>
      </c>
      <c r="Q850" s="150" t="s">
        <v>70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327"/>
      <c r="C851" s="205" t="s">
        <v>893</v>
      </c>
      <c r="D851" s="205">
        <v>44775</v>
      </c>
      <c r="E851" s="21" t="s">
        <v>16</v>
      </c>
      <c r="F851" s="149">
        <v>862631034748433</v>
      </c>
      <c r="G851" s="148"/>
      <c r="H851" s="148" t="s">
        <v>138</v>
      </c>
      <c r="I851" s="148"/>
      <c r="J851" s="103" t="s">
        <v>760</v>
      </c>
      <c r="K851" s="138" t="s">
        <v>894</v>
      </c>
      <c r="L851" s="184" t="s">
        <v>400</v>
      </c>
      <c r="M851" s="150" t="s">
        <v>142</v>
      </c>
      <c r="N851" s="150"/>
      <c r="O851" s="138"/>
      <c r="P851" s="138" t="s">
        <v>150</v>
      </c>
      <c r="Q851" s="150" t="s">
        <v>70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327"/>
      <c r="C852" s="205" t="s">
        <v>893</v>
      </c>
      <c r="D852" s="205">
        <v>44775</v>
      </c>
      <c r="E852" s="21" t="s">
        <v>16</v>
      </c>
      <c r="F852" s="149">
        <v>862631037447496</v>
      </c>
      <c r="G852" s="148"/>
      <c r="H852" s="148" t="s">
        <v>138</v>
      </c>
      <c r="I852" s="148"/>
      <c r="J852" s="103" t="s">
        <v>760</v>
      </c>
      <c r="K852" s="138" t="s">
        <v>187</v>
      </c>
      <c r="L852" s="184" t="s">
        <v>148</v>
      </c>
      <c r="M852" s="150" t="s">
        <v>142</v>
      </c>
      <c r="N852" s="150" t="s">
        <v>355</v>
      </c>
      <c r="O852" s="138"/>
      <c r="P852" s="138" t="s">
        <v>150</v>
      </c>
      <c r="Q852" s="150" t="s">
        <v>70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327"/>
      <c r="C853" s="205" t="s">
        <v>893</v>
      </c>
      <c r="D853" s="205">
        <v>44775</v>
      </c>
      <c r="E853" s="21" t="s">
        <v>16</v>
      </c>
      <c r="F853" s="149">
        <v>861694031119058</v>
      </c>
      <c r="G853" s="148"/>
      <c r="H853" s="148" t="s">
        <v>138</v>
      </c>
      <c r="I853" s="148"/>
      <c r="J853" s="103"/>
      <c r="K853" s="138" t="s">
        <v>353</v>
      </c>
      <c r="L853" s="138"/>
      <c r="M853" s="150" t="s">
        <v>142</v>
      </c>
      <c r="N853" s="150" t="s">
        <v>354</v>
      </c>
      <c r="O853" s="138"/>
      <c r="P853" s="138" t="s">
        <v>150</v>
      </c>
      <c r="Q853" s="150" t="s">
        <v>70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327"/>
      <c r="C854" s="205" t="s">
        <v>893</v>
      </c>
      <c r="D854" s="205">
        <v>44775</v>
      </c>
      <c r="E854" s="21" t="s">
        <v>16</v>
      </c>
      <c r="F854" s="149">
        <v>862631039243323</v>
      </c>
      <c r="G854" s="148"/>
      <c r="H854" s="148" t="s">
        <v>138</v>
      </c>
      <c r="I854" s="148"/>
      <c r="J854" s="103" t="s">
        <v>760</v>
      </c>
      <c r="K854" s="138" t="s">
        <v>895</v>
      </c>
      <c r="L854" s="149" t="s">
        <v>148</v>
      </c>
      <c r="M854" s="150"/>
      <c r="N854" s="150" t="s">
        <v>905</v>
      </c>
      <c r="O854" s="144"/>
      <c r="P854" s="138" t="s">
        <v>166</v>
      </c>
      <c r="Q854" s="150" t="s">
        <v>70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327"/>
      <c r="C855" s="205" t="s">
        <v>893</v>
      </c>
      <c r="D855" s="205">
        <v>44775</v>
      </c>
      <c r="E855" s="21" t="s">
        <v>16</v>
      </c>
      <c r="F855" s="149">
        <v>862631034726462</v>
      </c>
      <c r="G855" s="148"/>
      <c r="H855" s="148" t="s">
        <v>138</v>
      </c>
      <c r="I855" s="49"/>
      <c r="J855" s="103" t="s">
        <v>760</v>
      </c>
      <c r="K855" s="138" t="s">
        <v>895</v>
      </c>
      <c r="L855" s="149" t="s">
        <v>154</v>
      </c>
      <c r="M855" s="150"/>
      <c r="N855" s="150" t="s">
        <v>905</v>
      </c>
      <c r="O855" s="144"/>
      <c r="P855" s="138" t="s">
        <v>166</v>
      </c>
      <c r="Q855" s="150" t="s">
        <v>70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327"/>
      <c r="C856" s="205" t="s">
        <v>893</v>
      </c>
      <c r="D856" s="205">
        <v>44775</v>
      </c>
      <c r="E856" s="21" t="s">
        <v>16</v>
      </c>
      <c r="F856" s="149">
        <v>862631039257539</v>
      </c>
      <c r="G856" s="148"/>
      <c r="H856" s="148" t="s">
        <v>138</v>
      </c>
      <c r="I856" s="49"/>
      <c r="J856" s="103" t="s">
        <v>760</v>
      </c>
      <c r="K856" s="138" t="s">
        <v>895</v>
      </c>
      <c r="L856" s="138" t="s">
        <v>148</v>
      </c>
      <c r="M856" s="150"/>
      <c r="N856" s="150" t="s">
        <v>905</v>
      </c>
      <c r="O856" s="144"/>
      <c r="P856" s="138" t="s">
        <v>166</v>
      </c>
      <c r="Q856" s="150" t="s">
        <v>70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327"/>
      <c r="C857" s="205" t="s">
        <v>893</v>
      </c>
      <c r="D857" s="205">
        <v>44775</v>
      </c>
      <c r="E857" s="21" t="s">
        <v>16</v>
      </c>
      <c r="F857" s="149">
        <v>861694031763863</v>
      </c>
      <c r="G857" s="148"/>
      <c r="H857" s="148" t="s">
        <v>138</v>
      </c>
      <c r="I857" s="156"/>
      <c r="J857" s="103" t="s">
        <v>760</v>
      </c>
      <c r="K857" s="138"/>
      <c r="L857" s="138" t="s">
        <v>896</v>
      </c>
      <c r="M857" s="150" t="s">
        <v>142</v>
      </c>
      <c r="N857" s="150" t="s">
        <v>40</v>
      </c>
      <c r="O857" s="138"/>
      <c r="P857" s="138" t="s">
        <v>150</v>
      </c>
      <c r="Q857" s="150" t="s">
        <v>70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327"/>
      <c r="C858" s="205" t="s">
        <v>893</v>
      </c>
      <c r="D858" s="205">
        <v>44775</v>
      </c>
      <c r="E858" s="21" t="s">
        <v>16</v>
      </c>
      <c r="F858" s="149">
        <v>866104022206331</v>
      </c>
      <c r="G858" s="148"/>
      <c r="H858" s="148" t="s">
        <v>138</v>
      </c>
      <c r="I858" s="156"/>
      <c r="J858" s="103" t="s">
        <v>760</v>
      </c>
      <c r="K858" s="138" t="s">
        <v>897</v>
      </c>
      <c r="L858" s="138" t="s">
        <v>148</v>
      </c>
      <c r="M858" s="150"/>
      <c r="N858" s="150" t="s">
        <v>905</v>
      </c>
      <c r="O858" s="144"/>
      <c r="P858" s="138" t="s">
        <v>166</v>
      </c>
      <c r="Q858" s="150" t="s">
        <v>70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327"/>
      <c r="C859" s="205">
        <v>44764</v>
      </c>
      <c r="D859" s="205">
        <v>44775</v>
      </c>
      <c r="E859" s="21" t="s">
        <v>19</v>
      </c>
      <c r="F859" s="149">
        <v>864811036919152</v>
      </c>
      <c r="G859" s="148"/>
      <c r="H859" s="148" t="s">
        <v>138</v>
      </c>
      <c r="I859" s="224"/>
      <c r="J859" s="103" t="s">
        <v>760</v>
      </c>
      <c r="K859" s="138" t="s">
        <v>171</v>
      </c>
      <c r="L859" s="184"/>
      <c r="M859" s="150" t="s">
        <v>188</v>
      </c>
      <c r="N859" s="150" t="s">
        <v>906</v>
      </c>
      <c r="O859" s="138"/>
      <c r="P859" s="138" t="s">
        <v>150</v>
      </c>
      <c r="Q859" s="150" t="s">
        <v>70</v>
      </c>
      <c r="R859" s="138" t="s">
        <v>71</v>
      </c>
      <c r="S859" s="139" t="s">
        <v>177</v>
      </c>
      <c r="T859" s="140"/>
      <c r="U859" s="175"/>
      <c r="V859" s="21"/>
    </row>
    <row r="860" spans="1:22" ht="16.5" customHeight="1" x14ac:dyDescent="0.25">
      <c r="A860" s="175">
        <v>841</v>
      </c>
      <c r="B860" s="327"/>
      <c r="C860" s="205">
        <v>44764</v>
      </c>
      <c r="D860" s="205">
        <v>44775</v>
      </c>
      <c r="E860" s="21" t="s">
        <v>19</v>
      </c>
      <c r="F860" s="149">
        <v>866192037803267</v>
      </c>
      <c r="G860" s="148"/>
      <c r="H860" s="148" t="s">
        <v>138</v>
      </c>
      <c r="I860" s="224"/>
      <c r="J860" s="103" t="s">
        <v>907</v>
      </c>
      <c r="K860" s="138" t="s">
        <v>187</v>
      </c>
      <c r="L860" s="184" t="s">
        <v>294</v>
      </c>
      <c r="M860" s="150" t="s">
        <v>192</v>
      </c>
      <c r="N860" s="150" t="s">
        <v>906</v>
      </c>
      <c r="O860" s="138"/>
      <c r="P860" s="138" t="s">
        <v>150</v>
      </c>
      <c r="Q860" s="150" t="s">
        <v>70</v>
      </c>
      <c r="R860" s="138" t="s">
        <v>71</v>
      </c>
      <c r="S860" s="139" t="s">
        <v>177</v>
      </c>
      <c r="T860" s="140"/>
      <c r="U860" s="175"/>
      <c r="V860" s="21"/>
    </row>
    <row r="861" spans="1:22" ht="16.5" customHeight="1" x14ac:dyDescent="0.25">
      <c r="A861" s="175">
        <v>842</v>
      </c>
      <c r="B861" s="327"/>
      <c r="C861" s="205">
        <v>44764</v>
      </c>
      <c r="D861" s="205">
        <v>44775</v>
      </c>
      <c r="E861" s="21" t="s">
        <v>19</v>
      </c>
      <c r="F861" s="149">
        <v>864811036963176</v>
      </c>
      <c r="G861" s="148" t="s">
        <v>195</v>
      </c>
      <c r="H861" s="148" t="s">
        <v>138</v>
      </c>
      <c r="I861" s="224"/>
      <c r="J861" s="103" t="s">
        <v>397</v>
      </c>
      <c r="K861" s="138" t="s">
        <v>187</v>
      </c>
      <c r="L861" s="184" t="s">
        <v>277</v>
      </c>
      <c r="M861" s="150" t="s">
        <v>188</v>
      </c>
      <c r="N861" s="150" t="s">
        <v>906</v>
      </c>
      <c r="O861" s="138"/>
      <c r="P861" s="138" t="s">
        <v>150</v>
      </c>
      <c r="Q861" s="150" t="s">
        <v>70</v>
      </c>
      <c r="R861" s="138" t="s">
        <v>71</v>
      </c>
      <c r="S861" s="139" t="s">
        <v>177</v>
      </c>
      <c r="T861" s="140"/>
      <c r="U861" s="175"/>
      <c r="V861" s="21"/>
    </row>
    <row r="862" spans="1:22" ht="16.5" customHeight="1" x14ac:dyDescent="0.25">
      <c r="A862" s="175">
        <v>843</v>
      </c>
      <c r="B862" s="327"/>
      <c r="C862" s="205">
        <v>44764</v>
      </c>
      <c r="D862" s="205">
        <v>44775</v>
      </c>
      <c r="E862" s="21" t="s">
        <v>19</v>
      </c>
      <c r="F862" s="149">
        <v>866192037844824</v>
      </c>
      <c r="G862" s="148" t="s">
        <v>195</v>
      </c>
      <c r="H862" s="148" t="s">
        <v>138</v>
      </c>
      <c r="I862" s="224"/>
      <c r="J862" s="103" t="s">
        <v>907</v>
      </c>
      <c r="K862" s="138" t="s">
        <v>187</v>
      </c>
      <c r="L862" s="138" t="s">
        <v>211</v>
      </c>
      <c r="M862" s="150" t="s">
        <v>192</v>
      </c>
      <c r="N862" s="150" t="s">
        <v>906</v>
      </c>
      <c r="O862" s="138"/>
      <c r="P862" s="138" t="s">
        <v>150</v>
      </c>
      <c r="Q862" s="150" t="s">
        <v>70</v>
      </c>
      <c r="R862" s="138" t="s">
        <v>71</v>
      </c>
      <c r="S862" s="139" t="s">
        <v>177</v>
      </c>
      <c r="T862" s="140"/>
      <c r="U862" s="175"/>
      <c r="V862" s="21"/>
    </row>
    <row r="863" spans="1:22" ht="16.5" customHeight="1" x14ac:dyDescent="0.25">
      <c r="A863" s="175">
        <v>844</v>
      </c>
      <c r="B863" s="327"/>
      <c r="C863" s="205" t="s">
        <v>893</v>
      </c>
      <c r="D863" s="205">
        <v>44775</v>
      </c>
      <c r="E863" s="21" t="s">
        <v>39</v>
      </c>
      <c r="F863" s="149">
        <v>860906041121234</v>
      </c>
      <c r="G863" s="148"/>
      <c r="H863" s="148" t="s">
        <v>138</v>
      </c>
      <c r="I863" s="148"/>
      <c r="J863" s="103"/>
      <c r="K863" s="138" t="s">
        <v>35</v>
      </c>
      <c r="L863" s="184" t="s">
        <v>713</v>
      </c>
      <c r="M863" s="150" t="s">
        <v>711</v>
      </c>
      <c r="N863" s="150" t="s">
        <v>633</v>
      </c>
      <c r="O863" s="138"/>
      <c r="P863" s="138" t="s">
        <v>150</v>
      </c>
      <c r="Q863" s="150" t="s">
        <v>70</v>
      </c>
      <c r="R863" s="138" t="s">
        <v>28</v>
      </c>
      <c r="S863" s="139" t="s">
        <v>368</v>
      </c>
      <c r="T863" s="140"/>
      <c r="U863" s="175"/>
      <c r="V863" s="21"/>
    </row>
    <row r="864" spans="1:22" ht="16.5" customHeight="1" x14ac:dyDescent="0.25">
      <c r="A864" s="175">
        <v>845</v>
      </c>
      <c r="B864" s="327"/>
      <c r="C864" s="205" t="s">
        <v>893</v>
      </c>
      <c r="D864" s="205">
        <v>44775</v>
      </c>
      <c r="E864" s="21" t="s">
        <v>39</v>
      </c>
      <c r="F864" s="149">
        <v>860906041148740</v>
      </c>
      <c r="G864" s="148"/>
      <c r="H864" s="148" t="s">
        <v>138</v>
      </c>
      <c r="I864" s="148"/>
      <c r="J864" s="103" t="s">
        <v>908</v>
      </c>
      <c r="K864" s="138"/>
      <c r="L864" s="184" t="s">
        <v>713</v>
      </c>
      <c r="M864" s="150" t="s">
        <v>711</v>
      </c>
      <c r="N864" s="150" t="s">
        <v>40</v>
      </c>
      <c r="O864" s="138"/>
      <c r="P864" s="138" t="s">
        <v>150</v>
      </c>
      <c r="Q864" s="150" t="s">
        <v>70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327"/>
      <c r="C865" s="205">
        <v>44764</v>
      </c>
      <c r="D865" s="205">
        <v>44775</v>
      </c>
      <c r="E865" s="21" t="s">
        <v>38</v>
      </c>
      <c r="F865" s="149">
        <v>868183037807950</v>
      </c>
      <c r="G865" s="148"/>
      <c r="H865" s="148" t="s">
        <v>138</v>
      </c>
      <c r="I865" s="148"/>
      <c r="J865" s="103" t="s">
        <v>760</v>
      </c>
      <c r="K865" s="138" t="s">
        <v>706</v>
      </c>
      <c r="L865" s="184" t="s">
        <v>160</v>
      </c>
      <c r="M865" s="150"/>
      <c r="N865" s="150" t="s">
        <v>909</v>
      </c>
      <c r="O865" s="138"/>
      <c r="P865" s="138" t="s">
        <v>150</v>
      </c>
      <c r="Q865" s="150" t="s">
        <v>70</v>
      </c>
      <c r="R865" s="138" t="s">
        <v>71</v>
      </c>
      <c r="S865" s="139" t="s">
        <v>257</v>
      </c>
      <c r="T865" s="140"/>
      <c r="U865" s="175"/>
      <c r="V865" s="21"/>
    </row>
    <row r="866" spans="1:22" ht="16.5" customHeight="1" x14ac:dyDescent="0.25">
      <c r="A866" s="175">
        <v>847</v>
      </c>
      <c r="B866" s="327"/>
      <c r="C866" s="205">
        <v>44764</v>
      </c>
      <c r="D866" s="205">
        <v>44775</v>
      </c>
      <c r="E866" s="21" t="s">
        <v>38</v>
      </c>
      <c r="F866" s="149">
        <v>867857039935635</v>
      </c>
      <c r="G866" s="148" t="s">
        <v>195</v>
      </c>
      <c r="H866" s="148" t="s">
        <v>138</v>
      </c>
      <c r="I866" s="148" t="s">
        <v>214</v>
      </c>
      <c r="J866" s="103" t="s">
        <v>760</v>
      </c>
      <c r="K866" s="138"/>
      <c r="L866" s="184" t="s">
        <v>233</v>
      </c>
      <c r="M866" s="150" t="s">
        <v>161</v>
      </c>
      <c r="N866" s="150" t="s">
        <v>40</v>
      </c>
      <c r="O866" s="138"/>
      <c r="P866" s="138" t="s">
        <v>150</v>
      </c>
      <c r="Q866" s="150" t="s">
        <v>70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327"/>
      <c r="C867" s="205">
        <v>44764</v>
      </c>
      <c r="D867" s="205">
        <v>44775</v>
      </c>
      <c r="E867" s="21" t="s">
        <v>38</v>
      </c>
      <c r="F867" s="149">
        <v>868183034803333</v>
      </c>
      <c r="G867" s="148"/>
      <c r="H867" s="148" t="s">
        <v>138</v>
      </c>
      <c r="I867" s="148"/>
      <c r="J867" s="103" t="s">
        <v>760</v>
      </c>
      <c r="K867" s="138"/>
      <c r="L867" s="184" t="s">
        <v>237</v>
      </c>
      <c r="M867" s="150" t="s">
        <v>161</v>
      </c>
      <c r="N867" s="150" t="s">
        <v>40</v>
      </c>
      <c r="O867" s="138"/>
      <c r="P867" s="138" t="s">
        <v>150</v>
      </c>
      <c r="Q867" s="150" t="s">
        <v>70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327"/>
      <c r="C868" s="205">
        <v>44764</v>
      </c>
      <c r="D868" s="205">
        <v>44775</v>
      </c>
      <c r="E868" s="21" t="s">
        <v>38</v>
      </c>
      <c r="F868" s="149">
        <v>868183035897979</v>
      </c>
      <c r="G868" s="148" t="s">
        <v>195</v>
      </c>
      <c r="H868" s="148" t="s">
        <v>138</v>
      </c>
      <c r="I868" s="148" t="s">
        <v>214</v>
      </c>
      <c r="J868" s="138" t="s">
        <v>760</v>
      </c>
      <c r="K868" s="138"/>
      <c r="L868" s="138" t="s">
        <v>273</v>
      </c>
      <c r="M868" s="150" t="s">
        <v>161</v>
      </c>
      <c r="N868" s="150" t="s">
        <v>40</v>
      </c>
      <c r="O868" s="138"/>
      <c r="P868" s="138" t="s">
        <v>150</v>
      </c>
      <c r="Q868" s="150" t="s">
        <v>70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327"/>
      <c r="C869" s="205">
        <v>44764</v>
      </c>
      <c r="D869" s="205">
        <v>44775</v>
      </c>
      <c r="E869" s="21" t="s">
        <v>38</v>
      </c>
      <c r="F869" s="149">
        <v>868183034810957</v>
      </c>
      <c r="G869" s="148"/>
      <c r="H869" s="148" t="s">
        <v>138</v>
      </c>
      <c r="I869" s="148"/>
      <c r="J869" s="103" t="s">
        <v>760</v>
      </c>
      <c r="K869" s="138" t="s">
        <v>164</v>
      </c>
      <c r="L869" s="149" t="s">
        <v>161</v>
      </c>
      <c r="M869" s="150"/>
      <c r="N869" s="150" t="s">
        <v>832</v>
      </c>
      <c r="O869" s="138"/>
      <c r="P869" s="138" t="s">
        <v>150</v>
      </c>
      <c r="Q869" s="150" t="s">
        <v>70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327"/>
      <c r="C870" s="205">
        <v>44764</v>
      </c>
      <c r="D870" s="205">
        <v>44775</v>
      </c>
      <c r="E870" s="21" t="s">
        <v>38</v>
      </c>
      <c r="F870" s="149">
        <v>868183038091828</v>
      </c>
      <c r="G870" s="148"/>
      <c r="H870" s="148" t="s">
        <v>138</v>
      </c>
      <c r="I870" s="49"/>
      <c r="J870" s="103" t="s">
        <v>760</v>
      </c>
      <c r="K870" s="138" t="s">
        <v>271</v>
      </c>
      <c r="L870" s="149" t="s">
        <v>160</v>
      </c>
      <c r="M870" s="150" t="s">
        <v>161</v>
      </c>
      <c r="N870" s="150" t="s">
        <v>909</v>
      </c>
      <c r="O870" s="138"/>
      <c r="P870" s="138" t="s">
        <v>150</v>
      </c>
      <c r="Q870" s="150" t="s">
        <v>70</v>
      </c>
      <c r="R870" s="138" t="s">
        <v>71</v>
      </c>
      <c r="S870" s="139" t="s">
        <v>257</v>
      </c>
      <c r="T870" s="140"/>
      <c r="U870" s="175"/>
      <c r="V870" s="21"/>
    </row>
    <row r="871" spans="1:22" ht="16.5" customHeight="1" x14ac:dyDescent="0.25">
      <c r="A871" s="175">
        <v>852</v>
      </c>
      <c r="B871" s="327"/>
      <c r="C871" s="205">
        <v>44764</v>
      </c>
      <c r="D871" s="205">
        <v>44775</v>
      </c>
      <c r="E871" s="21" t="s">
        <v>38</v>
      </c>
      <c r="F871" s="149">
        <v>868183034792460</v>
      </c>
      <c r="G871" s="148"/>
      <c r="H871" s="148" t="s">
        <v>138</v>
      </c>
      <c r="I871" s="49"/>
      <c r="J871" s="103" t="s">
        <v>760</v>
      </c>
      <c r="K871" s="138"/>
      <c r="L871" s="138" t="s">
        <v>394</v>
      </c>
      <c r="M871" s="150" t="s">
        <v>161</v>
      </c>
      <c r="N871" s="150" t="s">
        <v>40</v>
      </c>
      <c r="O871" s="138"/>
      <c r="P871" s="138" t="s">
        <v>150</v>
      </c>
      <c r="Q871" s="150" t="s">
        <v>70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327"/>
      <c r="C872" s="205">
        <v>44764</v>
      </c>
      <c r="D872" s="205">
        <v>44775</v>
      </c>
      <c r="E872" s="21" t="s">
        <v>38</v>
      </c>
      <c r="F872" s="149">
        <v>868183035871834</v>
      </c>
      <c r="G872" s="148"/>
      <c r="H872" s="148" t="s">
        <v>138</v>
      </c>
      <c r="I872" s="148" t="s">
        <v>190</v>
      </c>
      <c r="J872" s="103" t="s">
        <v>546</v>
      </c>
      <c r="K872" s="138" t="s">
        <v>706</v>
      </c>
      <c r="L872" s="138" t="s">
        <v>220</v>
      </c>
      <c r="M872" s="150" t="s">
        <v>161</v>
      </c>
      <c r="N872" s="150" t="s">
        <v>909</v>
      </c>
      <c r="O872" s="138"/>
      <c r="P872" s="138" t="s">
        <v>150</v>
      </c>
      <c r="Q872" s="150" t="s">
        <v>70</v>
      </c>
      <c r="R872" s="138" t="s">
        <v>71</v>
      </c>
      <c r="S872" s="139" t="s">
        <v>257</v>
      </c>
      <c r="T872" s="140"/>
      <c r="U872" s="175"/>
      <c r="V872" s="21"/>
    </row>
    <row r="873" spans="1:22" ht="16.5" customHeight="1" x14ac:dyDescent="0.25">
      <c r="A873" s="175">
        <v>854</v>
      </c>
      <c r="B873" s="327"/>
      <c r="C873" s="205">
        <v>44764</v>
      </c>
      <c r="D873" s="205">
        <v>44775</v>
      </c>
      <c r="E873" s="21" t="s">
        <v>38</v>
      </c>
      <c r="F873" s="149">
        <v>868183034578273</v>
      </c>
      <c r="G873" s="148"/>
      <c r="H873" s="148" t="s">
        <v>138</v>
      </c>
      <c r="I873" s="156"/>
      <c r="J873" s="103" t="s">
        <v>339</v>
      </c>
      <c r="K873" s="138" t="s">
        <v>35</v>
      </c>
      <c r="L873" s="138"/>
      <c r="M873" s="150" t="s">
        <v>161</v>
      </c>
      <c r="N873" s="150" t="s">
        <v>910</v>
      </c>
      <c r="O873" s="138"/>
      <c r="P873" s="138" t="s">
        <v>150</v>
      </c>
      <c r="Q873" s="150" t="s">
        <v>70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328"/>
      <c r="C874" s="205">
        <v>44764</v>
      </c>
      <c r="D874" s="205">
        <v>44775</v>
      </c>
      <c r="E874" s="21" t="s">
        <v>43</v>
      </c>
      <c r="F874" s="149">
        <v>868183034573308</v>
      </c>
      <c r="G874" s="148"/>
      <c r="H874" s="148" t="s">
        <v>138</v>
      </c>
      <c r="I874" s="148"/>
      <c r="J874" s="103" t="s">
        <v>339</v>
      </c>
      <c r="K874" s="138"/>
      <c r="L874" s="184"/>
      <c r="M874" s="150" t="s">
        <v>161</v>
      </c>
      <c r="N874" s="150" t="s">
        <v>40</v>
      </c>
      <c r="O874" s="138"/>
      <c r="P874" s="138" t="s">
        <v>150</v>
      </c>
      <c r="Q874" s="150" t="s">
        <v>70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329" t="s">
        <v>85</v>
      </c>
      <c r="B875" s="330"/>
      <c r="C875" s="330"/>
      <c r="D875" s="330"/>
      <c r="E875" s="330"/>
      <c r="F875" s="330"/>
      <c r="G875" s="330"/>
      <c r="H875" s="330"/>
      <c r="I875" s="330"/>
      <c r="J875" s="330"/>
      <c r="K875" s="330"/>
      <c r="L875" s="330"/>
      <c r="M875" s="330"/>
      <c r="N875" s="330"/>
      <c r="O875" s="330"/>
      <c r="P875" s="330"/>
      <c r="Q875" s="330"/>
      <c r="R875" s="330"/>
      <c r="S875" s="330"/>
      <c r="T875" s="330"/>
      <c r="U875" s="331"/>
      <c r="V875" s="21"/>
    </row>
    <row r="876" spans="1:22" ht="16.5" customHeight="1" x14ac:dyDescent="0.25">
      <c r="A876" s="332"/>
      <c r="B876" s="335"/>
      <c r="C876" s="335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4"/>
      <c r="V876" s="21"/>
    </row>
    <row r="877" spans="1:22" ht="16.5" customHeight="1" x14ac:dyDescent="0.25">
      <c r="A877" s="175">
        <v>856</v>
      </c>
      <c r="B877" s="326" t="s">
        <v>562</v>
      </c>
      <c r="C877" s="218">
        <v>44696</v>
      </c>
      <c r="D877" s="218">
        <v>44795</v>
      </c>
      <c r="E877" s="21" t="s">
        <v>541</v>
      </c>
      <c r="F877" s="149" t="s">
        <v>911</v>
      </c>
      <c r="G877" s="148" t="s">
        <v>912</v>
      </c>
      <c r="H877" s="61" t="s">
        <v>157</v>
      </c>
      <c r="I877" s="21" t="s">
        <v>913</v>
      </c>
      <c r="J877" s="219"/>
      <c r="K877" s="138" t="s">
        <v>914</v>
      </c>
      <c r="L877" s="220"/>
      <c r="M877" s="52"/>
      <c r="N877" s="52" t="s">
        <v>612</v>
      </c>
      <c r="O877" s="178"/>
      <c r="P877" s="178"/>
      <c r="Q877" s="52" t="s">
        <v>70</v>
      </c>
      <c r="R877" s="178" t="s">
        <v>23</v>
      </c>
      <c r="S877" s="222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327"/>
      <c r="C878" s="218">
        <v>44696</v>
      </c>
      <c r="D878" s="205"/>
      <c r="E878" s="21" t="s">
        <v>541</v>
      </c>
      <c r="F878" s="149" t="s">
        <v>915</v>
      </c>
      <c r="G878" s="148" t="s">
        <v>912</v>
      </c>
      <c r="H878" s="61" t="s">
        <v>157</v>
      </c>
      <c r="I878" s="148" t="s">
        <v>916</v>
      </c>
      <c r="J878" s="103"/>
      <c r="K878" s="138"/>
      <c r="L878" s="184"/>
      <c r="M878" s="150"/>
      <c r="N878" s="150"/>
      <c r="O878" s="138"/>
      <c r="P878" s="138"/>
      <c r="Q878" s="52" t="s">
        <v>70</v>
      </c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327"/>
      <c r="C879" s="218">
        <v>44696</v>
      </c>
      <c r="D879" s="205">
        <v>44795</v>
      </c>
      <c r="E879" s="21" t="s">
        <v>541</v>
      </c>
      <c r="F879" s="149" t="s">
        <v>917</v>
      </c>
      <c r="G879" s="148" t="s">
        <v>912</v>
      </c>
      <c r="H879" s="61" t="s">
        <v>157</v>
      </c>
      <c r="I879" s="21" t="s">
        <v>918</v>
      </c>
      <c r="J879" s="103"/>
      <c r="K879" s="138" t="s">
        <v>919</v>
      </c>
      <c r="L879" s="149"/>
      <c r="M879" s="150"/>
      <c r="N879" s="150" t="s">
        <v>612</v>
      </c>
      <c r="O879" s="138"/>
      <c r="P879" s="138"/>
      <c r="Q879" s="150" t="s">
        <v>70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327"/>
      <c r="C880" s="218">
        <v>44696</v>
      </c>
      <c r="D880" s="205">
        <v>44795</v>
      </c>
      <c r="E880" s="21" t="s">
        <v>541</v>
      </c>
      <c r="F880" s="149" t="s">
        <v>920</v>
      </c>
      <c r="G880" s="148" t="s">
        <v>912</v>
      </c>
      <c r="H880" s="61" t="s">
        <v>157</v>
      </c>
      <c r="I880" s="21" t="s">
        <v>921</v>
      </c>
      <c r="J880" s="103"/>
      <c r="K880" s="138" t="s">
        <v>919</v>
      </c>
      <c r="L880" s="149"/>
      <c r="M880" s="150"/>
      <c r="N880" s="150" t="s">
        <v>612</v>
      </c>
      <c r="O880" s="138"/>
      <c r="P880" s="138"/>
      <c r="Q880" s="150" t="s">
        <v>70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327"/>
      <c r="C881" s="218">
        <v>44696</v>
      </c>
      <c r="D881" s="205">
        <v>44795</v>
      </c>
      <c r="E881" s="21" t="s">
        <v>541</v>
      </c>
      <c r="F881" s="149" t="s">
        <v>922</v>
      </c>
      <c r="G881" s="148" t="s">
        <v>923</v>
      </c>
      <c r="H881" s="61" t="s">
        <v>157</v>
      </c>
      <c r="I881" s="21" t="s">
        <v>924</v>
      </c>
      <c r="J881" s="103"/>
      <c r="K881" s="138" t="s">
        <v>919</v>
      </c>
      <c r="L881" s="149"/>
      <c r="M881" s="150"/>
      <c r="N881" s="150" t="s">
        <v>612</v>
      </c>
      <c r="O881" s="138"/>
      <c r="P881" s="138"/>
      <c r="Q881" s="150" t="s">
        <v>70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327"/>
      <c r="C882" s="218">
        <v>44696</v>
      </c>
      <c r="D882" s="205">
        <v>44795</v>
      </c>
      <c r="E882" s="21" t="s">
        <v>541</v>
      </c>
      <c r="F882" s="225" t="s">
        <v>925</v>
      </c>
      <c r="G882" s="61" t="s">
        <v>912</v>
      </c>
      <c r="H882" s="61" t="s">
        <v>157</v>
      </c>
      <c r="I882" s="49" t="s">
        <v>926</v>
      </c>
      <c r="J882" s="103" t="s">
        <v>927</v>
      </c>
      <c r="K882" s="138" t="s">
        <v>928</v>
      </c>
      <c r="L882" s="149" t="s">
        <v>784</v>
      </c>
      <c r="M882" s="150"/>
      <c r="N882" s="150" t="s">
        <v>929</v>
      </c>
      <c r="O882" s="138"/>
      <c r="P882" s="138"/>
      <c r="Q882" s="150" t="s">
        <v>70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327"/>
      <c r="C883" s="218">
        <v>44788</v>
      </c>
      <c r="D883" s="218">
        <v>44795</v>
      </c>
      <c r="E883" s="21" t="s">
        <v>100</v>
      </c>
      <c r="F883" s="225">
        <v>868183038567819</v>
      </c>
      <c r="G883" s="61"/>
      <c r="H883" s="61" t="s">
        <v>157</v>
      </c>
      <c r="I883" s="21"/>
      <c r="J883" s="219" t="s">
        <v>184</v>
      </c>
      <c r="K883" s="178"/>
      <c r="L883" s="220" t="s">
        <v>160</v>
      </c>
      <c r="M883" s="52" t="s">
        <v>161</v>
      </c>
      <c r="N883" s="52" t="s">
        <v>40</v>
      </c>
      <c r="O883" s="178"/>
      <c r="P883" s="178" t="s">
        <v>150</v>
      </c>
      <c r="Q883" s="52" t="s">
        <v>70</v>
      </c>
      <c r="R883" s="178" t="s">
        <v>28</v>
      </c>
      <c r="S883" s="222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327"/>
      <c r="C884" s="218">
        <v>44788</v>
      </c>
      <c r="D884" s="218">
        <v>44795</v>
      </c>
      <c r="E884" s="21" t="s">
        <v>39</v>
      </c>
      <c r="F884" s="225">
        <v>860906041208361</v>
      </c>
      <c r="G884" s="61"/>
      <c r="H884" s="61" t="s">
        <v>157</v>
      </c>
      <c r="I884" s="21"/>
      <c r="J884" s="219" t="s">
        <v>930</v>
      </c>
      <c r="K884" s="178" t="s">
        <v>931</v>
      </c>
      <c r="L884" s="220" t="s">
        <v>711</v>
      </c>
      <c r="M884" s="52"/>
      <c r="N884" s="52" t="s">
        <v>932</v>
      </c>
      <c r="O884" s="178"/>
      <c r="P884" s="178" t="s">
        <v>150</v>
      </c>
      <c r="Q884" s="52" t="s">
        <v>70</v>
      </c>
      <c r="R884" s="178" t="s">
        <v>23</v>
      </c>
      <c r="S884" s="222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327"/>
      <c r="C885" s="218">
        <v>44788</v>
      </c>
      <c r="D885" s="218">
        <v>44795</v>
      </c>
      <c r="E885" s="21" t="s">
        <v>39</v>
      </c>
      <c r="F885" s="225">
        <v>862549040693148</v>
      </c>
      <c r="G885" s="61"/>
      <c r="H885" s="61" t="s">
        <v>157</v>
      </c>
      <c r="I885" s="148"/>
      <c r="J885" s="219" t="s">
        <v>933</v>
      </c>
      <c r="K885" s="138"/>
      <c r="L885" s="220" t="s">
        <v>713</v>
      </c>
      <c r="M885" s="52" t="s">
        <v>711</v>
      </c>
      <c r="N885" s="52" t="s">
        <v>40</v>
      </c>
      <c r="O885" s="178"/>
      <c r="P885" s="178" t="s">
        <v>150</v>
      </c>
      <c r="Q885" s="52" t="s">
        <v>70</v>
      </c>
      <c r="R885" s="178" t="s">
        <v>28</v>
      </c>
      <c r="S885" s="222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327"/>
      <c r="C886" s="218">
        <v>44788</v>
      </c>
      <c r="D886" s="218">
        <v>44795</v>
      </c>
      <c r="E886" s="21" t="s">
        <v>39</v>
      </c>
      <c r="F886" s="225">
        <v>862549040693023</v>
      </c>
      <c r="G886" s="61"/>
      <c r="H886" s="61" t="s">
        <v>157</v>
      </c>
      <c r="I886" s="148"/>
      <c r="J886" s="219" t="s">
        <v>933</v>
      </c>
      <c r="K886" s="138"/>
      <c r="L886" s="220" t="s">
        <v>712</v>
      </c>
      <c r="M886" s="52" t="s">
        <v>711</v>
      </c>
      <c r="N886" s="52" t="s">
        <v>40</v>
      </c>
      <c r="O886" s="138"/>
      <c r="P886" s="138" t="s">
        <v>150</v>
      </c>
      <c r="Q886" s="150" t="s">
        <v>70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327"/>
      <c r="C887" s="218">
        <v>44788</v>
      </c>
      <c r="D887" s="218">
        <v>44789</v>
      </c>
      <c r="E887" s="21" t="s">
        <v>132</v>
      </c>
      <c r="F887" s="226">
        <v>861881054165981</v>
      </c>
      <c r="G887" s="61"/>
      <c r="H887" s="61" t="s">
        <v>157</v>
      </c>
      <c r="I887" s="21" t="s">
        <v>815</v>
      </c>
      <c r="J887" s="219" t="s">
        <v>170</v>
      </c>
      <c r="K887" s="178" t="s">
        <v>934</v>
      </c>
      <c r="L887" s="220" t="s">
        <v>343</v>
      </c>
      <c r="M887" s="52" t="s">
        <v>587</v>
      </c>
      <c r="N887" s="52" t="s">
        <v>935</v>
      </c>
      <c r="O887" s="178"/>
      <c r="P887" s="178" t="s">
        <v>150</v>
      </c>
      <c r="Q887" s="52" t="s">
        <v>70</v>
      </c>
      <c r="R887" s="178" t="s">
        <v>28</v>
      </c>
      <c r="S887" s="222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327"/>
      <c r="C888" s="218">
        <v>44788</v>
      </c>
      <c r="D888" s="218">
        <v>44789</v>
      </c>
      <c r="E888" s="21" t="s">
        <v>132</v>
      </c>
      <c r="F888" s="226">
        <v>862205051170332</v>
      </c>
      <c r="G888" s="61"/>
      <c r="H888" s="61" t="s">
        <v>157</v>
      </c>
      <c r="I888" s="21" t="s">
        <v>815</v>
      </c>
      <c r="J888" s="219" t="s">
        <v>170</v>
      </c>
      <c r="K888" s="178" t="s">
        <v>934</v>
      </c>
      <c r="L888" s="220" t="s">
        <v>343</v>
      </c>
      <c r="M888" s="52" t="s">
        <v>587</v>
      </c>
      <c r="N888" s="52" t="s">
        <v>935</v>
      </c>
      <c r="O888" s="138"/>
      <c r="P888" s="178" t="s">
        <v>150</v>
      </c>
      <c r="Q888" s="52" t="s">
        <v>70</v>
      </c>
      <c r="R888" s="178" t="s">
        <v>28</v>
      </c>
      <c r="S888" s="222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327"/>
      <c r="C889" s="218">
        <v>44788</v>
      </c>
      <c r="D889" s="218">
        <v>44789</v>
      </c>
      <c r="E889" s="21" t="s">
        <v>132</v>
      </c>
      <c r="F889" s="226">
        <v>861881054163804</v>
      </c>
      <c r="G889" s="61"/>
      <c r="H889" s="61" t="s">
        <v>157</v>
      </c>
      <c r="I889" s="21" t="s">
        <v>815</v>
      </c>
      <c r="J889" s="219" t="s">
        <v>170</v>
      </c>
      <c r="K889" s="178" t="s">
        <v>934</v>
      </c>
      <c r="L889" s="220" t="s">
        <v>343</v>
      </c>
      <c r="M889" s="52" t="s">
        <v>587</v>
      </c>
      <c r="N889" s="52" t="s">
        <v>935</v>
      </c>
      <c r="O889" s="138"/>
      <c r="P889" s="178" t="s">
        <v>150</v>
      </c>
      <c r="Q889" s="52" t="s">
        <v>70</v>
      </c>
      <c r="R889" s="178" t="s">
        <v>28</v>
      </c>
      <c r="S889" s="222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327"/>
      <c r="C890" s="218">
        <v>44788</v>
      </c>
      <c r="D890" s="218">
        <v>44789</v>
      </c>
      <c r="E890" s="21" t="s">
        <v>132</v>
      </c>
      <c r="F890" s="226">
        <v>862205051216770</v>
      </c>
      <c r="G890" s="61"/>
      <c r="H890" s="61" t="s">
        <v>157</v>
      </c>
      <c r="I890" s="21" t="s">
        <v>815</v>
      </c>
      <c r="J890" s="219" t="s">
        <v>170</v>
      </c>
      <c r="K890" s="178" t="s">
        <v>934</v>
      </c>
      <c r="L890" s="220" t="s">
        <v>343</v>
      </c>
      <c r="M890" s="52" t="s">
        <v>587</v>
      </c>
      <c r="N890" s="52" t="s">
        <v>935</v>
      </c>
      <c r="O890" s="138"/>
      <c r="P890" s="178" t="s">
        <v>150</v>
      </c>
      <c r="Q890" s="52" t="s">
        <v>70</v>
      </c>
      <c r="R890" s="178" t="s">
        <v>28</v>
      </c>
      <c r="S890" s="222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327"/>
      <c r="C891" s="218">
        <v>44788</v>
      </c>
      <c r="D891" s="218">
        <v>44789</v>
      </c>
      <c r="E891" s="21" t="s">
        <v>132</v>
      </c>
      <c r="F891" s="226">
        <v>862205051163212</v>
      </c>
      <c r="G891" s="61"/>
      <c r="H891" s="61" t="s">
        <v>157</v>
      </c>
      <c r="I891" s="21" t="s">
        <v>815</v>
      </c>
      <c r="J891" s="219" t="s">
        <v>170</v>
      </c>
      <c r="K891" s="178" t="s">
        <v>934</v>
      </c>
      <c r="L891" s="220" t="s">
        <v>343</v>
      </c>
      <c r="M891" s="52" t="s">
        <v>587</v>
      </c>
      <c r="N891" s="52" t="s">
        <v>935</v>
      </c>
      <c r="O891" s="138"/>
      <c r="P891" s="178" t="s">
        <v>150</v>
      </c>
      <c r="Q891" s="52" t="s">
        <v>70</v>
      </c>
      <c r="R891" s="178" t="s">
        <v>28</v>
      </c>
      <c r="S891" s="222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327"/>
      <c r="C892" s="218">
        <v>44788</v>
      </c>
      <c r="D892" s="218">
        <v>44789</v>
      </c>
      <c r="E892" s="21" t="s">
        <v>132</v>
      </c>
      <c r="F892" s="226">
        <v>862205051175828</v>
      </c>
      <c r="G892" s="61"/>
      <c r="H892" s="61" t="s">
        <v>157</v>
      </c>
      <c r="I892" s="21" t="s">
        <v>815</v>
      </c>
      <c r="J892" s="219" t="s">
        <v>170</v>
      </c>
      <c r="K892" s="178" t="s">
        <v>934</v>
      </c>
      <c r="L892" s="220" t="s">
        <v>343</v>
      </c>
      <c r="M892" s="52" t="s">
        <v>587</v>
      </c>
      <c r="N892" s="52" t="s">
        <v>935</v>
      </c>
      <c r="O892" s="138"/>
      <c r="P892" s="178" t="s">
        <v>150</v>
      </c>
      <c r="Q892" s="52" t="s">
        <v>70</v>
      </c>
      <c r="R892" s="178" t="s">
        <v>28</v>
      </c>
      <c r="S892" s="222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327"/>
      <c r="C893" s="218">
        <v>44788</v>
      </c>
      <c r="D893" s="218">
        <v>44789</v>
      </c>
      <c r="E893" s="21" t="s">
        <v>132</v>
      </c>
      <c r="F893" s="226">
        <v>862205051172734</v>
      </c>
      <c r="G893" s="61"/>
      <c r="H893" s="61" t="s">
        <v>157</v>
      </c>
      <c r="I893" s="21" t="s">
        <v>815</v>
      </c>
      <c r="J893" s="219" t="s">
        <v>170</v>
      </c>
      <c r="K893" s="178" t="s">
        <v>934</v>
      </c>
      <c r="L893" s="220" t="s">
        <v>343</v>
      </c>
      <c r="M893" s="52" t="s">
        <v>587</v>
      </c>
      <c r="N893" s="52" t="s">
        <v>935</v>
      </c>
      <c r="O893" s="138"/>
      <c r="P893" s="178" t="s">
        <v>150</v>
      </c>
      <c r="Q893" s="52" t="s">
        <v>70</v>
      </c>
      <c r="R893" s="178" t="s">
        <v>28</v>
      </c>
      <c r="S893" s="222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327"/>
      <c r="C894" s="218">
        <v>44788</v>
      </c>
      <c r="D894" s="218">
        <v>44795</v>
      </c>
      <c r="E894" s="21" t="s">
        <v>38</v>
      </c>
      <c r="F894" s="22">
        <v>868183034637319</v>
      </c>
      <c r="G894" s="21"/>
      <c r="H894" s="21" t="s">
        <v>138</v>
      </c>
      <c r="I894" s="21"/>
      <c r="J894" s="219" t="s">
        <v>546</v>
      </c>
      <c r="K894" s="178"/>
      <c r="L894" s="220" t="s">
        <v>160</v>
      </c>
      <c r="M894" s="52" t="s">
        <v>161</v>
      </c>
      <c r="N894" s="52" t="s">
        <v>40</v>
      </c>
      <c r="O894" s="178"/>
      <c r="P894" s="178" t="s">
        <v>150</v>
      </c>
      <c r="Q894" s="52" t="s">
        <v>70</v>
      </c>
      <c r="R894" s="178" t="s">
        <v>28</v>
      </c>
      <c r="S894" s="222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327"/>
      <c r="C895" s="218">
        <v>44788</v>
      </c>
      <c r="D895" s="218">
        <v>44795</v>
      </c>
      <c r="E895" s="21" t="s">
        <v>38</v>
      </c>
      <c r="F895" s="22">
        <v>868183034658083</v>
      </c>
      <c r="G895" s="21"/>
      <c r="H895" s="21" t="s">
        <v>138</v>
      </c>
      <c r="I895" s="21"/>
      <c r="J895" s="219" t="s">
        <v>546</v>
      </c>
      <c r="K895" s="178" t="s">
        <v>288</v>
      </c>
      <c r="L895" s="220" t="s">
        <v>305</v>
      </c>
      <c r="M895" s="52" t="s">
        <v>161</v>
      </c>
      <c r="N895" s="52" t="s">
        <v>936</v>
      </c>
      <c r="O895" s="178"/>
      <c r="P895" s="178" t="s">
        <v>150</v>
      </c>
      <c r="Q895" s="52" t="s">
        <v>70</v>
      </c>
      <c r="R895" s="178" t="s">
        <v>71</v>
      </c>
      <c r="S895" s="222" t="s">
        <v>257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327"/>
      <c r="C896" s="218">
        <v>44788</v>
      </c>
      <c r="D896" s="218">
        <v>44795</v>
      </c>
      <c r="E896" s="21" t="s">
        <v>38</v>
      </c>
      <c r="F896" s="22">
        <v>868183035934715</v>
      </c>
      <c r="G896" s="21"/>
      <c r="H896" s="21" t="s">
        <v>138</v>
      </c>
      <c r="I896" s="21"/>
      <c r="J896" s="219"/>
      <c r="K896" s="178" t="s">
        <v>266</v>
      </c>
      <c r="L896" s="220"/>
      <c r="M896" s="52"/>
      <c r="N896" s="52" t="s">
        <v>262</v>
      </c>
      <c r="O896" s="178"/>
      <c r="P896" s="178" t="s">
        <v>166</v>
      </c>
      <c r="Q896" s="52" t="s">
        <v>70</v>
      </c>
      <c r="R896" s="178" t="s">
        <v>23</v>
      </c>
      <c r="S896" s="222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327"/>
      <c r="C897" s="218">
        <v>44788</v>
      </c>
      <c r="D897" s="218">
        <v>44795</v>
      </c>
      <c r="E897" s="21" t="s">
        <v>38</v>
      </c>
      <c r="F897" s="22">
        <v>868183034545041</v>
      </c>
      <c r="G897" s="21"/>
      <c r="H897" s="21" t="s">
        <v>138</v>
      </c>
      <c r="I897" s="21"/>
      <c r="J897" s="219" t="s">
        <v>546</v>
      </c>
      <c r="K897" s="178" t="s">
        <v>173</v>
      </c>
      <c r="L897" s="178"/>
      <c r="M897" s="52" t="s">
        <v>161</v>
      </c>
      <c r="N897" s="52" t="s">
        <v>172</v>
      </c>
      <c r="O897" s="178"/>
      <c r="P897" s="178" t="s">
        <v>150</v>
      </c>
      <c r="Q897" s="52" t="s">
        <v>70</v>
      </c>
      <c r="R897" s="178" t="s">
        <v>28</v>
      </c>
      <c r="S897" s="222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327"/>
      <c r="C898" s="218">
        <v>44788</v>
      </c>
      <c r="D898" s="218">
        <v>44795</v>
      </c>
      <c r="E898" s="21" t="s">
        <v>38</v>
      </c>
      <c r="F898" s="22">
        <v>867717030489638</v>
      </c>
      <c r="G898" s="21" t="s">
        <v>195</v>
      </c>
      <c r="H898" s="21" t="s">
        <v>138</v>
      </c>
      <c r="I898" s="21" t="s">
        <v>214</v>
      </c>
      <c r="J898" s="219" t="s">
        <v>546</v>
      </c>
      <c r="K898" s="178"/>
      <c r="L898" s="22" t="s">
        <v>383</v>
      </c>
      <c r="M898" s="52" t="s">
        <v>161</v>
      </c>
      <c r="N898" s="52" t="s">
        <v>40</v>
      </c>
      <c r="O898" s="178"/>
      <c r="P898" s="178" t="s">
        <v>150</v>
      </c>
      <c r="Q898" s="52" t="s">
        <v>70</v>
      </c>
      <c r="R898" s="178" t="s">
        <v>28</v>
      </c>
      <c r="S898" s="222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327"/>
      <c r="C899" s="218">
        <v>44788</v>
      </c>
      <c r="D899" s="218">
        <v>44795</v>
      </c>
      <c r="E899" s="21" t="s">
        <v>16</v>
      </c>
      <c r="F899" s="225">
        <v>861694030672362</v>
      </c>
      <c r="G899" s="61" t="s">
        <v>195</v>
      </c>
      <c r="H899" s="61" t="s">
        <v>138</v>
      </c>
      <c r="I899" s="21"/>
      <c r="J899" s="103" t="s">
        <v>546</v>
      </c>
      <c r="K899" s="178"/>
      <c r="L899" s="220" t="s">
        <v>400</v>
      </c>
      <c r="M899" s="138" t="s">
        <v>142</v>
      </c>
      <c r="N899" s="52" t="s">
        <v>40</v>
      </c>
      <c r="O899" s="178"/>
      <c r="P899" s="178" t="s">
        <v>150</v>
      </c>
      <c r="Q899" s="52" t="s">
        <v>70</v>
      </c>
      <c r="R899" s="178" t="s">
        <v>28</v>
      </c>
      <c r="S899" s="222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327"/>
      <c r="C900" s="218">
        <v>44788</v>
      </c>
      <c r="D900" s="218">
        <v>44795</v>
      </c>
      <c r="E900" s="21" t="s">
        <v>16</v>
      </c>
      <c r="F900" s="225">
        <v>866104024722095</v>
      </c>
      <c r="G900" s="61"/>
      <c r="H900" s="61" t="s">
        <v>138</v>
      </c>
      <c r="I900" s="148"/>
      <c r="J900" s="103" t="s">
        <v>546</v>
      </c>
      <c r="K900" s="138"/>
      <c r="L900" s="184" t="s">
        <v>142</v>
      </c>
      <c r="M900" s="150"/>
      <c r="N900" s="150" t="s">
        <v>937</v>
      </c>
      <c r="O900" s="138"/>
      <c r="P900" s="138" t="s">
        <v>150</v>
      </c>
      <c r="Q900" s="150" t="s">
        <v>70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327"/>
      <c r="C901" s="218">
        <v>44788</v>
      </c>
      <c r="D901" s="218">
        <v>44795</v>
      </c>
      <c r="E901" s="21" t="s">
        <v>16</v>
      </c>
      <c r="F901" s="225">
        <v>862631039279426</v>
      </c>
      <c r="G901" s="61"/>
      <c r="H901" s="61" t="s">
        <v>138</v>
      </c>
      <c r="I901" s="148" t="s">
        <v>190</v>
      </c>
      <c r="J901" s="103" t="s">
        <v>356</v>
      </c>
      <c r="K901" s="138"/>
      <c r="L901" s="184" t="s">
        <v>142</v>
      </c>
      <c r="M901" s="150"/>
      <c r="N901" s="150" t="s">
        <v>937</v>
      </c>
      <c r="O901" s="138"/>
      <c r="P901" s="138" t="s">
        <v>150</v>
      </c>
      <c r="Q901" s="150" t="s">
        <v>70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327"/>
      <c r="C902" s="218">
        <v>44788</v>
      </c>
      <c r="D902" s="218">
        <v>44795</v>
      </c>
      <c r="E902" s="21" t="s">
        <v>16</v>
      </c>
      <c r="F902" s="225">
        <v>866104022160868</v>
      </c>
      <c r="G902" s="61"/>
      <c r="H902" s="61" t="s">
        <v>138</v>
      </c>
      <c r="I902" s="148"/>
      <c r="J902" s="103" t="s">
        <v>546</v>
      </c>
      <c r="K902" s="138"/>
      <c r="L902" s="138" t="s">
        <v>154</v>
      </c>
      <c r="M902" s="138" t="s">
        <v>142</v>
      </c>
      <c r="N902" s="150" t="s">
        <v>40</v>
      </c>
      <c r="O902" s="138"/>
      <c r="P902" s="138" t="s">
        <v>150</v>
      </c>
      <c r="Q902" s="150" t="s">
        <v>70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327"/>
      <c r="C903" s="218">
        <v>44788</v>
      </c>
      <c r="D903" s="218">
        <v>44795</v>
      </c>
      <c r="E903" s="21" t="s">
        <v>16</v>
      </c>
      <c r="F903" s="225">
        <v>862631034726785</v>
      </c>
      <c r="G903" s="61"/>
      <c r="H903" s="61" t="s">
        <v>138</v>
      </c>
      <c r="I903" s="148"/>
      <c r="J903" s="103" t="s">
        <v>546</v>
      </c>
      <c r="K903" s="138" t="s">
        <v>465</v>
      </c>
      <c r="L903" s="149" t="s">
        <v>142</v>
      </c>
      <c r="M903" s="150"/>
      <c r="N903" s="150" t="s">
        <v>821</v>
      </c>
      <c r="O903" s="138"/>
      <c r="P903" s="138" t="s">
        <v>150</v>
      </c>
      <c r="Q903" s="150" t="s">
        <v>70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327"/>
      <c r="C904" s="218">
        <v>44788</v>
      </c>
      <c r="D904" s="218">
        <v>44795</v>
      </c>
      <c r="E904" s="21" t="s">
        <v>16</v>
      </c>
      <c r="F904" s="225">
        <v>861694031759614</v>
      </c>
      <c r="G904" s="61" t="s">
        <v>195</v>
      </c>
      <c r="H904" s="61" t="s">
        <v>138</v>
      </c>
      <c r="I904" s="49"/>
      <c r="J904" s="103" t="s">
        <v>546</v>
      </c>
      <c r="K904" s="138"/>
      <c r="L904" s="149" t="s">
        <v>400</v>
      </c>
      <c r="M904" s="138" t="s">
        <v>142</v>
      </c>
      <c r="N904" s="150" t="s">
        <v>40</v>
      </c>
      <c r="O904" s="138"/>
      <c r="P904" s="138" t="s">
        <v>150</v>
      </c>
      <c r="Q904" s="150" t="s">
        <v>70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327"/>
      <c r="C905" s="218">
        <v>44788</v>
      </c>
      <c r="D905" s="218">
        <v>44795</v>
      </c>
      <c r="E905" s="21" t="s">
        <v>16</v>
      </c>
      <c r="F905" s="225">
        <v>862631034711308</v>
      </c>
      <c r="G905" s="61"/>
      <c r="H905" s="61" t="s">
        <v>138</v>
      </c>
      <c r="I905" s="49"/>
      <c r="J905" s="103" t="s">
        <v>546</v>
      </c>
      <c r="K905" s="138"/>
      <c r="L905" s="138" t="s">
        <v>399</v>
      </c>
      <c r="M905" s="138" t="s">
        <v>142</v>
      </c>
      <c r="N905" s="150" t="s">
        <v>40</v>
      </c>
      <c r="O905" s="138"/>
      <c r="P905" s="138" t="s">
        <v>150</v>
      </c>
      <c r="Q905" s="150" t="s">
        <v>70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327"/>
      <c r="C906" s="218">
        <v>44788</v>
      </c>
      <c r="D906" s="218">
        <v>44795</v>
      </c>
      <c r="E906" s="21" t="s">
        <v>16</v>
      </c>
      <c r="F906" s="225">
        <v>866104022261765</v>
      </c>
      <c r="G906" s="61"/>
      <c r="H906" s="61" t="s">
        <v>138</v>
      </c>
      <c r="I906" s="156"/>
      <c r="J906" s="103" t="s">
        <v>546</v>
      </c>
      <c r="K906" s="138" t="s">
        <v>465</v>
      </c>
      <c r="L906" s="138" t="s">
        <v>142</v>
      </c>
      <c r="M906" s="150"/>
      <c r="N906" s="150" t="s">
        <v>821</v>
      </c>
      <c r="O906" s="138"/>
      <c r="P906" s="138" t="s">
        <v>150</v>
      </c>
      <c r="Q906" s="150" t="s">
        <v>70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327"/>
      <c r="C907" s="218">
        <v>44788</v>
      </c>
      <c r="D907" s="218">
        <v>44795</v>
      </c>
      <c r="E907" s="21" t="s">
        <v>14</v>
      </c>
      <c r="F907" s="225">
        <v>865904028275821</v>
      </c>
      <c r="G907" s="61"/>
      <c r="H907" s="61" t="s">
        <v>138</v>
      </c>
      <c r="I907" s="21"/>
      <c r="J907" s="219" t="s">
        <v>938</v>
      </c>
      <c r="K907" s="178"/>
      <c r="L907" s="220" t="s">
        <v>427</v>
      </c>
      <c r="M907" s="52"/>
      <c r="N907" s="52" t="s">
        <v>193</v>
      </c>
      <c r="O907" s="178"/>
      <c r="P907" s="178" t="s">
        <v>150</v>
      </c>
      <c r="Q907" s="52" t="s">
        <v>70</v>
      </c>
      <c r="R907" s="178" t="s">
        <v>28</v>
      </c>
      <c r="S907" s="222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327"/>
      <c r="C908" s="218">
        <v>44788</v>
      </c>
      <c r="D908" s="218">
        <v>44795</v>
      </c>
      <c r="E908" s="21" t="s">
        <v>14</v>
      </c>
      <c r="F908" s="225">
        <v>865904027285292</v>
      </c>
      <c r="G908" s="61" t="s">
        <v>195</v>
      </c>
      <c r="H908" s="61" t="s">
        <v>138</v>
      </c>
      <c r="I908" s="148" t="s">
        <v>939</v>
      </c>
      <c r="J908" s="219" t="s">
        <v>184</v>
      </c>
      <c r="K908" s="138" t="s">
        <v>173</v>
      </c>
      <c r="L908" s="184"/>
      <c r="M908" s="220" t="s">
        <v>427</v>
      </c>
      <c r="N908" s="150" t="s">
        <v>940</v>
      </c>
      <c r="O908" s="138"/>
      <c r="P908" s="138" t="s">
        <v>150</v>
      </c>
      <c r="Q908" s="150" t="s">
        <v>70</v>
      </c>
      <c r="R908" s="138" t="s">
        <v>71</v>
      </c>
      <c r="S908" s="139" t="s">
        <v>941</v>
      </c>
      <c r="T908" s="140"/>
      <c r="U908" s="175"/>
      <c r="V908" s="21"/>
    </row>
    <row r="909" spans="1:22" ht="16.5" customHeight="1" x14ac:dyDescent="0.25">
      <c r="A909" s="175">
        <v>888</v>
      </c>
      <c r="B909" s="327"/>
      <c r="C909" s="218">
        <v>44788</v>
      </c>
      <c r="D909" s="218">
        <v>44795</v>
      </c>
      <c r="E909" s="21" t="s">
        <v>14</v>
      </c>
      <c r="F909" s="225">
        <v>865904027260162</v>
      </c>
      <c r="G909" s="61"/>
      <c r="H909" s="61" t="s">
        <v>138</v>
      </c>
      <c r="I909" s="148"/>
      <c r="J909" s="219" t="s">
        <v>546</v>
      </c>
      <c r="K909" s="138"/>
      <c r="L909" s="184" t="s">
        <v>942</v>
      </c>
      <c r="M909" s="220" t="s">
        <v>427</v>
      </c>
      <c r="N909" s="150" t="s">
        <v>40</v>
      </c>
      <c r="O909" s="138"/>
      <c r="P909" s="138" t="s">
        <v>150</v>
      </c>
      <c r="Q909" s="150" t="s">
        <v>70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327"/>
      <c r="C910" s="218">
        <v>44788</v>
      </c>
      <c r="D910" s="218">
        <v>44795</v>
      </c>
      <c r="E910" s="21" t="s">
        <v>14</v>
      </c>
      <c r="F910" s="225">
        <v>866762026939981</v>
      </c>
      <c r="G910" s="61"/>
      <c r="H910" s="61" t="s">
        <v>138</v>
      </c>
      <c r="I910" s="148" t="s">
        <v>190</v>
      </c>
      <c r="J910" s="219" t="s">
        <v>546</v>
      </c>
      <c r="K910" s="138"/>
      <c r="L910" s="138" t="s">
        <v>942</v>
      </c>
      <c r="M910" s="220" t="s">
        <v>427</v>
      </c>
      <c r="N910" s="150" t="s">
        <v>40</v>
      </c>
      <c r="O910" s="138"/>
      <c r="P910" s="138" t="s">
        <v>150</v>
      </c>
      <c r="Q910" s="150" t="s">
        <v>70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327"/>
      <c r="C911" s="218">
        <v>44788</v>
      </c>
      <c r="D911" s="218">
        <v>44795</v>
      </c>
      <c r="E911" s="21" t="s">
        <v>14</v>
      </c>
      <c r="F911" s="225">
        <v>866762029015565</v>
      </c>
      <c r="G911" s="61"/>
      <c r="H911" s="61" t="s">
        <v>138</v>
      </c>
      <c r="I911" s="148" t="s">
        <v>506</v>
      </c>
      <c r="J911" s="219" t="s">
        <v>546</v>
      </c>
      <c r="K911" s="138"/>
      <c r="L911" s="149" t="s">
        <v>427</v>
      </c>
      <c r="M911" s="150"/>
      <c r="N911" s="150" t="s">
        <v>193</v>
      </c>
      <c r="O911" s="138"/>
      <c r="P911" s="138" t="s">
        <v>150</v>
      </c>
      <c r="Q911" s="150" t="s">
        <v>70</v>
      </c>
      <c r="R911" s="138" t="s">
        <v>28</v>
      </c>
      <c r="S911" s="139" t="s">
        <v>31</v>
      </c>
      <c r="T911" s="140"/>
      <c r="U911" s="194"/>
      <c r="V911" s="21"/>
    </row>
    <row r="912" spans="1:22" ht="16.5" customHeight="1" x14ac:dyDescent="0.25">
      <c r="A912" s="175">
        <v>891</v>
      </c>
      <c r="B912" s="327"/>
      <c r="C912" s="218">
        <v>44788</v>
      </c>
      <c r="D912" s="218">
        <v>44795</v>
      </c>
      <c r="E912" s="21" t="s">
        <v>14</v>
      </c>
      <c r="F912" s="227">
        <v>862118020955453</v>
      </c>
      <c r="G912" s="228"/>
      <c r="H912" s="61" t="s">
        <v>138</v>
      </c>
      <c r="I912" s="49"/>
      <c r="J912" s="103" t="s">
        <v>184</v>
      </c>
      <c r="K912" s="138"/>
      <c r="L912" s="149" t="s">
        <v>427</v>
      </c>
      <c r="M912" s="150"/>
      <c r="N912" s="150" t="s">
        <v>193</v>
      </c>
      <c r="O912" s="138"/>
      <c r="P912" s="138" t="s">
        <v>150</v>
      </c>
      <c r="Q912" s="150" t="s">
        <v>70</v>
      </c>
      <c r="R912" s="138" t="s">
        <v>28</v>
      </c>
      <c r="S912" s="139" t="s">
        <v>31</v>
      </c>
      <c r="T912" s="140"/>
      <c r="U912" s="194"/>
      <c r="V912" s="138"/>
    </row>
    <row r="913" spans="1:22" ht="16.5" customHeight="1" x14ac:dyDescent="0.25">
      <c r="A913" s="175">
        <v>892</v>
      </c>
      <c r="B913" s="327"/>
      <c r="C913" s="218">
        <v>44788</v>
      </c>
      <c r="D913" s="218">
        <v>44795</v>
      </c>
      <c r="E913" s="21" t="s">
        <v>14</v>
      </c>
      <c r="F913" s="229">
        <v>865904027284253</v>
      </c>
      <c r="G913" s="230"/>
      <c r="H913" s="61" t="s">
        <v>138</v>
      </c>
      <c r="I913" s="49" t="s">
        <v>943</v>
      </c>
      <c r="J913" s="219" t="s">
        <v>184</v>
      </c>
      <c r="K913" s="138" t="s">
        <v>173</v>
      </c>
      <c r="L913" s="138"/>
      <c r="M913" s="220" t="s">
        <v>427</v>
      </c>
      <c r="N913" s="150" t="s">
        <v>172</v>
      </c>
      <c r="O913" s="138"/>
      <c r="P913" s="138" t="s">
        <v>150</v>
      </c>
      <c r="Q913" s="150" t="s">
        <v>70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328"/>
      <c r="C914" s="218">
        <v>44788</v>
      </c>
      <c r="D914" s="218">
        <v>44795</v>
      </c>
      <c r="E914" s="21" t="s">
        <v>14</v>
      </c>
      <c r="F914" s="225">
        <v>866762029052790</v>
      </c>
      <c r="G914" s="61" t="s">
        <v>195</v>
      </c>
      <c r="H914" s="61" t="s">
        <v>138</v>
      </c>
      <c r="I914" s="148" t="s">
        <v>214</v>
      </c>
      <c r="J914" s="219" t="s">
        <v>546</v>
      </c>
      <c r="K914" s="138" t="s">
        <v>181</v>
      </c>
      <c r="L914" s="138" t="s">
        <v>942</v>
      </c>
      <c r="M914" s="220" t="s">
        <v>427</v>
      </c>
      <c r="N914" s="150" t="s">
        <v>944</v>
      </c>
      <c r="O914" s="138"/>
      <c r="P914" s="138" t="s">
        <v>150</v>
      </c>
      <c r="Q914" s="150" t="s">
        <v>70</v>
      </c>
      <c r="R914" s="138" t="s">
        <v>71</v>
      </c>
      <c r="S914" s="139" t="s">
        <v>759</v>
      </c>
      <c r="T914" s="140"/>
      <c r="U914" s="175"/>
      <c r="V914" s="138"/>
    </row>
    <row r="915" spans="1:22" ht="16.5" customHeight="1" x14ac:dyDescent="0.25">
      <c r="A915" s="175">
        <v>894</v>
      </c>
      <c r="B915" s="326" t="s">
        <v>347</v>
      </c>
      <c r="C915" s="205">
        <v>44788</v>
      </c>
      <c r="D915" s="205">
        <v>44802</v>
      </c>
      <c r="E915" s="21" t="s">
        <v>39</v>
      </c>
      <c r="F915" s="149">
        <v>860906041120863</v>
      </c>
      <c r="G915" s="156"/>
      <c r="H915" s="148" t="s">
        <v>138</v>
      </c>
      <c r="I915" s="148"/>
      <c r="J915" s="103"/>
      <c r="K915" s="138"/>
      <c r="L915" s="184"/>
      <c r="M915" s="150" t="s">
        <v>697</v>
      </c>
      <c r="N915" s="150" t="s">
        <v>40</v>
      </c>
      <c r="O915" s="138"/>
      <c r="P915" s="138" t="s">
        <v>150</v>
      </c>
      <c r="Q915" s="150" t="s">
        <v>151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327"/>
      <c r="C916" s="205">
        <v>44788</v>
      </c>
      <c r="D916" s="205">
        <v>44802</v>
      </c>
      <c r="E916" s="21" t="s">
        <v>39</v>
      </c>
      <c r="F916" s="149">
        <v>860906041150456</v>
      </c>
      <c r="G916" s="156"/>
      <c r="H916" s="148" t="s">
        <v>138</v>
      </c>
      <c r="I916" s="148" t="s">
        <v>945</v>
      </c>
      <c r="J916" s="103" t="s">
        <v>946</v>
      </c>
      <c r="K916" s="138"/>
      <c r="L916" s="184" t="s">
        <v>182</v>
      </c>
      <c r="M916" s="150" t="s">
        <v>697</v>
      </c>
      <c r="N916" s="150" t="s">
        <v>40</v>
      </c>
      <c r="O916" s="138"/>
      <c r="P916" s="138" t="s">
        <v>150</v>
      </c>
      <c r="Q916" s="150" t="s">
        <v>151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327"/>
      <c r="C917" s="205">
        <v>44788</v>
      </c>
      <c r="D917" s="205">
        <v>44802</v>
      </c>
      <c r="E917" s="21" t="s">
        <v>39</v>
      </c>
      <c r="F917" s="149">
        <v>860906041143972</v>
      </c>
      <c r="G917" s="148"/>
      <c r="H917" s="148" t="s">
        <v>138</v>
      </c>
      <c r="I917" s="148"/>
      <c r="J917" s="103" t="s">
        <v>701</v>
      </c>
      <c r="K917" s="138" t="s">
        <v>187</v>
      </c>
      <c r="L917" s="184" t="s">
        <v>697</v>
      </c>
      <c r="M917" s="150"/>
      <c r="N917" s="150" t="s">
        <v>40</v>
      </c>
      <c r="O917" s="138"/>
      <c r="P917" s="138" t="s">
        <v>150</v>
      </c>
      <c r="Q917" s="150" t="s">
        <v>151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327"/>
      <c r="C918" s="218">
        <v>44796</v>
      </c>
      <c r="D918" s="218">
        <v>44797</v>
      </c>
      <c r="E918" s="21" t="s">
        <v>100</v>
      </c>
      <c r="F918" s="22">
        <v>868183034662309</v>
      </c>
      <c r="G918" s="21" t="s">
        <v>195</v>
      </c>
      <c r="H918" s="21" t="s">
        <v>138</v>
      </c>
      <c r="I918" s="178"/>
      <c r="J918" s="219" t="s">
        <v>196</v>
      </c>
      <c r="K918" s="52"/>
      <c r="L918" s="231" t="s">
        <v>220</v>
      </c>
      <c r="M918" s="52" t="s">
        <v>161</v>
      </c>
      <c r="N918" s="52" t="s">
        <v>40</v>
      </c>
      <c r="O918" s="178"/>
      <c r="P918" s="178" t="s">
        <v>150</v>
      </c>
      <c r="Q918" s="52" t="s">
        <v>70</v>
      </c>
      <c r="R918" s="178" t="s">
        <v>28</v>
      </c>
      <c r="S918" s="222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327"/>
      <c r="C919" s="205">
        <v>44796</v>
      </c>
      <c r="D919" s="205">
        <v>44797</v>
      </c>
      <c r="E919" s="21" t="s">
        <v>132</v>
      </c>
      <c r="F919" s="225">
        <v>861881054164034</v>
      </c>
      <c r="G919" s="61"/>
      <c r="H919" s="225" t="s">
        <v>157</v>
      </c>
      <c r="I919" s="148"/>
      <c r="J919" s="103" t="s">
        <v>158</v>
      </c>
      <c r="K919" s="138" t="s">
        <v>377</v>
      </c>
      <c r="L919" s="184" t="s">
        <v>587</v>
      </c>
      <c r="M919" s="150"/>
      <c r="N919" s="150" t="s">
        <v>947</v>
      </c>
      <c r="O919" s="138"/>
      <c r="P919" s="138" t="s">
        <v>150</v>
      </c>
      <c r="Q919" s="150" t="s">
        <v>70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327"/>
      <c r="C920" s="205">
        <v>44788</v>
      </c>
      <c r="D920" s="205">
        <v>44802</v>
      </c>
      <c r="E920" s="21" t="s">
        <v>132</v>
      </c>
      <c r="F920" s="149">
        <v>862205051161414</v>
      </c>
      <c r="G920" s="156"/>
      <c r="H920" s="148" t="s">
        <v>157</v>
      </c>
      <c r="I920" s="148"/>
      <c r="J920" s="103" t="s">
        <v>170</v>
      </c>
      <c r="K920" s="138" t="s">
        <v>948</v>
      </c>
      <c r="L920" s="184"/>
      <c r="M920" s="150" t="s">
        <v>587</v>
      </c>
      <c r="N920" s="150" t="s">
        <v>949</v>
      </c>
      <c r="O920" s="138"/>
      <c r="P920" s="138" t="s">
        <v>150</v>
      </c>
      <c r="Q920" s="150" t="s">
        <v>151</v>
      </c>
      <c r="R920" s="138" t="s">
        <v>71</v>
      </c>
      <c r="S920" s="139" t="s">
        <v>950</v>
      </c>
      <c r="T920" s="140"/>
      <c r="U920" s="175"/>
      <c r="V920" s="138"/>
    </row>
    <row r="921" spans="1:22" ht="16.5" customHeight="1" x14ac:dyDescent="0.25">
      <c r="A921" s="175">
        <v>900</v>
      </c>
      <c r="B921" s="327"/>
      <c r="C921" s="205">
        <v>44788</v>
      </c>
      <c r="D921" s="205">
        <v>44802</v>
      </c>
      <c r="E921" s="21" t="s">
        <v>132</v>
      </c>
      <c r="F921" s="149">
        <v>861881051088814</v>
      </c>
      <c r="G921" s="156"/>
      <c r="H921" s="148" t="s">
        <v>157</v>
      </c>
      <c r="I921" s="148"/>
      <c r="J921" s="103" t="s">
        <v>170</v>
      </c>
      <c r="K921" s="138" t="s">
        <v>948</v>
      </c>
      <c r="L921" s="184"/>
      <c r="M921" s="150" t="s">
        <v>587</v>
      </c>
      <c r="N921" s="150" t="s">
        <v>949</v>
      </c>
      <c r="O921" s="138"/>
      <c r="P921" s="138" t="s">
        <v>150</v>
      </c>
      <c r="Q921" s="150" t="s">
        <v>151</v>
      </c>
      <c r="R921" s="138" t="s">
        <v>71</v>
      </c>
      <c r="S921" s="139" t="s">
        <v>950</v>
      </c>
      <c r="T921" s="140"/>
      <c r="U921" s="175"/>
      <c r="V921" s="138"/>
    </row>
    <row r="922" spans="1:22" ht="16.5" customHeight="1" x14ac:dyDescent="0.25">
      <c r="A922" s="175">
        <v>901</v>
      </c>
      <c r="B922" s="327"/>
      <c r="C922" s="205">
        <v>44788</v>
      </c>
      <c r="D922" s="205">
        <v>44802</v>
      </c>
      <c r="E922" s="21" t="s">
        <v>132</v>
      </c>
      <c r="F922" s="149">
        <v>861881051077072</v>
      </c>
      <c r="G922" s="148"/>
      <c r="H922" s="148" t="s">
        <v>157</v>
      </c>
      <c r="I922" s="148"/>
      <c r="J922" s="103" t="s">
        <v>170</v>
      </c>
      <c r="K922" s="138" t="s">
        <v>948</v>
      </c>
      <c r="L922" s="184"/>
      <c r="M922" s="150" t="s">
        <v>587</v>
      </c>
      <c r="N922" s="150" t="s">
        <v>949</v>
      </c>
      <c r="O922" s="138"/>
      <c r="P922" s="138" t="s">
        <v>150</v>
      </c>
      <c r="Q922" s="150" t="s">
        <v>151</v>
      </c>
      <c r="R922" s="138" t="s">
        <v>71</v>
      </c>
      <c r="S922" s="139" t="s">
        <v>950</v>
      </c>
      <c r="T922" s="140"/>
      <c r="U922" s="175"/>
      <c r="V922" s="138"/>
    </row>
    <row r="923" spans="1:22" ht="16.5" customHeight="1" x14ac:dyDescent="0.25">
      <c r="A923" s="175">
        <v>902</v>
      </c>
      <c r="B923" s="327"/>
      <c r="C923" s="205">
        <v>44788</v>
      </c>
      <c r="D923" s="205">
        <v>44802</v>
      </c>
      <c r="E923" s="21" t="s">
        <v>132</v>
      </c>
      <c r="F923" s="149">
        <v>861881051089119</v>
      </c>
      <c r="G923" s="148"/>
      <c r="H923" s="148" t="s">
        <v>157</v>
      </c>
      <c r="I923" s="148"/>
      <c r="J923" s="103" t="s">
        <v>170</v>
      </c>
      <c r="K923" s="138" t="s">
        <v>948</v>
      </c>
      <c r="L923" s="184"/>
      <c r="M923" s="150" t="s">
        <v>587</v>
      </c>
      <c r="N923" s="150" t="s">
        <v>949</v>
      </c>
      <c r="O923" s="138"/>
      <c r="P923" s="138" t="s">
        <v>150</v>
      </c>
      <c r="Q923" s="150" t="s">
        <v>151</v>
      </c>
      <c r="R923" s="138" t="s">
        <v>71</v>
      </c>
      <c r="S923" s="139" t="s">
        <v>950</v>
      </c>
      <c r="T923" s="140"/>
      <c r="U923" s="175"/>
      <c r="V923" s="138"/>
    </row>
    <row r="924" spans="1:22" ht="16.5" customHeight="1" x14ac:dyDescent="0.25">
      <c r="A924" s="175">
        <v>903</v>
      </c>
      <c r="B924" s="327"/>
      <c r="C924" s="205">
        <v>44788</v>
      </c>
      <c r="D924" s="205">
        <v>44802</v>
      </c>
      <c r="E924" s="21" t="s">
        <v>132</v>
      </c>
      <c r="F924" s="149">
        <v>861881051071968</v>
      </c>
      <c r="G924" s="148"/>
      <c r="H924" s="148" t="s">
        <v>157</v>
      </c>
      <c r="I924" s="148"/>
      <c r="J924" s="103" t="s">
        <v>170</v>
      </c>
      <c r="K924" s="138" t="s">
        <v>948</v>
      </c>
      <c r="L924" s="149"/>
      <c r="M924" s="150" t="s">
        <v>587</v>
      </c>
      <c r="N924" s="150" t="s">
        <v>949</v>
      </c>
      <c r="O924" s="138"/>
      <c r="P924" s="138" t="s">
        <v>150</v>
      </c>
      <c r="Q924" s="150" t="s">
        <v>151</v>
      </c>
      <c r="R924" s="138" t="s">
        <v>71</v>
      </c>
      <c r="S924" s="139" t="s">
        <v>950</v>
      </c>
      <c r="T924" s="140"/>
      <c r="U924" s="175"/>
      <c r="V924" s="138"/>
    </row>
    <row r="925" spans="1:22" ht="16.5" customHeight="1" x14ac:dyDescent="0.25">
      <c r="A925" s="175">
        <v>904</v>
      </c>
      <c r="B925" s="327"/>
      <c r="C925" s="205">
        <v>44788</v>
      </c>
      <c r="D925" s="205">
        <v>44802</v>
      </c>
      <c r="E925" s="21" t="s">
        <v>132</v>
      </c>
      <c r="F925" s="149">
        <v>861881051083211</v>
      </c>
      <c r="G925" s="148"/>
      <c r="H925" s="148" t="s">
        <v>157</v>
      </c>
      <c r="I925" s="49"/>
      <c r="J925" s="103" t="s">
        <v>170</v>
      </c>
      <c r="K925" s="138" t="s">
        <v>948</v>
      </c>
      <c r="L925" s="149"/>
      <c r="M925" s="150" t="s">
        <v>587</v>
      </c>
      <c r="N925" s="150" t="s">
        <v>949</v>
      </c>
      <c r="O925" s="138"/>
      <c r="P925" s="138" t="s">
        <v>150</v>
      </c>
      <c r="Q925" s="150" t="s">
        <v>151</v>
      </c>
      <c r="R925" s="138" t="s">
        <v>71</v>
      </c>
      <c r="S925" s="139" t="s">
        <v>950</v>
      </c>
      <c r="T925" s="140"/>
      <c r="U925" s="175"/>
      <c r="V925" s="138"/>
    </row>
    <row r="926" spans="1:22" ht="16.5" customHeight="1" x14ac:dyDescent="0.25">
      <c r="A926" s="175">
        <v>905</v>
      </c>
      <c r="B926" s="327"/>
      <c r="C926" s="205">
        <v>44788</v>
      </c>
      <c r="D926" s="205">
        <v>44802</v>
      </c>
      <c r="E926" s="21" t="s">
        <v>132</v>
      </c>
      <c r="F926" s="149">
        <v>861881051088913</v>
      </c>
      <c r="G926" s="148"/>
      <c r="H926" s="148" t="s">
        <v>157</v>
      </c>
      <c r="I926" s="49"/>
      <c r="J926" s="103" t="s">
        <v>170</v>
      </c>
      <c r="K926" s="138" t="s">
        <v>948</v>
      </c>
      <c r="L926" s="138"/>
      <c r="M926" s="150" t="s">
        <v>587</v>
      </c>
      <c r="N926" s="150" t="s">
        <v>949</v>
      </c>
      <c r="O926" s="138"/>
      <c r="P926" s="138" t="s">
        <v>150</v>
      </c>
      <c r="Q926" s="150" t="s">
        <v>151</v>
      </c>
      <c r="R926" s="138" t="s">
        <v>71</v>
      </c>
      <c r="S926" s="139" t="s">
        <v>950</v>
      </c>
      <c r="T926" s="140"/>
      <c r="U926" s="175"/>
      <c r="V926" s="21"/>
    </row>
    <row r="927" spans="1:22" ht="16.5" customHeight="1" x14ac:dyDescent="0.25">
      <c r="A927" s="175">
        <v>906</v>
      </c>
      <c r="B927" s="327"/>
      <c r="C927" s="205">
        <v>44788</v>
      </c>
      <c r="D927" s="205">
        <v>44802</v>
      </c>
      <c r="E927" s="21" t="s">
        <v>132</v>
      </c>
      <c r="F927" s="149">
        <v>862205051190082</v>
      </c>
      <c r="G927" s="148"/>
      <c r="H927" s="148" t="s">
        <v>157</v>
      </c>
      <c r="I927" s="156"/>
      <c r="J927" s="103" t="s">
        <v>170</v>
      </c>
      <c r="K927" s="138" t="s">
        <v>948</v>
      </c>
      <c r="L927" s="138"/>
      <c r="M927" s="150" t="s">
        <v>587</v>
      </c>
      <c r="N927" s="150" t="s">
        <v>949</v>
      </c>
      <c r="O927" s="138"/>
      <c r="P927" s="138" t="s">
        <v>150</v>
      </c>
      <c r="Q927" s="150" t="s">
        <v>151</v>
      </c>
      <c r="R927" s="138" t="s">
        <v>71</v>
      </c>
      <c r="S927" s="139" t="s">
        <v>950</v>
      </c>
      <c r="T927" s="140"/>
      <c r="U927" s="175"/>
      <c r="V927" s="21"/>
    </row>
    <row r="928" spans="1:22" ht="16.5" customHeight="1" x14ac:dyDescent="0.25">
      <c r="A928" s="175">
        <v>907</v>
      </c>
      <c r="B928" s="327"/>
      <c r="C928" s="205">
        <v>44788</v>
      </c>
      <c r="D928" s="205">
        <v>44802</v>
      </c>
      <c r="E928" s="21" t="s">
        <v>132</v>
      </c>
      <c r="F928" s="149">
        <v>861881051090489</v>
      </c>
      <c r="G928" s="156"/>
      <c r="H928" s="148" t="s">
        <v>157</v>
      </c>
      <c r="I928" s="156"/>
      <c r="J928" s="103" t="s">
        <v>170</v>
      </c>
      <c r="K928" s="138" t="s">
        <v>948</v>
      </c>
      <c r="L928" s="138"/>
      <c r="M928" s="150" t="s">
        <v>587</v>
      </c>
      <c r="N928" s="150" t="s">
        <v>949</v>
      </c>
      <c r="O928" s="138"/>
      <c r="P928" s="138" t="s">
        <v>150</v>
      </c>
      <c r="Q928" s="150" t="s">
        <v>151</v>
      </c>
      <c r="R928" s="138" t="s">
        <v>71</v>
      </c>
      <c r="S928" s="139" t="s">
        <v>950</v>
      </c>
      <c r="T928" s="140"/>
      <c r="U928" s="175"/>
      <c r="V928" s="21"/>
    </row>
    <row r="929" spans="1:22" ht="16.5" customHeight="1" x14ac:dyDescent="0.25">
      <c r="A929" s="175">
        <v>908</v>
      </c>
      <c r="B929" s="327"/>
      <c r="C929" s="205">
        <v>44788</v>
      </c>
      <c r="D929" s="205">
        <v>44802</v>
      </c>
      <c r="E929" s="21" t="s">
        <v>132</v>
      </c>
      <c r="F929" s="149">
        <v>861881051084979</v>
      </c>
      <c r="G929" s="156"/>
      <c r="H929" s="148" t="s">
        <v>157</v>
      </c>
      <c r="I929" s="156"/>
      <c r="J929" s="103" t="s">
        <v>170</v>
      </c>
      <c r="K929" s="138" t="s">
        <v>948</v>
      </c>
      <c r="L929" s="138"/>
      <c r="M929" s="150" t="s">
        <v>587</v>
      </c>
      <c r="N929" s="150" t="s">
        <v>949</v>
      </c>
      <c r="O929" s="138"/>
      <c r="P929" s="138" t="s">
        <v>150</v>
      </c>
      <c r="Q929" s="150" t="s">
        <v>151</v>
      </c>
      <c r="R929" s="138" t="s">
        <v>71</v>
      </c>
      <c r="S929" s="139" t="s">
        <v>950</v>
      </c>
      <c r="T929" s="140"/>
      <c r="U929" s="175"/>
      <c r="V929" s="21"/>
    </row>
    <row r="930" spans="1:22" ht="16.5" customHeight="1" x14ac:dyDescent="0.25">
      <c r="A930" s="175">
        <v>909</v>
      </c>
      <c r="B930" s="327"/>
      <c r="C930" s="205">
        <v>44788</v>
      </c>
      <c r="D930" s="205">
        <v>44802</v>
      </c>
      <c r="E930" s="21" t="s">
        <v>132</v>
      </c>
      <c r="F930" s="149">
        <v>861881051085802</v>
      </c>
      <c r="G930" s="156"/>
      <c r="H930" s="148" t="s">
        <v>157</v>
      </c>
      <c r="I930" s="148"/>
      <c r="J930" s="103" t="s">
        <v>170</v>
      </c>
      <c r="K930" s="138" t="s">
        <v>948</v>
      </c>
      <c r="L930" s="138"/>
      <c r="M930" s="150" t="s">
        <v>587</v>
      </c>
      <c r="N930" s="150" t="s">
        <v>949</v>
      </c>
      <c r="O930" s="138"/>
      <c r="P930" s="138" t="s">
        <v>150</v>
      </c>
      <c r="Q930" s="150" t="s">
        <v>151</v>
      </c>
      <c r="R930" s="138" t="s">
        <v>71</v>
      </c>
      <c r="S930" s="139" t="s">
        <v>950</v>
      </c>
      <c r="T930" s="140"/>
      <c r="U930" s="175"/>
      <c r="V930" s="21"/>
    </row>
    <row r="931" spans="1:22" ht="16.5" customHeight="1" x14ac:dyDescent="0.25">
      <c r="A931" s="175">
        <v>910</v>
      </c>
      <c r="B931" s="327"/>
      <c r="C931" s="205">
        <v>44788</v>
      </c>
      <c r="D931" s="205">
        <v>44802</v>
      </c>
      <c r="E931" s="21" t="s">
        <v>132</v>
      </c>
      <c r="F931" s="149">
        <v>861881051086834</v>
      </c>
      <c r="G931" s="156"/>
      <c r="H931" s="148" t="s">
        <v>157</v>
      </c>
      <c r="I931" s="138"/>
      <c r="J931" s="103" t="s">
        <v>170</v>
      </c>
      <c r="K931" s="138" t="s">
        <v>948</v>
      </c>
      <c r="L931" s="208"/>
      <c r="M931" s="150" t="s">
        <v>587</v>
      </c>
      <c r="N931" s="150" t="s">
        <v>949</v>
      </c>
      <c r="O931" s="138"/>
      <c r="P931" s="138" t="s">
        <v>150</v>
      </c>
      <c r="Q931" s="150" t="s">
        <v>151</v>
      </c>
      <c r="R931" s="138" t="s">
        <v>71</v>
      </c>
      <c r="S931" s="139" t="s">
        <v>950</v>
      </c>
      <c r="T931" s="140"/>
      <c r="U931" s="175"/>
      <c r="V931" s="21"/>
    </row>
    <row r="932" spans="1:22" ht="16.5" customHeight="1" x14ac:dyDescent="0.25">
      <c r="A932" s="175">
        <v>911</v>
      </c>
      <c r="B932" s="327"/>
      <c r="C932" s="205">
        <v>44788</v>
      </c>
      <c r="D932" s="205">
        <v>44802</v>
      </c>
      <c r="E932" s="21" t="s">
        <v>132</v>
      </c>
      <c r="F932" s="149">
        <v>862205051188870</v>
      </c>
      <c r="G932" s="156"/>
      <c r="H932" s="148" t="s">
        <v>157</v>
      </c>
      <c r="I932" s="138"/>
      <c r="J932" s="103" t="s">
        <v>170</v>
      </c>
      <c r="K932" s="138" t="s">
        <v>948</v>
      </c>
      <c r="L932" s="138"/>
      <c r="M932" s="150" t="s">
        <v>587</v>
      </c>
      <c r="N932" s="150" t="s">
        <v>949</v>
      </c>
      <c r="O932" s="138"/>
      <c r="P932" s="138" t="s">
        <v>150</v>
      </c>
      <c r="Q932" s="150" t="s">
        <v>151</v>
      </c>
      <c r="R932" s="138" t="s">
        <v>71</v>
      </c>
      <c r="S932" s="139" t="s">
        <v>950</v>
      </c>
      <c r="T932" s="140"/>
      <c r="U932" s="175"/>
      <c r="V932" s="21"/>
    </row>
    <row r="933" spans="1:22" ht="16.5" customHeight="1" x14ac:dyDescent="0.25">
      <c r="A933" s="175">
        <v>912</v>
      </c>
      <c r="B933" s="327"/>
      <c r="C933" s="205">
        <v>44788</v>
      </c>
      <c r="D933" s="205">
        <v>44802</v>
      </c>
      <c r="E933" s="21" t="s">
        <v>132</v>
      </c>
      <c r="F933" s="149">
        <v>861881051091438</v>
      </c>
      <c r="G933" s="156"/>
      <c r="H933" s="148" t="s">
        <v>157</v>
      </c>
      <c r="I933" s="138"/>
      <c r="J933" s="103" t="s">
        <v>170</v>
      </c>
      <c r="K933" s="138" t="s">
        <v>948</v>
      </c>
      <c r="L933" s="138"/>
      <c r="M933" s="150" t="s">
        <v>587</v>
      </c>
      <c r="N933" s="150" t="s">
        <v>949</v>
      </c>
      <c r="O933" s="138"/>
      <c r="P933" s="138" t="s">
        <v>150</v>
      </c>
      <c r="Q933" s="150" t="s">
        <v>151</v>
      </c>
      <c r="R933" s="138" t="s">
        <v>71</v>
      </c>
      <c r="S933" s="139" t="s">
        <v>950</v>
      </c>
      <c r="T933" s="140"/>
      <c r="U933" s="175"/>
      <c r="V933" s="21"/>
    </row>
    <row r="934" spans="1:22" ht="16.5" customHeight="1" x14ac:dyDescent="0.25">
      <c r="A934" s="175">
        <v>913</v>
      </c>
      <c r="B934" s="327"/>
      <c r="C934" s="205">
        <v>44788</v>
      </c>
      <c r="D934" s="205">
        <v>44802</v>
      </c>
      <c r="E934" s="21" t="s">
        <v>132</v>
      </c>
      <c r="F934" s="149">
        <v>862205051175786</v>
      </c>
      <c r="G934" s="156"/>
      <c r="H934" s="148" t="s">
        <v>157</v>
      </c>
      <c r="I934" s="138"/>
      <c r="J934" s="103" t="s">
        <v>170</v>
      </c>
      <c r="K934" s="138" t="s">
        <v>948</v>
      </c>
      <c r="L934" s="138"/>
      <c r="M934" s="150" t="s">
        <v>587</v>
      </c>
      <c r="N934" s="150" t="s">
        <v>949</v>
      </c>
      <c r="O934" s="138"/>
      <c r="P934" s="138" t="s">
        <v>150</v>
      </c>
      <c r="Q934" s="150" t="s">
        <v>151</v>
      </c>
      <c r="R934" s="138" t="s">
        <v>71</v>
      </c>
      <c r="S934" s="139" t="s">
        <v>950</v>
      </c>
      <c r="T934" s="140"/>
      <c r="U934" s="175"/>
      <c r="V934" s="21"/>
    </row>
    <row r="935" spans="1:22" ht="16.5" customHeight="1" x14ac:dyDescent="0.25">
      <c r="A935" s="175">
        <v>914</v>
      </c>
      <c r="B935" s="327"/>
      <c r="C935" s="205">
        <v>44788</v>
      </c>
      <c r="D935" s="205">
        <v>44802</v>
      </c>
      <c r="E935" s="21" t="s">
        <v>132</v>
      </c>
      <c r="F935" s="149">
        <v>861881051084292</v>
      </c>
      <c r="G935" s="156"/>
      <c r="H935" s="148" t="s">
        <v>157</v>
      </c>
      <c r="I935" s="138"/>
      <c r="J935" s="103" t="s">
        <v>170</v>
      </c>
      <c r="K935" s="138" t="s">
        <v>948</v>
      </c>
      <c r="L935" s="138"/>
      <c r="M935" s="150" t="s">
        <v>587</v>
      </c>
      <c r="N935" s="150" t="s">
        <v>949</v>
      </c>
      <c r="O935" s="138"/>
      <c r="P935" s="138" t="s">
        <v>150</v>
      </c>
      <c r="Q935" s="150" t="s">
        <v>151</v>
      </c>
      <c r="R935" s="138" t="s">
        <v>71</v>
      </c>
      <c r="S935" s="139" t="s">
        <v>950</v>
      </c>
      <c r="T935" s="140"/>
      <c r="U935" s="175"/>
      <c r="V935" s="21"/>
    </row>
    <row r="936" spans="1:22" ht="16.5" customHeight="1" x14ac:dyDescent="0.25">
      <c r="A936" s="175">
        <v>915</v>
      </c>
      <c r="B936" s="327"/>
      <c r="C936" s="205">
        <v>44788</v>
      </c>
      <c r="D936" s="205">
        <v>44802</v>
      </c>
      <c r="E936" s="21" t="s">
        <v>132</v>
      </c>
      <c r="F936" s="149">
        <v>862205051188821</v>
      </c>
      <c r="G936" s="156"/>
      <c r="H936" s="148" t="s">
        <v>157</v>
      </c>
      <c r="I936" s="175"/>
      <c r="J936" s="103" t="s">
        <v>170</v>
      </c>
      <c r="K936" s="138" t="s">
        <v>948</v>
      </c>
      <c r="L936" s="175"/>
      <c r="M936" s="150" t="s">
        <v>587</v>
      </c>
      <c r="N936" s="150" t="s">
        <v>949</v>
      </c>
      <c r="O936" s="138"/>
      <c r="P936" s="138" t="s">
        <v>150</v>
      </c>
      <c r="Q936" s="150" t="s">
        <v>151</v>
      </c>
      <c r="R936" s="138" t="s">
        <v>71</v>
      </c>
      <c r="S936" s="139" t="s">
        <v>950</v>
      </c>
      <c r="T936" s="140"/>
      <c r="U936" s="175"/>
      <c r="V936" s="21"/>
    </row>
    <row r="937" spans="1:22" ht="16.5" customHeight="1" x14ac:dyDescent="0.25">
      <c r="A937" s="175">
        <v>916</v>
      </c>
      <c r="B937" s="327"/>
      <c r="C937" s="205">
        <v>44788</v>
      </c>
      <c r="D937" s="205">
        <v>44802</v>
      </c>
      <c r="E937" s="21" t="s">
        <v>132</v>
      </c>
      <c r="F937" s="149">
        <v>862205051171157</v>
      </c>
      <c r="G937" s="156"/>
      <c r="H937" s="148" t="s">
        <v>157</v>
      </c>
      <c r="I937" s="175"/>
      <c r="J937" s="103" t="s">
        <v>170</v>
      </c>
      <c r="K937" s="138" t="s">
        <v>948</v>
      </c>
      <c r="L937" s="175"/>
      <c r="M937" s="150" t="s">
        <v>587</v>
      </c>
      <c r="N937" s="150" t="s">
        <v>949</v>
      </c>
      <c r="O937" s="138"/>
      <c r="P937" s="138" t="s">
        <v>150</v>
      </c>
      <c r="Q937" s="150" t="s">
        <v>151</v>
      </c>
      <c r="R937" s="138" t="s">
        <v>71</v>
      </c>
      <c r="S937" s="139" t="s">
        <v>950</v>
      </c>
      <c r="T937" s="140"/>
      <c r="U937" s="175"/>
      <c r="V937" s="21"/>
    </row>
    <row r="938" spans="1:22" ht="16.5" customHeight="1" x14ac:dyDescent="0.25">
      <c r="A938" s="175">
        <v>917</v>
      </c>
      <c r="B938" s="327"/>
      <c r="C938" s="205">
        <v>44788</v>
      </c>
      <c r="D938" s="205">
        <v>44802</v>
      </c>
      <c r="E938" s="21" t="s">
        <v>132</v>
      </c>
      <c r="F938" s="149">
        <v>861881051074913</v>
      </c>
      <c r="G938" s="156"/>
      <c r="H938" s="148" t="s">
        <v>157</v>
      </c>
      <c r="I938" s="175"/>
      <c r="J938" s="103" t="s">
        <v>170</v>
      </c>
      <c r="K938" s="138" t="s">
        <v>948</v>
      </c>
      <c r="L938" s="175"/>
      <c r="M938" s="150" t="s">
        <v>587</v>
      </c>
      <c r="N938" s="150" t="s">
        <v>949</v>
      </c>
      <c r="O938" s="138"/>
      <c r="P938" s="138" t="s">
        <v>150</v>
      </c>
      <c r="Q938" s="150" t="s">
        <v>151</v>
      </c>
      <c r="R938" s="138" t="s">
        <v>71</v>
      </c>
      <c r="S938" s="139" t="s">
        <v>950</v>
      </c>
      <c r="T938" s="140"/>
      <c r="U938" s="175"/>
      <c r="V938" s="21"/>
    </row>
    <row r="939" spans="1:22" ht="16.5" customHeight="1" x14ac:dyDescent="0.25">
      <c r="A939" s="175">
        <v>918</v>
      </c>
      <c r="B939" s="327"/>
      <c r="C939" s="205">
        <v>44788</v>
      </c>
      <c r="D939" s="205">
        <v>44802</v>
      </c>
      <c r="E939" s="21" t="s">
        <v>132</v>
      </c>
      <c r="F939" s="149">
        <v>861881051088582</v>
      </c>
      <c r="G939" s="156"/>
      <c r="H939" s="148" t="s">
        <v>157</v>
      </c>
      <c r="I939" s="175"/>
      <c r="J939" s="103" t="s">
        <v>170</v>
      </c>
      <c r="K939" s="138" t="s">
        <v>948</v>
      </c>
      <c r="L939" s="175"/>
      <c r="M939" s="150" t="s">
        <v>587</v>
      </c>
      <c r="N939" s="150" t="s">
        <v>949</v>
      </c>
      <c r="O939" s="138"/>
      <c r="P939" s="138" t="s">
        <v>150</v>
      </c>
      <c r="Q939" s="150" t="s">
        <v>151</v>
      </c>
      <c r="R939" s="138" t="s">
        <v>71</v>
      </c>
      <c r="S939" s="139" t="s">
        <v>950</v>
      </c>
      <c r="T939" s="140"/>
      <c r="U939" s="175"/>
      <c r="V939" s="21"/>
    </row>
    <row r="940" spans="1:22" ht="16.5" customHeight="1" x14ac:dyDescent="0.25">
      <c r="A940" s="175">
        <v>919</v>
      </c>
      <c r="B940" s="327"/>
      <c r="C940" s="205">
        <v>44788</v>
      </c>
      <c r="D940" s="205">
        <v>44802</v>
      </c>
      <c r="E940" s="21" t="s">
        <v>132</v>
      </c>
      <c r="F940" s="149">
        <v>861881051090406</v>
      </c>
      <c r="G940" s="156"/>
      <c r="H940" s="148" t="s">
        <v>157</v>
      </c>
      <c r="I940" s="175"/>
      <c r="J940" s="103" t="s">
        <v>170</v>
      </c>
      <c r="K940" s="138" t="s">
        <v>948</v>
      </c>
      <c r="L940" s="175"/>
      <c r="M940" s="150" t="s">
        <v>587</v>
      </c>
      <c r="N940" s="150" t="s">
        <v>949</v>
      </c>
      <c r="O940" s="138"/>
      <c r="P940" s="138" t="s">
        <v>150</v>
      </c>
      <c r="Q940" s="150" t="s">
        <v>151</v>
      </c>
      <c r="R940" s="138" t="s">
        <v>71</v>
      </c>
      <c r="S940" s="139" t="s">
        <v>950</v>
      </c>
      <c r="T940" s="140"/>
      <c r="U940" s="175"/>
      <c r="V940" s="21"/>
    </row>
    <row r="941" spans="1:22" ht="16.5" customHeight="1" x14ac:dyDescent="0.25">
      <c r="A941" s="175">
        <v>920</v>
      </c>
      <c r="B941" s="327"/>
      <c r="C941" s="205">
        <v>44788</v>
      </c>
      <c r="D941" s="205">
        <v>44802</v>
      </c>
      <c r="E941" s="21" t="s">
        <v>132</v>
      </c>
      <c r="F941" s="149">
        <v>861881051084185</v>
      </c>
      <c r="G941" s="156"/>
      <c r="H941" s="148" t="s">
        <v>157</v>
      </c>
      <c r="I941" s="175"/>
      <c r="J941" s="103" t="s">
        <v>170</v>
      </c>
      <c r="K941" s="138" t="s">
        <v>948</v>
      </c>
      <c r="L941" s="175"/>
      <c r="M941" s="150" t="s">
        <v>587</v>
      </c>
      <c r="N941" s="150" t="s">
        <v>949</v>
      </c>
      <c r="O941" s="138"/>
      <c r="P941" s="138" t="s">
        <v>150</v>
      </c>
      <c r="Q941" s="150" t="s">
        <v>151</v>
      </c>
      <c r="R941" s="138" t="s">
        <v>71</v>
      </c>
      <c r="S941" s="139" t="s">
        <v>950</v>
      </c>
      <c r="T941" s="140"/>
      <c r="U941" s="175"/>
      <c r="V941" s="21"/>
    </row>
    <row r="942" spans="1:22" ht="16.5" customHeight="1" x14ac:dyDescent="0.25">
      <c r="A942" s="175">
        <v>921</v>
      </c>
      <c r="B942" s="327"/>
      <c r="C942" s="205">
        <v>44788</v>
      </c>
      <c r="D942" s="205">
        <v>44802</v>
      </c>
      <c r="E942" s="21" t="s">
        <v>132</v>
      </c>
      <c r="F942" s="149">
        <v>861881051082627</v>
      </c>
      <c r="G942" s="156"/>
      <c r="H942" s="148" t="s">
        <v>157</v>
      </c>
      <c r="I942" s="138"/>
      <c r="J942" s="103" t="s">
        <v>170</v>
      </c>
      <c r="K942" s="138" t="s">
        <v>948</v>
      </c>
      <c r="L942" s="138"/>
      <c r="M942" s="150" t="s">
        <v>587</v>
      </c>
      <c r="N942" s="150" t="s">
        <v>949</v>
      </c>
      <c r="O942" s="138"/>
      <c r="P942" s="138" t="s">
        <v>150</v>
      </c>
      <c r="Q942" s="150" t="s">
        <v>151</v>
      </c>
      <c r="R942" s="138" t="s">
        <v>71</v>
      </c>
      <c r="S942" s="139" t="s">
        <v>950</v>
      </c>
      <c r="T942" s="140"/>
      <c r="U942" s="175"/>
      <c r="V942" s="21"/>
    </row>
    <row r="943" spans="1:22" ht="16.5" customHeight="1" x14ac:dyDescent="0.25">
      <c r="A943" s="175">
        <v>922</v>
      </c>
      <c r="B943" s="327"/>
      <c r="C943" s="205">
        <v>44788</v>
      </c>
      <c r="D943" s="205">
        <v>44802</v>
      </c>
      <c r="E943" s="21" t="s">
        <v>132</v>
      </c>
      <c r="F943" s="149">
        <v>862205051180125</v>
      </c>
      <c r="G943" s="156"/>
      <c r="H943" s="148" t="s">
        <v>157</v>
      </c>
      <c r="I943" s="138"/>
      <c r="J943" s="103" t="s">
        <v>170</v>
      </c>
      <c r="K943" s="138" t="s">
        <v>948</v>
      </c>
      <c r="L943" s="138"/>
      <c r="M943" s="150" t="s">
        <v>587</v>
      </c>
      <c r="N943" s="150" t="s">
        <v>949</v>
      </c>
      <c r="O943" s="138"/>
      <c r="P943" s="138" t="s">
        <v>150</v>
      </c>
      <c r="Q943" s="150" t="s">
        <v>151</v>
      </c>
      <c r="R943" s="138" t="s">
        <v>71</v>
      </c>
      <c r="S943" s="139" t="s">
        <v>950</v>
      </c>
      <c r="T943" s="140"/>
      <c r="U943" s="175"/>
      <c r="V943" s="21"/>
    </row>
    <row r="944" spans="1:22" ht="16.5" customHeight="1" x14ac:dyDescent="0.25">
      <c r="A944" s="175">
        <v>923</v>
      </c>
      <c r="B944" s="327"/>
      <c r="C944" s="205">
        <v>44788</v>
      </c>
      <c r="D944" s="205">
        <v>44802</v>
      </c>
      <c r="E944" s="21" t="s">
        <v>132</v>
      </c>
      <c r="F944" s="149">
        <v>861881051086610</v>
      </c>
      <c r="G944" s="156"/>
      <c r="H944" s="148" t="s">
        <v>157</v>
      </c>
      <c r="I944" s="138"/>
      <c r="J944" s="103" t="s">
        <v>170</v>
      </c>
      <c r="K944" s="138" t="s">
        <v>948</v>
      </c>
      <c r="L944" s="138"/>
      <c r="M944" s="150" t="s">
        <v>587</v>
      </c>
      <c r="N944" s="150" t="s">
        <v>949</v>
      </c>
      <c r="O944" s="138"/>
      <c r="P944" s="138" t="s">
        <v>150</v>
      </c>
      <c r="Q944" s="150" t="s">
        <v>151</v>
      </c>
      <c r="R944" s="138" t="s">
        <v>71</v>
      </c>
      <c r="S944" s="139" t="s">
        <v>950</v>
      </c>
      <c r="T944" s="140"/>
      <c r="U944" s="175"/>
      <c r="V944" s="21"/>
    </row>
    <row r="945" spans="1:22" ht="16.5" customHeight="1" x14ac:dyDescent="0.25">
      <c r="A945" s="175">
        <v>924</v>
      </c>
      <c r="B945" s="327"/>
      <c r="C945" s="205">
        <v>44788</v>
      </c>
      <c r="D945" s="205">
        <v>44802</v>
      </c>
      <c r="E945" s="21" t="s">
        <v>132</v>
      </c>
      <c r="F945" s="149">
        <v>861881051080134</v>
      </c>
      <c r="G945" s="156"/>
      <c r="H945" s="148" t="s">
        <v>157</v>
      </c>
      <c r="I945" s="138"/>
      <c r="J945" s="103" t="s">
        <v>170</v>
      </c>
      <c r="K945" s="138" t="s">
        <v>948</v>
      </c>
      <c r="L945" s="138"/>
      <c r="M945" s="150" t="s">
        <v>587</v>
      </c>
      <c r="N945" s="150" t="s">
        <v>949</v>
      </c>
      <c r="O945" s="138"/>
      <c r="P945" s="138" t="s">
        <v>150</v>
      </c>
      <c r="Q945" s="150" t="s">
        <v>151</v>
      </c>
      <c r="R945" s="138" t="s">
        <v>71</v>
      </c>
      <c r="S945" s="139" t="s">
        <v>950</v>
      </c>
      <c r="T945" s="140"/>
      <c r="U945" s="175"/>
      <c r="V945" s="21"/>
    </row>
    <row r="946" spans="1:22" ht="16.5" customHeight="1" x14ac:dyDescent="0.25">
      <c r="A946" s="175">
        <v>925</v>
      </c>
      <c r="B946" s="327"/>
      <c r="C946" s="205">
        <v>44788</v>
      </c>
      <c r="D946" s="205">
        <v>44802</v>
      </c>
      <c r="E946" s="21" t="s">
        <v>132</v>
      </c>
      <c r="F946" s="149">
        <v>862205051191114</v>
      </c>
      <c r="G946" s="156"/>
      <c r="H946" s="148" t="s">
        <v>157</v>
      </c>
      <c r="I946" s="138"/>
      <c r="J946" s="103" t="s">
        <v>170</v>
      </c>
      <c r="K946" s="138" t="s">
        <v>948</v>
      </c>
      <c r="L946" s="138"/>
      <c r="M946" s="150" t="s">
        <v>587</v>
      </c>
      <c r="N946" s="150" t="s">
        <v>949</v>
      </c>
      <c r="O946" s="138"/>
      <c r="P946" s="138" t="s">
        <v>150</v>
      </c>
      <c r="Q946" s="150" t="s">
        <v>151</v>
      </c>
      <c r="R946" s="138" t="s">
        <v>71</v>
      </c>
      <c r="S946" s="139" t="s">
        <v>950</v>
      </c>
      <c r="T946" s="140"/>
      <c r="U946" s="175"/>
      <c r="V946" s="21"/>
    </row>
    <row r="947" spans="1:22" ht="16.5" customHeight="1" x14ac:dyDescent="0.25">
      <c r="A947" s="175">
        <v>926</v>
      </c>
      <c r="B947" s="327"/>
      <c r="C947" s="205">
        <v>44788</v>
      </c>
      <c r="D947" s="205">
        <v>44802</v>
      </c>
      <c r="E947" s="21" t="s">
        <v>132</v>
      </c>
      <c r="F947" s="149">
        <v>861881051088939</v>
      </c>
      <c r="G947" s="156"/>
      <c r="H947" s="148" t="s">
        <v>157</v>
      </c>
      <c r="I947" s="138"/>
      <c r="J947" s="103" t="s">
        <v>170</v>
      </c>
      <c r="K947" s="138" t="s">
        <v>948</v>
      </c>
      <c r="L947" s="138"/>
      <c r="M947" s="150" t="s">
        <v>587</v>
      </c>
      <c r="N947" s="150" t="s">
        <v>949</v>
      </c>
      <c r="O947" s="138"/>
      <c r="P947" s="138" t="s">
        <v>150</v>
      </c>
      <c r="Q947" s="150" t="s">
        <v>151</v>
      </c>
      <c r="R947" s="138" t="s">
        <v>71</v>
      </c>
      <c r="S947" s="139" t="s">
        <v>950</v>
      </c>
      <c r="T947" s="140"/>
      <c r="U947" s="175"/>
      <c r="V947" s="21"/>
    </row>
    <row r="948" spans="1:22" ht="16.5" customHeight="1" x14ac:dyDescent="0.25">
      <c r="A948" s="175">
        <v>927</v>
      </c>
      <c r="B948" s="327"/>
      <c r="C948" s="205">
        <v>44788</v>
      </c>
      <c r="D948" s="205">
        <v>44802</v>
      </c>
      <c r="E948" s="21" t="s">
        <v>132</v>
      </c>
      <c r="F948" s="149">
        <v>862205051190629</v>
      </c>
      <c r="G948" s="156"/>
      <c r="H948" s="148" t="s">
        <v>157</v>
      </c>
      <c r="I948" s="138"/>
      <c r="J948" s="103" t="s">
        <v>170</v>
      </c>
      <c r="K948" s="138" t="s">
        <v>948</v>
      </c>
      <c r="L948" s="138"/>
      <c r="M948" s="150" t="s">
        <v>587</v>
      </c>
      <c r="N948" s="150" t="s">
        <v>949</v>
      </c>
      <c r="O948" s="138"/>
      <c r="P948" s="138" t="s">
        <v>150</v>
      </c>
      <c r="Q948" s="150" t="s">
        <v>151</v>
      </c>
      <c r="R948" s="138" t="s">
        <v>71</v>
      </c>
      <c r="S948" s="139" t="s">
        <v>950</v>
      </c>
      <c r="T948" s="140"/>
      <c r="U948" s="175"/>
      <c r="V948" s="21"/>
    </row>
    <row r="949" spans="1:22" ht="16.5" customHeight="1" x14ac:dyDescent="0.25">
      <c r="A949" s="175">
        <v>928</v>
      </c>
      <c r="B949" s="327"/>
      <c r="C949" s="205">
        <v>44788</v>
      </c>
      <c r="D949" s="205">
        <v>44802</v>
      </c>
      <c r="E949" s="21" t="s">
        <v>132</v>
      </c>
      <c r="F949" s="149">
        <v>861881051088954</v>
      </c>
      <c r="G949" s="156"/>
      <c r="H949" s="148" t="s">
        <v>157</v>
      </c>
      <c r="I949" s="138"/>
      <c r="J949" s="103" t="s">
        <v>170</v>
      </c>
      <c r="K949" s="138" t="s">
        <v>948</v>
      </c>
      <c r="L949" s="138"/>
      <c r="M949" s="150" t="s">
        <v>587</v>
      </c>
      <c r="N949" s="150" t="s">
        <v>949</v>
      </c>
      <c r="O949" s="138"/>
      <c r="P949" s="138" t="s">
        <v>150</v>
      </c>
      <c r="Q949" s="150" t="s">
        <v>151</v>
      </c>
      <c r="R949" s="138" t="s">
        <v>71</v>
      </c>
      <c r="S949" s="139" t="s">
        <v>950</v>
      </c>
      <c r="T949" s="140"/>
      <c r="U949" s="175"/>
      <c r="V949" s="21"/>
    </row>
    <row r="950" spans="1:22" ht="16.5" customHeight="1" x14ac:dyDescent="0.25">
      <c r="A950" s="175">
        <v>929</v>
      </c>
      <c r="B950" s="327"/>
      <c r="C950" s="205">
        <v>44788</v>
      </c>
      <c r="D950" s="205">
        <v>44802</v>
      </c>
      <c r="E950" s="21" t="s">
        <v>132</v>
      </c>
      <c r="F950" s="149">
        <v>861881051075134</v>
      </c>
      <c r="G950" s="156"/>
      <c r="H950" s="148" t="s">
        <v>157</v>
      </c>
      <c r="I950" s="138"/>
      <c r="J950" s="103" t="s">
        <v>170</v>
      </c>
      <c r="K950" s="138" t="s">
        <v>948</v>
      </c>
      <c r="L950" s="138"/>
      <c r="M950" s="150" t="s">
        <v>587</v>
      </c>
      <c r="N950" s="150" t="s">
        <v>949</v>
      </c>
      <c r="O950" s="138"/>
      <c r="P950" s="138" t="s">
        <v>150</v>
      </c>
      <c r="Q950" s="150" t="s">
        <v>151</v>
      </c>
      <c r="R950" s="138" t="s">
        <v>71</v>
      </c>
      <c r="S950" s="139" t="s">
        <v>950</v>
      </c>
      <c r="T950" s="140"/>
      <c r="U950" s="175"/>
      <c r="V950" s="21"/>
    </row>
    <row r="951" spans="1:22" ht="16.5" customHeight="1" x14ac:dyDescent="0.25">
      <c r="A951" s="175">
        <v>930</v>
      </c>
      <c r="B951" s="327"/>
      <c r="C951" s="205">
        <v>44788</v>
      </c>
      <c r="D951" s="205">
        <v>44802</v>
      </c>
      <c r="E951" s="21" t="s">
        <v>132</v>
      </c>
      <c r="F951" s="149">
        <v>861881051084631</v>
      </c>
      <c r="G951" s="156"/>
      <c r="H951" s="148" t="s">
        <v>157</v>
      </c>
      <c r="I951" s="138"/>
      <c r="J951" s="103" t="s">
        <v>170</v>
      </c>
      <c r="K951" s="138" t="s">
        <v>948</v>
      </c>
      <c r="L951" s="138"/>
      <c r="M951" s="150" t="s">
        <v>587</v>
      </c>
      <c r="N951" s="150" t="s">
        <v>949</v>
      </c>
      <c r="O951" s="138"/>
      <c r="P951" s="138" t="s">
        <v>150</v>
      </c>
      <c r="Q951" s="150" t="s">
        <v>151</v>
      </c>
      <c r="R951" s="138" t="s">
        <v>71</v>
      </c>
      <c r="S951" s="139" t="s">
        <v>950</v>
      </c>
      <c r="T951" s="140"/>
      <c r="U951" s="175"/>
      <c r="V951" s="21"/>
    </row>
    <row r="952" spans="1:22" ht="16.5" customHeight="1" x14ac:dyDescent="0.25">
      <c r="A952" s="175">
        <v>931</v>
      </c>
      <c r="B952" s="327"/>
      <c r="C952" s="205">
        <v>44788</v>
      </c>
      <c r="D952" s="205">
        <v>44802</v>
      </c>
      <c r="E952" s="21" t="s">
        <v>132</v>
      </c>
      <c r="F952" s="149">
        <v>862205051194357</v>
      </c>
      <c r="G952" s="156"/>
      <c r="H952" s="148" t="s">
        <v>157</v>
      </c>
      <c r="I952" s="138"/>
      <c r="J952" s="103" t="s">
        <v>170</v>
      </c>
      <c r="K952" s="138" t="s">
        <v>948</v>
      </c>
      <c r="L952" s="138"/>
      <c r="M952" s="150" t="s">
        <v>587</v>
      </c>
      <c r="N952" s="150" t="s">
        <v>949</v>
      </c>
      <c r="O952" s="138"/>
      <c r="P952" s="138" t="s">
        <v>150</v>
      </c>
      <c r="Q952" s="150" t="s">
        <v>151</v>
      </c>
      <c r="R952" s="138" t="s">
        <v>71</v>
      </c>
      <c r="S952" s="139" t="s">
        <v>950</v>
      </c>
      <c r="T952" s="140"/>
      <c r="U952" s="175"/>
      <c r="V952" s="21"/>
    </row>
    <row r="953" spans="1:22" ht="16.5" customHeight="1" x14ac:dyDescent="0.25">
      <c r="A953" s="175">
        <v>932</v>
      </c>
      <c r="B953" s="327"/>
      <c r="C953" s="205">
        <v>44788</v>
      </c>
      <c r="D953" s="205">
        <v>44802</v>
      </c>
      <c r="E953" s="21" t="s">
        <v>132</v>
      </c>
      <c r="F953" s="149">
        <v>861881051082379</v>
      </c>
      <c r="G953" s="156"/>
      <c r="H953" s="148" t="s">
        <v>157</v>
      </c>
      <c r="I953" s="138"/>
      <c r="J953" s="103" t="s">
        <v>170</v>
      </c>
      <c r="K953" s="138" t="s">
        <v>948</v>
      </c>
      <c r="L953" s="138"/>
      <c r="M953" s="150" t="s">
        <v>587</v>
      </c>
      <c r="N953" s="150" t="s">
        <v>949</v>
      </c>
      <c r="O953" s="138"/>
      <c r="P953" s="138" t="s">
        <v>150</v>
      </c>
      <c r="Q953" s="150" t="s">
        <v>151</v>
      </c>
      <c r="R953" s="138" t="s">
        <v>71</v>
      </c>
      <c r="S953" s="139" t="s">
        <v>950</v>
      </c>
      <c r="T953" s="140"/>
      <c r="U953" s="175"/>
      <c r="V953" s="21"/>
    </row>
    <row r="954" spans="1:22" ht="16.5" customHeight="1" x14ac:dyDescent="0.25">
      <c r="A954" s="175">
        <v>933</v>
      </c>
      <c r="B954" s="327"/>
      <c r="C954" s="205">
        <v>44788</v>
      </c>
      <c r="D954" s="205">
        <v>44802</v>
      </c>
      <c r="E954" s="21" t="s">
        <v>132</v>
      </c>
      <c r="F954" s="149">
        <v>861881051088681</v>
      </c>
      <c r="G954" s="156"/>
      <c r="H954" s="148" t="s">
        <v>157</v>
      </c>
      <c r="I954" s="138"/>
      <c r="J954" s="103" t="s">
        <v>170</v>
      </c>
      <c r="K954" s="138" t="s">
        <v>948</v>
      </c>
      <c r="L954" s="138"/>
      <c r="M954" s="150" t="s">
        <v>587</v>
      </c>
      <c r="N954" s="150" t="s">
        <v>949</v>
      </c>
      <c r="O954" s="138"/>
      <c r="P954" s="138" t="s">
        <v>150</v>
      </c>
      <c r="Q954" s="150" t="s">
        <v>151</v>
      </c>
      <c r="R954" s="138" t="s">
        <v>71</v>
      </c>
      <c r="S954" s="139" t="s">
        <v>950</v>
      </c>
      <c r="T954" s="140"/>
      <c r="U954" s="175"/>
      <c r="V954" s="21"/>
    </row>
    <row r="955" spans="1:22" ht="16.5" customHeight="1" x14ac:dyDescent="0.25">
      <c r="A955" s="175">
        <v>934</v>
      </c>
      <c r="B955" s="327"/>
      <c r="C955" s="205">
        <v>44788</v>
      </c>
      <c r="D955" s="205">
        <v>44802</v>
      </c>
      <c r="E955" s="21" t="s">
        <v>132</v>
      </c>
      <c r="F955" s="149">
        <v>861881051075035</v>
      </c>
      <c r="G955" s="156"/>
      <c r="H955" s="148" t="s">
        <v>157</v>
      </c>
      <c r="I955" s="138"/>
      <c r="J955" s="103" t="s">
        <v>170</v>
      </c>
      <c r="K955" s="138" t="s">
        <v>948</v>
      </c>
      <c r="L955" s="138"/>
      <c r="M955" s="150" t="s">
        <v>587</v>
      </c>
      <c r="N955" s="150" t="s">
        <v>949</v>
      </c>
      <c r="O955" s="138"/>
      <c r="P955" s="138" t="s">
        <v>150</v>
      </c>
      <c r="Q955" s="150" t="s">
        <v>151</v>
      </c>
      <c r="R955" s="138" t="s">
        <v>71</v>
      </c>
      <c r="S955" s="139" t="s">
        <v>950</v>
      </c>
      <c r="T955" s="140"/>
      <c r="U955" s="175"/>
      <c r="V955" s="21"/>
    </row>
    <row r="956" spans="1:22" ht="16.5" customHeight="1" x14ac:dyDescent="0.25">
      <c r="A956" s="175">
        <v>935</v>
      </c>
      <c r="B956" s="327"/>
      <c r="C956" s="205">
        <v>44788</v>
      </c>
      <c r="D956" s="205">
        <v>44802</v>
      </c>
      <c r="E956" s="21" t="s">
        <v>132</v>
      </c>
      <c r="F956" s="149">
        <v>862205051220194</v>
      </c>
      <c r="G956" s="156"/>
      <c r="H956" s="148" t="s">
        <v>157</v>
      </c>
      <c r="I956" s="138"/>
      <c r="J956" s="103" t="s">
        <v>170</v>
      </c>
      <c r="K956" s="138" t="s">
        <v>948</v>
      </c>
      <c r="L956" s="138"/>
      <c r="M956" s="150" t="s">
        <v>587</v>
      </c>
      <c r="N956" s="150" t="s">
        <v>949</v>
      </c>
      <c r="O956" s="138"/>
      <c r="P956" s="138" t="s">
        <v>150</v>
      </c>
      <c r="Q956" s="150" t="s">
        <v>151</v>
      </c>
      <c r="R956" s="138" t="s">
        <v>71</v>
      </c>
      <c r="S956" s="139" t="s">
        <v>950</v>
      </c>
      <c r="T956" s="140"/>
      <c r="U956" s="175"/>
      <c r="V956" s="21"/>
    </row>
    <row r="957" spans="1:22" ht="16.5" customHeight="1" x14ac:dyDescent="0.25">
      <c r="A957" s="175">
        <v>936</v>
      </c>
      <c r="B957" s="327"/>
      <c r="C957" s="205">
        <v>44788</v>
      </c>
      <c r="D957" s="205">
        <v>44802</v>
      </c>
      <c r="E957" s="21" t="s">
        <v>132</v>
      </c>
      <c r="F957" s="149">
        <v>861881051078716</v>
      </c>
      <c r="G957" s="156"/>
      <c r="H957" s="148" t="s">
        <v>157</v>
      </c>
      <c r="I957" s="138"/>
      <c r="J957" s="103" t="s">
        <v>170</v>
      </c>
      <c r="K957" s="138" t="s">
        <v>948</v>
      </c>
      <c r="L957" s="138"/>
      <c r="M957" s="150" t="s">
        <v>587</v>
      </c>
      <c r="N957" s="150" t="s">
        <v>949</v>
      </c>
      <c r="O957" s="138"/>
      <c r="P957" s="138" t="s">
        <v>150</v>
      </c>
      <c r="Q957" s="150" t="s">
        <v>151</v>
      </c>
      <c r="R957" s="138" t="s">
        <v>71</v>
      </c>
      <c r="S957" s="139" t="s">
        <v>950</v>
      </c>
      <c r="T957" s="140"/>
      <c r="U957" s="175"/>
      <c r="V957" s="21"/>
    </row>
    <row r="958" spans="1:22" ht="16.5" customHeight="1" x14ac:dyDescent="0.25">
      <c r="A958" s="175">
        <v>937</v>
      </c>
      <c r="B958" s="327"/>
      <c r="C958" s="205">
        <v>44788</v>
      </c>
      <c r="D958" s="205">
        <v>44802</v>
      </c>
      <c r="E958" s="21" t="s">
        <v>132</v>
      </c>
      <c r="F958" s="149">
        <v>862205051172239</v>
      </c>
      <c r="G958" s="156"/>
      <c r="H958" s="148" t="s">
        <v>157</v>
      </c>
      <c r="I958" s="138"/>
      <c r="J958" s="103" t="s">
        <v>170</v>
      </c>
      <c r="K958" s="138" t="s">
        <v>948</v>
      </c>
      <c r="L958" s="138"/>
      <c r="M958" s="150" t="s">
        <v>587</v>
      </c>
      <c r="N958" s="150" t="s">
        <v>949</v>
      </c>
      <c r="O958" s="138"/>
      <c r="P958" s="138" t="s">
        <v>150</v>
      </c>
      <c r="Q958" s="150" t="s">
        <v>151</v>
      </c>
      <c r="R958" s="138" t="s">
        <v>71</v>
      </c>
      <c r="S958" s="139" t="s">
        <v>950</v>
      </c>
      <c r="T958" s="140"/>
      <c r="U958" s="175"/>
      <c r="V958" s="21"/>
    </row>
    <row r="959" spans="1:22" ht="16.5" customHeight="1" x14ac:dyDescent="0.25">
      <c r="A959" s="175">
        <v>938</v>
      </c>
      <c r="B959" s="327"/>
      <c r="C959" s="205">
        <v>44788</v>
      </c>
      <c r="D959" s="205">
        <v>44802</v>
      </c>
      <c r="E959" s="21" t="s">
        <v>132</v>
      </c>
      <c r="F959" s="149">
        <v>862205051172056</v>
      </c>
      <c r="G959" s="156"/>
      <c r="H959" s="148" t="s">
        <v>157</v>
      </c>
      <c r="I959" s="138"/>
      <c r="J959" s="103" t="s">
        <v>170</v>
      </c>
      <c r="K959" s="138" t="s">
        <v>948</v>
      </c>
      <c r="L959" s="138"/>
      <c r="M959" s="150" t="s">
        <v>587</v>
      </c>
      <c r="N959" s="150" t="s">
        <v>949</v>
      </c>
      <c r="O959" s="138"/>
      <c r="P959" s="138" t="s">
        <v>150</v>
      </c>
      <c r="Q959" s="150" t="s">
        <v>151</v>
      </c>
      <c r="R959" s="138" t="s">
        <v>71</v>
      </c>
      <c r="S959" s="139" t="s">
        <v>950</v>
      </c>
      <c r="T959" s="140"/>
      <c r="U959" s="175"/>
      <c r="V959" s="21"/>
    </row>
    <row r="960" spans="1:22" ht="15.75" customHeight="1" x14ac:dyDescent="0.25">
      <c r="A960" s="175">
        <v>939</v>
      </c>
      <c r="B960" s="327"/>
      <c r="C960" s="205">
        <v>44788</v>
      </c>
      <c r="D960" s="205">
        <v>44802</v>
      </c>
      <c r="E960" s="21" t="s">
        <v>132</v>
      </c>
      <c r="F960" s="149">
        <v>861881051086776</v>
      </c>
      <c r="G960" s="156"/>
      <c r="H960" s="148" t="s">
        <v>157</v>
      </c>
      <c r="I960" s="138"/>
      <c r="J960" s="103" t="s">
        <v>170</v>
      </c>
      <c r="K960" s="138" t="s">
        <v>948</v>
      </c>
      <c r="L960" s="138"/>
      <c r="M960" s="150" t="s">
        <v>587</v>
      </c>
      <c r="N960" s="150" t="s">
        <v>949</v>
      </c>
      <c r="O960" s="138"/>
      <c r="P960" s="138" t="s">
        <v>150</v>
      </c>
      <c r="Q960" s="150" t="s">
        <v>151</v>
      </c>
      <c r="R960" s="138" t="s">
        <v>71</v>
      </c>
      <c r="S960" s="139" t="s">
        <v>950</v>
      </c>
      <c r="T960" s="140"/>
      <c r="U960" s="175"/>
      <c r="V960" s="21"/>
    </row>
    <row r="961" spans="1:22" ht="16.5" customHeight="1" x14ac:dyDescent="0.25">
      <c r="A961" s="175">
        <v>940</v>
      </c>
      <c r="B961" s="327"/>
      <c r="C961" s="205">
        <v>44788</v>
      </c>
      <c r="D961" s="205">
        <v>44802</v>
      </c>
      <c r="E961" s="21" t="s">
        <v>132</v>
      </c>
      <c r="F961" s="149">
        <v>862205051165993</v>
      </c>
      <c r="G961" s="156"/>
      <c r="H961" s="148" t="s">
        <v>157</v>
      </c>
      <c r="I961" s="138"/>
      <c r="J961" s="103" t="s">
        <v>170</v>
      </c>
      <c r="K961" s="138" t="s">
        <v>948</v>
      </c>
      <c r="L961" s="138"/>
      <c r="M961" s="150" t="s">
        <v>587</v>
      </c>
      <c r="N961" s="150" t="s">
        <v>949</v>
      </c>
      <c r="O961" s="138"/>
      <c r="P961" s="138" t="s">
        <v>150</v>
      </c>
      <c r="Q961" s="150" t="s">
        <v>151</v>
      </c>
      <c r="R961" s="138" t="s">
        <v>71</v>
      </c>
      <c r="S961" s="139" t="s">
        <v>950</v>
      </c>
      <c r="T961" s="140"/>
      <c r="U961" s="175"/>
      <c r="V961" s="21"/>
    </row>
    <row r="962" spans="1:22" ht="18" customHeight="1" x14ac:dyDescent="0.25">
      <c r="A962" s="175">
        <v>941</v>
      </c>
      <c r="B962" s="327"/>
      <c r="C962" s="205">
        <v>44788</v>
      </c>
      <c r="D962" s="205">
        <v>44802</v>
      </c>
      <c r="E962" s="21" t="s">
        <v>132</v>
      </c>
      <c r="F962" s="149">
        <v>862205051216846</v>
      </c>
      <c r="G962" s="156"/>
      <c r="H962" s="148" t="s">
        <v>157</v>
      </c>
      <c r="I962" s="138"/>
      <c r="J962" s="103" t="s">
        <v>170</v>
      </c>
      <c r="K962" s="138" t="s">
        <v>948</v>
      </c>
      <c r="L962" s="138"/>
      <c r="M962" s="150" t="s">
        <v>587</v>
      </c>
      <c r="N962" s="150" t="s">
        <v>949</v>
      </c>
      <c r="O962" s="138"/>
      <c r="P962" s="138" t="s">
        <v>150</v>
      </c>
      <c r="Q962" s="150" t="s">
        <v>151</v>
      </c>
      <c r="R962" s="138" t="s">
        <v>71</v>
      </c>
      <c r="S962" s="139" t="s">
        <v>950</v>
      </c>
      <c r="T962" s="140"/>
      <c r="U962" s="175"/>
      <c r="V962" s="21"/>
    </row>
    <row r="963" spans="1:22" ht="16.5" customHeight="1" x14ac:dyDescent="0.25">
      <c r="A963" s="175">
        <v>942</v>
      </c>
      <c r="B963" s="327"/>
      <c r="C963" s="205">
        <v>44788</v>
      </c>
      <c r="D963" s="205">
        <v>44802</v>
      </c>
      <c r="E963" s="21" t="s">
        <v>132</v>
      </c>
      <c r="F963" s="149">
        <v>862205051171322</v>
      </c>
      <c r="G963" s="156"/>
      <c r="H963" s="148" t="s">
        <v>157</v>
      </c>
      <c r="I963" s="138"/>
      <c r="J963" s="103" t="s">
        <v>170</v>
      </c>
      <c r="K963" s="138" t="s">
        <v>948</v>
      </c>
      <c r="L963" s="138"/>
      <c r="M963" s="150" t="s">
        <v>587</v>
      </c>
      <c r="N963" s="150" t="s">
        <v>949</v>
      </c>
      <c r="O963" s="138"/>
      <c r="P963" s="138" t="s">
        <v>150</v>
      </c>
      <c r="Q963" s="150" t="s">
        <v>151</v>
      </c>
      <c r="R963" s="138" t="s">
        <v>71</v>
      </c>
      <c r="S963" s="139" t="s">
        <v>950</v>
      </c>
      <c r="T963" s="140"/>
      <c r="U963" s="175"/>
      <c r="V963" s="21"/>
    </row>
    <row r="964" spans="1:22" ht="18" customHeight="1" x14ac:dyDescent="0.25">
      <c r="A964" s="175">
        <v>943</v>
      </c>
      <c r="B964" s="327"/>
      <c r="C964" s="205">
        <v>44788</v>
      </c>
      <c r="D964" s="205">
        <v>44802</v>
      </c>
      <c r="E964" s="21" t="s">
        <v>132</v>
      </c>
      <c r="F964" s="149">
        <v>862205051172163</v>
      </c>
      <c r="G964" s="156"/>
      <c r="H964" s="148" t="s">
        <v>157</v>
      </c>
      <c r="I964" s="216"/>
      <c r="J964" s="103" t="s">
        <v>170</v>
      </c>
      <c r="K964" s="138" t="s">
        <v>948</v>
      </c>
      <c r="L964" s="216"/>
      <c r="M964" s="150" t="s">
        <v>587</v>
      </c>
      <c r="N964" s="150" t="s">
        <v>949</v>
      </c>
      <c r="O964" s="138"/>
      <c r="P964" s="138" t="s">
        <v>150</v>
      </c>
      <c r="Q964" s="150" t="s">
        <v>151</v>
      </c>
      <c r="R964" s="138" t="s">
        <v>71</v>
      </c>
      <c r="S964" s="139" t="s">
        <v>950</v>
      </c>
      <c r="T964" s="140"/>
      <c r="U964" s="175"/>
      <c r="V964" s="21"/>
    </row>
    <row r="965" spans="1:22" ht="16.5" customHeight="1" x14ac:dyDescent="0.25">
      <c r="A965" s="175">
        <v>944</v>
      </c>
      <c r="B965" s="327"/>
      <c r="C965" s="205">
        <v>44788</v>
      </c>
      <c r="D965" s="205">
        <v>44802</v>
      </c>
      <c r="E965" s="21" t="s">
        <v>132</v>
      </c>
      <c r="F965" s="149">
        <v>862205051172262</v>
      </c>
      <c r="G965" s="156"/>
      <c r="H965" s="148" t="s">
        <v>157</v>
      </c>
      <c r="I965" s="138"/>
      <c r="J965" s="103" t="s">
        <v>170</v>
      </c>
      <c r="K965" s="138" t="s">
        <v>948</v>
      </c>
      <c r="L965" s="138"/>
      <c r="M965" s="150" t="s">
        <v>587</v>
      </c>
      <c r="N965" s="150" t="s">
        <v>949</v>
      </c>
      <c r="O965" s="138"/>
      <c r="P965" s="138" t="s">
        <v>150</v>
      </c>
      <c r="Q965" s="150" t="s">
        <v>151</v>
      </c>
      <c r="R965" s="138" t="s">
        <v>71</v>
      </c>
      <c r="S965" s="139" t="s">
        <v>950</v>
      </c>
      <c r="T965" s="140"/>
      <c r="U965" s="175"/>
      <c r="V965" s="21"/>
    </row>
    <row r="966" spans="1:22" ht="16.5" customHeight="1" x14ac:dyDescent="0.25">
      <c r="A966" s="175">
        <v>945</v>
      </c>
      <c r="B966" s="327"/>
      <c r="C966" s="205">
        <v>44788</v>
      </c>
      <c r="D966" s="205">
        <v>44802</v>
      </c>
      <c r="E966" s="21" t="s">
        <v>132</v>
      </c>
      <c r="F966" s="149">
        <v>862205051171330</v>
      </c>
      <c r="G966" s="156"/>
      <c r="H966" s="148" t="s">
        <v>157</v>
      </c>
      <c r="I966" s="211"/>
      <c r="J966" s="103" t="s">
        <v>170</v>
      </c>
      <c r="K966" s="138" t="s">
        <v>948</v>
      </c>
      <c r="L966" s="211"/>
      <c r="M966" s="150" t="s">
        <v>587</v>
      </c>
      <c r="N966" s="150" t="s">
        <v>949</v>
      </c>
      <c r="O966" s="138"/>
      <c r="P966" s="138" t="s">
        <v>150</v>
      </c>
      <c r="Q966" s="150" t="s">
        <v>151</v>
      </c>
      <c r="R966" s="138" t="s">
        <v>71</v>
      </c>
      <c r="S966" s="139" t="s">
        <v>950</v>
      </c>
      <c r="T966" s="140"/>
      <c r="U966" s="140"/>
      <c r="V966" s="21"/>
    </row>
    <row r="967" spans="1:22" ht="16.5" customHeight="1" x14ac:dyDescent="0.25">
      <c r="A967" s="175">
        <v>946</v>
      </c>
      <c r="B967" s="327"/>
      <c r="C967" s="205">
        <v>44788</v>
      </c>
      <c r="D967" s="205">
        <v>44802</v>
      </c>
      <c r="E967" s="21" t="s">
        <v>132</v>
      </c>
      <c r="F967" s="149">
        <v>862205051215764</v>
      </c>
      <c r="G967" s="156"/>
      <c r="H967" s="148" t="s">
        <v>157</v>
      </c>
      <c r="I967" s="211"/>
      <c r="J967" s="103" t="s">
        <v>170</v>
      </c>
      <c r="K967" s="138" t="s">
        <v>948</v>
      </c>
      <c r="L967" s="211"/>
      <c r="M967" s="150" t="s">
        <v>587</v>
      </c>
      <c r="N967" s="150" t="s">
        <v>949</v>
      </c>
      <c r="O967" s="138"/>
      <c r="P967" s="138" t="s">
        <v>150</v>
      </c>
      <c r="Q967" s="150" t="s">
        <v>151</v>
      </c>
      <c r="R967" s="138" t="s">
        <v>71</v>
      </c>
      <c r="S967" s="139" t="s">
        <v>950</v>
      </c>
      <c r="T967" s="140"/>
      <c r="U967" s="140"/>
      <c r="V967" s="21"/>
    </row>
    <row r="968" spans="1:22" ht="16.5" customHeight="1" x14ac:dyDescent="0.25">
      <c r="A968" s="175">
        <v>947</v>
      </c>
      <c r="B968" s="327"/>
      <c r="C968" s="205">
        <v>44788</v>
      </c>
      <c r="D968" s="205">
        <v>44802</v>
      </c>
      <c r="E968" s="21" t="s">
        <v>132</v>
      </c>
      <c r="F968" s="149">
        <v>862205051163113</v>
      </c>
      <c r="G968" s="156"/>
      <c r="H968" s="148" t="s">
        <v>157</v>
      </c>
      <c r="I968" s="211"/>
      <c r="J968" s="103" t="s">
        <v>170</v>
      </c>
      <c r="K968" s="138" t="s">
        <v>948</v>
      </c>
      <c r="L968" s="211"/>
      <c r="M968" s="150" t="s">
        <v>587</v>
      </c>
      <c r="N968" s="150" t="s">
        <v>949</v>
      </c>
      <c r="O968" s="138"/>
      <c r="P968" s="138" t="s">
        <v>150</v>
      </c>
      <c r="Q968" s="150" t="s">
        <v>151</v>
      </c>
      <c r="R968" s="138" t="s">
        <v>71</v>
      </c>
      <c r="S968" s="139" t="s">
        <v>950</v>
      </c>
      <c r="T968" s="140"/>
      <c r="U968" s="140"/>
      <c r="V968" s="21"/>
    </row>
    <row r="969" spans="1:22" ht="16.5" customHeight="1" x14ac:dyDescent="0.25">
      <c r="A969" s="175">
        <v>948</v>
      </c>
      <c r="B969" s="327"/>
      <c r="C969" s="205">
        <v>44788</v>
      </c>
      <c r="D969" s="205">
        <v>44802</v>
      </c>
      <c r="E969" s="21" t="s">
        <v>132</v>
      </c>
      <c r="F969" s="149">
        <v>861881054164802</v>
      </c>
      <c r="G969" s="156"/>
      <c r="H969" s="148" t="s">
        <v>157</v>
      </c>
      <c r="I969" s="211"/>
      <c r="J969" s="103" t="s">
        <v>170</v>
      </c>
      <c r="K969" s="138" t="s">
        <v>948</v>
      </c>
      <c r="L969" s="211"/>
      <c r="M969" s="150" t="s">
        <v>587</v>
      </c>
      <c r="N969" s="150" t="s">
        <v>949</v>
      </c>
      <c r="O969" s="138"/>
      <c r="P969" s="138" t="s">
        <v>150</v>
      </c>
      <c r="Q969" s="150" t="s">
        <v>151</v>
      </c>
      <c r="R969" s="138" t="s">
        <v>71</v>
      </c>
      <c r="S969" s="139" t="s">
        <v>950</v>
      </c>
      <c r="T969" s="140"/>
      <c r="U969" s="140"/>
      <c r="V969" s="21"/>
    </row>
    <row r="970" spans="1:22" ht="16.5" customHeight="1" x14ac:dyDescent="0.25">
      <c r="A970" s="175">
        <v>949</v>
      </c>
      <c r="B970" s="327"/>
      <c r="C970" s="205">
        <v>44788</v>
      </c>
      <c r="D970" s="205">
        <v>44802</v>
      </c>
      <c r="E970" s="21" t="s">
        <v>132</v>
      </c>
      <c r="F970" s="149">
        <v>862205051181040</v>
      </c>
      <c r="G970" s="156"/>
      <c r="H970" s="148" t="s">
        <v>157</v>
      </c>
      <c r="I970" s="211"/>
      <c r="J970" s="103" t="s">
        <v>170</v>
      </c>
      <c r="K970" s="138" t="s">
        <v>948</v>
      </c>
      <c r="L970" s="211"/>
      <c r="M970" s="150" t="s">
        <v>587</v>
      </c>
      <c r="N970" s="150" t="s">
        <v>949</v>
      </c>
      <c r="O970" s="138"/>
      <c r="P970" s="138" t="s">
        <v>150</v>
      </c>
      <c r="Q970" s="150" t="s">
        <v>151</v>
      </c>
      <c r="R970" s="138" t="s">
        <v>71</v>
      </c>
      <c r="S970" s="139" t="s">
        <v>950</v>
      </c>
      <c r="T970" s="140"/>
      <c r="U970" s="175"/>
      <c r="V970" s="21"/>
    </row>
    <row r="971" spans="1:22" ht="16.5" customHeight="1" x14ac:dyDescent="0.25">
      <c r="A971" s="175">
        <v>950</v>
      </c>
      <c r="B971" s="327"/>
      <c r="C971" s="205">
        <v>44788</v>
      </c>
      <c r="D971" s="205">
        <v>44802</v>
      </c>
      <c r="E971" s="21" t="s">
        <v>132</v>
      </c>
      <c r="F971" s="149">
        <v>861881051086750</v>
      </c>
      <c r="G971" s="156"/>
      <c r="H971" s="148" t="s">
        <v>157</v>
      </c>
      <c r="I971" s="211"/>
      <c r="J971" s="103" t="s">
        <v>170</v>
      </c>
      <c r="K971" s="138" t="s">
        <v>948</v>
      </c>
      <c r="L971" s="211"/>
      <c r="M971" s="150" t="s">
        <v>587</v>
      </c>
      <c r="N971" s="150" t="s">
        <v>949</v>
      </c>
      <c r="O971" s="138"/>
      <c r="P971" s="138" t="s">
        <v>150</v>
      </c>
      <c r="Q971" s="150" t="s">
        <v>151</v>
      </c>
      <c r="R971" s="138" t="s">
        <v>71</v>
      </c>
      <c r="S971" s="139" t="s">
        <v>950</v>
      </c>
      <c r="T971" s="140"/>
      <c r="U971" s="175"/>
      <c r="V971" s="21"/>
    </row>
    <row r="972" spans="1:22" ht="16.5" customHeight="1" x14ac:dyDescent="0.25">
      <c r="A972" s="175">
        <v>951</v>
      </c>
      <c r="B972" s="327"/>
      <c r="C972" s="205">
        <v>44788</v>
      </c>
      <c r="D972" s="205">
        <v>44802</v>
      </c>
      <c r="E972" s="21" t="s">
        <v>132</v>
      </c>
      <c r="F972" s="149">
        <v>861881051077791</v>
      </c>
      <c r="G972" s="156"/>
      <c r="H972" s="148" t="s">
        <v>157</v>
      </c>
      <c r="I972" s="211"/>
      <c r="J972" s="103" t="s">
        <v>170</v>
      </c>
      <c r="K972" s="138" t="s">
        <v>948</v>
      </c>
      <c r="L972" s="211"/>
      <c r="M972" s="150" t="s">
        <v>587</v>
      </c>
      <c r="N972" s="150" t="s">
        <v>949</v>
      </c>
      <c r="O972" s="138"/>
      <c r="P972" s="138" t="s">
        <v>150</v>
      </c>
      <c r="Q972" s="150" t="s">
        <v>151</v>
      </c>
      <c r="R972" s="138" t="s">
        <v>71</v>
      </c>
      <c r="S972" s="139" t="s">
        <v>950</v>
      </c>
      <c r="T972" s="140"/>
      <c r="U972" s="175"/>
      <c r="V972" s="21"/>
    </row>
    <row r="973" spans="1:22" ht="16.5" customHeight="1" x14ac:dyDescent="0.25">
      <c r="A973" s="175">
        <v>952</v>
      </c>
      <c r="B973" s="327"/>
      <c r="C973" s="205">
        <v>44788</v>
      </c>
      <c r="D973" s="205">
        <v>44802</v>
      </c>
      <c r="E973" s="21" t="s">
        <v>132</v>
      </c>
      <c r="F973" s="149">
        <v>861881051083468</v>
      </c>
      <c r="G973" s="148"/>
      <c r="H973" s="148" t="s">
        <v>157</v>
      </c>
      <c r="I973" s="211"/>
      <c r="J973" s="103" t="s">
        <v>170</v>
      </c>
      <c r="K973" s="138" t="s">
        <v>948</v>
      </c>
      <c r="L973" s="211"/>
      <c r="M973" s="150" t="s">
        <v>587</v>
      </c>
      <c r="N973" s="150" t="s">
        <v>949</v>
      </c>
      <c r="O973" s="138"/>
      <c r="P973" s="138" t="s">
        <v>150</v>
      </c>
      <c r="Q973" s="150" t="s">
        <v>151</v>
      </c>
      <c r="R973" s="138" t="s">
        <v>71</v>
      </c>
      <c r="S973" s="139" t="s">
        <v>950</v>
      </c>
      <c r="T973" s="140"/>
      <c r="U973" s="175"/>
      <c r="V973" s="21"/>
    </row>
    <row r="974" spans="1:22" ht="16.5" customHeight="1" x14ac:dyDescent="0.25">
      <c r="A974" s="175">
        <v>953</v>
      </c>
      <c r="B974" s="327"/>
      <c r="C974" s="205">
        <v>44788</v>
      </c>
      <c r="D974" s="205">
        <v>44802</v>
      </c>
      <c r="E974" s="21" t="s">
        <v>132</v>
      </c>
      <c r="F974" s="149">
        <v>861881051078351</v>
      </c>
      <c r="G974" s="148"/>
      <c r="H974" s="148" t="s">
        <v>157</v>
      </c>
      <c r="I974" s="211"/>
      <c r="J974" s="103" t="s">
        <v>170</v>
      </c>
      <c r="K974" s="138" t="s">
        <v>948</v>
      </c>
      <c r="L974" s="211"/>
      <c r="M974" s="150" t="s">
        <v>587</v>
      </c>
      <c r="N974" s="150" t="s">
        <v>949</v>
      </c>
      <c r="O974" s="138"/>
      <c r="P974" s="138" t="s">
        <v>150</v>
      </c>
      <c r="Q974" s="150" t="s">
        <v>151</v>
      </c>
      <c r="R974" s="138" t="s">
        <v>71</v>
      </c>
      <c r="S974" s="139" t="s">
        <v>950</v>
      </c>
      <c r="T974" s="140"/>
      <c r="U974" s="175"/>
      <c r="V974" s="21"/>
    </row>
    <row r="975" spans="1:22" ht="16.5" customHeight="1" x14ac:dyDescent="0.25">
      <c r="A975" s="175">
        <v>954</v>
      </c>
      <c r="B975" s="327"/>
      <c r="C975" s="205">
        <v>44788</v>
      </c>
      <c r="D975" s="205">
        <v>44802</v>
      </c>
      <c r="E975" s="21" t="s">
        <v>132</v>
      </c>
      <c r="F975" s="232">
        <v>861881051088665</v>
      </c>
      <c r="G975" s="211"/>
      <c r="H975" s="148" t="s">
        <v>157</v>
      </c>
      <c r="I975" s="211"/>
      <c r="J975" s="103" t="s">
        <v>170</v>
      </c>
      <c r="K975" s="138" t="s">
        <v>948</v>
      </c>
      <c r="L975" s="211"/>
      <c r="M975" s="150" t="s">
        <v>587</v>
      </c>
      <c r="N975" s="150" t="s">
        <v>949</v>
      </c>
      <c r="O975" s="138"/>
      <c r="P975" s="138" t="s">
        <v>150</v>
      </c>
      <c r="Q975" s="150" t="s">
        <v>151</v>
      </c>
      <c r="R975" s="138" t="s">
        <v>71</v>
      </c>
      <c r="S975" s="139" t="s">
        <v>950</v>
      </c>
      <c r="T975" s="138"/>
      <c r="U975" s="175"/>
      <c r="V975" s="21"/>
    </row>
    <row r="976" spans="1:22" ht="16.5" customHeight="1" x14ac:dyDescent="0.25">
      <c r="A976" s="175">
        <v>955</v>
      </c>
      <c r="B976" s="327"/>
      <c r="C976" s="205">
        <v>44788</v>
      </c>
      <c r="D976" s="205">
        <v>44802</v>
      </c>
      <c r="E976" s="21" t="s">
        <v>132</v>
      </c>
      <c r="F976" s="232">
        <v>862205051188490</v>
      </c>
      <c r="G976" s="211"/>
      <c r="H976" s="148" t="s">
        <v>157</v>
      </c>
      <c r="I976" s="211"/>
      <c r="J976" s="103" t="s">
        <v>170</v>
      </c>
      <c r="K976" s="138" t="s">
        <v>948</v>
      </c>
      <c r="L976" s="211"/>
      <c r="M976" s="150" t="s">
        <v>587</v>
      </c>
      <c r="N976" s="150" t="s">
        <v>949</v>
      </c>
      <c r="O976" s="138"/>
      <c r="P976" s="138" t="s">
        <v>150</v>
      </c>
      <c r="Q976" s="150" t="s">
        <v>151</v>
      </c>
      <c r="R976" s="138" t="s">
        <v>71</v>
      </c>
      <c r="S976" s="139" t="s">
        <v>950</v>
      </c>
      <c r="T976" s="138"/>
      <c r="U976" s="175"/>
      <c r="V976" s="21"/>
    </row>
    <row r="977" spans="1:24" ht="16.5" customHeight="1" x14ac:dyDescent="0.25">
      <c r="A977" s="175">
        <v>956</v>
      </c>
      <c r="B977" s="327"/>
      <c r="C977" s="205">
        <v>44788</v>
      </c>
      <c r="D977" s="205">
        <v>44802</v>
      </c>
      <c r="E977" s="21" t="s">
        <v>132</v>
      </c>
      <c r="F977" s="232">
        <v>861881051082817</v>
      </c>
      <c r="G977" s="211"/>
      <c r="H977" s="148" t="s">
        <v>157</v>
      </c>
      <c r="I977" s="211"/>
      <c r="J977" s="103" t="s">
        <v>170</v>
      </c>
      <c r="K977" s="138" t="s">
        <v>948</v>
      </c>
      <c r="L977" s="211"/>
      <c r="M977" s="150" t="s">
        <v>587</v>
      </c>
      <c r="N977" s="150" t="s">
        <v>949</v>
      </c>
      <c r="O977" s="138"/>
      <c r="P977" s="138" t="s">
        <v>150</v>
      </c>
      <c r="Q977" s="150" t="s">
        <v>151</v>
      </c>
      <c r="R977" s="138" t="s">
        <v>71</v>
      </c>
      <c r="S977" s="139" t="s">
        <v>950</v>
      </c>
      <c r="T977" s="138"/>
      <c r="U977" s="175"/>
      <c r="V977" s="21"/>
    </row>
    <row r="978" spans="1:24" ht="16.5" customHeight="1" x14ac:dyDescent="0.25">
      <c r="A978" s="175">
        <v>957</v>
      </c>
      <c r="B978" s="327"/>
      <c r="C978" s="205">
        <v>44788</v>
      </c>
      <c r="D978" s="205">
        <v>44802</v>
      </c>
      <c r="E978" s="21" t="s">
        <v>132</v>
      </c>
      <c r="F978" s="232">
        <v>861881051089937</v>
      </c>
      <c r="G978" s="211"/>
      <c r="H978" s="148" t="s">
        <v>157</v>
      </c>
      <c r="I978" s="211"/>
      <c r="J978" s="103" t="s">
        <v>170</v>
      </c>
      <c r="K978" s="138" t="s">
        <v>948</v>
      </c>
      <c r="L978" s="211"/>
      <c r="M978" s="150" t="s">
        <v>587</v>
      </c>
      <c r="N978" s="150" t="s">
        <v>949</v>
      </c>
      <c r="O978" s="138"/>
      <c r="P978" s="138" t="s">
        <v>150</v>
      </c>
      <c r="Q978" s="150" t="s">
        <v>151</v>
      </c>
      <c r="R978" s="138" t="s">
        <v>71</v>
      </c>
      <c r="S978" s="139" t="s">
        <v>950</v>
      </c>
      <c r="T978" s="140"/>
      <c r="U978" s="175"/>
      <c r="V978" s="21"/>
    </row>
    <row r="979" spans="1:24" ht="16.5" customHeight="1" x14ac:dyDescent="0.25">
      <c r="A979" s="175">
        <v>958</v>
      </c>
      <c r="B979" s="327"/>
      <c r="C979" s="218">
        <v>44796</v>
      </c>
      <c r="D979" s="218">
        <v>44797</v>
      </c>
      <c r="E979" s="21" t="s">
        <v>38</v>
      </c>
      <c r="F979" s="22">
        <v>868183035875561</v>
      </c>
      <c r="G979" s="21"/>
      <c r="H979" s="21" t="s">
        <v>138</v>
      </c>
      <c r="I979" s="21"/>
      <c r="J979" s="219" t="s">
        <v>186</v>
      </c>
      <c r="K979" s="178" t="s">
        <v>288</v>
      </c>
      <c r="L979" s="220" t="s">
        <v>161</v>
      </c>
      <c r="M979" s="52"/>
      <c r="N979" s="52" t="s">
        <v>951</v>
      </c>
      <c r="O979" s="178"/>
      <c r="P979" s="178" t="s">
        <v>150</v>
      </c>
      <c r="Q979" s="52" t="s">
        <v>70</v>
      </c>
      <c r="R979" s="178" t="s">
        <v>23</v>
      </c>
      <c r="S979" s="222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327"/>
      <c r="C980" s="218">
        <v>44796</v>
      </c>
      <c r="D980" s="218">
        <v>44797</v>
      </c>
      <c r="E980" s="21" t="s">
        <v>38</v>
      </c>
      <c r="F980" s="22">
        <v>868183033787966</v>
      </c>
      <c r="G980" s="21"/>
      <c r="H980" s="21" t="s">
        <v>138</v>
      </c>
      <c r="I980" s="21"/>
      <c r="J980" s="219" t="s">
        <v>191</v>
      </c>
      <c r="K980" s="178"/>
      <c r="L980" s="220" t="s">
        <v>305</v>
      </c>
      <c r="M980" s="52" t="s">
        <v>161</v>
      </c>
      <c r="N980" s="52" t="s">
        <v>40</v>
      </c>
      <c r="O980" s="178"/>
      <c r="P980" s="178" t="s">
        <v>150</v>
      </c>
      <c r="Q980" s="52" t="s">
        <v>70</v>
      </c>
      <c r="R980" s="178" t="s">
        <v>28</v>
      </c>
      <c r="S980" s="222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327"/>
      <c r="C981" s="218">
        <v>44796</v>
      </c>
      <c r="D981" s="218">
        <v>44797</v>
      </c>
      <c r="E981" s="21" t="s">
        <v>38</v>
      </c>
      <c r="F981" s="22">
        <v>868183034796511</v>
      </c>
      <c r="G981" s="21"/>
      <c r="H981" s="21" t="s">
        <v>138</v>
      </c>
      <c r="I981" s="21" t="s">
        <v>190</v>
      </c>
      <c r="J981" s="219" t="s">
        <v>287</v>
      </c>
      <c r="K981" s="178" t="s">
        <v>173</v>
      </c>
      <c r="L981" s="220"/>
      <c r="M981" s="52" t="s">
        <v>161</v>
      </c>
      <c r="N981" s="52" t="s">
        <v>172</v>
      </c>
      <c r="O981" s="178"/>
      <c r="P981" s="178" t="s">
        <v>150</v>
      </c>
      <c r="Q981" s="52" t="s">
        <v>70</v>
      </c>
      <c r="R981" s="178" t="s">
        <v>28</v>
      </c>
      <c r="S981" s="222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327"/>
      <c r="C982" s="218">
        <v>44796</v>
      </c>
      <c r="D982" s="218">
        <v>44797</v>
      </c>
      <c r="E982" s="21" t="s">
        <v>38</v>
      </c>
      <c r="F982" s="22">
        <v>868183034685300</v>
      </c>
      <c r="G982" s="21"/>
      <c r="H982" s="21" t="s">
        <v>138</v>
      </c>
      <c r="I982" s="21" t="s">
        <v>190</v>
      </c>
      <c r="J982" s="219" t="s">
        <v>196</v>
      </c>
      <c r="K982" s="178" t="s">
        <v>288</v>
      </c>
      <c r="L982" s="220" t="s">
        <v>305</v>
      </c>
      <c r="M982" s="52" t="s">
        <v>161</v>
      </c>
      <c r="N982" s="52" t="s">
        <v>290</v>
      </c>
      <c r="O982" s="178"/>
      <c r="P982" s="178" t="s">
        <v>150</v>
      </c>
      <c r="Q982" s="52" t="s">
        <v>70</v>
      </c>
      <c r="R982" s="178" t="s">
        <v>71</v>
      </c>
      <c r="S982" s="222" t="s">
        <v>257</v>
      </c>
      <c r="T982" s="140"/>
      <c r="U982" s="175"/>
      <c r="V982" s="21"/>
    </row>
    <row r="983" spans="1:24" ht="16.5" customHeight="1" x14ac:dyDescent="0.25">
      <c r="A983" s="175">
        <v>962</v>
      </c>
      <c r="B983" s="327"/>
      <c r="C983" s="218">
        <v>44796</v>
      </c>
      <c r="D983" s="218">
        <v>44797</v>
      </c>
      <c r="E983" s="21" t="s">
        <v>38</v>
      </c>
      <c r="F983" s="22">
        <v>868183035902647</v>
      </c>
      <c r="G983" s="21"/>
      <c r="H983" s="21" t="s">
        <v>138</v>
      </c>
      <c r="I983" s="21" t="s">
        <v>190</v>
      </c>
      <c r="J983" s="219" t="s">
        <v>196</v>
      </c>
      <c r="K983" s="178"/>
      <c r="L983" s="22" t="s">
        <v>952</v>
      </c>
      <c r="M983" s="52" t="s">
        <v>161</v>
      </c>
      <c r="N983" s="52" t="s">
        <v>40</v>
      </c>
      <c r="O983" s="178"/>
      <c r="P983" s="178" t="s">
        <v>150</v>
      </c>
      <c r="Q983" s="52" t="s">
        <v>70</v>
      </c>
      <c r="R983" s="178" t="s">
        <v>28</v>
      </c>
      <c r="S983" s="222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327"/>
      <c r="C984" s="218">
        <v>44796</v>
      </c>
      <c r="D984" s="218">
        <v>44797</v>
      </c>
      <c r="E984" s="21" t="s">
        <v>38</v>
      </c>
      <c r="F984" s="22">
        <v>867857039896761</v>
      </c>
      <c r="G984" s="21"/>
      <c r="H984" s="21" t="s">
        <v>138</v>
      </c>
      <c r="I984" s="233"/>
      <c r="J984" s="219" t="s">
        <v>186</v>
      </c>
      <c r="K984" s="178"/>
      <c r="L984" s="22" t="s">
        <v>160</v>
      </c>
      <c r="M984" s="52" t="s">
        <v>161</v>
      </c>
      <c r="N984" s="52" t="s">
        <v>40</v>
      </c>
      <c r="O984" s="178"/>
      <c r="P984" s="178" t="s">
        <v>150</v>
      </c>
      <c r="Q984" s="52" t="s">
        <v>70</v>
      </c>
      <c r="R984" s="178" t="s">
        <v>28</v>
      </c>
      <c r="S984" s="222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327"/>
      <c r="C985" s="218">
        <v>44796</v>
      </c>
      <c r="D985" s="218">
        <v>44797</v>
      </c>
      <c r="E985" s="21" t="s">
        <v>38</v>
      </c>
      <c r="F985" s="22">
        <v>868183038484288</v>
      </c>
      <c r="G985" s="21"/>
      <c r="H985" s="21" t="s">
        <v>138</v>
      </c>
      <c r="I985" s="233"/>
      <c r="J985" s="219" t="s">
        <v>196</v>
      </c>
      <c r="K985" s="178" t="s">
        <v>377</v>
      </c>
      <c r="L985" s="178" t="s">
        <v>273</v>
      </c>
      <c r="M985" s="52" t="s">
        <v>161</v>
      </c>
      <c r="N985" s="52" t="s">
        <v>40</v>
      </c>
      <c r="O985" s="178"/>
      <c r="P985" s="178" t="s">
        <v>150</v>
      </c>
      <c r="Q985" s="52" t="s">
        <v>70</v>
      </c>
      <c r="R985" s="178" t="s">
        <v>28</v>
      </c>
      <c r="S985" s="222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327"/>
      <c r="C986" s="218">
        <v>44796</v>
      </c>
      <c r="D986" s="218">
        <v>44797</v>
      </c>
      <c r="E986" s="21" t="s">
        <v>38</v>
      </c>
      <c r="F986" s="22">
        <v>868183034648217</v>
      </c>
      <c r="G986" s="21" t="s">
        <v>195</v>
      </c>
      <c r="H986" s="21" t="s">
        <v>138</v>
      </c>
      <c r="I986" s="21" t="s">
        <v>214</v>
      </c>
      <c r="J986" s="219" t="s">
        <v>191</v>
      </c>
      <c r="K986" s="52" t="s">
        <v>953</v>
      </c>
      <c r="L986" s="178" t="s">
        <v>369</v>
      </c>
      <c r="M986" s="52" t="s">
        <v>161</v>
      </c>
      <c r="N986" s="52" t="s">
        <v>272</v>
      </c>
      <c r="O986" s="178"/>
      <c r="P986" s="178" t="s">
        <v>150</v>
      </c>
      <c r="Q986" s="52" t="s">
        <v>70</v>
      </c>
      <c r="R986" s="178" t="s">
        <v>71</v>
      </c>
      <c r="S986" s="222" t="s">
        <v>257</v>
      </c>
      <c r="T986" s="140"/>
      <c r="U986" s="175"/>
      <c r="V986" s="21"/>
    </row>
    <row r="987" spans="1:24" ht="16.5" customHeight="1" x14ac:dyDescent="0.25">
      <c r="A987" s="175">
        <v>966</v>
      </c>
      <c r="B987" s="327"/>
      <c r="C987" s="218">
        <v>44796</v>
      </c>
      <c r="D987" s="218">
        <v>44797</v>
      </c>
      <c r="E987" s="21" t="s">
        <v>38</v>
      </c>
      <c r="F987" s="22">
        <v>868183034801857</v>
      </c>
      <c r="G987" s="21"/>
      <c r="H987" s="21" t="s">
        <v>138</v>
      </c>
      <c r="I987" s="45"/>
      <c r="J987" s="219" t="s">
        <v>186</v>
      </c>
      <c r="K987" s="178"/>
      <c r="L987" s="178" t="s">
        <v>305</v>
      </c>
      <c r="M987" s="52" t="s">
        <v>161</v>
      </c>
      <c r="N987" s="52" t="s">
        <v>40</v>
      </c>
      <c r="O987" s="178"/>
      <c r="P987" s="178" t="s">
        <v>150</v>
      </c>
      <c r="Q987" s="52" t="s">
        <v>70</v>
      </c>
      <c r="R987" s="178" t="s">
        <v>28</v>
      </c>
      <c r="S987" s="222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327"/>
      <c r="C988" s="218">
        <v>44796</v>
      </c>
      <c r="D988" s="218">
        <v>44797</v>
      </c>
      <c r="E988" s="21" t="s">
        <v>38</v>
      </c>
      <c r="F988" s="22">
        <v>867857039908731</v>
      </c>
      <c r="G988" s="21"/>
      <c r="H988" s="21" t="s">
        <v>138</v>
      </c>
      <c r="I988" s="21" t="s">
        <v>190</v>
      </c>
      <c r="J988" s="219" t="s">
        <v>191</v>
      </c>
      <c r="K988" s="178"/>
      <c r="L988" s="178" t="s">
        <v>305</v>
      </c>
      <c r="M988" s="52" t="s">
        <v>161</v>
      </c>
      <c r="N988" s="52" t="s">
        <v>40</v>
      </c>
      <c r="O988" s="178"/>
      <c r="P988" s="178" t="s">
        <v>150</v>
      </c>
      <c r="Q988" s="52" t="s">
        <v>70</v>
      </c>
      <c r="R988" s="178" t="s">
        <v>28</v>
      </c>
      <c r="S988" s="222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327"/>
      <c r="C989" s="218">
        <v>44796</v>
      </c>
      <c r="D989" s="218">
        <v>44797</v>
      </c>
      <c r="E989" s="21" t="s">
        <v>38</v>
      </c>
      <c r="F989" s="22">
        <v>867717030431093</v>
      </c>
      <c r="G989" s="21"/>
      <c r="H989" s="21" t="s">
        <v>138</v>
      </c>
      <c r="I989" s="21" t="s">
        <v>190</v>
      </c>
      <c r="J989" s="219" t="s">
        <v>191</v>
      </c>
      <c r="K989" s="178"/>
      <c r="L989" s="178" t="s">
        <v>305</v>
      </c>
      <c r="M989" s="52" t="s">
        <v>161</v>
      </c>
      <c r="N989" s="52" t="s">
        <v>40</v>
      </c>
      <c r="O989" s="178"/>
      <c r="P989" s="178" t="s">
        <v>150</v>
      </c>
      <c r="Q989" s="52" t="s">
        <v>70</v>
      </c>
      <c r="R989" s="178" t="s">
        <v>28</v>
      </c>
      <c r="S989" s="222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327"/>
      <c r="C990" s="205">
        <v>44788</v>
      </c>
      <c r="D990" s="205">
        <v>44802</v>
      </c>
      <c r="E990" s="21" t="s">
        <v>38</v>
      </c>
      <c r="F990" s="149">
        <v>868183038011537</v>
      </c>
      <c r="G990" s="156"/>
      <c r="H990" s="148" t="s">
        <v>138</v>
      </c>
      <c r="I990" s="148"/>
      <c r="J990" s="103" t="s">
        <v>163</v>
      </c>
      <c r="K990" s="138"/>
      <c r="L990" s="184" t="s">
        <v>160</v>
      </c>
      <c r="M990" s="150" t="s">
        <v>161</v>
      </c>
      <c r="N990" s="150" t="s">
        <v>40</v>
      </c>
      <c r="O990" s="138"/>
      <c r="P990" s="138" t="s">
        <v>150</v>
      </c>
      <c r="Q990" s="150" t="s">
        <v>151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327"/>
      <c r="C991" s="205">
        <v>44788</v>
      </c>
      <c r="D991" s="205">
        <v>44802</v>
      </c>
      <c r="E991" s="21" t="s">
        <v>38</v>
      </c>
      <c r="F991" s="149">
        <v>868183038026188</v>
      </c>
      <c r="G991" s="156"/>
      <c r="H991" s="148" t="s">
        <v>138</v>
      </c>
      <c r="I991" s="148"/>
      <c r="J991" s="103" t="s">
        <v>341</v>
      </c>
      <c r="K991" s="138"/>
      <c r="L991" s="184" t="s">
        <v>161</v>
      </c>
      <c r="M991" s="150"/>
      <c r="N991" s="150" t="s">
        <v>40</v>
      </c>
      <c r="O991" s="138"/>
      <c r="P991" s="138" t="s">
        <v>150</v>
      </c>
      <c r="Q991" s="150" t="s">
        <v>151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327"/>
      <c r="C992" s="205">
        <v>44788</v>
      </c>
      <c r="D992" s="205">
        <v>44802</v>
      </c>
      <c r="E992" s="21" t="s">
        <v>38</v>
      </c>
      <c r="F992" s="149">
        <v>868183037815987</v>
      </c>
      <c r="G992" s="148"/>
      <c r="H992" s="148" t="s">
        <v>138</v>
      </c>
      <c r="I992" s="148"/>
      <c r="J992" s="103" t="s">
        <v>346</v>
      </c>
      <c r="K992" s="138" t="s">
        <v>500</v>
      </c>
      <c r="L992" s="184" t="s">
        <v>160</v>
      </c>
      <c r="M992" s="150" t="s">
        <v>161</v>
      </c>
      <c r="N992" s="150" t="s">
        <v>954</v>
      </c>
      <c r="O992" s="138"/>
      <c r="P992" s="138" t="s">
        <v>166</v>
      </c>
      <c r="Q992" s="150" t="s">
        <v>151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327"/>
      <c r="C993" s="205">
        <v>44788</v>
      </c>
      <c r="D993" s="205">
        <v>44802</v>
      </c>
      <c r="E993" s="21" t="s">
        <v>38</v>
      </c>
      <c r="F993" s="149">
        <v>868183038043670</v>
      </c>
      <c r="G993" s="148"/>
      <c r="H993" s="148" t="s">
        <v>138</v>
      </c>
      <c r="I993" s="148"/>
      <c r="J993" s="103" t="s">
        <v>163</v>
      </c>
      <c r="K993" s="138"/>
      <c r="L993" s="184" t="s">
        <v>160</v>
      </c>
      <c r="M993" s="150" t="s">
        <v>161</v>
      </c>
      <c r="N993" s="150" t="s">
        <v>40</v>
      </c>
      <c r="O993" s="138"/>
      <c r="P993" s="138" t="s">
        <v>150</v>
      </c>
      <c r="Q993" s="150" t="s">
        <v>151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327"/>
      <c r="C994" s="205">
        <v>44788</v>
      </c>
      <c r="D994" s="205">
        <v>44802</v>
      </c>
      <c r="E994" s="21" t="s">
        <v>38</v>
      </c>
      <c r="F994" s="149">
        <v>868183037807208</v>
      </c>
      <c r="G994" s="148"/>
      <c r="H994" s="148" t="s">
        <v>138</v>
      </c>
      <c r="I994" s="148"/>
      <c r="J994" s="103" t="s">
        <v>163</v>
      </c>
      <c r="K994" s="138"/>
      <c r="L994" s="184" t="s">
        <v>160</v>
      </c>
      <c r="M994" s="150" t="s">
        <v>161</v>
      </c>
      <c r="N994" s="150" t="s">
        <v>40</v>
      </c>
      <c r="O994" s="138"/>
      <c r="P994" s="138" t="s">
        <v>150</v>
      </c>
      <c r="Q994" s="150" t="s">
        <v>151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327"/>
      <c r="C995" s="205">
        <v>44788</v>
      </c>
      <c r="D995" s="205">
        <v>44802</v>
      </c>
      <c r="E995" s="21" t="s">
        <v>38</v>
      </c>
      <c r="F995" s="149">
        <v>868183038515123</v>
      </c>
      <c r="G995" s="148"/>
      <c r="H995" s="148" t="s">
        <v>138</v>
      </c>
      <c r="I995" s="49"/>
      <c r="J995" s="103" t="s">
        <v>158</v>
      </c>
      <c r="K995" s="138"/>
      <c r="L995" s="149" t="s">
        <v>305</v>
      </c>
      <c r="M995" s="150" t="s">
        <v>161</v>
      </c>
      <c r="N995" s="150" t="s">
        <v>40</v>
      </c>
      <c r="O995" s="138"/>
      <c r="P995" s="138" t="s">
        <v>150</v>
      </c>
      <c r="Q995" s="150" t="s">
        <v>151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328"/>
      <c r="C996" s="205">
        <v>44788</v>
      </c>
      <c r="D996" s="205">
        <v>44802</v>
      </c>
      <c r="E996" s="21" t="s">
        <v>38</v>
      </c>
      <c r="F996" s="149">
        <v>868183038016486</v>
      </c>
      <c r="G996" s="148"/>
      <c r="H996" s="148" t="s">
        <v>138</v>
      </c>
      <c r="I996" s="49"/>
      <c r="J996" s="103" t="s">
        <v>337</v>
      </c>
      <c r="K996" s="138"/>
      <c r="L996" s="150" t="s">
        <v>161</v>
      </c>
      <c r="M996" s="150"/>
      <c r="N996" s="150" t="s">
        <v>40</v>
      </c>
      <c r="O996" s="138"/>
      <c r="P996" s="138" t="s">
        <v>150</v>
      </c>
      <c r="Q996" s="150" t="s">
        <v>151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326" t="s">
        <v>828</v>
      </c>
      <c r="C997" s="205">
        <v>44776</v>
      </c>
      <c r="D997" s="205">
        <v>44781</v>
      </c>
      <c r="E997" s="21" t="s">
        <v>541</v>
      </c>
      <c r="F997" s="149" t="s">
        <v>955</v>
      </c>
      <c r="G997" s="148"/>
      <c r="H997" s="148" t="s">
        <v>157</v>
      </c>
      <c r="I997" s="148" t="s">
        <v>956</v>
      </c>
      <c r="J997" s="103" t="s">
        <v>957</v>
      </c>
      <c r="K997" s="138"/>
      <c r="L997" s="184"/>
      <c r="M997" s="150"/>
      <c r="N997" s="150" t="s">
        <v>216</v>
      </c>
      <c r="O997" s="138"/>
      <c r="P997" s="138" t="s">
        <v>150</v>
      </c>
      <c r="Q997" s="150" t="s">
        <v>151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328"/>
      <c r="C998" s="205">
        <v>44795</v>
      </c>
      <c r="D998" s="205">
        <v>44796</v>
      </c>
      <c r="E998" s="21" t="s">
        <v>541</v>
      </c>
      <c r="F998" s="149" t="s">
        <v>955</v>
      </c>
      <c r="G998" s="148"/>
      <c r="H998" s="148" t="s">
        <v>157</v>
      </c>
      <c r="I998" s="148" t="s">
        <v>958</v>
      </c>
      <c r="J998" s="103" t="s">
        <v>957</v>
      </c>
      <c r="K998" s="138" t="s">
        <v>959</v>
      </c>
      <c r="L998" s="184"/>
      <c r="M998" s="150"/>
      <c r="N998" s="150" t="s">
        <v>57</v>
      </c>
      <c r="O998" s="138"/>
      <c r="P998" s="138" t="s">
        <v>150</v>
      </c>
      <c r="Q998" s="150" t="s">
        <v>151</v>
      </c>
      <c r="R998" s="138" t="s">
        <v>23</v>
      </c>
      <c r="S998" s="139" t="s">
        <v>806</v>
      </c>
      <c r="T998" s="140"/>
      <c r="U998" s="175"/>
      <c r="V998" s="21"/>
    </row>
    <row r="999" spans="1:22" ht="16.5" customHeight="1" x14ac:dyDescent="0.25">
      <c r="A999" s="175">
        <v>978</v>
      </c>
      <c r="B999" s="326" t="s">
        <v>592</v>
      </c>
      <c r="C999" s="205">
        <v>44781</v>
      </c>
      <c r="D999" s="205">
        <v>44789</v>
      </c>
      <c r="E999" s="21" t="s">
        <v>38</v>
      </c>
      <c r="F999" s="149">
        <v>868183035906135</v>
      </c>
      <c r="G999" s="156"/>
      <c r="H999" s="148" t="s">
        <v>138</v>
      </c>
      <c r="I999" s="49" t="s">
        <v>960</v>
      </c>
      <c r="J999" s="103" t="s">
        <v>158</v>
      </c>
      <c r="K999" s="138"/>
      <c r="L999" s="184" t="s">
        <v>160</v>
      </c>
      <c r="M999" s="140" t="s">
        <v>161</v>
      </c>
      <c r="N999" s="150" t="s">
        <v>40</v>
      </c>
      <c r="O999" s="138"/>
      <c r="P999" s="138" t="s">
        <v>150</v>
      </c>
      <c r="Q999" s="150" t="s">
        <v>151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327"/>
      <c r="C1000" s="205">
        <v>44781</v>
      </c>
      <c r="D1000" s="205">
        <v>44789</v>
      </c>
      <c r="E1000" s="21" t="s">
        <v>38</v>
      </c>
      <c r="F1000" s="149">
        <v>868183037841199</v>
      </c>
      <c r="G1000" s="156"/>
      <c r="H1000" s="148" t="s">
        <v>138</v>
      </c>
      <c r="I1000" s="148"/>
      <c r="J1000" s="103" t="s">
        <v>337</v>
      </c>
      <c r="K1000" s="138" t="s">
        <v>708</v>
      </c>
      <c r="L1000" s="184" t="s">
        <v>273</v>
      </c>
      <c r="M1000" s="234" t="s">
        <v>161</v>
      </c>
      <c r="N1000" s="150" t="s">
        <v>149</v>
      </c>
      <c r="O1000" s="138"/>
      <c r="P1000" s="138" t="s">
        <v>150</v>
      </c>
      <c r="Q1000" s="150" t="s">
        <v>151</v>
      </c>
      <c r="R1000" s="138" t="s">
        <v>71</v>
      </c>
      <c r="S1000" s="139" t="s">
        <v>152</v>
      </c>
      <c r="T1000" s="140"/>
      <c r="U1000" s="175"/>
      <c r="V1000" s="21"/>
    </row>
    <row r="1001" spans="1:22" ht="16.5" customHeight="1" x14ac:dyDescent="0.25">
      <c r="A1001" s="175">
        <v>980</v>
      </c>
      <c r="B1001" s="327"/>
      <c r="C1001" s="205">
        <v>44781</v>
      </c>
      <c r="D1001" s="205">
        <v>44789</v>
      </c>
      <c r="E1001" s="21" t="s">
        <v>38</v>
      </c>
      <c r="F1001" s="149">
        <v>867857039927939</v>
      </c>
      <c r="G1001" s="156"/>
      <c r="H1001" s="148" t="s">
        <v>138</v>
      </c>
      <c r="I1001" s="49" t="s">
        <v>961</v>
      </c>
      <c r="J1001" s="103" t="s">
        <v>287</v>
      </c>
      <c r="K1001" s="224"/>
      <c r="L1001" s="234" t="s">
        <v>161</v>
      </c>
      <c r="M1001" s="224"/>
      <c r="N1001" s="150" t="s">
        <v>962</v>
      </c>
      <c r="O1001" s="138"/>
      <c r="P1001" s="138" t="s">
        <v>150</v>
      </c>
      <c r="Q1001" s="150" t="s">
        <v>151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327"/>
      <c r="C1002" s="205">
        <v>44781</v>
      </c>
      <c r="D1002" s="205">
        <v>44789</v>
      </c>
      <c r="E1002" s="21" t="s">
        <v>16</v>
      </c>
      <c r="F1002" s="149">
        <v>866104026917883</v>
      </c>
      <c r="G1002" s="156"/>
      <c r="H1002" s="148" t="s">
        <v>138</v>
      </c>
      <c r="I1002" s="148"/>
      <c r="J1002" s="103" t="s">
        <v>483</v>
      </c>
      <c r="K1002" s="138" t="s">
        <v>181</v>
      </c>
      <c r="L1002" s="184" t="s">
        <v>142</v>
      </c>
      <c r="M1002" s="150"/>
      <c r="N1002" s="150" t="s">
        <v>963</v>
      </c>
      <c r="O1002" s="138"/>
      <c r="P1002" s="138" t="s">
        <v>150</v>
      </c>
      <c r="Q1002" s="150" t="s">
        <v>151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327"/>
      <c r="C1003" s="205">
        <v>44781</v>
      </c>
      <c r="D1003" s="205">
        <v>44789</v>
      </c>
      <c r="E1003" s="21" t="s">
        <v>16</v>
      </c>
      <c r="F1003" s="149">
        <v>861694037955695</v>
      </c>
      <c r="G1003" s="156"/>
      <c r="H1003" s="148" t="s">
        <v>138</v>
      </c>
      <c r="I1003" s="148"/>
      <c r="J1003" s="103" t="s">
        <v>158</v>
      </c>
      <c r="K1003" s="138"/>
      <c r="L1003" s="184" t="s">
        <v>142</v>
      </c>
      <c r="M1003" s="150"/>
      <c r="N1003" s="150" t="s">
        <v>216</v>
      </c>
      <c r="O1003" s="138"/>
      <c r="P1003" s="138" t="s">
        <v>150</v>
      </c>
      <c r="Q1003" s="150" t="s">
        <v>151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328"/>
      <c r="C1004" s="205">
        <v>44781</v>
      </c>
      <c r="D1004" s="205">
        <v>44789</v>
      </c>
      <c r="E1004" s="21" t="s">
        <v>16</v>
      </c>
      <c r="F1004" s="149">
        <v>861694037971692</v>
      </c>
      <c r="G1004" s="156"/>
      <c r="H1004" s="148" t="s">
        <v>138</v>
      </c>
      <c r="I1004" s="49" t="s">
        <v>964</v>
      </c>
      <c r="J1004" s="103" t="s">
        <v>219</v>
      </c>
      <c r="K1004" s="138" t="s">
        <v>140</v>
      </c>
      <c r="L1004" s="184" t="s">
        <v>142</v>
      </c>
      <c r="M1004" s="150"/>
      <c r="N1004" s="150" t="s">
        <v>245</v>
      </c>
      <c r="O1004" s="138">
        <v>275000</v>
      </c>
      <c r="P1004" s="138" t="s">
        <v>150</v>
      </c>
      <c r="Q1004" s="150" t="s">
        <v>151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966</v>
      </c>
      <c r="C1005" s="205">
        <v>44775</v>
      </c>
      <c r="D1005" s="205">
        <v>44775</v>
      </c>
      <c r="E1005" s="21" t="s">
        <v>17</v>
      </c>
      <c r="F1005" s="149">
        <v>863586032853396</v>
      </c>
      <c r="G1005" s="148" t="s">
        <v>965</v>
      </c>
      <c r="H1005" s="148" t="s">
        <v>138</v>
      </c>
      <c r="I1005" s="148"/>
      <c r="J1005" s="103" t="s">
        <v>158</v>
      </c>
      <c r="K1005" s="138" t="s">
        <v>398</v>
      </c>
      <c r="L1005" s="184" t="s">
        <v>901</v>
      </c>
      <c r="M1005" s="150" t="s">
        <v>526</v>
      </c>
      <c r="N1005" s="150" t="s">
        <v>774</v>
      </c>
      <c r="O1005" s="138">
        <v>385000</v>
      </c>
      <c r="P1005" s="138" t="s">
        <v>150</v>
      </c>
      <c r="Q1005" s="150" t="s">
        <v>151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968</v>
      </c>
      <c r="C1006" s="205">
        <v>44781</v>
      </c>
      <c r="D1006" s="205">
        <v>44781</v>
      </c>
      <c r="E1006" s="21" t="s">
        <v>39</v>
      </c>
      <c r="F1006" s="149">
        <v>860906041179885</v>
      </c>
      <c r="G1006" s="148"/>
      <c r="H1006" s="148" t="s">
        <v>157</v>
      </c>
      <c r="I1006" s="148"/>
      <c r="J1006" s="103" t="s">
        <v>701</v>
      </c>
      <c r="K1006" s="138" t="s">
        <v>413</v>
      </c>
      <c r="L1006" s="184"/>
      <c r="M1006" s="150"/>
      <c r="N1006" s="150" t="s">
        <v>967</v>
      </c>
      <c r="O1006" s="138"/>
      <c r="P1006" s="138" t="s">
        <v>150</v>
      </c>
      <c r="Q1006" s="150" t="s">
        <v>151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326" t="s">
        <v>674</v>
      </c>
      <c r="C1007" s="205">
        <v>44789</v>
      </c>
      <c r="D1007" s="205">
        <v>44789</v>
      </c>
      <c r="E1007" s="21" t="s">
        <v>38</v>
      </c>
      <c r="F1007" s="149">
        <v>868183034657085</v>
      </c>
      <c r="G1007" s="156"/>
      <c r="H1007" s="148" t="s">
        <v>138</v>
      </c>
      <c r="I1007" s="148"/>
      <c r="J1007" s="103" t="s">
        <v>146</v>
      </c>
      <c r="K1007" s="138"/>
      <c r="L1007" s="184" t="s">
        <v>369</v>
      </c>
      <c r="M1007" s="184" t="s">
        <v>161</v>
      </c>
      <c r="N1007" s="150" t="s">
        <v>40</v>
      </c>
      <c r="O1007" s="138"/>
      <c r="P1007" s="138" t="s">
        <v>150</v>
      </c>
      <c r="Q1007" s="150" t="s">
        <v>151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328"/>
      <c r="C1008" s="205">
        <v>44789</v>
      </c>
      <c r="D1008" s="205">
        <v>44789</v>
      </c>
      <c r="E1008" s="21" t="s">
        <v>38</v>
      </c>
      <c r="F1008" s="149">
        <v>867717030420385</v>
      </c>
      <c r="G1008" s="148"/>
      <c r="H1008" s="148" t="s">
        <v>138</v>
      </c>
      <c r="I1008" s="148"/>
      <c r="J1008" s="103" t="s">
        <v>139</v>
      </c>
      <c r="K1008" s="138" t="s">
        <v>173</v>
      </c>
      <c r="L1008" s="184" t="s">
        <v>161</v>
      </c>
      <c r="M1008" s="150"/>
      <c r="N1008" s="150" t="s">
        <v>229</v>
      </c>
      <c r="O1008" s="138"/>
      <c r="P1008" s="138" t="s">
        <v>150</v>
      </c>
      <c r="Q1008" s="150" t="s">
        <v>151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326" t="s">
        <v>974</v>
      </c>
      <c r="C1009" s="205">
        <v>44789</v>
      </c>
      <c r="D1009" s="205">
        <v>44789</v>
      </c>
      <c r="E1009" s="21" t="s">
        <v>38</v>
      </c>
      <c r="F1009" s="149">
        <v>868183034641923</v>
      </c>
      <c r="G1009" s="156"/>
      <c r="H1009" s="148" t="s">
        <v>138</v>
      </c>
      <c r="I1009" s="49" t="s">
        <v>969</v>
      </c>
      <c r="J1009" s="103" t="s">
        <v>163</v>
      </c>
      <c r="K1009" s="138"/>
      <c r="L1009" s="184" t="s">
        <v>161</v>
      </c>
      <c r="M1009" s="150"/>
      <c r="N1009" s="150" t="s">
        <v>40</v>
      </c>
      <c r="O1009" s="138"/>
      <c r="P1009" s="138" t="s">
        <v>150</v>
      </c>
      <c r="Q1009" s="150" t="s">
        <v>151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327"/>
      <c r="C1010" s="205">
        <v>44789</v>
      </c>
      <c r="D1010" s="205">
        <v>44789</v>
      </c>
      <c r="E1010" s="21" t="s">
        <v>38</v>
      </c>
      <c r="F1010" s="149">
        <v>867857039898445</v>
      </c>
      <c r="G1010" s="156"/>
      <c r="H1010" s="148" t="s">
        <v>138</v>
      </c>
      <c r="I1010" s="148"/>
      <c r="J1010" s="103" t="s">
        <v>158</v>
      </c>
      <c r="K1010" s="138" t="s">
        <v>173</v>
      </c>
      <c r="L1010" s="184" t="s">
        <v>161</v>
      </c>
      <c r="M1010" s="150"/>
      <c r="N1010" s="150" t="s">
        <v>229</v>
      </c>
      <c r="O1010" s="138"/>
      <c r="P1010" s="138" t="s">
        <v>150</v>
      </c>
      <c r="Q1010" s="150" t="s">
        <v>151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327"/>
      <c r="C1011" s="205">
        <v>44790</v>
      </c>
      <c r="D1011" s="205">
        <v>44791</v>
      </c>
      <c r="E1011" s="21" t="s">
        <v>38</v>
      </c>
      <c r="F1011" s="149">
        <v>867717030423603</v>
      </c>
      <c r="G1011" s="156"/>
      <c r="H1011" s="148" t="s">
        <v>138</v>
      </c>
      <c r="I1011" s="148"/>
      <c r="J1011" s="103" t="s">
        <v>158</v>
      </c>
      <c r="K1011" s="138"/>
      <c r="L1011" s="184" t="s">
        <v>305</v>
      </c>
      <c r="M1011" s="184" t="s">
        <v>161</v>
      </c>
      <c r="N1011" s="150" t="s">
        <v>40</v>
      </c>
      <c r="O1011" s="138"/>
      <c r="P1011" s="138" t="s">
        <v>150</v>
      </c>
      <c r="Q1011" s="150" t="s">
        <v>151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327"/>
      <c r="C1012" s="205">
        <v>44797</v>
      </c>
      <c r="D1012" s="205">
        <v>44803</v>
      </c>
      <c r="E1012" s="21" t="s">
        <v>38</v>
      </c>
      <c r="F1012" s="149">
        <v>867717030423603</v>
      </c>
      <c r="G1012" s="156"/>
      <c r="H1012" s="148" t="s">
        <v>138</v>
      </c>
      <c r="I1012" s="148"/>
      <c r="J1012" s="103" t="s">
        <v>163</v>
      </c>
      <c r="K1012" s="138"/>
      <c r="L1012" s="138" t="s">
        <v>161</v>
      </c>
      <c r="M1012" s="150"/>
      <c r="N1012" s="150" t="s">
        <v>40</v>
      </c>
      <c r="O1012" s="138"/>
      <c r="P1012" s="138" t="s">
        <v>150</v>
      </c>
      <c r="Q1012" s="150" t="s">
        <v>151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327"/>
      <c r="C1013" s="205">
        <v>44797</v>
      </c>
      <c r="D1013" s="205">
        <v>44803</v>
      </c>
      <c r="E1013" s="21" t="s">
        <v>38</v>
      </c>
      <c r="F1013" s="149">
        <v>202104061330372</v>
      </c>
      <c r="G1013" s="156"/>
      <c r="H1013" s="148" t="s">
        <v>138</v>
      </c>
      <c r="I1013" s="148"/>
      <c r="J1013" s="103" t="s">
        <v>158</v>
      </c>
      <c r="K1013" s="138"/>
      <c r="L1013" s="149" t="s">
        <v>161</v>
      </c>
      <c r="M1013" s="150"/>
      <c r="N1013" s="150" t="s">
        <v>40</v>
      </c>
      <c r="O1013" s="138"/>
      <c r="P1013" s="138" t="s">
        <v>150</v>
      </c>
      <c r="Q1013" s="150" t="s">
        <v>151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327"/>
      <c r="C1014" s="205">
        <v>44797</v>
      </c>
      <c r="D1014" s="205">
        <v>44803</v>
      </c>
      <c r="E1014" s="21" t="s">
        <v>38</v>
      </c>
      <c r="F1014" s="149">
        <v>867717030471511</v>
      </c>
      <c r="G1014" s="156"/>
      <c r="H1014" s="148" t="s">
        <v>138</v>
      </c>
      <c r="I1014" s="49"/>
      <c r="J1014" s="103" t="s">
        <v>287</v>
      </c>
      <c r="K1014" s="138" t="s">
        <v>173</v>
      </c>
      <c r="L1014" s="184" t="s">
        <v>161</v>
      </c>
      <c r="M1014" s="150"/>
      <c r="N1014" s="150" t="s">
        <v>229</v>
      </c>
      <c r="O1014" s="138"/>
      <c r="P1014" s="138" t="s">
        <v>150</v>
      </c>
      <c r="Q1014" s="150" t="s">
        <v>151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327"/>
      <c r="C1015" s="205">
        <v>44797</v>
      </c>
      <c r="D1015" s="205">
        <v>44803</v>
      </c>
      <c r="E1015" s="21" t="s">
        <v>38</v>
      </c>
      <c r="F1015" s="149">
        <v>867857039898445</v>
      </c>
      <c r="G1015" s="156"/>
      <c r="H1015" s="148" t="s">
        <v>138</v>
      </c>
      <c r="I1015" s="49"/>
      <c r="J1015" s="103" t="s">
        <v>158</v>
      </c>
      <c r="K1015" s="138"/>
      <c r="L1015" s="184" t="s">
        <v>161</v>
      </c>
      <c r="M1015" s="150"/>
      <c r="N1015" s="150" t="s">
        <v>40</v>
      </c>
      <c r="O1015" s="138"/>
      <c r="P1015" s="138" t="s">
        <v>150</v>
      </c>
      <c r="Q1015" s="150" t="s">
        <v>151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327"/>
      <c r="C1016" s="205">
        <v>44777</v>
      </c>
      <c r="D1016" s="205">
        <v>44777</v>
      </c>
      <c r="E1016" s="21" t="s">
        <v>39</v>
      </c>
      <c r="F1016" s="149">
        <v>861359036884656</v>
      </c>
      <c r="G1016" s="148" t="s">
        <v>144</v>
      </c>
      <c r="H1016" s="148" t="s">
        <v>138</v>
      </c>
      <c r="I1016" s="49"/>
      <c r="J1016" s="103" t="s">
        <v>170</v>
      </c>
      <c r="K1016" s="138" t="s">
        <v>187</v>
      </c>
      <c r="L1016" s="184"/>
      <c r="M1016" s="150" t="s">
        <v>697</v>
      </c>
      <c r="N1016" s="150" t="s">
        <v>970</v>
      </c>
      <c r="O1016" s="138"/>
      <c r="P1016" s="138" t="s">
        <v>150</v>
      </c>
      <c r="Q1016" s="150" t="s">
        <v>151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327"/>
      <c r="C1017" s="205">
        <v>44797</v>
      </c>
      <c r="D1017" s="205">
        <v>44797</v>
      </c>
      <c r="E1017" s="21" t="s">
        <v>39</v>
      </c>
      <c r="F1017" s="149">
        <v>861359036878278</v>
      </c>
      <c r="G1017" s="148" t="s">
        <v>144</v>
      </c>
      <c r="H1017" s="148" t="s">
        <v>138</v>
      </c>
      <c r="I1017" s="148"/>
      <c r="J1017" s="103" t="s">
        <v>701</v>
      </c>
      <c r="K1017" s="138" t="s">
        <v>187</v>
      </c>
      <c r="L1017" s="184" t="s">
        <v>971</v>
      </c>
      <c r="M1017" s="150" t="s">
        <v>697</v>
      </c>
      <c r="N1017" s="150" t="s">
        <v>970</v>
      </c>
      <c r="O1017" s="138"/>
      <c r="P1017" s="138" t="s">
        <v>150</v>
      </c>
      <c r="Q1017" s="150" t="s">
        <v>151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327"/>
      <c r="C1018" s="205">
        <v>44775</v>
      </c>
      <c r="D1018" s="205">
        <v>44775</v>
      </c>
      <c r="E1018" s="21" t="s">
        <v>16</v>
      </c>
      <c r="F1018" s="149">
        <v>861694031114851</v>
      </c>
      <c r="G1018" s="148"/>
      <c r="H1018" s="148" t="s">
        <v>138</v>
      </c>
      <c r="I1018" s="49" t="s">
        <v>972</v>
      </c>
      <c r="J1018" s="103" t="s">
        <v>215</v>
      </c>
      <c r="K1018" s="138"/>
      <c r="L1018" s="184" t="s">
        <v>142</v>
      </c>
      <c r="M1018" s="150"/>
      <c r="N1018" s="150" t="s">
        <v>40</v>
      </c>
      <c r="O1018" s="138"/>
      <c r="P1018" s="138" t="s">
        <v>150</v>
      </c>
      <c r="Q1018" s="150" t="s">
        <v>151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327"/>
      <c r="C1019" s="205">
        <v>44785</v>
      </c>
      <c r="D1019" s="205">
        <v>44785</v>
      </c>
      <c r="E1019" s="21" t="s">
        <v>16</v>
      </c>
      <c r="F1019" s="149">
        <v>866192037823737</v>
      </c>
      <c r="G1019" s="156"/>
      <c r="H1019" s="148" t="s">
        <v>138</v>
      </c>
      <c r="I1019" s="148"/>
      <c r="J1019" s="103" t="s">
        <v>158</v>
      </c>
      <c r="K1019" s="138"/>
      <c r="L1019" s="184" t="s">
        <v>973</v>
      </c>
      <c r="M1019" s="184" t="s">
        <v>142</v>
      </c>
      <c r="N1019" s="150" t="s">
        <v>40</v>
      </c>
      <c r="O1019" s="138"/>
      <c r="P1019" s="138" t="s">
        <v>150</v>
      </c>
      <c r="Q1019" s="150" t="s">
        <v>151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327"/>
      <c r="C1020" s="205">
        <v>44774</v>
      </c>
      <c r="D1020" s="205">
        <v>44775</v>
      </c>
      <c r="E1020" s="21" t="s">
        <v>19</v>
      </c>
      <c r="F1020" s="149">
        <v>868926033992394</v>
      </c>
      <c r="G1020" s="148"/>
      <c r="H1020" s="148" t="s">
        <v>138</v>
      </c>
      <c r="I1020" s="148"/>
      <c r="J1020" s="103" t="s">
        <v>215</v>
      </c>
      <c r="K1020" s="138" t="s">
        <v>187</v>
      </c>
      <c r="L1020" s="184" t="s">
        <v>277</v>
      </c>
      <c r="M1020" s="150" t="s">
        <v>188</v>
      </c>
      <c r="N1020" s="150" t="s">
        <v>217</v>
      </c>
      <c r="O1020" s="138"/>
      <c r="P1020" s="138" t="s">
        <v>150</v>
      </c>
      <c r="Q1020" s="150" t="s">
        <v>151</v>
      </c>
      <c r="R1020" s="138" t="s">
        <v>71</v>
      </c>
      <c r="S1020" s="139" t="s">
        <v>508</v>
      </c>
      <c r="T1020" s="140" t="s">
        <v>75</v>
      </c>
      <c r="U1020" s="175"/>
      <c r="V1020" s="21"/>
    </row>
    <row r="1021" spans="1:22" ht="16.5" customHeight="1" x14ac:dyDescent="0.25">
      <c r="A1021" s="175">
        <v>1000</v>
      </c>
      <c r="B1021" s="327"/>
      <c r="C1021" s="205">
        <v>44774</v>
      </c>
      <c r="D1021" s="205">
        <v>44775</v>
      </c>
      <c r="E1021" s="21" t="s">
        <v>19</v>
      </c>
      <c r="F1021" s="149">
        <v>868926033924363</v>
      </c>
      <c r="G1021" s="148"/>
      <c r="H1021" s="148" t="s">
        <v>138</v>
      </c>
      <c r="I1021" s="148"/>
      <c r="J1021" s="103" t="s">
        <v>215</v>
      </c>
      <c r="K1021" s="138" t="s">
        <v>187</v>
      </c>
      <c r="L1021" s="184" t="s">
        <v>277</v>
      </c>
      <c r="M1021" s="150" t="s">
        <v>188</v>
      </c>
      <c r="N1021" s="150" t="s">
        <v>217</v>
      </c>
      <c r="O1021" s="138"/>
      <c r="P1021" s="138" t="s">
        <v>150</v>
      </c>
      <c r="Q1021" s="150" t="s">
        <v>151</v>
      </c>
      <c r="R1021" s="138" t="s">
        <v>71</v>
      </c>
      <c r="S1021" s="139" t="s">
        <v>508</v>
      </c>
      <c r="T1021" s="140" t="s">
        <v>75</v>
      </c>
      <c r="U1021" s="175"/>
      <c r="V1021" s="21"/>
    </row>
    <row r="1022" spans="1:22" ht="16.5" customHeight="1" x14ac:dyDescent="0.25">
      <c r="A1022" s="175">
        <v>1001</v>
      </c>
      <c r="B1022" s="327"/>
      <c r="C1022" s="205">
        <v>44777</v>
      </c>
      <c r="D1022" s="205">
        <v>44777</v>
      </c>
      <c r="E1022" s="21" t="s">
        <v>19</v>
      </c>
      <c r="F1022" s="149">
        <v>868926033906956</v>
      </c>
      <c r="G1022" s="148"/>
      <c r="H1022" s="148" t="s">
        <v>138</v>
      </c>
      <c r="I1022" s="148"/>
      <c r="J1022" s="103" t="s">
        <v>215</v>
      </c>
      <c r="K1022" s="138" t="s">
        <v>187</v>
      </c>
      <c r="L1022" s="184" t="s">
        <v>458</v>
      </c>
      <c r="M1022" s="150" t="s">
        <v>188</v>
      </c>
      <c r="N1022" s="150" t="s">
        <v>217</v>
      </c>
      <c r="O1022" s="138"/>
      <c r="P1022" s="138" t="s">
        <v>150</v>
      </c>
      <c r="Q1022" s="150" t="s">
        <v>151</v>
      </c>
      <c r="R1022" s="138" t="s">
        <v>71</v>
      </c>
      <c r="S1022" s="139" t="s">
        <v>508</v>
      </c>
      <c r="T1022" s="140" t="s">
        <v>75</v>
      </c>
      <c r="U1022" s="175"/>
      <c r="V1022" s="21"/>
    </row>
    <row r="1023" spans="1:22" ht="16.5" customHeight="1" x14ac:dyDescent="0.25">
      <c r="A1023" s="175">
        <v>1002</v>
      </c>
      <c r="B1023" s="327"/>
      <c r="C1023" s="205">
        <v>44777</v>
      </c>
      <c r="D1023" s="205">
        <v>44777</v>
      </c>
      <c r="E1023" s="21" t="s">
        <v>19</v>
      </c>
      <c r="F1023" s="149">
        <v>868926033906774</v>
      </c>
      <c r="G1023" s="148"/>
      <c r="H1023" s="148" t="s">
        <v>138</v>
      </c>
      <c r="I1023" s="148"/>
      <c r="J1023" s="103" t="s">
        <v>215</v>
      </c>
      <c r="K1023" s="138" t="s">
        <v>187</v>
      </c>
      <c r="L1023" s="138" t="s">
        <v>277</v>
      </c>
      <c r="M1023" s="150" t="s">
        <v>188</v>
      </c>
      <c r="N1023" s="150" t="s">
        <v>217</v>
      </c>
      <c r="O1023" s="138"/>
      <c r="P1023" s="138" t="s">
        <v>150</v>
      </c>
      <c r="Q1023" s="150" t="s">
        <v>151</v>
      </c>
      <c r="R1023" s="138" t="s">
        <v>71</v>
      </c>
      <c r="S1023" s="139" t="s">
        <v>508</v>
      </c>
      <c r="T1023" s="140" t="s">
        <v>75</v>
      </c>
      <c r="U1023" s="175"/>
      <c r="V1023" s="21"/>
    </row>
    <row r="1024" spans="1:22" ht="16.5" customHeight="1" x14ac:dyDescent="0.25">
      <c r="A1024" s="175">
        <v>1003</v>
      </c>
      <c r="B1024" s="327"/>
      <c r="C1024" s="205">
        <v>44781</v>
      </c>
      <c r="D1024" s="205">
        <v>44781</v>
      </c>
      <c r="E1024" s="21" t="s">
        <v>19</v>
      </c>
      <c r="F1024" s="149">
        <v>868926033906774</v>
      </c>
      <c r="G1024" s="148"/>
      <c r="H1024" s="148" t="s">
        <v>138</v>
      </c>
      <c r="I1024" s="148"/>
      <c r="J1024" s="103" t="s">
        <v>215</v>
      </c>
      <c r="K1024" s="138" t="s">
        <v>187</v>
      </c>
      <c r="L1024" s="149"/>
      <c r="M1024" s="150" t="s">
        <v>188</v>
      </c>
      <c r="N1024" s="150" t="s">
        <v>193</v>
      </c>
      <c r="O1024" s="138"/>
      <c r="P1024" s="138" t="s">
        <v>150</v>
      </c>
      <c r="Q1024" s="150" t="s">
        <v>151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327"/>
      <c r="C1025" s="205">
        <v>44781</v>
      </c>
      <c r="D1025" s="205">
        <v>44781</v>
      </c>
      <c r="E1025" s="21" t="s">
        <v>19</v>
      </c>
      <c r="F1025" s="149">
        <v>864811031268472</v>
      </c>
      <c r="G1025" s="148"/>
      <c r="H1025" s="148" t="s">
        <v>138</v>
      </c>
      <c r="I1025" s="49"/>
      <c r="J1025" s="103" t="s">
        <v>215</v>
      </c>
      <c r="K1025" s="138" t="s">
        <v>187</v>
      </c>
      <c r="L1025" s="149" t="s">
        <v>277</v>
      </c>
      <c r="M1025" s="150" t="s">
        <v>188</v>
      </c>
      <c r="N1025" s="150" t="s">
        <v>217</v>
      </c>
      <c r="O1025" s="138"/>
      <c r="P1025" s="138" t="s">
        <v>150</v>
      </c>
      <c r="Q1025" s="150" t="s">
        <v>151</v>
      </c>
      <c r="R1025" s="138" t="s">
        <v>71</v>
      </c>
      <c r="S1025" s="139" t="s">
        <v>508</v>
      </c>
      <c r="T1025" s="140" t="s">
        <v>75</v>
      </c>
      <c r="U1025" s="175"/>
      <c r="V1025" s="21"/>
    </row>
    <row r="1026" spans="1:22" ht="16.5" customHeight="1" x14ac:dyDescent="0.25">
      <c r="A1026" s="175">
        <v>1005</v>
      </c>
      <c r="B1026" s="327"/>
      <c r="C1026" s="205">
        <v>44785</v>
      </c>
      <c r="D1026" s="205">
        <v>44788</v>
      </c>
      <c r="E1026" s="21" t="s">
        <v>19</v>
      </c>
      <c r="F1026" s="149">
        <v>863586032914651</v>
      </c>
      <c r="G1026" s="156"/>
      <c r="H1026" s="148" t="s">
        <v>138</v>
      </c>
      <c r="I1026" s="49"/>
      <c r="J1026" s="103" t="s">
        <v>215</v>
      </c>
      <c r="K1026" s="138" t="s">
        <v>173</v>
      </c>
      <c r="L1026" s="138"/>
      <c r="M1026" s="150" t="s">
        <v>192</v>
      </c>
      <c r="N1026" s="150" t="s">
        <v>40</v>
      </c>
      <c r="O1026" s="138"/>
      <c r="P1026" s="138" t="s">
        <v>150</v>
      </c>
      <c r="Q1026" s="150" t="s">
        <v>151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327"/>
      <c r="C1027" s="205">
        <v>44785</v>
      </c>
      <c r="D1027" s="205">
        <v>44788</v>
      </c>
      <c r="E1027" s="21" t="s">
        <v>19</v>
      </c>
      <c r="F1027" s="149">
        <v>864811036945876</v>
      </c>
      <c r="G1027" s="148"/>
      <c r="H1027" s="148" t="s">
        <v>138</v>
      </c>
      <c r="I1027" s="156"/>
      <c r="J1027" s="103" t="s">
        <v>215</v>
      </c>
      <c r="K1027" s="138" t="s">
        <v>187</v>
      </c>
      <c r="L1027" s="138"/>
      <c r="M1027" s="150" t="s">
        <v>188</v>
      </c>
      <c r="N1027" s="150" t="s">
        <v>217</v>
      </c>
      <c r="O1027" s="138"/>
      <c r="P1027" s="138" t="s">
        <v>150</v>
      </c>
      <c r="Q1027" s="150" t="s">
        <v>151</v>
      </c>
      <c r="R1027" s="138" t="s">
        <v>71</v>
      </c>
      <c r="S1027" s="139" t="s">
        <v>508</v>
      </c>
      <c r="T1027" s="140" t="s">
        <v>75</v>
      </c>
      <c r="U1027" s="175"/>
      <c r="V1027" s="21"/>
    </row>
    <row r="1028" spans="1:22" ht="16.5" customHeight="1" x14ac:dyDescent="0.25">
      <c r="A1028" s="175">
        <v>1007</v>
      </c>
      <c r="B1028" s="327"/>
      <c r="C1028" s="205">
        <v>44785</v>
      </c>
      <c r="D1028" s="205">
        <v>44788</v>
      </c>
      <c r="E1028" s="21" t="s">
        <v>19</v>
      </c>
      <c r="F1028" s="149">
        <v>866192037802079</v>
      </c>
      <c r="G1028" s="148"/>
      <c r="H1028" s="148" t="s">
        <v>138</v>
      </c>
      <c r="I1028" s="156"/>
      <c r="J1028" s="103" t="s">
        <v>215</v>
      </c>
      <c r="K1028" s="138" t="s">
        <v>187</v>
      </c>
      <c r="L1028" s="138"/>
      <c r="M1028" s="150" t="s">
        <v>188</v>
      </c>
      <c r="N1028" s="150" t="s">
        <v>217</v>
      </c>
      <c r="O1028" s="138"/>
      <c r="P1028" s="138" t="s">
        <v>150</v>
      </c>
      <c r="Q1028" s="150" t="s">
        <v>151</v>
      </c>
      <c r="R1028" s="138" t="s">
        <v>71</v>
      </c>
      <c r="S1028" s="139" t="s">
        <v>508</v>
      </c>
      <c r="T1028" s="140" t="s">
        <v>75</v>
      </c>
      <c r="U1028" s="175"/>
      <c r="V1028" s="21"/>
    </row>
    <row r="1029" spans="1:22" ht="16.5" customHeight="1" x14ac:dyDescent="0.25">
      <c r="A1029" s="175">
        <v>1008</v>
      </c>
      <c r="B1029" s="327"/>
      <c r="C1029" s="205">
        <v>44789</v>
      </c>
      <c r="D1029" s="205">
        <v>44789</v>
      </c>
      <c r="E1029" s="21" t="s">
        <v>19</v>
      </c>
      <c r="F1029" s="149">
        <v>868345035626092</v>
      </c>
      <c r="G1029" s="156"/>
      <c r="H1029" s="148" t="s">
        <v>138</v>
      </c>
      <c r="I1029" s="156"/>
      <c r="J1029" s="103" t="s">
        <v>215</v>
      </c>
      <c r="K1029" s="138" t="s">
        <v>187</v>
      </c>
      <c r="L1029" s="138"/>
      <c r="M1029" s="150" t="s">
        <v>188</v>
      </c>
      <c r="N1029" s="150" t="s">
        <v>217</v>
      </c>
      <c r="O1029" s="138"/>
      <c r="P1029" s="138" t="s">
        <v>150</v>
      </c>
      <c r="Q1029" s="150" t="s">
        <v>151</v>
      </c>
      <c r="R1029" s="138" t="s">
        <v>71</v>
      </c>
      <c r="S1029" s="139" t="s">
        <v>508</v>
      </c>
      <c r="T1029" s="140" t="s">
        <v>75</v>
      </c>
      <c r="U1029" s="175"/>
      <c r="V1029" s="21"/>
    </row>
    <row r="1030" spans="1:22" ht="16.5" customHeight="1" x14ac:dyDescent="0.25">
      <c r="A1030" s="175">
        <v>1009</v>
      </c>
      <c r="B1030" s="327"/>
      <c r="C1030" s="205">
        <v>44789</v>
      </c>
      <c r="D1030" s="205">
        <v>44789</v>
      </c>
      <c r="E1030" s="21" t="s">
        <v>19</v>
      </c>
      <c r="F1030" s="149">
        <v>868926033942779</v>
      </c>
      <c r="G1030" s="156"/>
      <c r="H1030" s="148" t="s">
        <v>138</v>
      </c>
      <c r="I1030" s="148"/>
      <c r="J1030" s="103" t="s">
        <v>215</v>
      </c>
      <c r="K1030" s="138" t="s">
        <v>187</v>
      </c>
      <c r="L1030" s="138"/>
      <c r="M1030" s="150" t="s">
        <v>188</v>
      </c>
      <c r="N1030" s="150" t="s">
        <v>217</v>
      </c>
      <c r="O1030" s="138"/>
      <c r="P1030" s="138" t="s">
        <v>150</v>
      </c>
      <c r="Q1030" s="150" t="s">
        <v>151</v>
      </c>
      <c r="R1030" s="138" t="s">
        <v>71</v>
      </c>
      <c r="S1030" s="139" t="s">
        <v>508</v>
      </c>
      <c r="T1030" s="140" t="s">
        <v>75</v>
      </c>
      <c r="U1030" s="175"/>
      <c r="V1030" s="21"/>
    </row>
    <row r="1031" spans="1:22" ht="16.5" customHeight="1" x14ac:dyDescent="0.25">
      <c r="A1031" s="175">
        <v>1010</v>
      </c>
      <c r="B1031" s="327"/>
      <c r="C1031" s="205">
        <v>44789</v>
      </c>
      <c r="D1031" s="205">
        <v>44789</v>
      </c>
      <c r="E1031" s="21" t="s">
        <v>19</v>
      </c>
      <c r="F1031" s="149">
        <v>866192037802079</v>
      </c>
      <c r="G1031" s="148"/>
      <c r="H1031" s="148" t="s">
        <v>138</v>
      </c>
      <c r="I1031" s="138"/>
      <c r="J1031" s="103" t="s">
        <v>158</v>
      </c>
      <c r="K1031" s="138" t="s">
        <v>187</v>
      </c>
      <c r="L1031" s="214" t="s">
        <v>294</v>
      </c>
      <c r="M1031" s="150" t="s">
        <v>192</v>
      </c>
      <c r="N1031" s="150" t="s">
        <v>217</v>
      </c>
      <c r="O1031" s="138"/>
      <c r="P1031" s="138" t="s">
        <v>150</v>
      </c>
      <c r="Q1031" s="150" t="s">
        <v>151</v>
      </c>
      <c r="R1031" s="138" t="s">
        <v>71</v>
      </c>
      <c r="S1031" s="139" t="s">
        <v>508</v>
      </c>
      <c r="T1031" s="140" t="s">
        <v>75</v>
      </c>
      <c r="U1031" s="175"/>
      <c r="V1031" s="21"/>
    </row>
    <row r="1032" spans="1:22" ht="16.5" customHeight="1" x14ac:dyDescent="0.25">
      <c r="A1032" s="175">
        <v>1011</v>
      </c>
      <c r="B1032" s="327"/>
      <c r="C1032" s="205">
        <v>44789</v>
      </c>
      <c r="D1032" s="205">
        <v>44789</v>
      </c>
      <c r="E1032" s="21" t="s">
        <v>19</v>
      </c>
      <c r="F1032" s="149">
        <v>864811036945876</v>
      </c>
      <c r="G1032" s="148"/>
      <c r="H1032" s="148" t="s">
        <v>138</v>
      </c>
      <c r="I1032" s="138"/>
      <c r="J1032" s="103" t="s">
        <v>158</v>
      </c>
      <c r="K1032" s="138" t="s">
        <v>187</v>
      </c>
      <c r="L1032" s="138" t="s">
        <v>210</v>
      </c>
      <c r="M1032" s="150" t="s">
        <v>188</v>
      </c>
      <c r="N1032" s="150" t="s">
        <v>217</v>
      </c>
      <c r="O1032" s="138"/>
      <c r="P1032" s="138" t="s">
        <v>150</v>
      </c>
      <c r="Q1032" s="150" t="s">
        <v>151</v>
      </c>
      <c r="R1032" s="138" t="s">
        <v>71</v>
      </c>
      <c r="S1032" s="139" t="s">
        <v>508</v>
      </c>
      <c r="T1032" s="140" t="s">
        <v>75</v>
      </c>
      <c r="U1032" s="175"/>
      <c r="V1032" s="21"/>
    </row>
    <row r="1033" spans="1:22" ht="16.5" customHeight="1" x14ac:dyDescent="0.25">
      <c r="A1033" s="175">
        <v>1012</v>
      </c>
      <c r="B1033" s="327"/>
      <c r="C1033" s="205">
        <v>44790</v>
      </c>
      <c r="D1033" s="205">
        <v>44793</v>
      </c>
      <c r="E1033" s="21" t="s">
        <v>19</v>
      </c>
      <c r="F1033" s="149">
        <v>868926033913648</v>
      </c>
      <c r="G1033" s="156"/>
      <c r="H1033" s="148" t="s">
        <v>138</v>
      </c>
      <c r="I1033" s="138"/>
      <c r="J1033" s="103" t="s">
        <v>158</v>
      </c>
      <c r="K1033" s="138" t="s">
        <v>187</v>
      </c>
      <c r="L1033" s="138"/>
      <c r="M1033" s="150" t="s">
        <v>192</v>
      </c>
      <c r="N1033" s="150" t="s">
        <v>217</v>
      </c>
      <c r="O1033" s="138"/>
      <c r="P1033" s="138" t="s">
        <v>150</v>
      </c>
      <c r="Q1033" s="150" t="s">
        <v>151</v>
      </c>
      <c r="R1033" s="138" t="s">
        <v>71</v>
      </c>
      <c r="S1033" s="139" t="s">
        <v>508</v>
      </c>
      <c r="T1033" s="140" t="s">
        <v>75</v>
      </c>
      <c r="U1033" s="175"/>
      <c r="V1033" s="21"/>
    </row>
    <row r="1034" spans="1:22" ht="16.5" customHeight="1" x14ac:dyDescent="0.25">
      <c r="A1034" s="175">
        <v>1013</v>
      </c>
      <c r="B1034" s="328"/>
      <c r="C1034" s="205">
        <v>44790</v>
      </c>
      <c r="D1034" s="205">
        <v>44793</v>
      </c>
      <c r="E1034" s="21" t="s">
        <v>19</v>
      </c>
      <c r="F1034" s="149">
        <v>868926033922326</v>
      </c>
      <c r="G1034" s="156"/>
      <c r="H1034" s="148" t="s">
        <v>138</v>
      </c>
      <c r="I1034" s="138"/>
      <c r="J1034" s="103" t="s">
        <v>158</v>
      </c>
      <c r="K1034" s="138" t="s">
        <v>187</v>
      </c>
      <c r="L1034" s="138"/>
      <c r="M1034" s="150" t="s">
        <v>188</v>
      </c>
      <c r="N1034" s="150" t="s">
        <v>217</v>
      </c>
      <c r="O1034" s="138"/>
      <c r="P1034" s="138" t="s">
        <v>150</v>
      </c>
      <c r="Q1034" s="150" t="s">
        <v>151</v>
      </c>
      <c r="R1034" s="138" t="s">
        <v>71</v>
      </c>
      <c r="S1034" s="139" t="s">
        <v>508</v>
      </c>
      <c r="T1034" s="140" t="s">
        <v>75</v>
      </c>
      <c r="U1034" s="175"/>
      <c r="V1034" s="21"/>
    </row>
    <row r="1035" spans="1:22" ht="16.5" customHeight="1" x14ac:dyDescent="0.25">
      <c r="A1035" s="175">
        <v>1014</v>
      </c>
      <c r="B1035" s="326" t="s">
        <v>975</v>
      </c>
      <c r="C1035" s="205">
        <v>44802</v>
      </c>
      <c r="D1035" s="205">
        <v>44811</v>
      </c>
      <c r="E1035" s="21" t="s">
        <v>541</v>
      </c>
      <c r="F1035" s="149" t="s">
        <v>1285</v>
      </c>
      <c r="G1035" s="148"/>
      <c r="H1035" s="148" t="s">
        <v>157</v>
      </c>
      <c r="I1035" s="148" t="s">
        <v>1286</v>
      </c>
      <c r="J1035" s="103" t="s">
        <v>1287</v>
      </c>
      <c r="K1035" s="138" t="s">
        <v>187</v>
      </c>
      <c r="L1035" s="184"/>
      <c r="M1035" s="150"/>
      <c r="N1035" s="150" t="s">
        <v>57</v>
      </c>
      <c r="O1035" s="138"/>
      <c r="P1035" s="138" t="s">
        <v>410</v>
      </c>
      <c r="Q1035" s="150" t="s">
        <v>151</v>
      </c>
      <c r="R1035" s="138" t="s">
        <v>23</v>
      </c>
      <c r="S1035" s="139" t="s">
        <v>656</v>
      </c>
      <c r="T1035" s="140"/>
      <c r="U1035" s="175"/>
      <c r="V1035" s="21"/>
    </row>
    <row r="1036" spans="1:22" ht="16.5" customHeight="1" x14ac:dyDescent="0.25">
      <c r="A1036" s="175">
        <v>1015</v>
      </c>
      <c r="B1036" s="328"/>
      <c r="C1036" s="205">
        <v>44802</v>
      </c>
      <c r="D1036" s="205">
        <v>44811</v>
      </c>
      <c r="E1036" s="21" t="s">
        <v>541</v>
      </c>
      <c r="F1036" s="149" t="s">
        <v>1288</v>
      </c>
      <c r="G1036" s="148"/>
      <c r="H1036" s="148" t="s">
        <v>157</v>
      </c>
      <c r="I1036" s="148"/>
      <c r="J1036" s="103" t="s">
        <v>1287</v>
      </c>
      <c r="K1036" s="138"/>
      <c r="L1036" s="184"/>
      <c r="M1036" s="150"/>
      <c r="N1036" s="150" t="s">
        <v>216</v>
      </c>
      <c r="O1036" s="138"/>
      <c r="P1036" s="138" t="s">
        <v>150</v>
      </c>
      <c r="Q1036" s="150" t="s">
        <v>151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customHeight="1" x14ac:dyDescent="0.25">
      <c r="A1037" s="175">
        <v>1016</v>
      </c>
      <c r="B1037" s="326" t="s">
        <v>406</v>
      </c>
      <c r="C1037" s="205">
        <v>44777</v>
      </c>
      <c r="D1037" s="205">
        <v>44781</v>
      </c>
      <c r="E1037" s="21" t="s">
        <v>19</v>
      </c>
      <c r="F1037" s="149">
        <v>868926033925881</v>
      </c>
      <c r="G1037" s="148"/>
      <c r="H1037" s="148" t="s">
        <v>138</v>
      </c>
      <c r="I1037" s="148"/>
      <c r="J1037" s="103" t="s">
        <v>365</v>
      </c>
      <c r="K1037" s="138" t="s">
        <v>187</v>
      </c>
      <c r="L1037" s="184"/>
      <c r="M1037" s="150" t="s">
        <v>188</v>
      </c>
      <c r="N1037" s="150" t="s">
        <v>189</v>
      </c>
      <c r="O1037" s="138"/>
      <c r="P1037" s="138" t="s">
        <v>150</v>
      </c>
      <c r="Q1037" s="150" t="s">
        <v>70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327"/>
      <c r="C1038" s="205">
        <v>44777</v>
      </c>
      <c r="D1038" s="205">
        <v>44781</v>
      </c>
      <c r="E1038" s="21" t="s">
        <v>19</v>
      </c>
      <c r="F1038" s="149">
        <v>868345035616614</v>
      </c>
      <c r="G1038" s="148"/>
      <c r="H1038" s="148" t="s">
        <v>138</v>
      </c>
      <c r="I1038" s="148" t="s">
        <v>538</v>
      </c>
      <c r="J1038" s="103" t="s">
        <v>356</v>
      </c>
      <c r="K1038" s="148" t="s">
        <v>538</v>
      </c>
      <c r="L1038" s="184" t="s">
        <v>277</v>
      </c>
      <c r="M1038" s="150" t="s">
        <v>188</v>
      </c>
      <c r="N1038" s="150" t="s">
        <v>976</v>
      </c>
      <c r="O1038" s="138"/>
      <c r="P1038" s="138" t="s">
        <v>150</v>
      </c>
      <c r="Q1038" s="150" t="s">
        <v>70</v>
      </c>
      <c r="R1038" s="138" t="s">
        <v>71</v>
      </c>
      <c r="S1038" s="139" t="s">
        <v>302</v>
      </c>
      <c r="T1038" s="138"/>
      <c r="U1038" s="175"/>
      <c r="V1038" s="21"/>
    </row>
    <row r="1039" spans="1:22" ht="16.5" customHeight="1" x14ac:dyDescent="0.25">
      <c r="A1039" s="175">
        <v>1018</v>
      </c>
      <c r="B1039" s="327"/>
      <c r="C1039" s="205">
        <v>44777</v>
      </c>
      <c r="D1039" s="205">
        <v>44781</v>
      </c>
      <c r="E1039" s="21" t="s">
        <v>19</v>
      </c>
      <c r="F1039" s="149">
        <v>868345035620269</v>
      </c>
      <c r="G1039" s="148"/>
      <c r="H1039" s="148" t="s">
        <v>138</v>
      </c>
      <c r="I1039" s="148"/>
      <c r="J1039" s="103" t="s">
        <v>356</v>
      </c>
      <c r="K1039" s="138" t="s">
        <v>187</v>
      </c>
      <c r="L1039" s="184" t="s">
        <v>977</v>
      </c>
      <c r="M1039" s="150" t="s">
        <v>188</v>
      </c>
      <c r="N1039" s="150" t="s">
        <v>189</v>
      </c>
      <c r="O1039" s="138"/>
      <c r="P1039" s="138" t="s">
        <v>150</v>
      </c>
      <c r="Q1039" s="150" t="s">
        <v>70</v>
      </c>
      <c r="R1039" s="138" t="s">
        <v>71</v>
      </c>
      <c r="S1039" s="139" t="s">
        <v>177</v>
      </c>
      <c r="T1039" s="138"/>
      <c r="U1039" s="175"/>
      <c r="V1039" s="21"/>
    </row>
    <row r="1040" spans="1:22" ht="16.5" customHeight="1" x14ac:dyDescent="0.25">
      <c r="A1040" s="175">
        <v>1019</v>
      </c>
      <c r="B1040" s="327"/>
      <c r="C1040" s="205">
        <v>44777</v>
      </c>
      <c r="D1040" s="205">
        <v>44781</v>
      </c>
      <c r="E1040" s="21" t="s">
        <v>19</v>
      </c>
      <c r="F1040" s="149">
        <v>868345031039571</v>
      </c>
      <c r="G1040" s="148"/>
      <c r="H1040" s="148" t="s">
        <v>138</v>
      </c>
      <c r="I1040" s="148"/>
      <c r="J1040" s="103" t="s">
        <v>356</v>
      </c>
      <c r="K1040" s="138" t="s">
        <v>978</v>
      </c>
      <c r="L1040" s="138"/>
      <c r="M1040" s="150" t="s">
        <v>188</v>
      </c>
      <c r="N1040" s="150" t="s">
        <v>884</v>
      </c>
      <c r="O1040" s="138"/>
      <c r="P1040" s="138" t="s">
        <v>150</v>
      </c>
      <c r="Q1040" s="150" t="s">
        <v>70</v>
      </c>
      <c r="R1040" s="138" t="s">
        <v>71</v>
      </c>
      <c r="S1040" s="139" t="s">
        <v>285</v>
      </c>
      <c r="T1040" s="138"/>
      <c r="U1040" s="175"/>
      <c r="V1040" s="21"/>
    </row>
    <row r="1041" spans="1:22" ht="16.5" customHeight="1" x14ac:dyDescent="0.25">
      <c r="A1041" s="175">
        <v>1020</v>
      </c>
      <c r="B1041" s="328"/>
      <c r="C1041" s="205">
        <v>44777</v>
      </c>
      <c r="D1041" s="205">
        <v>44781</v>
      </c>
      <c r="E1041" s="21" t="s">
        <v>19</v>
      </c>
      <c r="F1041" s="149">
        <v>864811037204554</v>
      </c>
      <c r="G1041" s="148"/>
      <c r="H1041" s="148" t="s">
        <v>138</v>
      </c>
      <c r="I1041" s="148" t="s">
        <v>190</v>
      </c>
      <c r="J1041" s="103" t="s">
        <v>295</v>
      </c>
      <c r="K1041" s="138" t="s">
        <v>187</v>
      </c>
      <c r="L1041" s="149" t="s">
        <v>979</v>
      </c>
      <c r="M1041" s="150" t="s">
        <v>192</v>
      </c>
      <c r="N1041" s="150" t="s">
        <v>189</v>
      </c>
      <c r="O1041" s="138"/>
      <c r="P1041" s="138" t="s">
        <v>150</v>
      </c>
      <c r="Q1041" s="150" t="s">
        <v>70</v>
      </c>
      <c r="R1041" s="138" t="s">
        <v>71</v>
      </c>
      <c r="S1041" s="139" t="s">
        <v>177</v>
      </c>
      <c r="T1041" s="138"/>
      <c r="U1041" s="175"/>
      <c r="V1041" s="21"/>
    </row>
    <row r="1042" spans="1:22" ht="16.5" customHeight="1" x14ac:dyDescent="0.25">
      <c r="A1042" s="175">
        <v>1021</v>
      </c>
      <c r="B1042" s="326" t="s">
        <v>313</v>
      </c>
      <c r="C1042" s="205">
        <v>44795</v>
      </c>
      <c r="D1042" s="205">
        <v>44799</v>
      </c>
      <c r="E1042" s="21" t="s">
        <v>38</v>
      </c>
      <c r="F1042" s="149">
        <v>868183033824553</v>
      </c>
      <c r="G1042" s="148" t="s">
        <v>144</v>
      </c>
      <c r="H1042" s="148" t="s">
        <v>138</v>
      </c>
      <c r="I1042" s="148"/>
      <c r="J1042" s="103" t="s">
        <v>158</v>
      </c>
      <c r="K1042" s="138" t="s">
        <v>140</v>
      </c>
      <c r="L1042" s="184" t="s">
        <v>161</v>
      </c>
      <c r="M1042" s="150"/>
      <c r="N1042" s="150" t="s">
        <v>223</v>
      </c>
      <c r="O1042" s="138"/>
      <c r="P1042" s="138" t="s">
        <v>166</v>
      </c>
      <c r="Q1042" s="150" t="s">
        <v>151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328"/>
      <c r="C1043" s="205">
        <v>44781</v>
      </c>
      <c r="D1043" s="205">
        <v>44781</v>
      </c>
      <c r="E1043" s="21" t="s">
        <v>132</v>
      </c>
      <c r="F1043" s="149">
        <v>862205051216168</v>
      </c>
      <c r="G1043" s="148"/>
      <c r="H1043" s="148" t="s">
        <v>157</v>
      </c>
      <c r="I1043" s="148" t="s">
        <v>980</v>
      </c>
      <c r="J1043" s="103" t="s">
        <v>170</v>
      </c>
      <c r="K1043" s="138" t="s">
        <v>187</v>
      </c>
      <c r="L1043" s="184" t="s">
        <v>343</v>
      </c>
      <c r="M1043" s="150" t="s">
        <v>587</v>
      </c>
      <c r="N1043" s="150" t="s">
        <v>40</v>
      </c>
      <c r="O1043" s="138"/>
      <c r="P1043" s="138" t="s">
        <v>150</v>
      </c>
      <c r="Q1043" s="150" t="s">
        <v>151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317</v>
      </c>
      <c r="C1044" s="205">
        <v>44774</v>
      </c>
      <c r="D1044" s="205">
        <v>44775</v>
      </c>
      <c r="E1044" s="21" t="s">
        <v>19</v>
      </c>
      <c r="F1044" s="149">
        <v>868926033992394</v>
      </c>
      <c r="G1044" s="148"/>
      <c r="H1044" s="148" t="s">
        <v>138</v>
      </c>
      <c r="I1044" s="148"/>
      <c r="J1044" s="103" t="s">
        <v>287</v>
      </c>
      <c r="K1044" s="138" t="s">
        <v>187</v>
      </c>
      <c r="L1044" s="184"/>
      <c r="M1044" s="150" t="s">
        <v>188</v>
      </c>
      <c r="N1044" s="150" t="s">
        <v>217</v>
      </c>
      <c r="O1044" s="138"/>
      <c r="P1044" s="138" t="s">
        <v>150</v>
      </c>
      <c r="Q1044" s="150" t="s">
        <v>151</v>
      </c>
      <c r="R1044" s="138" t="s">
        <v>71</v>
      </c>
      <c r="S1044" s="139" t="s">
        <v>508</v>
      </c>
      <c r="T1044" s="140" t="s">
        <v>75</v>
      </c>
      <c r="U1044" s="175"/>
      <c r="V1044" s="21"/>
    </row>
    <row r="1045" spans="1:22" ht="16.5" customHeight="1" x14ac:dyDescent="0.25">
      <c r="A1045" s="175">
        <v>1024</v>
      </c>
      <c r="B1045" s="326" t="s">
        <v>985</v>
      </c>
      <c r="C1045" s="205">
        <v>44784</v>
      </c>
      <c r="D1045" s="205">
        <v>44785</v>
      </c>
      <c r="E1045" s="21" t="s">
        <v>39</v>
      </c>
      <c r="F1045" s="149">
        <v>860906041144293</v>
      </c>
      <c r="G1045" s="156"/>
      <c r="H1045" s="148" t="s">
        <v>138</v>
      </c>
      <c r="I1045" s="148"/>
      <c r="J1045" s="103" t="s">
        <v>981</v>
      </c>
      <c r="K1045" s="138" t="s">
        <v>982</v>
      </c>
      <c r="L1045" s="184" t="s">
        <v>697</v>
      </c>
      <c r="M1045" s="150"/>
      <c r="N1045" s="150" t="s">
        <v>322</v>
      </c>
      <c r="O1045" s="138"/>
      <c r="P1045" s="138" t="s">
        <v>150</v>
      </c>
      <c r="Q1045" s="150" t="s">
        <v>151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327"/>
      <c r="C1046" s="205">
        <v>44784</v>
      </c>
      <c r="D1046" s="205">
        <v>44785</v>
      </c>
      <c r="E1046" s="21" t="s">
        <v>39</v>
      </c>
      <c r="F1046" s="149">
        <v>860906041281210</v>
      </c>
      <c r="G1046" s="156"/>
      <c r="H1046" s="148" t="s">
        <v>138</v>
      </c>
      <c r="I1046" s="148"/>
      <c r="J1046" s="103" t="s">
        <v>981</v>
      </c>
      <c r="K1046" s="138" t="s">
        <v>982</v>
      </c>
      <c r="L1046" s="184" t="s">
        <v>697</v>
      </c>
      <c r="M1046" s="150"/>
      <c r="N1046" s="150" t="s">
        <v>322</v>
      </c>
      <c r="O1046" s="138"/>
      <c r="P1046" s="138" t="s">
        <v>150</v>
      </c>
      <c r="Q1046" s="150" t="s">
        <v>151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327"/>
      <c r="C1047" s="205">
        <v>44784</v>
      </c>
      <c r="D1047" s="205">
        <v>44785</v>
      </c>
      <c r="E1047" s="21" t="s">
        <v>39</v>
      </c>
      <c r="F1047" s="149">
        <v>860906041273340</v>
      </c>
      <c r="G1047" s="148"/>
      <c r="H1047" s="148" t="s">
        <v>138</v>
      </c>
      <c r="I1047" s="148"/>
      <c r="J1047" s="103" t="s">
        <v>981</v>
      </c>
      <c r="K1047" s="138" t="s">
        <v>983</v>
      </c>
      <c r="L1047" s="184" t="s">
        <v>697</v>
      </c>
      <c r="M1047" s="150"/>
      <c r="N1047" s="150" t="s">
        <v>984</v>
      </c>
      <c r="O1047" s="138"/>
      <c r="P1047" s="138" t="s">
        <v>150</v>
      </c>
      <c r="Q1047" s="150" t="s">
        <v>151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328"/>
      <c r="C1048" s="205">
        <v>44784</v>
      </c>
      <c r="D1048" s="205">
        <v>44785</v>
      </c>
      <c r="E1048" s="21" t="s">
        <v>39</v>
      </c>
      <c r="F1048" s="149">
        <v>860906041212157</v>
      </c>
      <c r="G1048" s="148"/>
      <c r="H1048" s="148" t="s">
        <v>138</v>
      </c>
      <c r="I1048" s="148"/>
      <c r="J1048" s="103" t="s">
        <v>981</v>
      </c>
      <c r="K1048" s="138" t="s">
        <v>225</v>
      </c>
      <c r="L1048" s="184" t="s">
        <v>697</v>
      </c>
      <c r="M1048" s="150"/>
      <c r="N1048" s="150" t="s">
        <v>322</v>
      </c>
      <c r="O1048" s="138"/>
      <c r="P1048" s="138" t="s">
        <v>150</v>
      </c>
      <c r="Q1048" s="150" t="s">
        <v>151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987</v>
      </c>
      <c r="C1049" s="205">
        <v>44781</v>
      </c>
      <c r="D1049" s="205">
        <v>44781</v>
      </c>
      <c r="E1049" s="21" t="s">
        <v>19</v>
      </c>
      <c r="F1049" s="149">
        <v>868926033929545</v>
      </c>
      <c r="G1049" s="148" t="s">
        <v>144</v>
      </c>
      <c r="H1049" s="148" t="s">
        <v>138</v>
      </c>
      <c r="I1049" s="148" t="s">
        <v>986</v>
      </c>
      <c r="J1049" s="103" t="s">
        <v>158</v>
      </c>
      <c r="K1049" s="138" t="s">
        <v>187</v>
      </c>
      <c r="L1049" s="184" t="s">
        <v>277</v>
      </c>
      <c r="M1049" s="150" t="s">
        <v>188</v>
      </c>
      <c r="N1049" s="150" t="s">
        <v>412</v>
      </c>
      <c r="O1049" s="138"/>
      <c r="P1049" s="138" t="s">
        <v>150</v>
      </c>
      <c r="Q1049" s="150" t="s">
        <v>151</v>
      </c>
      <c r="R1049" s="138" t="s">
        <v>71</v>
      </c>
      <c r="S1049" s="139" t="s">
        <v>152</v>
      </c>
      <c r="T1049" s="140" t="s">
        <v>75</v>
      </c>
      <c r="U1049" s="175"/>
      <c r="V1049" s="21"/>
    </row>
    <row r="1050" spans="1:22" ht="16.5" customHeight="1" x14ac:dyDescent="0.25">
      <c r="A1050" s="175">
        <v>1029</v>
      </c>
      <c r="B1050" s="175" t="s">
        <v>989</v>
      </c>
      <c r="C1050" s="205">
        <v>44789</v>
      </c>
      <c r="D1050" s="205">
        <v>44789</v>
      </c>
      <c r="E1050" s="21" t="s">
        <v>39</v>
      </c>
      <c r="F1050" s="149">
        <v>860906041173458</v>
      </c>
      <c r="G1050" s="148" t="s">
        <v>988</v>
      </c>
      <c r="H1050" s="148" t="s">
        <v>138</v>
      </c>
      <c r="I1050" s="148"/>
      <c r="J1050" s="103" t="s">
        <v>170</v>
      </c>
      <c r="K1050" s="138"/>
      <c r="L1050" s="184" t="s">
        <v>971</v>
      </c>
      <c r="M1050" s="150" t="s">
        <v>697</v>
      </c>
      <c r="N1050" s="150" t="s">
        <v>40</v>
      </c>
      <c r="O1050" s="138"/>
      <c r="P1050" s="138" t="s">
        <v>150</v>
      </c>
      <c r="Q1050" s="150" t="s">
        <v>151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990</v>
      </c>
      <c r="C1051" s="205">
        <v>44790</v>
      </c>
      <c r="D1051" s="205">
        <v>44791</v>
      </c>
      <c r="E1051" s="21" t="s">
        <v>19</v>
      </c>
      <c r="F1051" s="149">
        <v>868926033942803</v>
      </c>
      <c r="G1051" s="148" t="s">
        <v>144</v>
      </c>
      <c r="H1051" s="148" t="s">
        <v>138</v>
      </c>
      <c r="I1051" s="148"/>
      <c r="J1051" s="103" t="s">
        <v>215</v>
      </c>
      <c r="K1051" s="138"/>
      <c r="L1051" s="184" t="s">
        <v>207</v>
      </c>
      <c r="M1051" s="150" t="s">
        <v>188</v>
      </c>
      <c r="N1051" s="150" t="s">
        <v>40</v>
      </c>
      <c r="O1051" s="138"/>
      <c r="P1051" s="138" t="s">
        <v>150</v>
      </c>
      <c r="Q1051" s="150" t="s">
        <v>151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326" t="s">
        <v>321</v>
      </c>
      <c r="C1052" s="205">
        <v>44785</v>
      </c>
      <c r="D1052" s="205">
        <v>44785</v>
      </c>
      <c r="E1052" s="21" t="s">
        <v>132</v>
      </c>
      <c r="F1052" s="149">
        <v>861881054165924</v>
      </c>
      <c r="G1052" s="156"/>
      <c r="H1052" s="148" t="s">
        <v>157</v>
      </c>
      <c r="I1052" s="148"/>
      <c r="J1052" s="103" t="s">
        <v>632</v>
      </c>
      <c r="K1052" s="138" t="s">
        <v>187</v>
      </c>
      <c r="L1052" s="184" t="s">
        <v>344</v>
      </c>
      <c r="M1052" s="150" t="s">
        <v>587</v>
      </c>
      <c r="N1052" s="150" t="s">
        <v>149</v>
      </c>
      <c r="O1052" s="138"/>
      <c r="P1052" s="138" t="s">
        <v>150</v>
      </c>
      <c r="Q1052" s="150" t="s">
        <v>151</v>
      </c>
      <c r="R1052" s="138" t="s">
        <v>71</v>
      </c>
      <c r="S1052" s="139" t="s">
        <v>152</v>
      </c>
      <c r="T1052" s="140"/>
      <c r="U1052" s="175"/>
      <c r="V1052" s="21"/>
    </row>
    <row r="1053" spans="1:22" ht="16.5" customHeight="1" x14ac:dyDescent="0.25">
      <c r="A1053" s="175">
        <v>1032</v>
      </c>
      <c r="B1053" s="327"/>
      <c r="C1053" s="205">
        <v>44785</v>
      </c>
      <c r="D1053" s="205">
        <v>44785</v>
      </c>
      <c r="E1053" s="21" t="s">
        <v>132</v>
      </c>
      <c r="F1053" s="149">
        <v>862205051216853</v>
      </c>
      <c r="G1053" s="156"/>
      <c r="H1053" s="148" t="s">
        <v>157</v>
      </c>
      <c r="I1053" s="148"/>
      <c r="J1053" s="103" t="s">
        <v>632</v>
      </c>
      <c r="K1053" s="138"/>
      <c r="L1053" s="184" t="s">
        <v>343</v>
      </c>
      <c r="M1053" s="150" t="s">
        <v>587</v>
      </c>
      <c r="N1053" s="150" t="s">
        <v>40</v>
      </c>
      <c r="O1053" s="138"/>
      <c r="P1053" s="138" t="s">
        <v>150</v>
      </c>
      <c r="Q1053" s="150" t="s">
        <v>151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328"/>
      <c r="C1054" s="205">
        <v>44799</v>
      </c>
      <c r="D1054" s="205">
        <v>44803</v>
      </c>
      <c r="E1054" s="21" t="s">
        <v>132</v>
      </c>
      <c r="F1054" s="149">
        <v>862205051186536</v>
      </c>
      <c r="G1054" s="156"/>
      <c r="H1054" s="148" t="s">
        <v>157</v>
      </c>
      <c r="I1054" s="148"/>
      <c r="J1054" s="103" t="s">
        <v>227</v>
      </c>
      <c r="K1054" s="138"/>
      <c r="L1054" s="184" t="s">
        <v>174</v>
      </c>
      <c r="M1054" s="150" t="s">
        <v>175</v>
      </c>
      <c r="N1054" s="150" t="s">
        <v>40</v>
      </c>
      <c r="O1054" s="138"/>
      <c r="P1054" s="138" t="s">
        <v>150</v>
      </c>
      <c r="Q1054" s="150" t="s">
        <v>151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326" t="s">
        <v>1021</v>
      </c>
      <c r="C1055" s="218">
        <v>44781</v>
      </c>
      <c r="D1055" s="218">
        <v>44788</v>
      </c>
      <c r="E1055" s="21" t="s">
        <v>43</v>
      </c>
      <c r="F1055" s="22">
        <v>868183034678489</v>
      </c>
      <c r="G1055" s="21"/>
      <c r="H1055" s="21" t="s">
        <v>138</v>
      </c>
      <c r="I1055" s="21"/>
      <c r="J1055" s="219" t="s">
        <v>235</v>
      </c>
      <c r="K1055" s="178" t="s">
        <v>991</v>
      </c>
      <c r="L1055" s="220" t="s">
        <v>241</v>
      </c>
      <c r="M1055" s="52" t="s">
        <v>161</v>
      </c>
      <c r="N1055" s="52" t="s">
        <v>992</v>
      </c>
      <c r="O1055" s="178"/>
      <c r="P1055" s="178" t="s">
        <v>150</v>
      </c>
      <c r="Q1055" s="52" t="s">
        <v>70</v>
      </c>
      <c r="R1055" s="178" t="s">
        <v>71</v>
      </c>
      <c r="S1055" s="222" t="s">
        <v>257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327"/>
      <c r="C1056" s="218">
        <v>44781</v>
      </c>
      <c r="D1056" s="218">
        <v>44788</v>
      </c>
      <c r="E1056" s="21" t="s">
        <v>43</v>
      </c>
      <c r="F1056" s="22">
        <v>860157040235514</v>
      </c>
      <c r="G1056" s="21"/>
      <c r="H1056" s="21" t="s">
        <v>138</v>
      </c>
      <c r="I1056" s="21"/>
      <c r="J1056" s="219" t="s">
        <v>235</v>
      </c>
      <c r="K1056" s="178" t="s">
        <v>993</v>
      </c>
      <c r="L1056" s="220"/>
      <c r="M1056" s="52" t="s">
        <v>161</v>
      </c>
      <c r="N1056" s="52" t="s">
        <v>994</v>
      </c>
      <c r="O1056" s="178"/>
      <c r="P1056" s="178" t="s">
        <v>150</v>
      </c>
      <c r="Q1056" s="52" t="s">
        <v>70</v>
      </c>
      <c r="R1056" s="178" t="s">
        <v>23</v>
      </c>
      <c r="S1056" s="222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327"/>
      <c r="C1057" s="218">
        <v>44781</v>
      </c>
      <c r="D1057" s="218">
        <v>44788</v>
      </c>
      <c r="E1057" s="21" t="s">
        <v>43</v>
      </c>
      <c r="F1057" s="22">
        <v>868183034748389</v>
      </c>
      <c r="G1057" s="21"/>
      <c r="H1057" s="21" t="s">
        <v>138</v>
      </c>
      <c r="I1057" s="21"/>
      <c r="J1057" s="219" t="s">
        <v>459</v>
      </c>
      <c r="K1057" s="178" t="s">
        <v>187</v>
      </c>
      <c r="L1057" s="220" t="s">
        <v>241</v>
      </c>
      <c r="M1057" s="52" t="s">
        <v>161</v>
      </c>
      <c r="N1057" s="52" t="s">
        <v>910</v>
      </c>
      <c r="O1057" s="178"/>
      <c r="P1057" s="178" t="s">
        <v>150</v>
      </c>
      <c r="Q1057" s="52" t="s">
        <v>70</v>
      </c>
      <c r="R1057" s="178" t="s">
        <v>28</v>
      </c>
      <c r="S1057" s="222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327"/>
      <c r="C1058" s="218">
        <v>44781</v>
      </c>
      <c r="D1058" s="218">
        <v>44788</v>
      </c>
      <c r="E1058" s="21" t="s">
        <v>43</v>
      </c>
      <c r="F1058" s="22">
        <v>868183034665716</v>
      </c>
      <c r="G1058" s="21"/>
      <c r="H1058" s="21" t="s">
        <v>138</v>
      </c>
      <c r="I1058" s="21"/>
      <c r="J1058" s="219"/>
      <c r="K1058" s="178" t="s">
        <v>187</v>
      </c>
      <c r="L1058" s="178" t="s">
        <v>241</v>
      </c>
      <c r="M1058" s="52" t="s">
        <v>161</v>
      </c>
      <c r="N1058" s="52" t="s">
        <v>821</v>
      </c>
      <c r="O1058" s="178"/>
      <c r="P1058" s="178" t="s">
        <v>150</v>
      </c>
      <c r="Q1058" s="52" t="s">
        <v>70</v>
      </c>
      <c r="R1058" s="178" t="s">
        <v>71</v>
      </c>
      <c r="S1058" s="222" t="s">
        <v>177</v>
      </c>
      <c r="T1058" s="140"/>
      <c r="U1058" s="175"/>
      <c r="V1058" s="21"/>
    </row>
    <row r="1059" spans="1:22" ht="16.5" customHeight="1" x14ac:dyDescent="0.25">
      <c r="A1059" s="175">
        <v>1038</v>
      </c>
      <c r="B1059" s="327"/>
      <c r="C1059" s="218">
        <v>44781</v>
      </c>
      <c r="D1059" s="218">
        <v>44788</v>
      </c>
      <c r="E1059" s="21" t="s">
        <v>43</v>
      </c>
      <c r="F1059" s="22">
        <v>868183034546064</v>
      </c>
      <c r="G1059" s="21"/>
      <c r="H1059" s="21" t="s">
        <v>138</v>
      </c>
      <c r="I1059" s="21"/>
      <c r="J1059" s="219" t="s">
        <v>995</v>
      </c>
      <c r="K1059" s="178" t="s">
        <v>996</v>
      </c>
      <c r="L1059" s="22" t="s">
        <v>241</v>
      </c>
      <c r="M1059" s="52" t="s">
        <v>161</v>
      </c>
      <c r="N1059" s="52" t="s">
        <v>997</v>
      </c>
      <c r="O1059" s="178"/>
      <c r="P1059" s="178" t="s">
        <v>150</v>
      </c>
      <c r="Q1059" s="52" t="s">
        <v>70</v>
      </c>
      <c r="R1059" s="178" t="s">
        <v>71</v>
      </c>
      <c r="S1059" s="222" t="s">
        <v>285</v>
      </c>
      <c r="T1059" s="140"/>
      <c r="U1059" s="175"/>
      <c r="V1059" s="21"/>
    </row>
    <row r="1060" spans="1:22" ht="16.5" customHeight="1" x14ac:dyDescent="0.25">
      <c r="A1060" s="175">
        <v>1039</v>
      </c>
      <c r="B1060" s="327"/>
      <c r="C1060" s="218">
        <v>44781</v>
      </c>
      <c r="D1060" s="218">
        <v>44788</v>
      </c>
      <c r="E1060" s="21" t="s">
        <v>43</v>
      </c>
      <c r="F1060" s="22">
        <v>868183034537212</v>
      </c>
      <c r="G1060" s="21"/>
      <c r="H1060" s="21" t="s">
        <v>138</v>
      </c>
      <c r="I1060" s="233"/>
      <c r="J1060" s="219" t="s">
        <v>998</v>
      </c>
      <c r="K1060" s="178" t="s">
        <v>187</v>
      </c>
      <c r="L1060" s="220" t="s">
        <v>220</v>
      </c>
      <c r="M1060" s="52" t="s">
        <v>161</v>
      </c>
      <c r="N1060" s="52" t="s">
        <v>355</v>
      </c>
      <c r="O1060" s="178"/>
      <c r="P1060" s="178" t="s">
        <v>150</v>
      </c>
      <c r="Q1060" s="52" t="s">
        <v>70</v>
      </c>
      <c r="R1060" s="178" t="s">
        <v>71</v>
      </c>
      <c r="S1060" s="222" t="s">
        <v>177</v>
      </c>
      <c r="T1060" s="140"/>
      <c r="U1060" s="175"/>
      <c r="V1060" s="21"/>
    </row>
    <row r="1061" spans="1:22" ht="16.5" customHeight="1" x14ac:dyDescent="0.25">
      <c r="A1061" s="175">
        <v>1040</v>
      </c>
      <c r="B1061" s="327"/>
      <c r="C1061" s="218">
        <v>44781</v>
      </c>
      <c r="D1061" s="218">
        <v>44788</v>
      </c>
      <c r="E1061" s="21" t="s">
        <v>43</v>
      </c>
      <c r="F1061" s="22">
        <v>868183034631619</v>
      </c>
      <c r="G1061" s="21"/>
      <c r="H1061" s="21" t="s">
        <v>138</v>
      </c>
      <c r="I1061" s="233"/>
      <c r="J1061" s="219" t="s">
        <v>466</v>
      </c>
      <c r="K1061" s="178"/>
      <c r="L1061" s="178" t="s">
        <v>241</v>
      </c>
      <c r="M1061" s="52" t="s">
        <v>161</v>
      </c>
      <c r="N1061" s="52" t="s">
        <v>40</v>
      </c>
      <c r="O1061" s="178"/>
      <c r="P1061" s="178" t="s">
        <v>150</v>
      </c>
      <c r="Q1061" s="52" t="s">
        <v>70</v>
      </c>
      <c r="R1061" s="178" t="s">
        <v>28</v>
      </c>
      <c r="S1061" s="222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327"/>
      <c r="C1062" s="218">
        <v>44781</v>
      </c>
      <c r="D1062" s="218">
        <v>44788</v>
      </c>
      <c r="E1062" s="21" t="s">
        <v>43</v>
      </c>
      <c r="F1062" s="22">
        <v>867857039897942</v>
      </c>
      <c r="G1062" s="21"/>
      <c r="H1062" s="21" t="s">
        <v>138</v>
      </c>
      <c r="I1062" s="45"/>
      <c r="J1062" s="219" t="s">
        <v>999</v>
      </c>
      <c r="K1062" s="178" t="s">
        <v>288</v>
      </c>
      <c r="L1062" s="178" t="s">
        <v>233</v>
      </c>
      <c r="M1062" s="52" t="s">
        <v>161</v>
      </c>
      <c r="N1062" s="52" t="s">
        <v>290</v>
      </c>
      <c r="O1062" s="178"/>
      <c r="P1062" s="178" t="s">
        <v>150</v>
      </c>
      <c r="Q1062" s="52" t="s">
        <v>70</v>
      </c>
      <c r="R1062" s="178" t="s">
        <v>71</v>
      </c>
      <c r="S1062" s="222" t="s">
        <v>257</v>
      </c>
      <c r="T1062" s="140"/>
      <c r="U1062" s="175"/>
      <c r="V1062" s="21"/>
    </row>
    <row r="1063" spans="1:22" ht="16.5" customHeight="1" x14ac:dyDescent="0.25">
      <c r="A1063" s="175">
        <v>1042</v>
      </c>
      <c r="B1063" s="327"/>
      <c r="C1063" s="218">
        <v>44781</v>
      </c>
      <c r="D1063" s="218">
        <v>44788</v>
      </c>
      <c r="E1063" s="21" t="s">
        <v>43</v>
      </c>
      <c r="F1063" s="22">
        <v>868183038021411</v>
      </c>
      <c r="G1063" s="21"/>
      <c r="H1063" s="21" t="s">
        <v>138</v>
      </c>
      <c r="I1063" s="45"/>
      <c r="J1063" s="219" t="s">
        <v>1000</v>
      </c>
      <c r="K1063" s="178" t="s">
        <v>288</v>
      </c>
      <c r="L1063" s="178" t="s">
        <v>160</v>
      </c>
      <c r="M1063" s="52" t="s">
        <v>161</v>
      </c>
      <c r="N1063" s="52" t="s">
        <v>290</v>
      </c>
      <c r="O1063" s="178"/>
      <c r="P1063" s="178" t="s">
        <v>150</v>
      </c>
      <c r="Q1063" s="52" t="s">
        <v>70</v>
      </c>
      <c r="R1063" s="178" t="s">
        <v>71</v>
      </c>
      <c r="S1063" s="222" t="s">
        <v>257</v>
      </c>
      <c r="T1063" s="140"/>
      <c r="U1063" s="175"/>
      <c r="V1063" s="21"/>
    </row>
    <row r="1064" spans="1:22" ht="16.5" customHeight="1" x14ac:dyDescent="0.25">
      <c r="A1064" s="175">
        <v>1043</v>
      </c>
      <c r="B1064" s="327"/>
      <c r="C1064" s="218">
        <v>44781</v>
      </c>
      <c r="D1064" s="218">
        <v>44788</v>
      </c>
      <c r="E1064" s="21" t="s">
        <v>43</v>
      </c>
      <c r="F1064" s="22">
        <v>868183038022195</v>
      </c>
      <c r="G1064" s="21"/>
      <c r="H1064" s="21" t="s">
        <v>138</v>
      </c>
      <c r="I1064" s="45"/>
      <c r="J1064" s="219" t="s">
        <v>995</v>
      </c>
      <c r="K1064" s="178" t="s">
        <v>1001</v>
      </c>
      <c r="L1064" s="178"/>
      <c r="M1064" s="52" t="s">
        <v>161</v>
      </c>
      <c r="N1064" s="52" t="s">
        <v>1002</v>
      </c>
      <c r="O1064" s="178"/>
      <c r="P1064" s="178" t="s">
        <v>150</v>
      </c>
      <c r="Q1064" s="52" t="s">
        <v>70</v>
      </c>
      <c r="R1064" s="178" t="s">
        <v>23</v>
      </c>
      <c r="S1064" s="222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327"/>
      <c r="C1065" s="218">
        <v>44797</v>
      </c>
      <c r="D1065" s="218">
        <v>44802</v>
      </c>
      <c r="E1065" s="21" t="s">
        <v>43</v>
      </c>
      <c r="F1065" s="22">
        <v>868183037770829</v>
      </c>
      <c r="G1065" s="21"/>
      <c r="H1065" s="22" t="s">
        <v>138</v>
      </c>
      <c r="I1065" s="21"/>
      <c r="J1065" s="219" t="s">
        <v>235</v>
      </c>
      <c r="K1065" s="178"/>
      <c r="L1065" s="178"/>
      <c r="M1065" s="52" t="s">
        <v>161</v>
      </c>
      <c r="N1065" s="52" t="s">
        <v>40</v>
      </c>
      <c r="O1065" s="178"/>
      <c r="P1065" s="178" t="s">
        <v>150</v>
      </c>
      <c r="Q1065" s="52" t="s">
        <v>70</v>
      </c>
      <c r="R1065" s="178" t="s">
        <v>28</v>
      </c>
      <c r="S1065" s="222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327"/>
      <c r="C1066" s="218">
        <v>44798</v>
      </c>
      <c r="D1066" s="218">
        <v>44802</v>
      </c>
      <c r="E1066" s="21" t="s">
        <v>43</v>
      </c>
      <c r="F1066" s="22">
        <v>868183038041773</v>
      </c>
      <c r="G1066" s="21"/>
      <c r="H1066" s="22" t="s">
        <v>138</v>
      </c>
      <c r="I1066" s="178"/>
      <c r="J1066" s="219" t="s">
        <v>1003</v>
      </c>
      <c r="K1066" s="52" t="s">
        <v>1004</v>
      </c>
      <c r="L1066" s="235" t="s">
        <v>273</v>
      </c>
      <c r="M1066" s="52" t="s">
        <v>161</v>
      </c>
      <c r="N1066" s="52" t="s">
        <v>272</v>
      </c>
      <c r="O1066" s="178"/>
      <c r="P1066" s="178" t="s">
        <v>150</v>
      </c>
      <c r="Q1066" s="52" t="s">
        <v>70</v>
      </c>
      <c r="R1066" s="178" t="s">
        <v>71</v>
      </c>
      <c r="S1066" s="222" t="s">
        <v>257</v>
      </c>
      <c r="T1066" s="140"/>
      <c r="U1066" s="175"/>
      <c r="V1066" s="21"/>
    </row>
    <row r="1067" spans="1:22" ht="16.5" customHeight="1" x14ac:dyDescent="0.25">
      <c r="A1067" s="175">
        <v>1046</v>
      </c>
      <c r="B1067" s="327"/>
      <c r="C1067" s="218">
        <v>44799</v>
      </c>
      <c r="D1067" s="218">
        <v>44802</v>
      </c>
      <c r="E1067" s="21" t="s">
        <v>43</v>
      </c>
      <c r="F1067" s="22">
        <v>868183034550173</v>
      </c>
      <c r="G1067" s="21"/>
      <c r="H1067" s="22" t="s">
        <v>138</v>
      </c>
      <c r="I1067" s="178"/>
      <c r="J1067" s="219" t="s">
        <v>240</v>
      </c>
      <c r="K1067" s="178" t="s">
        <v>173</v>
      </c>
      <c r="L1067" s="178"/>
      <c r="M1067" s="52" t="s">
        <v>161</v>
      </c>
      <c r="N1067" s="52" t="s">
        <v>172</v>
      </c>
      <c r="O1067" s="178"/>
      <c r="P1067" s="178" t="s">
        <v>150</v>
      </c>
      <c r="Q1067" s="52" t="s">
        <v>70</v>
      </c>
      <c r="R1067" s="178" t="s">
        <v>28</v>
      </c>
      <c r="S1067" s="222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327"/>
      <c r="C1068" s="218">
        <v>44800</v>
      </c>
      <c r="D1068" s="218">
        <v>44802</v>
      </c>
      <c r="E1068" s="21" t="s">
        <v>43</v>
      </c>
      <c r="F1068" s="22">
        <v>868183038028259</v>
      </c>
      <c r="G1068" s="21"/>
      <c r="H1068" s="22" t="s">
        <v>138</v>
      </c>
      <c r="I1068" s="178"/>
      <c r="J1068" s="219" t="s">
        <v>1005</v>
      </c>
      <c r="K1068" s="178"/>
      <c r="L1068" s="178" t="s">
        <v>160</v>
      </c>
      <c r="M1068" s="52" t="s">
        <v>161</v>
      </c>
      <c r="N1068" s="52" t="s">
        <v>40</v>
      </c>
      <c r="O1068" s="178"/>
      <c r="P1068" s="178" t="s">
        <v>150</v>
      </c>
      <c r="Q1068" s="52" t="s">
        <v>70</v>
      </c>
      <c r="R1068" s="178" t="s">
        <v>28</v>
      </c>
      <c r="S1068" s="222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327"/>
      <c r="C1069" s="218">
        <v>44781</v>
      </c>
      <c r="D1069" s="218">
        <v>44788</v>
      </c>
      <c r="E1069" s="21" t="s">
        <v>16</v>
      </c>
      <c r="F1069" s="22">
        <v>862631039278709</v>
      </c>
      <c r="G1069" s="21"/>
      <c r="H1069" s="21" t="s">
        <v>138</v>
      </c>
      <c r="I1069" s="21"/>
      <c r="J1069" s="219" t="s">
        <v>453</v>
      </c>
      <c r="K1069" s="178" t="s">
        <v>642</v>
      </c>
      <c r="L1069" s="220" t="s">
        <v>148</v>
      </c>
      <c r="M1069" s="52" t="s">
        <v>142</v>
      </c>
      <c r="N1069" s="52" t="s">
        <v>455</v>
      </c>
      <c r="O1069" s="221">
        <v>385000</v>
      </c>
      <c r="P1069" s="178" t="s">
        <v>150</v>
      </c>
      <c r="Q1069" s="52" t="s">
        <v>70</v>
      </c>
      <c r="R1069" s="178" t="s">
        <v>71</v>
      </c>
      <c r="S1069" s="222" t="s">
        <v>759</v>
      </c>
      <c r="T1069" s="140"/>
      <c r="U1069" s="175"/>
      <c r="V1069" s="21"/>
    </row>
    <row r="1070" spans="1:22" ht="16.5" customHeight="1" x14ac:dyDescent="0.25">
      <c r="A1070" s="175">
        <v>1049</v>
      </c>
      <c r="B1070" s="327"/>
      <c r="C1070" s="218">
        <v>44797</v>
      </c>
      <c r="D1070" s="218">
        <v>44802</v>
      </c>
      <c r="E1070" s="21" t="s">
        <v>16</v>
      </c>
      <c r="F1070" s="22">
        <v>866104022203114</v>
      </c>
      <c r="G1070" s="21"/>
      <c r="H1070" s="22" t="s">
        <v>138</v>
      </c>
      <c r="I1070" s="21" t="s">
        <v>1006</v>
      </c>
      <c r="J1070" s="219" t="s">
        <v>415</v>
      </c>
      <c r="K1070" s="178" t="s">
        <v>1007</v>
      </c>
      <c r="L1070" s="220"/>
      <c r="M1070" s="52" t="s">
        <v>142</v>
      </c>
      <c r="N1070" s="52" t="s">
        <v>947</v>
      </c>
      <c r="O1070" s="178"/>
      <c r="P1070" s="178" t="s">
        <v>150</v>
      </c>
      <c r="Q1070" s="52" t="s">
        <v>70</v>
      </c>
      <c r="R1070" s="178" t="s">
        <v>28</v>
      </c>
      <c r="S1070" s="222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327"/>
      <c r="C1071" s="218">
        <v>44781</v>
      </c>
      <c r="D1071" s="218">
        <v>44788</v>
      </c>
      <c r="E1071" s="21" t="s">
        <v>20</v>
      </c>
      <c r="F1071" s="22">
        <v>865209034364811</v>
      </c>
      <c r="G1071" s="21"/>
      <c r="H1071" s="21" t="s">
        <v>138</v>
      </c>
      <c r="I1071" s="21"/>
      <c r="J1071" s="219" t="s">
        <v>644</v>
      </c>
      <c r="K1071" s="178" t="s">
        <v>283</v>
      </c>
      <c r="L1071" s="220"/>
      <c r="M1071" s="52"/>
      <c r="N1071" s="52" t="s">
        <v>899</v>
      </c>
      <c r="O1071" s="221"/>
      <c r="P1071" s="178" t="s">
        <v>166</v>
      </c>
      <c r="Q1071" s="52" t="s">
        <v>70</v>
      </c>
      <c r="R1071" s="178" t="s">
        <v>23</v>
      </c>
      <c r="S1071" s="222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327"/>
      <c r="C1072" s="218">
        <v>44797</v>
      </c>
      <c r="D1072" s="218">
        <v>44802</v>
      </c>
      <c r="E1072" s="21" t="s">
        <v>20</v>
      </c>
      <c r="F1072" s="22">
        <v>863586032748083</v>
      </c>
      <c r="G1072" s="21"/>
      <c r="H1072" s="22" t="s">
        <v>138</v>
      </c>
      <c r="I1072" s="21"/>
      <c r="J1072" s="219" t="s">
        <v>1008</v>
      </c>
      <c r="K1072" s="178"/>
      <c r="L1072" s="220"/>
      <c r="M1072" s="52" t="s">
        <v>441</v>
      </c>
      <c r="N1072" s="52" t="s">
        <v>40</v>
      </c>
      <c r="O1072" s="178"/>
      <c r="P1072" s="178" t="s">
        <v>150</v>
      </c>
      <c r="Q1072" s="52" t="s">
        <v>70</v>
      </c>
      <c r="R1072" s="178" t="s">
        <v>28</v>
      </c>
      <c r="S1072" s="222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327"/>
      <c r="C1073" s="218">
        <v>44797</v>
      </c>
      <c r="D1073" s="218">
        <v>44802</v>
      </c>
      <c r="E1073" s="21" t="s">
        <v>20</v>
      </c>
      <c r="F1073" s="22">
        <v>863586032941894</v>
      </c>
      <c r="G1073" s="21"/>
      <c r="H1073" s="22" t="s">
        <v>138</v>
      </c>
      <c r="I1073" s="21"/>
      <c r="J1073" s="219" t="s">
        <v>1008</v>
      </c>
      <c r="K1073" s="178"/>
      <c r="L1073" s="220"/>
      <c r="M1073" s="52" t="s">
        <v>441</v>
      </c>
      <c r="N1073" s="52" t="s">
        <v>40</v>
      </c>
      <c r="O1073" s="178"/>
      <c r="P1073" s="178" t="s">
        <v>150</v>
      </c>
      <c r="Q1073" s="52" t="s">
        <v>70</v>
      </c>
      <c r="R1073" s="178" t="s">
        <v>28</v>
      </c>
      <c r="S1073" s="222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327"/>
      <c r="C1074" s="218">
        <v>44781</v>
      </c>
      <c r="D1074" s="218">
        <v>44788</v>
      </c>
      <c r="E1074" s="21" t="s">
        <v>14</v>
      </c>
      <c r="F1074" s="236" t="s">
        <v>1009</v>
      </c>
      <c r="G1074" s="21"/>
      <c r="H1074" s="21" t="s">
        <v>138</v>
      </c>
      <c r="I1074" s="21"/>
      <c r="J1074" s="219" t="s">
        <v>433</v>
      </c>
      <c r="K1074" s="178" t="s">
        <v>1010</v>
      </c>
      <c r="L1074" s="220" t="s">
        <v>1011</v>
      </c>
      <c r="M1074" s="52" t="s">
        <v>427</v>
      </c>
      <c r="N1074" s="52" t="s">
        <v>1012</v>
      </c>
      <c r="O1074" s="178"/>
      <c r="P1074" s="178" t="s">
        <v>166</v>
      </c>
      <c r="Q1074" s="52" t="s">
        <v>70</v>
      </c>
      <c r="R1074" s="178" t="s">
        <v>71</v>
      </c>
      <c r="S1074" s="222" t="s">
        <v>177</v>
      </c>
      <c r="T1074" s="140"/>
      <c r="U1074" s="175"/>
      <c r="V1074" s="21"/>
    </row>
    <row r="1075" spans="1:22" ht="16.5" customHeight="1" x14ac:dyDescent="0.25">
      <c r="A1075" s="175">
        <v>1054</v>
      </c>
      <c r="B1075" s="327"/>
      <c r="C1075" s="218">
        <v>44781</v>
      </c>
      <c r="D1075" s="218">
        <v>44788</v>
      </c>
      <c r="E1075" s="21" t="s">
        <v>18</v>
      </c>
      <c r="F1075" s="22">
        <v>867330065867679</v>
      </c>
      <c r="G1075" s="21"/>
      <c r="H1075" s="21" t="s">
        <v>138</v>
      </c>
      <c r="I1075" s="21" t="s">
        <v>1013</v>
      </c>
      <c r="J1075" s="219" t="s">
        <v>250</v>
      </c>
      <c r="K1075" s="178" t="s">
        <v>216</v>
      </c>
      <c r="L1075" s="220" t="s">
        <v>248</v>
      </c>
      <c r="M1075" s="52"/>
      <c r="N1075" s="52" t="s">
        <v>193</v>
      </c>
      <c r="O1075" s="178"/>
      <c r="P1075" s="178" t="s">
        <v>150</v>
      </c>
      <c r="Q1075" s="52" t="s">
        <v>70</v>
      </c>
      <c r="R1075" s="178" t="s">
        <v>28</v>
      </c>
      <c r="S1075" s="222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327"/>
      <c r="C1076" s="218">
        <v>44781</v>
      </c>
      <c r="D1076" s="218">
        <v>44788</v>
      </c>
      <c r="E1076" s="21" t="s">
        <v>18</v>
      </c>
      <c r="F1076" s="22">
        <v>866593020298284</v>
      </c>
      <c r="G1076" s="21"/>
      <c r="H1076" s="21" t="s">
        <v>138</v>
      </c>
      <c r="I1076" s="21"/>
      <c r="J1076" s="219" t="s">
        <v>250</v>
      </c>
      <c r="K1076" s="178" t="s">
        <v>216</v>
      </c>
      <c r="L1076" s="220" t="s">
        <v>248</v>
      </c>
      <c r="M1076" s="52"/>
      <c r="N1076" s="52" t="s">
        <v>193</v>
      </c>
      <c r="O1076" s="178"/>
      <c r="P1076" s="178" t="s">
        <v>150</v>
      </c>
      <c r="Q1076" s="52" t="s">
        <v>70</v>
      </c>
      <c r="R1076" s="178" t="s">
        <v>28</v>
      </c>
      <c r="S1076" s="222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327"/>
      <c r="C1077" s="218">
        <v>44781</v>
      </c>
      <c r="D1077" s="218">
        <v>44788</v>
      </c>
      <c r="E1077" s="21" t="s">
        <v>18</v>
      </c>
      <c r="F1077" s="22">
        <v>869668021321289</v>
      </c>
      <c r="G1077" s="21"/>
      <c r="H1077" s="21" t="s">
        <v>138</v>
      </c>
      <c r="I1077" s="21"/>
      <c r="J1077" s="219"/>
      <c r="K1077" s="178" t="s">
        <v>1014</v>
      </c>
      <c r="L1077" s="220"/>
      <c r="M1077" s="52"/>
      <c r="N1077" s="52" t="s">
        <v>262</v>
      </c>
      <c r="O1077" s="178"/>
      <c r="P1077" s="178" t="s">
        <v>166</v>
      </c>
      <c r="Q1077" s="52" t="s">
        <v>70</v>
      </c>
      <c r="R1077" s="178" t="s">
        <v>23</v>
      </c>
      <c r="S1077" s="222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327"/>
      <c r="C1078" s="218">
        <v>44781</v>
      </c>
      <c r="D1078" s="218">
        <v>44788</v>
      </c>
      <c r="E1078" s="21" t="s">
        <v>18</v>
      </c>
      <c r="F1078" s="22">
        <v>867330026961857</v>
      </c>
      <c r="G1078" s="21"/>
      <c r="H1078" s="21" t="s">
        <v>138</v>
      </c>
      <c r="I1078" s="21"/>
      <c r="J1078" s="219"/>
      <c r="K1078" s="178" t="s">
        <v>353</v>
      </c>
      <c r="L1078" s="178"/>
      <c r="M1078" s="52" t="s">
        <v>248</v>
      </c>
      <c r="N1078" s="52" t="s">
        <v>1015</v>
      </c>
      <c r="O1078" s="178"/>
      <c r="P1078" s="178" t="s">
        <v>150</v>
      </c>
      <c r="Q1078" s="52" t="s">
        <v>70</v>
      </c>
      <c r="R1078" s="178" t="s">
        <v>28</v>
      </c>
      <c r="S1078" s="222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327"/>
      <c r="C1079" s="218">
        <v>44781</v>
      </c>
      <c r="D1079" s="218">
        <v>44788</v>
      </c>
      <c r="E1079" s="21" t="s">
        <v>18</v>
      </c>
      <c r="F1079" s="236">
        <v>869668023271806</v>
      </c>
      <c r="G1079" s="21"/>
      <c r="H1079" s="21" t="s">
        <v>138</v>
      </c>
      <c r="I1079" s="21"/>
      <c r="J1079" s="219" t="s">
        <v>1016</v>
      </c>
      <c r="K1079" s="178" t="s">
        <v>288</v>
      </c>
      <c r="L1079" s="22" t="s">
        <v>255</v>
      </c>
      <c r="M1079" s="220" t="s">
        <v>248</v>
      </c>
      <c r="N1079" s="52" t="s">
        <v>936</v>
      </c>
      <c r="O1079" s="178"/>
      <c r="P1079" s="178" t="s">
        <v>150</v>
      </c>
      <c r="Q1079" s="52" t="s">
        <v>70</v>
      </c>
      <c r="R1079" s="178" t="s">
        <v>71</v>
      </c>
      <c r="S1079" s="222" t="s">
        <v>257</v>
      </c>
      <c r="T1079" s="140"/>
      <c r="U1079" s="175"/>
      <c r="V1079" s="21"/>
    </row>
    <row r="1080" spans="1:22" ht="16.5" customHeight="1" x14ac:dyDescent="0.25">
      <c r="A1080" s="175">
        <v>1059</v>
      </c>
      <c r="B1080" s="327"/>
      <c r="C1080" s="218">
        <v>44781</v>
      </c>
      <c r="D1080" s="218">
        <v>44788</v>
      </c>
      <c r="E1080" s="21" t="s">
        <v>18</v>
      </c>
      <c r="F1080" s="22">
        <v>866593020491327</v>
      </c>
      <c r="G1080" s="21"/>
      <c r="H1080" s="21" t="s">
        <v>138</v>
      </c>
      <c r="I1080" s="233"/>
      <c r="J1080" s="219" t="s">
        <v>246</v>
      </c>
      <c r="K1080" s="178" t="s">
        <v>225</v>
      </c>
      <c r="L1080" s="220" t="s">
        <v>248</v>
      </c>
      <c r="M1080" s="52"/>
      <c r="N1080" s="52" t="s">
        <v>357</v>
      </c>
      <c r="O1080" s="178"/>
      <c r="P1080" s="178" t="s">
        <v>150</v>
      </c>
      <c r="Q1080" s="52" t="s">
        <v>70</v>
      </c>
      <c r="R1080" s="178" t="s">
        <v>23</v>
      </c>
      <c r="S1080" s="222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327"/>
      <c r="C1081" s="218">
        <v>44781</v>
      </c>
      <c r="D1081" s="218">
        <v>44788</v>
      </c>
      <c r="E1081" s="21" t="s">
        <v>18</v>
      </c>
      <c r="F1081" s="22">
        <v>867330065868120</v>
      </c>
      <c r="G1081" s="21"/>
      <c r="H1081" s="21" t="s">
        <v>138</v>
      </c>
      <c r="I1081" s="233" t="s">
        <v>1017</v>
      </c>
      <c r="J1081" s="219"/>
      <c r="K1081" s="178" t="s">
        <v>353</v>
      </c>
      <c r="L1081" s="178" t="s">
        <v>248</v>
      </c>
      <c r="M1081" s="52"/>
      <c r="N1081" s="52" t="s">
        <v>1015</v>
      </c>
      <c r="O1081" s="178"/>
      <c r="P1081" s="178" t="s">
        <v>150</v>
      </c>
      <c r="Q1081" s="52" t="s">
        <v>70</v>
      </c>
      <c r="R1081" s="178" t="s">
        <v>28</v>
      </c>
      <c r="S1081" s="222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327"/>
      <c r="C1082" s="218">
        <v>44781</v>
      </c>
      <c r="D1082" s="218">
        <v>44788</v>
      </c>
      <c r="E1082" s="21" t="s">
        <v>18</v>
      </c>
      <c r="F1082" s="22">
        <v>869668021846138</v>
      </c>
      <c r="G1082" s="21"/>
      <c r="H1082" s="21" t="s">
        <v>138</v>
      </c>
      <c r="I1082" s="45"/>
      <c r="J1082" s="219" t="s">
        <v>246</v>
      </c>
      <c r="K1082" s="178" t="s">
        <v>288</v>
      </c>
      <c r="L1082" s="178" t="s">
        <v>248</v>
      </c>
      <c r="M1082" s="52"/>
      <c r="N1082" s="52" t="s">
        <v>1018</v>
      </c>
      <c r="O1082" s="178"/>
      <c r="P1082" s="178" t="s">
        <v>150</v>
      </c>
      <c r="Q1082" s="52" t="s">
        <v>70</v>
      </c>
      <c r="R1082" s="178" t="s">
        <v>23</v>
      </c>
      <c r="S1082" s="222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327"/>
      <c r="C1083" s="218">
        <v>44797</v>
      </c>
      <c r="D1083" s="218">
        <v>44802</v>
      </c>
      <c r="E1083" s="21" t="s">
        <v>18</v>
      </c>
      <c r="F1083" s="22">
        <v>868004026310865</v>
      </c>
      <c r="G1083" s="21"/>
      <c r="H1083" s="22" t="s">
        <v>138</v>
      </c>
      <c r="I1083" s="45"/>
      <c r="J1083" s="219" t="s">
        <v>1019</v>
      </c>
      <c r="K1083" s="178"/>
      <c r="L1083" s="178" t="s">
        <v>248</v>
      </c>
      <c r="M1083" s="52"/>
      <c r="N1083" s="52" t="s">
        <v>193</v>
      </c>
      <c r="O1083" s="178"/>
      <c r="P1083" s="178" t="s">
        <v>150</v>
      </c>
      <c r="Q1083" s="52" t="s">
        <v>70</v>
      </c>
      <c r="R1083" s="178" t="s">
        <v>28</v>
      </c>
      <c r="S1083" s="222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327"/>
      <c r="C1084" s="218">
        <v>44797</v>
      </c>
      <c r="D1084" s="218">
        <v>44802</v>
      </c>
      <c r="E1084" s="21" t="s">
        <v>18</v>
      </c>
      <c r="F1084" s="22">
        <v>861693035609510</v>
      </c>
      <c r="G1084" s="21"/>
      <c r="H1084" s="22" t="s">
        <v>138</v>
      </c>
      <c r="I1084" s="45"/>
      <c r="J1084" s="219" t="s">
        <v>250</v>
      </c>
      <c r="K1084" s="178"/>
      <c r="L1084" s="178" t="s">
        <v>248</v>
      </c>
      <c r="M1084" s="52"/>
      <c r="N1084" s="52" t="s">
        <v>193</v>
      </c>
      <c r="O1084" s="178"/>
      <c r="P1084" s="178" t="s">
        <v>150</v>
      </c>
      <c r="Q1084" s="52" t="s">
        <v>70</v>
      </c>
      <c r="R1084" s="178" t="s">
        <v>28</v>
      </c>
      <c r="S1084" s="222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327"/>
      <c r="C1085" s="218">
        <v>44797</v>
      </c>
      <c r="D1085" s="218">
        <v>44802</v>
      </c>
      <c r="E1085" s="21" t="s">
        <v>18</v>
      </c>
      <c r="F1085" s="22">
        <v>866593020524069</v>
      </c>
      <c r="G1085" s="21"/>
      <c r="H1085" s="22" t="s">
        <v>138</v>
      </c>
      <c r="I1085" s="21"/>
      <c r="J1085" s="219" t="s">
        <v>250</v>
      </c>
      <c r="K1085" s="178" t="s">
        <v>164</v>
      </c>
      <c r="L1085" s="178" t="s">
        <v>248</v>
      </c>
      <c r="M1085" s="52"/>
      <c r="N1085" s="52" t="s">
        <v>1020</v>
      </c>
      <c r="O1085" s="178"/>
      <c r="P1085" s="178" t="s">
        <v>150</v>
      </c>
      <c r="Q1085" s="52" t="s">
        <v>70</v>
      </c>
      <c r="R1085" s="178" t="s">
        <v>23</v>
      </c>
      <c r="S1085" s="222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327"/>
      <c r="C1086" s="218">
        <v>44797</v>
      </c>
      <c r="D1086" s="218">
        <v>44802</v>
      </c>
      <c r="E1086" s="21" t="s">
        <v>18</v>
      </c>
      <c r="F1086" s="22">
        <v>869668021815901</v>
      </c>
      <c r="G1086" s="21"/>
      <c r="H1086" s="22" t="s">
        <v>138</v>
      </c>
      <c r="I1086" s="178"/>
      <c r="J1086" s="219" t="s">
        <v>250</v>
      </c>
      <c r="K1086" s="52"/>
      <c r="L1086" s="235" t="s">
        <v>248</v>
      </c>
      <c r="M1086" s="52"/>
      <c r="N1086" s="52" t="s">
        <v>193</v>
      </c>
      <c r="O1086" s="178"/>
      <c r="P1086" s="178" t="s">
        <v>150</v>
      </c>
      <c r="Q1086" s="52" t="s">
        <v>70</v>
      </c>
      <c r="R1086" s="178" t="s">
        <v>28</v>
      </c>
      <c r="S1086" s="222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328"/>
      <c r="C1087" s="218">
        <v>44797</v>
      </c>
      <c r="D1087" s="218">
        <v>44802</v>
      </c>
      <c r="E1087" s="21" t="s">
        <v>18</v>
      </c>
      <c r="F1087" s="22">
        <v>868004027154148</v>
      </c>
      <c r="G1087" s="21"/>
      <c r="H1087" s="22" t="s">
        <v>138</v>
      </c>
      <c r="I1087" s="178"/>
      <c r="J1087" s="219"/>
      <c r="K1087" s="178" t="s">
        <v>35</v>
      </c>
      <c r="L1087" s="178" t="s">
        <v>248</v>
      </c>
      <c r="M1087" s="52"/>
      <c r="N1087" s="52" t="s">
        <v>1015</v>
      </c>
      <c r="O1087" s="178"/>
      <c r="P1087" s="178" t="s">
        <v>150</v>
      </c>
      <c r="Q1087" s="52" t="s">
        <v>70</v>
      </c>
      <c r="R1087" s="178" t="s">
        <v>28</v>
      </c>
      <c r="S1087" s="222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1025</v>
      </c>
      <c r="C1088" s="205">
        <v>44775</v>
      </c>
      <c r="D1088" s="205">
        <v>44781</v>
      </c>
      <c r="E1088" s="21" t="s">
        <v>541</v>
      </c>
      <c r="F1088" s="22" t="s">
        <v>1022</v>
      </c>
      <c r="G1088" s="21"/>
      <c r="H1088" s="21" t="s">
        <v>157</v>
      </c>
      <c r="I1088" s="21" t="s">
        <v>1051</v>
      </c>
      <c r="J1088" s="103" t="s">
        <v>1023</v>
      </c>
      <c r="K1088" s="138" t="s">
        <v>914</v>
      </c>
      <c r="L1088" s="184" t="s">
        <v>1024</v>
      </c>
      <c r="M1088" s="150"/>
      <c r="N1088" s="150" t="s">
        <v>612</v>
      </c>
      <c r="O1088" s="138"/>
      <c r="P1088" s="138" t="s">
        <v>410</v>
      </c>
      <c r="Q1088" s="150" t="s">
        <v>70</v>
      </c>
      <c r="R1088" s="138" t="s">
        <v>23</v>
      </c>
      <c r="S1088" s="139" t="s">
        <v>656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1026</v>
      </c>
      <c r="C1089" s="205">
        <v>44791</v>
      </c>
      <c r="D1089" s="205">
        <v>44795</v>
      </c>
      <c r="E1089" s="21" t="s">
        <v>39</v>
      </c>
      <c r="F1089" s="149">
        <v>860906041120376</v>
      </c>
      <c r="G1089" s="148"/>
      <c r="H1089" s="148" t="s">
        <v>138</v>
      </c>
      <c r="I1089" s="148"/>
      <c r="J1089" s="103" t="s">
        <v>170</v>
      </c>
      <c r="K1089" s="138"/>
      <c r="L1089" s="184" t="s">
        <v>971</v>
      </c>
      <c r="M1089" s="150" t="s">
        <v>697</v>
      </c>
      <c r="N1089" s="150" t="s">
        <v>40</v>
      </c>
      <c r="O1089" s="138"/>
      <c r="P1089" s="138" t="s">
        <v>150</v>
      </c>
      <c r="Q1089" s="150" t="s">
        <v>151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93" t="s">
        <v>741</v>
      </c>
      <c r="C1090" s="205">
        <v>44776</v>
      </c>
      <c r="D1090" s="205">
        <v>44781</v>
      </c>
      <c r="E1090" s="21" t="s">
        <v>541</v>
      </c>
      <c r="F1090" s="149" t="s">
        <v>1027</v>
      </c>
      <c r="G1090" s="148" t="s">
        <v>1028</v>
      </c>
      <c r="H1090" s="148" t="s">
        <v>157</v>
      </c>
      <c r="I1090" s="148" t="s">
        <v>1029</v>
      </c>
      <c r="J1090" s="103"/>
      <c r="K1090" s="138" t="s">
        <v>1030</v>
      </c>
      <c r="L1090" s="184"/>
      <c r="M1090" s="150"/>
      <c r="N1090" s="150" t="s">
        <v>57</v>
      </c>
      <c r="O1090" s="138"/>
      <c r="P1090" s="138" t="s">
        <v>410</v>
      </c>
      <c r="Q1090" s="150" t="s">
        <v>151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94"/>
      <c r="C1091" s="205">
        <v>44795</v>
      </c>
      <c r="D1091" s="205">
        <v>44796</v>
      </c>
      <c r="E1091" s="21" t="s">
        <v>541</v>
      </c>
      <c r="F1091" s="149" t="s">
        <v>1031</v>
      </c>
      <c r="G1091" s="148" t="s">
        <v>988</v>
      </c>
      <c r="H1091" s="148" t="s">
        <v>157</v>
      </c>
      <c r="I1091" s="148" t="s">
        <v>1032</v>
      </c>
      <c r="J1091" s="103" t="s">
        <v>1023</v>
      </c>
      <c r="K1091" s="138" t="s">
        <v>187</v>
      </c>
      <c r="L1091" s="184"/>
      <c r="M1091" s="150"/>
      <c r="N1091" s="150" t="s">
        <v>57</v>
      </c>
      <c r="O1091" s="138"/>
      <c r="P1091" s="138" t="s">
        <v>410</v>
      </c>
      <c r="Q1091" s="150" t="s">
        <v>151</v>
      </c>
      <c r="R1091" s="138" t="s">
        <v>23</v>
      </c>
      <c r="S1091" s="139" t="s">
        <v>656</v>
      </c>
      <c r="T1091" s="140"/>
      <c r="U1091" s="175"/>
      <c r="V1091" s="21"/>
    </row>
    <row r="1092" spans="1:22" ht="16.5" customHeight="1" x14ac:dyDescent="0.25">
      <c r="A1092" s="175">
        <v>1071</v>
      </c>
      <c r="B1092" s="326" t="s">
        <v>276</v>
      </c>
      <c r="C1092" s="205">
        <v>44795</v>
      </c>
      <c r="D1092" s="205">
        <v>44796</v>
      </c>
      <c r="E1092" s="21" t="s">
        <v>132</v>
      </c>
      <c r="F1092" s="149">
        <v>862205051184465</v>
      </c>
      <c r="G1092" s="148" t="s">
        <v>1033</v>
      </c>
      <c r="H1092" s="148" t="s">
        <v>157</v>
      </c>
      <c r="I1092" s="148"/>
      <c r="J1092" s="103" t="s">
        <v>469</v>
      </c>
      <c r="K1092" s="138" t="s">
        <v>460</v>
      </c>
      <c r="L1092" s="184"/>
      <c r="M1092" s="150" t="s">
        <v>175</v>
      </c>
      <c r="N1092" s="150" t="s">
        <v>1034</v>
      </c>
      <c r="O1092" s="138"/>
      <c r="P1092" s="138" t="s">
        <v>150</v>
      </c>
      <c r="Q1092" s="150" t="s">
        <v>151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327"/>
      <c r="C1093" s="205">
        <v>44775</v>
      </c>
      <c r="D1093" s="205">
        <v>44777</v>
      </c>
      <c r="E1093" s="21" t="s">
        <v>38</v>
      </c>
      <c r="F1093" s="149">
        <v>868183035924112</v>
      </c>
      <c r="G1093" s="148"/>
      <c r="H1093" s="148" t="s">
        <v>138</v>
      </c>
      <c r="I1093" s="148"/>
      <c r="J1093" s="103" t="s">
        <v>270</v>
      </c>
      <c r="K1093" s="138"/>
      <c r="L1093" s="184" t="s">
        <v>160</v>
      </c>
      <c r="M1093" s="150" t="s">
        <v>161</v>
      </c>
      <c r="N1093" s="150" t="s">
        <v>40</v>
      </c>
      <c r="O1093" s="138"/>
      <c r="P1093" s="138" t="s">
        <v>150</v>
      </c>
      <c r="Q1093" s="150" t="s">
        <v>70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327"/>
      <c r="C1094" s="205">
        <v>44775</v>
      </c>
      <c r="D1094" s="205">
        <v>44777</v>
      </c>
      <c r="E1094" s="21" t="s">
        <v>38</v>
      </c>
      <c r="F1094" s="149">
        <v>868183033805743</v>
      </c>
      <c r="G1094" s="148"/>
      <c r="H1094" s="148" t="s">
        <v>138</v>
      </c>
      <c r="I1094" s="148"/>
      <c r="J1094" s="103" t="s">
        <v>469</v>
      </c>
      <c r="K1094" s="138"/>
      <c r="L1094" s="184" t="s">
        <v>369</v>
      </c>
      <c r="M1094" s="150" t="s">
        <v>161</v>
      </c>
      <c r="N1094" s="150" t="s">
        <v>40</v>
      </c>
      <c r="O1094" s="138"/>
      <c r="P1094" s="138" t="s">
        <v>150</v>
      </c>
      <c r="Q1094" s="150" t="s">
        <v>70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327"/>
      <c r="C1095" s="205">
        <v>44775</v>
      </c>
      <c r="D1095" s="205">
        <v>44777</v>
      </c>
      <c r="E1095" s="21" t="s">
        <v>38</v>
      </c>
      <c r="F1095" s="149">
        <v>868183038035890</v>
      </c>
      <c r="G1095" s="148"/>
      <c r="H1095" s="148" t="s">
        <v>138</v>
      </c>
      <c r="I1095" s="148"/>
      <c r="J1095" s="103" t="s">
        <v>469</v>
      </c>
      <c r="K1095" s="138"/>
      <c r="L1095" s="184" t="s">
        <v>161</v>
      </c>
      <c r="M1095" s="150"/>
      <c r="N1095" s="150" t="s">
        <v>193</v>
      </c>
      <c r="O1095" s="138"/>
      <c r="P1095" s="138" t="s">
        <v>150</v>
      </c>
      <c r="Q1095" s="150" t="s">
        <v>70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327"/>
      <c r="C1096" s="205">
        <v>44775</v>
      </c>
      <c r="D1096" s="205">
        <v>44777</v>
      </c>
      <c r="E1096" s="21" t="s">
        <v>38</v>
      </c>
      <c r="F1096" s="149">
        <v>860157040199421</v>
      </c>
      <c r="G1096" s="148"/>
      <c r="H1096" s="148" t="s">
        <v>138</v>
      </c>
      <c r="I1096" s="148"/>
      <c r="J1096" s="103" t="s">
        <v>270</v>
      </c>
      <c r="K1096" s="138"/>
      <c r="L1096" s="138" t="s">
        <v>160</v>
      </c>
      <c r="M1096" s="150" t="s">
        <v>161</v>
      </c>
      <c r="N1096" s="150" t="s">
        <v>40</v>
      </c>
      <c r="O1096" s="138"/>
      <c r="P1096" s="138" t="s">
        <v>150</v>
      </c>
      <c r="Q1096" s="150" t="s">
        <v>70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327"/>
      <c r="C1097" s="205">
        <v>44781</v>
      </c>
      <c r="D1097" s="205">
        <v>44785</v>
      </c>
      <c r="E1097" s="21" t="s">
        <v>38</v>
      </c>
      <c r="F1097" s="149">
        <v>867857039916775</v>
      </c>
      <c r="G1097" s="156"/>
      <c r="H1097" s="148" t="s">
        <v>138</v>
      </c>
      <c r="I1097" s="148"/>
      <c r="J1097" s="103" t="s">
        <v>270</v>
      </c>
      <c r="K1097" s="138"/>
      <c r="L1097" s="149" t="s">
        <v>233</v>
      </c>
      <c r="M1097" s="150" t="s">
        <v>161</v>
      </c>
      <c r="N1097" s="150" t="s">
        <v>40</v>
      </c>
      <c r="O1097" s="138"/>
      <c r="P1097" s="138" t="s">
        <v>150</v>
      </c>
      <c r="Q1097" s="150" t="s">
        <v>70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327"/>
      <c r="C1098" s="205">
        <v>44781</v>
      </c>
      <c r="D1098" s="205">
        <v>44785</v>
      </c>
      <c r="E1098" s="21" t="s">
        <v>38</v>
      </c>
      <c r="F1098" s="149">
        <v>868183034808001</v>
      </c>
      <c r="G1098" s="156"/>
      <c r="H1098" s="148" t="s">
        <v>138</v>
      </c>
      <c r="I1098" s="49"/>
      <c r="J1098" s="103" t="s">
        <v>270</v>
      </c>
      <c r="K1098" s="138" t="s">
        <v>708</v>
      </c>
      <c r="L1098" s="149" t="s">
        <v>160</v>
      </c>
      <c r="M1098" s="150" t="s">
        <v>161</v>
      </c>
      <c r="N1098" s="150" t="s">
        <v>149</v>
      </c>
      <c r="O1098" s="138"/>
      <c r="P1098" s="138" t="s">
        <v>150</v>
      </c>
      <c r="Q1098" s="150" t="s">
        <v>151</v>
      </c>
      <c r="R1098" s="138" t="s">
        <v>71</v>
      </c>
      <c r="S1098" s="139" t="s">
        <v>152</v>
      </c>
      <c r="T1098" s="140"/>
      <c r="U1098" s="175"/>
      <c r="V1098" s="21"/>
    </row>
    <row r="1099" spans="1:22" ht="16.5" customHeight="1" x14ac:dyDescent="0.25">
      <c r="A1099" s="175">
        <v>1078</v>
      </c>
      <c r="B1099" s="327"/>
      <c r="C1099" s="205">
        <v>44781</v>
      </c>
      <c r="D1099" s="205">
        <v>44785</v>
      </c>
      <c r="E1099" s="21" t="s">
        <v>38</v>
      </c>
      <c r="F1099" s="149">
        <v>867857039919746</v>
      </c>
      <c r="G1099" s="156"/>
      <c r="H1099" s="148" t="s">
        <v>138</v>
      </c>
      <c r="I1099" s="49"/>
      <c r="J1099" s="103" t="s">
        <v>270</v>
      </c>
      <c r="K1099" s="138" t="s">
        <v>187</v>
      </c>
      <c r="L1099" s="138" t="s">
        <v>233</v>
      </c>
      <c r="M1099" s="150" t="s">
        <v>161</v>
      </c>
      <c r="N1099" s="150" t="s">
        <v>223</v>
      </c>
      <c r="O1099" s="138"/>
      <c r="P1099" s="138" t="s">
        <v>166</v>
      </c>
      <c r="Q1099" s="150" t="s">
        <v>151</v>
      </c>
      <c r="R1099" s="138" t="s">
        <v>71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327"/>
      <c r="C1100" s="205">
        <v>44781</v>
      </c>
      <c r="D1100" s="205">
        <v>44785</v>
      </c>
      <c r="E1100" s="21" t="s">
        <v>38</v>
      </c>
      <c r="F1100" s="149">
        <v>868183038522392</v>
      </c>
      <c r="G1100" s="156"/>
      <c r="H1100" s="148" t="s">
        <v>138</v>
      </c>
      <c r="I1100" s="156"/>
      <c r="J1100" s="103" t="s">
        <v>270</v>
      </c>
      <c r="K1100" s="138"/>
      <c r="L1100" s="138" t="s">
        <v>220</v>
      </c>
      <c r="M1100" s="150" t="s">
        <v>161</v>
      </c>
      <c r="N1100" s="150" t="s">
        <v>40</v>
      </c>
      <c r="O1100" s="138"/>
      <c r="P1100" s="138" t="s">
        <v>150</v>
      </c>
      <c r="Q1100" s="150" t="s">
        <v>151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327"/>
      <c r="C1101" s="205">
        <v>44781</v>
      </c>
      <c r="D1101" s="205">
        <v>44785</v>
      </c>
      <c r="E1101" s="21" t="s">
        <v>38</v>
      </c>
      <c r="F1101" s="149">
        <v>868183034747464</v>
      </c>
      <c r="G1101" s="156"/>
      <c r="H1101" s="148" t="s">
        <v>138</v>
      </c>
      <c r="I1101" s="156"/>
      <c r="J1101" s="103" t="s">
        <v>270</v>
      </c>
      <c r="K1101" s="138"/>
      <c r="L1101" s="138" t="s">
        <v>273</v>
      </c>
      <c r="M1101" s="150" t="s">
        <v>161</v>
      </c>
      <c r="N1101" s="150" t="s">
        <v>40</v>
      </c>
      <c r="O1101" s="138"/>
      <c r="P1101" s="138" t="s">
        <v>150</v>
      </c>
      <c r="Q1101" s="150" t="s">
        <v>151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328"/>
      <c r="C1102" s="205">
        <v>44781</v>
      </c>
      <c r="D1102" s="205">
        <v>44785</v>
      </c>
      <c r="E1102" s="21" t="s">
        <v>38</v>
      </c>
      <c r="F1102" s="149">
        <v>868183038027004</v>
      </c>
      <c r="G1102" s="148" t="s">
        <v>144</v>
      </c>
      <c r="H1102" s="148" t="s">
        <v>138</v>
      </c>
      <c r="I1102" s="148" t="s">
        <v>214</v>
      </c>
      <c r="J1102" s="103" t="s">
        <v>270</v>
      </c>
      <c r="K1102" s="138"/>
      <c r="L1102" s="138" t="s">
        <v>160</v>
      </c>
      <c r="M1102" s="150" t="s">
        <v>161</v>
      </c>
      <c r="N1102" s="150" t="s">
        <v>40</v>
      </c>
      <c r="O1102" s="138"/>
      <c r="P1102" s="138" t="s">
        <v>150</v>
      </c>
      <c r="Q1102" s="150" t="s">
        <v>151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326" t="s">
        <v>663</v>
      </c>
      <c r="C1103" s="205">
        <v>44797</v>
      </c>
      <c r="D1103" s="205">
        <v>44798</v>
      </c>
      <c r="E1103" s="21" t="s">
        <v>541</v>
      </c>
      <c r="F1103" s="149" t="s">
        <v>1035</v>
      </c>
      <c r="G1103" s="148" t="s">
        <v>1036</v>
      </c>
      <c r="H1103" s="148" t="s">
        <v>157</v>
      </c>
      <c r="I1103" s="148" t="s">
        <v>1037</v>
      </c>
      <c r="J1103" s="103"/>
      <c r="K1103" s="138" t="s">
        <v>225</v>
      </c>
      <c r="L1103" s="184"/>
      <c r="M1103" s="150"/>
      <c r="N1103" s="150" t="s">
        <v>1038</v>
      </c>
      <c r="O1103" s="138"/>
      <c r="P1103" s="138" t="s">
        <v>410</v>
      </c>
      <c r="Q1103" s="150" t="s">
        <v>151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327"/>
      <c r="C1104" s="205">
        <v>44797</v>
      </c>
      <c r="D1104" s="205">
        <v>44798</v>
      </c>
      <c r="E1104" s="21" t="s">
        <v>541</v>
      </c>
      <c r="F1104" s="149" t="s">
        <v>1039</v>
      </c>
      <c r="G1104" s="148" t="s">
        <v>1040</v>
      </c>
      <c r="H1104" s="148" t="s">
        <v>157</v>
      </c>
      <c r="I1104" s="148" t="s">
        <v>1041</v>
      </c>
      <c r="J1104" s="103" t="s">
        <v>718</v>
      </c>
      <c r="K1104" s="138" t="s">
        <v>1042</v>
      </c>
      <c r="L1104" s="184" t="s">
        <v>1043</v>
      </c>
      <c r="M1104" s="150"/>
      <c r="N1104" s="150" t="s">
        <v>1038</v>
      </c>
      <c r="O1104" s="138"/>
      <c r="P1104" s="138" t="s">
        <v>410</v>
      </c>
      <c r="Q1104" s="150" t="s">
        <v>151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328"/>
      <c r="C1105" s="205">
        <v>44797</v>
      </c>
      <c r="D1105" s="205">
        <v>44798</v>
      </c>
      <c r="E1105" s="21" t="s">
        <v>541</v>
      </c>
      <c r="F1105" s="149" t="s">
        <v>1044</v>
      </c>
      <c r="G1105" s="148" t="s">
        <v>1045</v>
      </c>
      <c r="H1105" s="148" t="s">
        <v>157</v>
      </c>
      <c r="I1105" s="148" t="s">
        <v>1046</v>
      </c>
      <c r="J1105" s="103"/>
      <c r="K1105" s="138" t="s">
        <v>225</v>
      </c>
      <c r="L1105" s="184"/>
      <c r="M1105" s="150"/>
      <c r="N1105" s="150" t="s">
        <v>1038</v>
      </c>
      <c r="O1105" s="138"/>
      <c r="P1105" s="138" t="s">
        <v>410</v>
      </c>
      <c r="Q1105" s="150" t="s">
        <v>151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1049</v>
      </c>
      <c r="C1106" s="205">
        <v>44784</v>
      </c>
      <c r="D1106" s="205">
        <v>44784</v>
      </c>
      <c r="E1106" s="21" t="s">
        <v>19</v>
      </c>
      <c r="F1106" s="149">
        <v>868926033914737</v>
      </c>
      <c r="G1106" s="148" t="s">
        <v>656</v>
      </c>
      <c r="H1106" s="148" t="s">
        <v>138</v>
      </c>
      <c r="I1106" s="148"/>
      <c r="J1106" s="103" t="s">
        <v>184</v>
      </c>
      <c r="K1106" s="138" t="s">
        <v>1047</v>
      </c>
      <c r="L1106" s="184"/>
      <c r="M1106" s="150" t="s">
        <v>188</v>
      </c>
      <c r="N1106" s="150" t="s">
        <v>428</v>
      </c>
      <c r="O1106" s="138"/>
      <c r="P1106" s="138" t="s">
        <v>150</v>
      </c>
      <c r="Q1106" s="150" t="s">
        <v>151</v>
      </c>
      <c r="R1106" s="138" t="s">
        <v>1048</v>
      </c>
      <c r="S1106" s="139" t="s">
        <v>621</v>
      </c>
      <c r="T1106" s="140"/>
      <c r="U1106" s="175"/>
      <c r="V1106" s="21"/>
    </row>
    <row r="1107" spans="1:22" ht="16.5" customHeight="1" x14ac:dyDescent="0.25">
      <c r="A1107" s="175">
        <v>1086</v>
      </c>
      <c r="B1107" s="326" t="s">
        <v>1050</v>
      </c>
      <c r="C1107" s="205">
        <v>44784</v>
      </c>
      <c r="D1107" s="205">
        <v>44785</v>
      </c>
      <c r="E1107" s="21" t="s">
        <v>39</v>
      </c>
      <c r="F1107" s="149">
        <v>860906041144293</v>
      </c>
      <c r="G1107" s="156"/>
      <c r="H1107" s="148" t="s">
        <v>138</v>
      </c>
      <c r="I1107" s="148"/>
      <c r="J1107" s="103" t="s">
        <v>981</v>
      </c>
      <c r="K1107" s="138" t="s">
        <v>982</v>
      </c>
      <c r="L1107" s="184" t="s">
        <v>697</v>
      </c>
      <c r="M1107" s="150"/>
      <c r="N1107" s="150" t="s">
        <v>322</v>
      </c>
      <c r="O1107" s="138"/>
      <c r="P1107" s="138" t="s">
        <v>150</v>
      </c>
      <c r="Q1107" s="150" t="s">
        <v>151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327"/>
      <c r="C1108" s="205">
        <v>44784</v>
      </c>
      <c r="D1108" s="205">
        <v>44785</v>
      </c>
      <c r="E1108" s="21" t="s">
        <v>39</v>
      </c>
      <c r="F1108" s="149">
        <v>860906041281210</v>
      </c>
      <c r="G1108" s="156"/>
      <c r="H1108" s="148" t="s">
        <v>138</v>
      </c>
      <c r="I1108" s="148"/>
      <c r="J1108" s="103" t="s">
        <v>981</v>
      </c>
      <c r="K1108" s="138" t="s">
        <v>982</v>
      </c>
      <c r="L1108" s="184" t="s">
        <v>697</v>
      </c>
      <c r="M1108" s="150"/>
      <c r="N1108" s="150" t="s">
        <v>322</v>
      </c>
      <c r="O1108" s="138"/>
      <c r="P1108" s="138" t="s">
        <v>150</v>
      </c>
      <c r="Q1108" s="150" t="s">
        <v>151</v>
      </c>
      <c r="R1108" s="138" t="s">
        <v>23</v>
      </c>
      <c r="S1108" s="139" t="s">
        <v>27</v>
      </c>
      <c r="T1108" s="140"/>
      <c r="U1108" s="237"/>
      <c r="V1108" s="237"/>
    </row>
    <row r="1109" spans="1:22" ht="16.5" customHeight="1" x14ac:dyDescent="0.25">
      <c r="A1109" s="175">
        <v>1088</v>
      </c>
      <c r="B1109" s="327"/>
      <c r="C1109" s="205">
        <v>44784</v>
      </c>
      <c r="D1109" s="205">
        <v>44785</v>
      </c>
      <c r="E1109" s="21" t="s">
        <v>39</v>
      </c>
      <c r="F1109" s="149">
        <v>860906041273340</v>
      </c>
      <c r="G1109" s="148"/>
      <c r="H1109" s="148" t="s">
        <v>138</v>
      </c>
      <c r="I1109" s="148"/>
      <c r="J1109" s="103" t="s">
        <v>981</v>
      </c>
      <c r="K1109" s="138" t="s">
        <v>983</v>
      </c>
      <c r="L1109" s="184" t="s">
        <v>697</v>
      </c>
      <c r="M1109" s="150"/>
      <c r="N1109" s="150" t="s">
        <v>984</v>
      </c>
      <c r="O1109" s="138"/>
      <c r="P1109" s="138" t="s">
        <v>150</v>
      </c>
      <c r="Q1109" s="150" t="s">
        <v>151</v>
      </c>
      <c r="R1109" s="138" t="s">
        <v>23</v>
      </c>
      <c r="S1109" s="139" t="s">
        <v>27</v>
      </c>
      <c r="T1109" s="140"/>
      <c r="U1109" s="237"/>
      <c r="V1109" s="237"/>
    </row>
    <row r="1110" spans="1:22" ht="16.5" customHeight="1" x14ac:dyDescent="0.25">
      <c r="A1110" s="175">
        <v>1089</v>
      </c>
      <c r="B1110" s="328"/>
      <c r="C1110" s="205">
        <v>44784</v>
      </c>
      <c r="D1110" s="205">
        <v>44785</v>
      </c>
      <c r="E1110" s="21" t="s">
        <v>39</v>
      </c>
      <c r="F1110" s="149">
        <v>860906041212157</v>
      </c>
      <c r="G1110" s="148"/>
      <c r="H1110" s="148" t="s">
        <v>138</v>
      </c>
      <c r="I1110" s="148"/>
      <c r="J1110" s="103" t="s">
        <v>981</v>
      </c>
      <c r="K1110" s="138" t="s">
        <v>225</v>
      </c>
      <c r="L1110" s="184" t="s">
        <v>697</v>
      </c>
      <c r="M1110" s="150"/>
      <c r="N1110" s="150" t="s">
        <v>322</v>
      </c>
      <c r="O1110" s="138"/>
      <c r="P1110" s="138" t="s">
        <v>150</v>
      </c>
      <c r="Q1110" s="150" t="s">
        <v>151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329" t="s">
        <v>86</v>
      </c>
      <c r="B1111" s="330"/>
      <c r="C1111" s="330"/>
      <c r="D1111" s="330"/>
      <c r="E1111" s="330"/>
      <c r="F1111" s="330"/>
      <c r="G1111" s="330"/>
      <c r="H1111" s="330"/>
      <c r="I1111" s="330"/>
      <c r="J1111" s="330"/>
      <c r="K1111" s="330"/>
      <c r="L1111" s="330"/>
      <c r="M1111" s="330"/>
      <c r="N1111" s="330"/>
      <c r="O1111" s="330"/>
      <c r="P1111" s="330"/>
      <c r="Q1111" s="330"/>
      <c r="R1111" s="330"/>
      <c r="S1111" s="330"/>
      <c r="T1111" s="330"/>
      <c r="U1111" s="331"/>
      <c r="V1111" s="21"/>
    </row>
    <row r="1112" spans="1:22" ht="16.5" customHeight="1" x14ac:dyDescent="0.25">
      <c r="A1112" s="332"/>
      <c r="B1112" s="335"/>
      <c r="C1112" s="335"/>
      <c r="D1112" s="335"/>
      <c r="E1112" s="335"/>
      <c r="F1112" s="335"/>
      <c r="G1112" s="335"/>
      <c r="H1112" s="335"/>
      <c r="I1112" s="335"/>
      <c r="J1112" s="335"/>
      <c r="K1112" s="335"/>
      <c r="L1112" s="335"/>
      <c r="M1112" s="335"/>
      <c r="N1112" s="335"/>
      <c r="O1112" s="335"/>
      <c r="P1112" s="335"/>
      <c r="Q1112" s="335"/>
      <c r="R1112" s="335"/>
      <c r="S1112" s="335"/>
      <c r="T1112" s="335"/>
      <c r="U1112" s="334"/>
      <c r="V1112" s="21"/>
    </row>
    <row r="1113" spans="1:22" ht="16.5" customHeight="1" x14ac:dyDescent="0.25">
      <c r="A1113" s="175">
        <v>1090</v>
      </c>
      <c r="B1113" s="326" t="s">
        <v>1054</v>
      </c>
      <c r="C1113" s="218">
        <v>44810</v>
      </c>
      <c r="D1113" s="218">
        <v>44810</v>
      </c>
      <c r="E1113" s="21" t="s">
        <v>19</v>
      </c>
      <c r="F1113" s="149">
        <v>868926033921583</v>
      </c>
      <c r="G1113" s="148"/>
      <c r="H1113" s="148" t="s">
        <v>138</v>
      </c>
      <c r="I1113" s="21"/>
      <c r="J1113" s="103"/>
      <c r="K1113" s="178" t="s">
        <v>1052</v>
      </c>
      <c r="L1113" s="220"/>
      <c r="M1113" s="138"/>
      <c r="N1113" s="52" t="s">
        <v>165</v>
      </c>
      <c r="O1113" s="178"/>
      <c r="P1113" s="178" t="s">
        <v>166</v>
      </c>
      <c r="Q1113" s="52" t="s">
        <v>151</v>
      </c>
      <c r="R1113" s="178" t="s">
        <v>23</v>
      </c>
      <c r="S1113" s="222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328"/>
      <c r="C1114" s="218">
        <v>44810</v>
      </c>
      <c r="D1114" s="218">
        <v>44810</v>
      </c>
      <c r="E1114" s="21" t="s">
        <v>38</v>
      </c>
      <c r="F1114" s="149">
        <v>860157040236330</v>
      </c>
      <c r="G1114" s="148"/>
      <c r="H1114" s="148" t="s">
        <v>138</v>
      </c>
      <c r="I1114" s="21"/>
      <c r="J1114" s="219" t="s">
        <v>170</v>
      </c>
      <c r="K1114" s="178" t="s">
        <v>164</v>
      </c>
      <c r="L1114" s="220" t="s">
        <v>161</v>
      </c>
      <c r="M1114" s="52"/>
      <c r="N1114" s="52" t="s">
        <v>1053</v>
      </c>
      <c r="O1114" s="178"/>
      <c r="P1114" s="178" t="s">
        <v>150</v>
      </c>
      <c r="Q1114" s="52" t="s">
        <v>151</v>
      </c>
      <c r="R1114" s="178" t="s">
        <v>28</v>
      </c>
      <c r="S1114" s="222" t="s">
        <v>29</v>
      </c>
      <c r="T1114" s="188"/>
      <c r="U1114" s="175"/>
      <c r="V1114" s="21"/>
    </row>
    <row r="1115" spans="1:22" ht="16.5" customHeight="1" x14ac:dyDescent="0.25">
      <c r="A1115" s="175">
        <v>1092</v>
      </c>
      <c r="B1115" s="175" t="s">
        <v>674</v>
      </c>
      <c r="C1115" s="218">
        <v>44831</v>
      </c>
      <c r="D1115" s="218">
        <v>44831</v>
      </c>
      <c r="E1115" s="21" t="s">
        <v>38</v>
      </c>
      <c r="F1115" s="239">
        <v>868183033800967</v>
      </c>
      <c r="G1115" s="238"/>
      <c r="H1115" s="238" t="s">
        <v>138</v>
      </c>
      <c r="I1115" s="21"/>
      <c r="J1115" s="219" t="s">
        <v>139</v>
      </c>
      <c r="K1115" s="178" t="s">
        <v>173</v>
      </c>
      <c r="L1115" s="220" t="s">
        <v>161</v>
      </c>
      <c r="M1115" s="52"/>
      <c r="N1115" s="52" t="s">
        <v>229</v>
      </c>
      <c r="O1115" s="178"/>
      <c r="P1115" s="178" t="s">
        <v>150</v>
      </c>
      <c r="Q1115" s="52" t="s">
        <v>151</v>
      </c>
      <c r="R1115" s="178" t="s">
        <v>28</v>
      </c>
      <c r="S1115" s="222" t="s">
        <v>47</v>
      </c>
      <c r="T1115" s="188"/>
      <c r="U1115" s="175"/>
      <c r="V1115" s="21"/>
    </row>
    <row r="1116" spans="1:22" ht="16.5" customHeight="1" x14ac:dyDescent="0.25">
      <c r="A1116" s="175">
        <v>1093</v>
      </c>
      <c r="B1116" s="326" t="s">
        <v>291</v>
      </c>
      <c r="C1116" s="218">
        <v>44818</v>
      </c>
      <c r="D1116" s="218">
        <v>44819</v>
      </c>
      <c r="E1116" s="21" t="s">
        <v>100</v>
      </c>
      <c r="F1116" s="225">
        <v>868183034770136</v>
      </c>
      <c r="G1116" s="61"/>
      <c r="H1116" s="61" t="s">
        <v>138</v>
      </c>
      <c r="I1116" s="21" t="s">
        <v>190</v>
      </c>
      <c r="J1116" s="219" t="s">
        <v>196</v>
      </c>
      <c r="K1116" s="178"/>
      <c r="L1116" s="220" t="s">
        <v>160</v>
      </c>
      <c r="M1116" s="52" t="s">
        <v>161</v>
      </c>
      <c r="N1116" s="52" t="s">
        <v>40</v>
      </c>
      <c r="O1116" s="178"/>
      <c r="P1116" s="178" t="s">
        <v>150</v>
      </c>
      <c r="Q1116" s="52" t="s">
        <v>70</v>
      </c>
      <c r="R1116" s="178" t="s">
        <v>28</v>
      </c>
      <c r="S1116" s="222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327"/>
      <c r="C1117" s="218">
        <v>44811</v>
      </c>
      <c r="D1117" s="218">
        <v>44811</v>
      </c>
      <c r="E1117" s="21" t="s">
        <v>1055</v>
      </c>
      <c r="F1117" s="149">
        <v>862205051185074</v>
      </c>
      <c r="G1117" s="148" t="s">
        <v>656</v>
      </c>
      <c r="H1117" s="148" t="s">
        <v>157</v>
      </c>
      <c r="I1117" s="21"/>
      <c r="J1117" s="219" t="s">
        <v>170</v>
      </c>
      <c r="K1117" s="178" t="s">
        <v>1056</v>
      </c>
      <c r="L1117" s="220"/>
      <c r="M1117" s="52" t="s">
        <v>587</v>
      </c>
      <c r="N1117" s="52" t="s">
        <v>855</v>
      </c>
      <c r="O1117" s="178"/>
      <c r="P1117" s="178" t="s">
        <v>150</v>
      </c>
      <c r="Q1117" s="52" t="s">
        <v>151</v>
      </c>
      <c r="R1117" s="178" t="s">
        <v>23</v>
      </c>
      <c r="S1117" s="222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327"/>
      <c r="C1118" s="218">
        <v>44811</v>
      </c>
      <c r="D1118" s="218">
        <v>44818</v>
      </c>
      <c r="E1118" s="21" t="s">
        <v>19</v>
      </c>
      <c r="F1118" s="22">
        <v>868345031031743</v>
      </c>
      <c r="G1118" s="45"/>
      <c r="H1118" s="21" t="s">
        <v>138</v>
      </c>
      <c r="I1118" s="21"/>
      <c r="J1118" s="219" t="s">
        <v>215</v>
      </c>
      <c r="K1118" s="178"/>
      <c r="L1118" s="220"/>
      <c r="M1118" s="52"/>
      <c r="N1118" s="52" t="s">
        <v>198</v>
      </c>
      <c r="O1118" s="178"/>
      <c r="P1118" s="178" t="s">
        <v>150</v>
      </c>
      <c r="Q1118" s="52" t="s">
        <v>151</v>
      </c>
      <c r="R1118" s="178" t="s">
        <v>71</v>
      </c>
      <c r="S1118" s="222" t="s">
        <v>177</v>
      </c>
      <c r="T1118" s="140" t="s">
        <v>75</v>
      </c>
      <c r="U1118" s="175"/>
      <c r="V1118" s="21"/>
    </row>
    <row r="1119" spans="1:22" ht="16.5" customHeight="1" x14ac:dyDescent="0.25">
      <c r="A1119" s="175">
        <v>1096</v>
      </c>
      <c r="B1119" s="327"/>
      <c r="C1119" s="218">
        <v>44811</v>
      </c>
      <c r="D1119" s="218">
        <v>44818</v>
      </c>
      <c r="E1119" s="21" t="s">
        <v>19</v>
      </c>
      <c r="F1119" s="22">
        <v>868926033940468</v>
      </c>
      <c r="G1119" s="21"/>
      <c r="H1119" s="21" t="s">
        <v>138</v>
      </c>
      <c r="I1119" s="21"/>
      <c r="J1119" s="219" t="s">
        <v>215</v>
      </c>
      <c r="K1119" s="178"/>
      <c r="L1119" s="220"/>
      <c r="M1119" s="220"/>
      <c r="N1119" s="52" t="s">
        <v>198</v>
      </c>
      <c r="O1119" s="178"/>
      <c r="P1119" s="178" t="s">
        <v>150</v>
      </c>
      <c r="Q1119" s="52" t="s">
        <v>151</v>
      </c>
      <c r="R1119" s="178" t="s">
        <v>71</v>
      </c>
      <c r="S1119" s="222" t="s">
        <v>177</v>
      </c>
      <c r="T1119" s="140" t="s">
        <v>75</v>
      </c>
      <c r="U1119" s="175"/>
      <c r="V1119" s="21"/>
    </row>
    <row r="1120" spans="1:22" ht="16.5" customHeight="1" x14ac:dyDescent="0.25">
      <c r="A1120" s="175">
        <v>1097</v>
      </c>
      <c r="B1120" s="327"/>
      <c r="C1120" s="218">
        <v>44811</v>
      </c>
      <c r="D1120" s="218">
        <v>44818</v>
      </c>
      <c r="E1120" s="21" t="s">
        <v>19</v>
      </c>
      <c r="F1120" s="22">
        <v>868926033941912</v>
      </c>
      <c r="G1120" s="21"/>
      <c r="H1120" s="21" t="s">
        <v>138</v>
      </c>
      <c r="I1120" s="21"/>
      <c r="J1120" s="219" t="s">
        <v>215</v>
      </c>
      <c r="K1120" s="178"/>
      <c r="L1120" s="220" t="s">
        <v>188</v>
      </c>
      <c r="M1120" s="220"/>
      <c r="N1120" s="52" t="s">
        <v>198</v>
      </c>
      <c r="O1120" s="178"/>
      <c r="P1120" s="178" t="s">
        <v>150</v>
      </c>
      <c r="Q1120" s="52" t="s">
        <v>151</v>
      </c>
      <c r="R1120" s="178" t="s">
        <v>71</v>
      </c>
      <c r="S1120" s="222" t="s">
        <v>177</v>
      </c>
      <c r="T1120" s="140" t="s">
        <v>75</v>
      </c>
      <c r="U1120" s="175"/>
      <c r="V1120" s="21"/>
    </row>
    <row r="1121" spans="1:22" ht="16.5" customHeight="1" x14ac:dyDescent="0.25">
      <c r="A1121" s="175">
        <v>1098</v>
      </c>
      <c r="B1121" s="327"/>
      <c r="C1121" s="218">
        <v>44818</v>
      </c>
      <c r="D1121" s="218">
        <v>44819</v>
      </c>
      <c r="E1121" s="21" t="s">
        <v>19</v>
      </c>
      <c r="F1121" s="22">
        <v>868345035610153</v>
      </c>
      <c r="G1121" s="21"/>
      <c r="H1121" s="21"/>
      <c r="I1121" s="21"/>
      <c r="J1121" s="219" t="s">
        <v>215</v>
      </c>
      <c r="K1121" s="178"/>
      <c r="L1121" s="178" t="s">
        <v>207</v>
      </c>
      <c r="M1121" s="220" t="s">
        <v>188</v>
      </c>
      <c r="N1121" s="52" t="s">
        <v>198</v>
      </c>
      <c r="O1121" s="178"/>
      <c r="P1121" s="178" t="s">
        <v>150</v>
      </c>
      <c r="Q1121" s="52" t="s">
        <v>70</v>
      </c>
      <c r="R1121" s="178" t="s">
        <v>71</v>
      </c>
      <c r="S1121" s="222" t="s">
        <v>177</v>
      </c>
      <c r="T1121" s="140" t="s">
        <v>75</v>
      </c>
      <c r="U1121" s="175"/>
      <c r="V1121" s="21"/>
    </row>
    <row r="1122" spans="1:22" ht="16.5" customHeight="1" x14ac:dyDescent="0.25">
      <c r="A1122" s="175">
        <v>1099</v>
      </c>
      <c r="B1122" s="327"/>
      <c r="C1122" s="218">
        <v>44818</v>
      </c>
      <c r="D1122" s="218">
        <v>44819</v>
      </c>
      <c r="E1122" s="21" t="s">
        <v>19</v>
      </c>
      <c r="F1122" s="22">
        <v>868926033940468</v>
      </c>
      <c r="G1122" s="21"/>
      <c r="H1122" s="21"/>
      <c r="I1122" s="21"/>
      <c r="J1122" s="219" t="s">
        <v>196</v>
      </c>
      <c r="K1122" s="178"/>
      <c r="L1122" s="22" t="s">
        <v>210</v>
      </c>
      <c r="M1122" s="220" t="s">
        <v>188</v>
      </c>
      <c r="N1122" s="52" t="s">
        <v>198</v>
      </c>
      <c r="O1122" s="178"/>
      <c r="P1122" s="178" t="s">
        <v>150</v>
      </c>
      <c r="Q1122" s="52" t="s">
        <v>70</v>
      </c>
      <c r="R1122" s="178" t="s">
        <v>71</v>
      </c>
      <c r="S1122" s="222" t="s">
        <v>177</v>
      </c>
      <c r="T1122" s="140" t="s">
        <v>75</v>
      </c>
      <c r="U1122" s="175"/>
      <c r="V1122" s="21"/>
    </row>
    <row r="1123" spans="1:22" ht="16.5" customHeight="1" x14ac:dyDescent="0.25">
      <c r="A1123" s="175">
        <v>1100</v>
      </c>
      <c r="B1123" s="327"/>
      <c r="C1123" s="218">
        <v>44818</v>
      </c>
      <c r="D1123" s="218">
        <v>44819</v>
      </c>
      <c r="E1123" s="21" t="s">
        <v>19</v>
      </c>
      <c r="F1123" s="240">
        <v>868926033929156</v>
      </c>
      <c r="G1123" s="241"/>
      <c r="H1123" s="21"/>
      <c r="I1123" s="233"/>
      <c r="J1123" s="219" t="s">
        <v>215</v>
      </c>
      <c r="K1123" s="178"/>
      <c r="L1123" s="22" t="s">
        <v>458</v>
      </c>
      <c r="M1123" s="220" t="s">
        <v>188</v>
      </c>
      <c r="N1123" s="52" t="s">
        <v>198</v>
      </c>
      <c r="O1123" s="178"/>
      <c r="P1123" s="178" t="s">
        <v>150</v>
      </c>
      <c r="Q1123" s="52" t="s">
        <v>70</v>
      </c>
      <c r="R1123" s="178" t="s">
        <v>71</v>
      </c>
      <c r="S1123" s="222" t="s">
        <v>177</v>
      </c>
      <c r="T1123" s="140" t="s">
        <v>75</v>
      </c>
      <c r="U1123" s="175"/>
      <c r="V1123" s="21"/>
    </row>
    <row r="1124" spans="1:22" ht="16.5" customHeight="1" x14ac:dyDescent="0.25">
      <c r="A1124" s="175">
        <v>1101</v>
      </c>
      <c r="B1124" s="327"/>
      <c r="C1124" s="218">
        <v>44818</v>
      </c>
      <c r="D1124" s="218">
        <v>44819</v>
      </c>
      <c r="E1124" s="21" t="s">
        <v>19</v>
      </c>
      <c r="F1124" s="242">
        <v>868345035623941</v>
      </c>
      <c r="G1124" s="243"/>
      <c r="H1124" s="21"/>
      <c r="I1124" s="233"/>
      <c r="J1124" s="219" t="s">
        <v>287</v>
      </c>
      <c r="K1124" s="178" t="s">
        <v>187</v>
      </c>
      <c r="L1124" s="22" t="s">
        <v>458</v>
      </c>
      <c r="M1124" s="220" t="s">
        <v>188</v>
      </c>
      <c r="N1124" s="52" t="s">
        <v>198</v>
      </c>
      <c r="O1124" s="178"/>
      <c r="P1124" s="178" t="s">
        <v>150</v>
      </c>
      <c r="Q1124" s="52" t="s">
        <v>70</v>
      </c>
      <c r="R1124" s="178" t="s">
        <v>71</v>
      </c>
      <c r="S1124" s="222" t="s">
        <v>363</v>
      </c>
      <c r="T1124" s="140" t="s">
        <v>75</v>
      </c>
      <c r="U1124" s="175"/>
      <c r="V1124" s="21"/>
    </row>
    <row r="1125" spans="1:22" ht="16.5" customHeight="1" x14ac:dyDescent="0.25">
      <c r="A1125" s="175">
        <v>1102</v>
      </c>
      <c r="B1125" s="327"/>
      <c r="C1125" s="218">
        <v>44818</v>
      </c>
      <c r="D1125" s="218">
        <v>44819</v>
      </c>
      <c r="E1125" s="21" t="s">
        <v>19</v>
      </c>
      <c r="F1125" s="22">
        <v>868926033944791</v>
      </c>
      <c r="G1125" s="61"/>
      <c r="H1125" s="61"/>
      <c r="I1125" s="148"/>
      <c r="J1125" s="219" t="s">
        <v>287</v>
      </c>
      <c r="K1125" s="138" t="s">
        <v>164</v>
      </c>
      <c r="L1125" s="138"/>
      <c r="M1125" s="220" t="s">
        <v>188</v>
      </c>
      <c r="N1125" s="150" t="s">
        <v>1057</v>
      </c>
      <c r="O1125" s="138"/>
      <c r="P1125" s="138" t="s">
        <v>150</v>
      </c>
      <c r="Q1125" s="150" t="s">
        <v>70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327"/>
      <c r="C1126" s="218">
        <v>44818</v>
      </c>
      <c r="D1126" s="205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158</v>
      </c>
      <c r="K1126" s="138"/>
      <c r="L1126" s="138" t="s">
        <v>188</v>
      </c>
      <c r="M1126" s="150"/>
      <c r="N1126" s="150" t="s">
        <v>193</v>
      </c>
      <c r="O1126" s="138"/>
      <c r="P1126" s="138" t="s">
        <v>150</v>
      </c>
      <c r="Q1126" s="150" t="s">
        <v>70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327"/>
      <c r="C1127" s="218">
        <v>44818</v>
      </c>
      <c r="D1127" s="205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287</v>
      </c>
      <c r="K1127" s="138" t="s">
        <v>171</v>
      </c>
      <c r="L1127" s="138" t="s">
        <v>188</v>
      </c>
      <c r="M1127" s="150"/>
      <c r="N1127" s="150" t="s">
        <v>1058</v>
      </c>
      <c r="O1127" s="138"/>
      <c r="P1127" s="138" t="s">
        <v>150</v>
      </c>
      <c r="Q1127" s="150" t="s">
        <v>70</v>
      </c>
      <c r="R1127" s="138" t="s">
        <v>71</v>
      </c>
      <c r="S1127" s="139" t="s">
        <v>177</v>
      </c>
      <c r="T1127" s="140" t="s">
        <v>75</v>
      </c>
      <c r="U1127" s="175"/>
      <c r="V1127" s="21"/>
    </row>
    <row r="1128" spans="1:22" ht="16.5" customHeight="1" x14ac:dyDescent="0.25">
      <c r="A1128" s="175">
        <v>1105</v>
      </c>
      <c r="B1128" s="327"/>
      <c r="C1128" s="218">
        <v>44818</v>
      </c>
      <c r="D1128" s="205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158</v>
      </c>
      <c r="K1128" s="138" t="s">
        <v>187</v>
      </c>
      <c r="L1128" s="138" t="s">
        <v>294</v>
      </c>
      <c r="M1128" s="150" t="s">
        <v>192</v>
      </c>
      <c r="N1128" s="150" t="s">
        <v>198</v>
      </c>
      <c r="O1128" s="138"/>
      <c r="P1128" s="138" t="s">
        <v>150</v>
      </c>
      <c r="Q1128" s="150" t="s">
        <v>70</v>
      </c>
      <c r="R1128" s="138" t="s">
        <v>71</v>
      </c>
      <c r="S1128" s="139" t="s">
        <v>177</v>
      </c>
      <c r="T1128" s="140" t="s">
        <v>75</v>
      </c>
      <c r="U1128" s="175"/>
      <c r="V1128" s="21"/>
    </row>
    <row r="1129" spans="1:22" ht="16.5" customHeight="1" x14ac:dyDescent="0.25">
      <c r="A1129" s="175">
        <v>1106</v>
      </c>
      <c r="B1129" s="327"/>
      <c r="C1129" s="218">
        <v>44818</v>
      </c>
      <c r="D1129" s="205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196</v>
      </c>
      <c r="K1129" s="150" t="s">
        <v>1059</v>
      </c>
      <c r="L1129" s="208"/>
      <c r="M1129" s="150" t="s">
        <v>188</v>
      </c>
      <c r="N1129" s="150" t="s">
        <v>1060</v>
      </c>
      <c r="O1129" s="138"/>
      <c r="P1129" s="138" t="s">
        <v>150</v>
      </c>
      <c r="Q1129" s="150" t="s">
        <v>70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327"/>
      <c r="C1130" s="218">
        <v>44818</v>
      </c>
      <c r="D1130" s="205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191</v>
      </c>
      <c r="K1130" s="138"/>
      <c r="L1130" s="138"/>
      <c r="M1130" s="150" t="s">
        <v>188</v>
      </c>
      <c r="N1130" s="150" t="s">
        <v>193</v>
      </c>
      <c r="O1130" s="138"/>
      <c r="P1130" s="138" t="s">
        <v>150</v>
      </c>
      <c r="Q1130" s="150" t="s">
        <v>70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327"/>
      <c r="C1131" s="218">
        <v>44818</v>
      </c>
      <c r="D1131" s="205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546</v>
      </c>
      <c r="K1131" s="138" t="s">
        <v>187</v>
      </c>
      <c r="L1131" s="150" t="s">
        <v>188</v>
      </c>
      <c r="M1131" s="150"/>
      <c r="N1131" s="150" t="s">
        <v>1061</v>
      </c>
      <c r="O1131" s="138"/>
      <c r="P1131" s="138" t="s">
        <v>150</v>
      </c>
      <c r="Q1131" s="150" t="s">
        <v>70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327"/>
      <c r="C1132" s="218">
        <v>44818</v>
      </c>
      <c r="D1132" s="205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186</v>
      </c>
      <c r="K1132" s="138" t="s">
        <v>187</v>
      </c>
      <c r="L1132" s="138" t="s">
        <v>503</v>
      </c>
      <c r="M1132" s="150" t="s">
        <v>192</v>
      </c>
      <c r="N1132" s="150" t="s">
        <v>198</v>
      </c>
      <c r="O1132" s="138"/>
      <c r="P1132" s="138" t="s">
        <v>150</v>
      </c>
      <c r="Q1132" s="150" t="s">
        <v>70</v>
      </c>
      <c r="R1132" s="138" t="s">
        <v>71</v>
      </c>
      <c r="S1132" s="139" t="s">
        <v>177</v>
      </c>
      <c r="T1132" s="140" t="s">
        <v>75</v>
      </c>
      <c r="U1132" s="175"/>
      <c r="V1132" s="21"/>
    </row>
    <row r="1133" spans="1:22" ht="16.5" customHeight="1" x14ac:dyDescent="0.25">
      <c r="A1133" s="175">
        <v>1110</v>
      </c>
      <c r="B1133" s="327"/>
      <c r="C1133" s="218">
        <v>44818</v>
      </c>
      <c r="D1133" s="205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158</v>
      </c>
      <c r="K1133" s="138" t="s">
        <v>187</v>
      </c>
      <c r="L1133" s="149" t="s">
        <v>1062</v>
      </c>
      <c r="M1133" s="150" t="s">
        <v>188</v>
      </c>
      <c r="N1133" s="150" t="s">
        <v>198</v>
      </c>
      <c r="O1133" s="138"/>
      <c r="P1133" s="138" t="s">
        <v>150</v>
      </c>
      <c r="Q1133" s="150" t="s">
        <v>70</v>
      </c>
      <c r="R1133" s="138" t="s">
        <v>71</v>
      </c>
      <c r="S1133" s="139" t="s">
        <v>177</v>
      </c>
      <c r="T1133" s="140" t="s">
        <v>75</v>
      </c>
      <c r="U1133" s="175"/>
      <c r="V1133" s="21"/>
    </row>
    <row r="1134" spans="1:22" ht="16.5" customHeight="1" x14ac:dyDescent="0.25">
      <c r="A1134" s="175">
        <v>1111</v>
      </c>
      <c r="B1134" s="327"/>
      <c r="C1134" s="205">
        <v>44834</v>
      </c>
      <c r="D1134" s="218" t="s">
        <v>1065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158</v>
      </c>
      <c r="K1134" s="138" t="s">
        <v>187</v>
      </c>
      <c r="L1134" s="175" t="s">
        <v>277</v>
      </c>
      <c r="M1134" s="150" t="s">
        <v>188</v>
      </c>
      <c r="N1134" s="150" t="s">
        <v>198</v>
      </c>
      <c r="O1134" s="138"/>
      <c r="P1134" s="138" t="s">
        <v>150</v>
      </c>
      <c r="Q1134" s="150" t="s">
        <v>70</v>
      </c>
      <c r="R1134" s="138" t="s">
        <v>71</v>
      </c>
      <c r="S1134" s="139" t="s">
        <v>177</v>
      </c>
      <c r="T1134" s="140" t="s">
        <v>75</v>
      </c>
      <c r="U1134" s="175"/>
      <c r="V1134" s="21"/>
    </row>
    <row r="1135" spans="1:22" ht="16.5" customHeight="1" x14ac:dyDescent="0.25">
      <c r="A1135" s="175">
        <v>1112</v>
      </c>
      <c r="B1135" s="327"/>
      <c r="C1135" s="205">
        <v>44834</v>
      </c>
      <c r="D1135" s="218" t="s">
        <v>1065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215</v>
      </c>
      <c r="K1135" s="138"/>
      <c r="L1135" s="175" t="s">
        <v>277</v>
      </c>
      <c r="M1135" s="150" t="s">
        <v>188</v>
      </c>
      <c r="N1135" s="150" t="s">
        <v>198</v>
      </c>
      <c r="O1135" s="138"/>
      <c r="P1135" s="138" t="s">
        <v>150</v>
      </c>
      <c r="Q1135" s="150" t="s">
        <v>70</v>
      </c>
      <c r="R1135" s="138" t="s">
        <v>71</v>
      </c>
      <c r="S1135" s="139" t="s">
        <v>177</v>
      </c>
      <c r="T1135" s="140" t="s">
        <v>75</v>
      </c>
      <c r="U1135" s="175"/>
      <c r="V1135" s="21"/>
    </row>
    <row r="1136" spans="1:22" ht="16.5" customHeight="1" x14ac:dyDescent="0.25">
      <c r="A1136" s="175">
        <v>1113</v>
      </c>
      <c r="B1136" s="327"/>
      <c r="C1136" s="205">
        <v>44834</v>
      </c>
      <c r="D1136" s="218" t="s">
        <v>1065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215</v>
      </c>
      <c r="K1136" s="138"/>
      <c r="L1136" s="175" t="s">
        <v>277</v>
      </c>
      <c r="M1136" s="150" t="s">
        <v>188</v>
      </c>
      <c r="N1136" s="150" t="s">
        <v>198</v>
      </c>
      <c r="O1136" s="138"/>
      <c r="P1136" s="138" t="s">
        <v>150</v>
      </c>
      <c r="Q1136" s="150" t="s">
        <v>70</v>
      </c>
      <c r="R1136" s="138" t="s">
        <v>71</v>
      </c>
      <c r="S1136" s="139" t="s">
        <v>177</v>
      </c>
      <c r="T1136" s="140" t="s">
        <v>75</v>
      </c>
      <c r="U1136" s="175"/>
      <c r="V1136" s="21"/>
    </row>
    <row r="1137" spans="1:22" ht="16.5" customHeight="1" x14ac:dyDescent="0.25">
      <c r="A1137" s="175">
        <v>1114</v>
      </c>
      <c r="B1137" s="327"/>
      <c r="C1137" s="205">
        <v>44834</v>
      </c>
      <c r="D1137" s="218" t="s">
        <v>1065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 t="s">
        <v>70</v>
      </c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327"/>
      <c r="C1138" s="218">
        <v>44818</v>
      </c>
      <c r="D1138" s="218">
        <v>44819</v>
      </c>
      <c r="E1138" s="21" t="s">
        <v>38</v>
      </c>
      <c r="F1138" s="22">
        <v>868183035947048</v>
      </c>
      <c r="G1138" s="21"/>
      <c r="H1138" s="21"/>
      <c r="I1138" s="21"/>
      <c r="J1138" s="219" t="s">
        <v>184</v>
      </c>
      <c r="K1138" s="178" t="s">
        <v>216</v>
      </c>
      <c r="L1138" s="220" t="s">
        <v>161</v>
      </c>
      <c r="M1138" s="52"/>
      <c r="N1138" s="52" t="s">
        <v>193</v>
      </c>
      <c r="O1138" s="178"/>
      <c r="P1138" s="178" t="s">
        <v>150</v>
      </c>
      <c r="Q1138" s="52" t="s">
        <v>70</v>
      </c>
      <c r="R1138" s="178" t="s">
        <v>28</v>
      </c>
      <c r="S1138" s="222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327"/>
      <c r="C1139" s="218">
        <v>44818</v>
      </c>
      <c r="D1139" s="218">
        <v>44819</v>
      </c>
      <c r="E1139" s="21" t="s">
        <v>38</v>
      </c>
      <c r="F1139" s="22">
        <v>868183034563242</v>
      </c>
      <c r="G1139" s="21"/>
      <c r="H1139" s="21"/>
      <c r="I1139" s="21"/>
      <c r="J1139" s="219" t="s">
        <v>196</v>
      </c>
      <c r="K1139" s="178"/>
      <c r="L1139" s="220" t="s">
        <v>394</v>
      </c>
      <c r="M1139" s="220" t="s">
        <v>161</v>
      </c>
      <c r="N1139" s="52" t="s">
        <v>40</v>
      </c>
      <c r="O1139" s="178"/>
      <c r="P1139" s="178" t="s">
        <v>150</v>
      </c>
      <c r="Q1139" s="52" t="s">
        <v>70</v>
      </c>
      <c r="R1139" s="178" t="s">
        <v>28</v>
      </c>
      <c r="S1139" s="222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327"/>
      <c r="C1140" s="218">
        <v>44818</v>
      </c>
      <c r="D1140" s="218">
        <v>44819</v>
      </c>
      <c r="E1140" s="21" t="s">
        <v>38</v>
      </c>
      <c r="F1140" s="22">
        <v>868183038083304</v>
      </c>
      <c r="G1140" s="21"/>
      <c r="H1140" s="21"/>
      <c r="I1140" s="21"/>
      <c r="J1140" s="219" t="s">
        <v>546</v>
      </c>
      <c r="K1140" s="178"/>
      <c r="L1140" s="220" t="s">
        <v>886</v>
      </c>
      <c r="M1140" s="52" t="s">
        <v>161</v>
      </c>
      <c r="N1140" s="52" t="s">
        <v>40</v>
      </c>
      <c r="O1140" s="178"/>
      <c r="P1140" s="178" t="s">
        <v>150</v>
      </c>
      <c r="Q1140" s="52" t="s">
        <v>70</v>
      </c>
      <c r="R1140" s="178" t="s">
        <v>28</v>
      </c>
      <c r="S1140" s="222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327"/>
      <c r="C1141" s="218">
        <v>44818</v>
      </c>
      <c r="D1141" s="218">
        <v>44832</v>
      </c>
      <c r="E1141" s="21" t="s">
        <v>38</v>
      </c>
      <c r="F1141" s="22">
        <v>868183038083304</v>
      </c>
      <c r="G1141" s="21"/>
      <c r="H1141" s="21"/>
      <c r="I1141" s="21"/>
      <c r="J1141" s="219" t="s">
        <v>287</v>
      </c>
      <c r="K1141" s="178"/>
      <c r="L1141" s="178" t="s">
        <v>161</v>
      </c>
      <c r="M1141" s="52" t="s">
        <v>161</v>
      </c>
      <c r="N1141" s="52" t="s">
        <v>40</v>
      </c>
      <c r="O1141" s="178"/>
      <c r="P1141" s="178" t="s">
        <v>150</v>
      </c>
      <c r="Q1141" s="52" t="s">
        <v>70</v>
      </c>
      <c r="R1141" s="178" t="s">
        <v>28</v>
      </c>
      <c r="S1141" s="222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327"/>
      <c r="C1142" s="218">
        <v>44818</v>
      </c>
      <c r="D1142" s="218">
        <v>44819</v>
      </c>
      <c r="E1142" s="21" t="s">
        <v>16</v>
      </c>
      <c r="F1142" s="22">
        <v>866192037823737</v>
      </c>
      <c r="G1142" s="21"/>
      <c r="H1142" s="21"/>
      <c r="I1142" s="21"/>
      <c r="J1142" s="219" t="s">
        <v>158</v>
      </c>
      <c r="K1142" s="178" t="s">
        <v>225</v>
      </c>
      <c r="L1142" s="220" t="s">
        <v>142</v>
      </c>
      <c r="M1142" s="178"/>
      <c r="N1142" s="52" t="s">
        <v>1063</v>
      </c>
      <c r="O1142" s="178"/>
      <c r="P1142" s="178" t="s">
        <v>150</v>
      </c>
      <c r="Q1142" s="52" t="s">
        <v>70</v>
      </c>
      <c r="R1142" s="178" t="s">
        <v>23</v>
      </c>
      <c r="S1142" s="222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328"/>
      <c r="C1143" s="218">
        <v>44818</v>
      </c>
      <c r="D1143" s="218">
        <v>44819</v>
      </c>
      <c r="E1143" s="21" t="s">
        <v>16</v>
      </c>
      <c r="F1143" s="22">
        <v>862631037515268</v>
      </c>
      <c r="G1143" s="21"/>
      <c r="H1143" s="21"/>
      <c r="I1143" s="21"/>
      <c r="J1143" s="219" t="s">
        <v>295</v>
      </c>
      <c r="K1143" s="178"/>
      <c r="L1143" s="220" t="s">
        <v>1064</v>
      </c>
      <c r="M1143" s="220" t="s">
        <v>142</v>
      </c>
      <c r="N1143" s="52" t="s">
        <v>40</v>
      </c>
      <c r="O1143" s="178"/>
      <c r="P1143" s="178" t="s">
        <v>150</v>
      </c>
      <c r="Q1143" s="52" t="s">
        <v>70</v>
      </c>
      <c r="R1143" s="178" t="s">
        <v>28</v>
      </c>
      <c r="S1143" s="222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326" t="s">
        <v>406</v>
      </c>
      <c r="C1144" s="218">
        <v>44825</v>
      </c>
      <c r="D1144" s="218">
        <v>44830</v>
      </c>
      <c r="E1144" s="21" t="s">
        <v>19</v>
      </c>
      <c r="F1144" s="149">
        <v>866192037822929</v>
      </c>
      <c r="G1144" s="148"/>
      <c r="H1144" s="148" t="s">
        <v>138</v>
      </c>
      <c r="I1144" s="21"/>
      <c r="J1144" s="103" t="s">
        <v>352</v>
      </c>
      <c r="K1144" s="178" t="s">
        <v>353</v>
      </c>
      <c r="L1144" s="220" t="s">
        <v>277</v>
      </c>
      <c r="M1144" s="138" t="s">
        <v>188</v>
      </c>
      <c r="N1144" s="52" t="s">
        <v>149</v>
      </c>
      <c r="O1144" s="178"/>
      <c r="P1144" s="178" t="s">
        <v>150</v>
      </c>
      <c r="Q1144" s="52" t="s">
        <v>151</v>
      </c>
      <c r="R1144" s="178" t="s">
        <v>71</v>
      </c>
      <c r="S1144" s="222" t="s">
        <v>152</v>
      </c>
      <c r="T1144" s="140"/>
      <c r="U1144" s="175"/>
      <c r="V1144" s="21"/>
    </row>
    <row r="1145" spans="1:22" ht="16.5" customHeight="1" x14ac:dyDescent="0.25">
      <c r="A1145" s="175">
        <v>1122</v>
      </c>
      <c r="B1145" s="327"/>
      <c r="C1145" s="218">
        <v>44825</v>
      </c>
      <c r="D1145" s="218">
        <v>44830</v>
      </c>
      <c r="E1145" s="21" t="s">
        <v>19</v>
      </c>
      <c r="F1145" s="149">
        <v>868926033994275</v>
      </c>
      <c r="G1145" s="148"/>
      <c r="H1145" s="148" t="s">
        <v>138</v>
      </c>
      <c r="I1145" s="148"/>
      <c r="J1145" s="103" t="s">
        <v>352</v>
      </c>
      <c r="K1145" s="138"/>
      <c r="L1145" s="184" t="s">
        <v>210</v>
      </c>
      <c r="M1145" s="150" t="s">
        <v>188</v>
      </c>
      <c r="N1145" s="52" t="s">
        <v>217</v>
      </c>
      <c r="O1145" s="178"/>
      <c r="P1145" s="178" t="s">
        <v>150</v>
      </c>
      <c r="Q1145" s="52" t="s">
        <v>151</v>
      </c>
      <c r="R1145" s="178" t="s">
        <v>71</v>
      </c>
      <c r="S1145" s="222" t="s">
        <v>152</v>
      </c>
      <c r="T1145" s="140"/>
      <c r="U1145" s="175"/>
      <c r="V1145" s="21"/>
    </row>
    <row r="1146" spans="1:22" ht="16.5" customHeight="1" x14ac:dyDescent="0.25">
      <c r="A1146" s="175">
        <v>1123</v>
      </c>
      <c r="B1146" s="328"/>
      <c r="C1146" s="218">
        <v>44825</v>
      </c>
      <c r="D1146" s="218">
        <v>44830</v>
      </c>
      <c r="E1146" s="21" t="s">
        <v>38</v>
      </c>
      <c r="F1146" s="149">
        <v>868183033823910</v>
      </c>
      <c r="G1146" s="148"/>
      <c r="H1146" s="148" t="s">
        <v>138</v>
      </c>
      <c r="I1146" s="21"/>
      <c r="J1146" s="219" t="s">
        <v>219</v>
      </c>
      <c r="K1146" s="178" t="s">
        <v>1066</v>
      </c>
      <c r="L1146" s="220" t="s">
        <v>275</v>
      </c>
      <c r="M1146" s="52" t="s">
        <v>161</v>
      </c>
      <c r="N1146" s="52" t="s">
        <v>40</v>
      </c>
      <c r="O1146" s="178"/>
      <c r="P1146" s="178" t="s">
        <v>150</v>
      </c>
      <c r="Q1146" s="52" t="s">
        <v>151</v>
      </c>
      <c r="R1146" s="178" t="s">
        <v>28</v>
      </c>
      <c r="S1146" s="222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313</v>
      </c>
      <c r="C1147" s="205">
        <v>44823</v>
      </c>
      <c r="D1147" s="205">
        <v>44824</v>
      </c>
      <c r="E1147" s="21" t="s">
        <v>1055</v>
      </c>
      <c r="F1147" s="22">
        <v>862205051235523</v>
      </c>
      <c r="G1147" s="156"/>
      <c r="H1147" s="148" t="s">
        <v>157</v>
      </c>
      <c r="I1147" s="148"/>
      <c r="J1147" s="157" t="s">
        <v>170</v>
      </c>
      <c r="K1147" s="138"/>
      <c r="L1147" s="118" t="s">
        <v>344</v>
      </c>
      <c r="M1147" s="150" t="s">
        <v>587</v>
      </c>
      <c r="N1147" s="150" t="s">
        <v>40</v>
      </c>
      <c r="O1147" s="151"/>
      <c r="P1147" s="150" t="s">
        <v>150</v>
      </c>
      <c r="Q1147" s="150" t="s">
        <v>151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628</v>
      </c>
      <c r="C1148" s="218">
        <v>44823</v>
      </c>
      <c r="D1148" s="218">
        <v>44832</v>
      </c>
      <c r="E1148" s="21" t="s">
        <v>541</v>
      </c>
      <c r="F1148" s="149" t="s">
        <v>1067</v>
      </c>
      <c r="G1148" s="148" t="s">
        <v>1068</v>
      </c>
      <c r="H1148" s="148" t="s">
        <v>157</v>
      </c>
      <c r="I1148" s="77" t="s">
        <v>1069</v>
      </c>
      <c r="J1148" s="219" t="s">
        <v>1023</v>
      </c>
      <c r="K1148" s="138" t="s">
        <v>1070</v>
      </c>
      <c r="L1148" s="220" t="s">
        <v>1071</v>
      </c>
      <c r="M1148" s="52"/>
      <c r="N1148" s="52" t="s">
        <v>57</v>
      </c>
      <c r="O1148" s="178"/>
      <c r="P1148" s="178" t="s">
        <v>410</v>
      </c>
      <c r="Q1148" s="52" t="s">
        <v>151</v>
      </c>
      <c r="R1148" s="178" t="s">
        <v>23</v>
      </c>
      <c r="S1148" s="222" t="s">
        <v>806</v>
      </c>
      <c r="T1148" s="140"/>
      <c r="U1148" s="175"/>
      <c r="V1148" s="21"/>
    </row>
    <row r="1149" spans="1:22" ht="16.5" customHeight="1" x14ac:dyDescent="0.25">
      <c r="A1149" s="175">
        <v>1126</v>
      </c>
      <c r="B1149" s="326" t="s">
        <v>321</v>
      </c>
      <c r="C1149" s="218">
        <v>44816</v>
      </c>
      <c r="D1149" s="218">
        <v>44825</v>
      </c>
      <c r="E1149" s="21" t="s">
        <v>38</v>
      </c>
      <c r="F1149" s="149">
        <v>868183035935985</v>
      </c>
      <c r="G1149" s="148"/>
      <c r="H1149" s="148" t="s">
        <v>138</v>
      </c>
      <c r="I1149" s="21"/>
      <c r="J1149" s="219" t="s">
        <v>227</v>
      </c>
      <c r="K1149" s="178" t="s">
        <v>1072</v>
      </c>
      <c r="L1149" s="220"/>
      <c r="M1149" s="52" t="s">
        <v>161</v>
      </c>
      <c r="N1149" s="52" t="s">
        <v>322</v>
      </c>
      <c r="O1149" s="178"/>
      <c r="P1149" s="178" t="s">
        <v>150</v>
      </c>
      <c r="Q1149" s="52" t="s">
        <v>151</v>
      </c>
      <c r="R1149" s="178" t="s">
        <v>23</v>
      </c>
      <c r="S1149" s="222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327"/>
      <c r="C1150" s="218">
        <v>44819</v>
      </c>
      <c r="D1150" s="218">
        <v>44825</v>
      </c>
      <c r="E1150" s="21" t="s">
        <v>1073</v>
      </c>
      <c r="F1150" s="149">
        <v>862205051220657</v>
      </c>
      <c r="G1150" s="148"/>
      <c r="H1150" s="148" t="s">
        <v>157</v>
      </c>
      <c r="I1150" s="21"/>
      <c r="J1150" s="219" t="s">
        <v>227</v>
      </c>
      <c r="K1150" s="178" t="s">
        <v>1074</v>
      </c>
      <c r="L1150" s="220" t="s">
        <v>175</v>
      </c>
      <c r="M1150" s="52" t="s">
        <v>587</v>
      </c>
      <c r="N1150" s="52" t="s">
        <v>1075</v>
      </c>
      <c r="O1150" s="178"/>
      <c r="P1150" s="178" t="s">
        <v>150</v>
      </c>
      <c r="Q1150" s="52" t="s">
        <v>151</v>
      </c>
      <c r="R1150" s="178" t="s">
        <v>23</v>
      </c>
      <c r="S1150" s="222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328"/>
      <c r="C1151" s="218">
        <v>44823</v>
      </c>
      <c r="D1151" s="218">
        <v>44825</v>
      </c>
      <c r="E1151" s="21" t="s">
        <v>1055</v>
      </c>
      <c r="F1151" s="149">
        <v>862205051190199</v>
      </c>
      <c r="G1151" s="148"/>
      <c r="H1151" s="148" t="s">
        <v>157</v>
      </c>
      <c r="I1151" s="21"/>
      <c r="J1151" s="219" t="s">
        <v>227</v>
      </c>
      <c r="K1151" s="178" t="s">
        <v>1076</v>
      </c>
      <c r="L1151" s="220" t="s">
        <v>344</v>
      </c>
      <c r="M1151" s="52" t="s">
        <v>587</v>
      </c>
      <c r="N1151" s="52" t="s">
        <v>40</v>
      </c>
      <c r="O1151" s="138"/>
      <c r="P1151" s="178" t="s">
        <v>150</v>
      </c>
      <c r="Q1151" s="52" t="s">
        <v>151</v>
      </c>
      <c r="R1151" s="178" t="s">
        <v>28</v>
      </c>
      <c r="S1151" s="222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326" t="s">
        <v>1079</v>
      </c>
      <c r="C1152" s="218">
        <v>44818</v>
      </c>
      <c r="D1152" s="218">
        <v>44823</v>
      </c>
      <c r="E1152" s="21" t="s">
        <v>38</v>
      </c>
      <c r="F1152" s="149">
        <v>868183037802308</v>
      </c>
      <c r="G1152" s="148" t="s">
        <v>988</v>
      </c>
      <c r="H1152" s="148" t="s">
        <v>157</v>
      </c>
      <c r="I1152" s="21"/>
      <c r="J1152" s="219" t="s">
        <v>163</v>
      </c>
      <c r="K1152" s="178" t="s">
        <v>1077</v>
      </c>
      <c r="L1152" s="220" t="s">
        <v>160</v>
      </c>
      <c r="M1152" s="52" t="s">
        <v>161</v>
      </c>
      <c r="N1152" s="52" t="s">
        <v>1078</v>
      </c>
      <c r="O1152" s="178"/>
      <c r="P1152" s="178" t="s">
        <v>150</v>
      </c>
      <c r="Q1152" s="52" t="s">
        <v>151</v>
      </c>
      <c r="R1152" s="178" t="s">
        <v>71</v>
      </c>
      <c r="S1152" s="222" t="s">
        <v>508</v>
      </c>
      <c r="T1152" s="140"/>
      <c r="U1152" s="175"/>
      <c r="V1152" s="21"/>
    </row>
    <row r="1153" spans="1:22" ht="16.5" customHeight="1" x14ac:dyDescent="0.25">
      <c r="A1153" s="175">
        <v>1130</v>
      </c>
      <c r="B1153" s="327"/>
      <c r="C1153" s="218">
        <v>44823</v>
      </c>
      <c r="D1153" s="218">
        <v>44823</v>
      </c>
      <c r="E1153" s="21" t="s">
        <v>38</v>
      </c>
      <c r="F1153" s="149">
        <v>868183038090465</v>
      </c>
      <c r="G1153" s="156"/>
      <c r="H1153" s="148" t="s">
        <v>138</v>
      </c>
      <c r="I1153" s="21"/>
      <c r="J1153" s="219" t="s">
        <v>158</v>
      </c>
      <c r="K1153" s="178"/>
      <c r="L1153" s="52" t="s">
        <v>161</v>
      </c>
      <c r="M1153" s="52"/>
      <c r="N1153" s="52" t="s">
        <v>40</v>
      </c>
      <c r="O1153" s="178"/>
      <c r="P1153" s="178" t="s">
        <v>150</v>
      </c>
      <c r="Q1153" s="52" t="s">
        <v>151</v>
      </c>
      <c r="R1153" s="178" t="s">
        <v>28</v>
      </c>
      <c r="S1153" s="222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327"/>
      <c r="C1154" s="218">
        <v>44823</v>
      </c>
      <c r="D1154" s="218">
        <v>44823</v>
      </c>
      <c r="E1154" s="21" t="s">
        <v>38</v>
      </c>
      <c r="F1154" s="149">
        <v>868183038077983</v>
      </c>
      <c r="G1154" s="156"/>
      <c r="H1154" s="148" t="s">
        <v>138</v>
      </c>
      <c r="I1154" s="21"/>
      <c r="J1154" s="219" t="s">
        <v>163</v>
      </c>
      <c r="K1154" s="178"/>
      <c r="L1154" s="52" t="s">
        <v>161</v>
      </c>
      <c r="M1154" s="52"/>
      <c r="N1154" s="52" t="s">
        <v>40</v>
      </c>
      <c r="O1154" s="178"/>
      <c r="P1154" s="178" t="s">
        <v>150</v>
      </c>
      <c r="Q1154" s="52" t="s">
        <v>151</v>
      </c>
      <c r="R1154" s="178" t="s">
        <v>28</v>
      </c>
      <c r="S1154" s="222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327"/>
      <c r="C1155" s="218">
        <v>44823</v>
      </c>
      <c r="D1155" s="218">
        <v>44823</v>
      </c>
      <c r="E1155" s="21" t="s">
        <v>38</v>
      </c>
      <c r="F1155" s="149">
        <v>868183038093006</v>
      </c>
      <c r="G1155" s="156"/>
      <c r="H1155" s="148" t="s">
        <v>138</v>
      </c>
      <c r="I1155" s="21"/>
      <c r="J1155" s="219" t="s">
        <v>158</v>
      </c>
      <c r="K1155" s="178"/>
      <c r="L1155" s="52" t="s">
        <v>161</v>
      </c>
      <c r="M1155" s="52"/>
      <c r="N1155" s="52" t="s">
        <v>40</v>
      </c>
      <c r="O1155" s="178"/>
      <c r="P1155" s="178" t="s">
        <v>150</v>
      </c>
      <c r="Q1155" s="52" t="s">
        <v>151</v>
      </c>
      <c r="R1155" s="178" t="s">
        <v>28</v>
      </c>
      <c r="S1155" s="222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327"/>
      <c r="C1156" s="218">
        <v>44823</v>
      </c>
      <c r="D1156" s="218">
        <v>44823</v>
      </c>
      <c r="E1156" s="21" t="s">
        <v>38</v>
      </c>
      <c r="F1156" s="149">
        <v>868183038077959</v>
      </c>
      <c r="G1156" s="156"/>
      <c r="H1156" s="148" t="s">
        <v>138</v>
      </c>
      <c r="I1156" s="21"/>
      <c r="J1156" s="219" t="s">
        <v>163</v>
      </c>
      <c r="K1156" s="178"/>
      <c r="L1156" s="52" t="s">
        <v>161</v>
      </c>
      <c r="M1156" s="52"/>
      <c r="N1156" s="52" t="s">
        <v>40</v>
      </c>
      <c r="O1156" s="178"/>
      <c r="P1156" s="178" t="s">
        <v>150</v>
      </c>
      <c r="Q1156" s="52" t="s">
        <v>151</v>
      </c>
      <c r="R1156" s="178" t="s">
        <v>28</v>
      </c>
      <c r="S1156" s="222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328"/>
      <c r="C1157" s="218">
        <v>44823</v>
      </c>
      <c r="D1157" s="218">
        <v>44823</v>
      </c>
      <c r="E1157" s="21" t="s">
        <v>38</v>
      </c>
      <c r="F1157" s="149">
        <v>868183038527797</v>
      </c>
      <c r="G1157" s="148"/>
      <c r="H1157" s="148" t="s">
        <v>138</v>
      </c>
      <c r="I1157" s="233"/>
      <c r="J1157" s="219" t="s">
        <v>163</v>
      </c>
      <c r="K1157" s="178"/>
      <c r="L1157" s="52" t="s">
        <v>161</v>
      </c>
      <c r="M1157" s="52"/>
      <c r="N1157" s="52" t="s">
        <v>40</v>
      </c>
      <c r="O1157" s="178"/>
      <c r="P1157" s="178" t="s">
        <v>150</v>
      </c>
      <c r="Q1157" s="52" t="s">
        <v>151</v>
      </c>
      <c r="R1157" s="178" t="s">
        <v>28</v>
      </c>
      <c r="S1157" s="222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326" t="s">
        <v>1025</v>
      </c>
      <c r="C1158" s="218">
        <v>44818</v>
      </c>
      <c r="D1158" s="218">
        <v>44825</v>
      </c>
      <c r="E1158" s="21" t="s">
        <v>38</v>
      </c>
      <c r="F1158" s="149">
        <v>868183033854857</v>
      </c>
      <c r="G1158" s="148"/>
      <c r="H1158" s="148" t="s">
        <v>138</v>
      </c>
      <c r="I1158" s="21"/>
      <c r="J1158" s="219" t="s">
        <v>139</v>
      </c>
      <c r="K1158" s="178" t="s">
        <v>667</v>
      </c>
      <c r="L1158" s="220"/>
      <c r="M1158" s="52" t="s">
        <v>161</v>
      </c>
      <c r="N1158" s="52" t="s">
        <v>149</v>
      </c>
      <c r="O1158" s="178"/>
      <c r="P1158" s="178" t="s">
        <v>150</v>
      </c>
      <c r="Q1158" s="52" t="s">
        <v>151</v>
      </c>
      <c r="R1158" s="178" t="s">
        <v>71</v>
      </c>
      <c r="S1158" s="222" t="s">
        <v>1080</v>
      </c>
      <c r="T1158" s="140"/>
      <c r="U1158" s="175"/>
      <c r="V1158" s="21"/>
    </row>
    <row r="1159" spans="1:22" ht="16.5" customHeight="1" x14ac:dyDescent="0.25">
      <c r="A1159" s="175">
        <v>1136</v>
      </c>
      <c r="B1159" s="327"/>
      <c r="C1159" s="218">
        <v>44818</v>
      </c>
      <c r="D1159" s="218">
        <v>44825</v>
      </c>
      <c r="E1159" s="21" t="s">
        <v>16</v>
      </c>
      <c r="F1159" s="149">
        <v>863586034525950</v>
      </c>
      <c r="G1159" s="156"/>
      <c r="H1159" s="148" t="s">
        <v>138</v>
      </c>
      <c r="I1159" s="233" t="s">
        <v>1081</v>
      </c>
      <c r="J1159" s="103" t="s">
        <v>219</v>
      </c>
      <c r="K1159" s="178" t="s">
        <v>980</v>
      </c>
      <c r="L1159" s="184" t="s">
        <v>154</v>
      </c>
      <c r="M1159" s="184" t="s">
        <v>142</v>
      </c>
      <c r="N1159" s="52" t="s">
        <v>216</v>
      </c>
      <c r="O1159" s="178"/>
      <c r="P1159" s="178" t="s">
        <v>150</v>
      </c>
      <c r="Q1159" s="52" t="s">
        <v>151</v>
      </c>
      <c r="R1159" s="178" t="s">
        <v>28</v>
      </c>
      <c r="S1159" s="222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327"/>
      <c r="C1160" s="218">
        <v>44818</v>
      </c>
      <c r="D1160" s="218">
        <v>44825</v>
      </c>
      <c r="E1160" s="21" t="s">
        <v>16</v>
      </c>
      <c r="F1160" s="149">
        <v>861694031782210</v>
      </c>
      <c r="G1160" s="156"/>
      <c r="H1160" s="148" t="s">
        <v>138</v>
      </c>
      <c r="I1160" s="148"/>
      <c r="J1160" s="103" t="s">
        <v>219</v>
      </c>
      <c r="K1160" s="138" t="s">
        <v>398</v>
      </c>
      <c r="L1160" s="184" t="s">
        <v>154</v>
      </c>
      <c r="M1160" s="184" t="s">
        <v>142</v>
      </c>
      <c r="N1160" s="150" t="s">
        <v>408</v>
      </c>
      <c r="O1160" s="138"/>
      <c r="P1160" s="138" t="s">
        <v>166</v>
      </c>
      <c r="Q1160" s="150" t="s">
        <v>151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328"/>
      <c r="C1161" s="218">
        <v>44818</v>
      </c>
      <c r="D1161" s="218">
        <v>44825</v>
      </c>
      <c r="E1161" s="21" t="s">
        <v>16</v>
      </c>
      <c r="F1161" s="149">
        <v>866104024788005</v>
      </c>
      <c r="G1161" s="156"/>
      <c r="H1161" s="148" t="s">
        <v>138</v>
      </c>
      <c r="I1161" s="148"/>
      <c r="J1161" s="103" t="s">
        <v>219</v>
      </c>
      <c r="K1161" s="138" t="s">
        <v>140</v>
      </c>
      <c r="L1161" s="184" t="s">
        <v>142</v>
      </c>
      <c r="M1161" s="150"/>
      <c r="N1161" s="150" t="s">
        <v>408</v>
      </c>
      <c r="O1161" s="138"/>
      <c r="P1161" s="138" t="s">
        <v>166</v>
      </c>
      <c r="Q1161" s="150" t="s">
        <v>151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326" t="s">
        <v>471</v>
      </c>
      <c r="C1162" s="218">
        <v>44830</v>
      </c>
      <c r="D1162" s="218">
        <v>44831</v>
      </c>
      <c r="E1162" s="21" t="s">
        <v>38</v>
      </c>
      <c r="F1162" s="22">
        <v>868183035911515</v>
      </c>
      <c r="G1162" s="21"/>
      <c r="H1162" s="21" t="s">
        <v>138</v>
      </c>
      <c r="I1162" s="21"/>
      <c r="J1162" s="219" t="s">
        <v>469</v>
      </c>
      <c r="K1162" s="178"/>
      <c r="L1162" s="220" t="s">
        <v>160</v>
      </c>
      <c r="M1162" s="52" t="s">
        <v>161</v>
      </c>
      <c r="N1162" s="52" t="s">
        <v>40</v>
      </c>
      <c r="O1162" s="178"/>
      <c r="P1162" s="178" t="s">
        <v>150</v>
      </c>
      <c r="Q1162" s="52" t="s">
        <v>70</v>
      </c>
      <c r="R1162" s="178" t="s">
        <v>28</v>
      </c>
      <c r="S1162" s="222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327"/>
      <c r="C1163" s="218">
        <v>44830</v>
      </c>
      <c r="D1163" s="218">
        <v>44831</v>
      </c>
      <c r="E1163" s="21" t="s">
        <v>38</v>
      </c>
      <c r="F1163" s="22">
        <v>867857039940429</v>
      </c>
      <c r="G1163" s="21"/>
      <c r="H1163" s="21" t="s">
        <v>138</v>
      </c>
      <c r="I1163" s="21" t="s">
        <v>1082</v>
      </c>
      <c r="J1163" s="219" t="s">
        <v>469</v>
      </c>
      <c r="K1163" s="178" t="s">
        <v>1083</v>
      </c>
      <c r="L1163" s="220" t="s">
        <v>160</v>
      </c>
      <c r="M1163" s="52" t="s">
        <v>161</v>
      </c>
      <c r="N1163" s="52" t="s">
        <v>1084</v>
      </c>
      <c r="O1163" s="178"/>
      <c r="P1163" s="178" t="s">
        <v>150</v>
      </c>
      <c r="Q1163" s="52" t="s">
        <v>70</v>
      </c>
      <c r="R1163" s="178" t="s">
        <v>28</v>
      </c>
      <c r="S1163" s="222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327"/>
      <c r="C1164" s="218">
        <v>44830</v>
      </c>
      <c r="D1164" s="218">
        <v>44831</v>
      </c>
      <c r="E1164" s="21" t="s">
        <v>38</v>
      </c>
      <c r="F1164" s="22">
        <v>867857039910653</v>
      </c>
      <c r="G1164" s="21"/>
      <c r="H1164" s="21" t="s">
        <v>138</v>
      </c>
      <c r="I1164" s="21"/>
      <c r="J1164" s="219" t="s">
        <v>469</v>
      </c>
      <c r="K1164" s="178" t="s">
        <v>1085</v>
      </c>
      <c r="L1164" s="220" t="s">
        <v>233</v>
      </c>
      <c r="M1164" s="52" t="s">
        <v>161</v>
      </c>
      <c r="N1164" s="52" t="s">
        <v>548</v>
      </c>
      <c r="O1164" s="178"/>
      <c r="P1164" s="178" t="s">
        <v>150</v>
      </c>
      <c r="Q1164" s="52" t="s">
        <v>70</v>
      </c>
      <c r="R1164" s="178" t="s">
        <v>71</v>
      </c>
      <c r="S1164" s="222" t="s">
        <v>177</v>
      </c>
      <c r="T1164" s="140"/>
      <c r="U1164" s="175"/>
      <c r="V1164" s="21"/>
    </row>
    <row r="1165" spans="1:22" ht="16.5" customHeight="1" x14ac:dyDescent="0.25">
      <c r="A1165" s="175">
        <v>1142</v>
      </c>
      <c r="B1165" s="327"/>
      <c r="C1165" s="218">
        <v>44830</v>
      </c>
      <c r="D1165" s="218">
        <v>44831</v>
      </c>
      <c r="E1165" s="21" t="s">
        <v>38</v>
      </c>
      <c r="F1165" s="22">
        <v>867857039936641</v>
      </c>
      <c r="G1165" s="21"/>
      <c r="H1165" s="21" t="s">
        <v>138</v>
      </c>
      <c r="I1165" s="21"/>
      <c r="J1165" s="219" t="s">
        <v>469</v>
      </c>
      <c r="K1165" s="178" t="s">
        <v>377</v>
      </c>
      <c r="L1165" s="178" t="s">
        <v>220</v>
      </c>
      <c r="M1165" s="52" t="s">
        <v>161</v>
      </c>
      <c r="N1165" s="52" t="s">
        <v>40</v>
      </c>
      <c r="O1165" s="178"/>
      <c r="P1165" s="178" t="s">
        <v>150</v>
      </c>
      <c r="Q1165" s="52" t="s">
        <v>70</v>
      </c>
      <c r="R1165" s="178" t="s">
        <v>28</v>
      </c>
      <c r="S1165" s="222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327"/>
      <c r="C1166" s="218">
        <v>44830</v>
      </c>
      <c r="D1166" s="218">
        <v>44831</v>
      </c>
      <c r="E1166" s="21" t="s">
        <v>38</v>
      </c>
      <c r="F1166" s="22">
        <v>868183037796872</v>
      </c>
      <c r="G1166" s="21"/>
      <c r="H1166" s="21" t="s">
        <v>138</v>
      </c>
      <c r="I1166" s="21"/>
      <c r="J1166" s="219" t="s">
        <v>469</v>
      </c>
      <c r="K1166" s="178"/>
      <c r="L1166" s="220" t="s">
        <v>160</v>
      </c>
      <c r="M1166" s="52" t="s">
        <v>161</v>
      </c>
      <c r="N1166" s="52" t="s">
        <v>40</v>
      </c>
      <c r="O1166" s="178"/>
      <c r="P1166" s="178" t="s">
        <v>150</v>
      </c>
      <c r="Q1166" s="52" t="s">
        <v>70</v>
      </c>
      <c r="R1166" s="178" t="s">
        <v>28</v>
      </c>
      <c r="S1166" s="222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327"/>
      <c r="C1167" s="218">
        <v>44830</v>
      </c>
      <c r="D1167" s="218">
        <v>44831</v>
      </c>
      <c r="E1167" s="21" t="s">
        <v>38</v>
      </c>
      <c r="F1167" s="22">
        <v>868183034697982</v>
      </c>
      <c r="G1167" s="21"/>
      <c r="H1167" s="21" t="s">
        <v>138</v>
      </c>
      <c r="I1167" s="233"/>
      <c r="J1167" s="219" t="s">
        <v>469</v>
      </c>
      <c r="K1167" s="178"/>
      <c r="L1167" s="178" t="s">
        <v>160</v>
      </c>
      <c r="M1167" s="52" t="s">
        <v>161</v>
      </c>
      <c r="N1167" s="52" t="s">
        <v>40</v>
      </c>
      <c r="O1167" s="178"/>
      <c r="P1167" s="178" t="s">
        <v>150</v>
      </c>
      <c r="Q1167" s="52" t="s">
        <v>70</v>
      </c>
      <c r="R1167" s="178" t="s">
        <v>28</v>
      </c>
      <c r="S1167" s="222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327"/>
      <c r="C1168" s="218">
        <v>44830</v>
      </c>
      <c r="D1168" s="218">
        <v>44831</v>
      </c>
      <c r="E1168" s="21" t="s">
        <v>38</v>
      </c>
      <c r="F1168" s="22">
        <v>868183035873178</v>
      </c>
      <c r="G1168" s="21"/>
      <c r="H1168" s="21" t="s">
        <v>138</v>
      </c>
      <c r="I1168" s="233"/>
      <c r="J1168" s="219" t="s">
        <v>469</v>
      </c>
      <c r="K1168" s="178" t="s">
        <v>164</v>
      </c>
      <c r="L1168" s="178" t="s">
        <v>160</v>
      </c>
      <c r="M1168" s="52" t="s">
        <v>161</v>
      </c>
      <c r="N1168" s="52" t="s">
        <v>1086</v>
      </c>
      <c r="O1168" s="178"/>
      <c r="P1168" s="178" t="s">
        <v>150</v>
      </c>
      <c r="Q1168" s="52" t="s">
        <v>70</v>
      </c>
      <c r="R1168" s="178" t="s">
        <v>71</v>
      </c>
      <c r="S1168" s="222" t="s">
        <v>1087</v>
      </c>
      <c r="T1168" s="140"/>
      <c r="U1168" s="175"/>
      <c r="V1168" s="21"/>
    </row>
    <row r="1169" spans="1:22" ht="16.5" customHeight="1" x14ac:dyDescent="0.25">
      <c r="A1169" s="175">
        <v>1146</v>
      </c>
      <c r="B1169" s="327"/>
      <c r="C1169" s="218">
        <v>44830</v>
      </c>
      <c r="D1169" s="218">
        <v>44831</v>
      </c>
      <c r="E1169" s="21" t="s">
        <v>38</v>
      </c>
      <c r="F1169" s="22">
        <v>868183037845117</v>
      </c>
      <c r="G1169" s="21"/>
      <c r="H1169" s="21" t="s">
        <v>138</v>
      </c>
      <c r="I1169" s="45"/>
      <c r="J1169" s="219" t="s">
        <v>469</v>
      </c>
      <c r="K1169" s="178" t="s">
        <v>1088</v>
      </c>
      <c r="L1169" s="178" t="s">
        <v>161</v>
      </c>
      <c r="M1169" s="52"/>
      <c r="N1169" s="52" t="s">
        <v>1089</v>
      </c>
      <c r="O1169" s="178"/>
      <c r="P1169" s="178" t="s">
        <v>150</v>
      </c>
      <c r="Q1169" s="52" t="s">
        <v>70</v>
      </c>
      <c r="R1169" s="178" t="s">
        <v>28</v>
      </c>
      <c r="S1169" s="222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327"/>
      <c r="C1170" s="218">
        <v>44830</v>
      </c>
      <c r="D1170" s="218">
        <v>44831</v>
      </c>
      <c r="E1170" s="21" t="s">
        <v>38</v>
      </c>
      <c r="F1170" s="22">
        <v>868183034752100</v>
      </c>
      <c r="G1170" s="21" t="s">
        <v>195</v>
      </c>
      <c r="H1170" s="21" t="s">
        <v>138</v>
      </c>
      <c r="I1170" s="21" t="s">
        <v>1090</v>
      </c>
      <c r="J1170" s="219" t="s">
        <v>469</v>
      </c>
      <c r="K1170" s="178"/>
      <c r="L1170" s="178" t="s">
        <v>160</v>
      </c>
      <c r="M1170" s="52" t="s">
        <v>161</v>
      </c>
      <c r="N1170" s="52" t="s">
        <v>40</v>
      </c>
      <c r="O1170" s="178"/>
      <c r="P1170" s="178" t="s">
        <v>150</v>
      </c>
      <c r="Q1170" s="52" t="s">
        <v>70</v>
      </c>
      <c r="R1170" s="178" t="s">
        <v>28</v>
      </c>
      <c r="S1170" s="222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328"/>
      <c r="C1171" s="218">
        <v>44830</v>
      </c>
      <c r="D1171" s="218">
        <v>44831</v>
      </c>
      <c r="E1171" s="21" t="s">
        <v>100</v>
      </c>
      <c r="F1171" s="3">
        <v>868183038610163</v>
      </c>
      <c r="G1171" s="21"/>
      <c r="H1171" s="21" t="s">
        <v>138</v>
      </c>
      <c r="I1171" s="21"/>
      <c r="J1171" s="219" t="s">
        <v>270</v>
      </c>
      <c r="K1171" s="178" t="s">
        <v>216</v>
      </c>
      <c r="L1171" s="220" t="s">
        <v>160</v>
      </c>
      <c r="M1171" s="52" t="s">
        <v>161</v>
      </c>
      <c r="N1171" s="52" t="s">
        <v>40</v>
      </c>
      <c r="O1171" s="178"/>
      <c r="P1171" s="178" t="s">
        <v>150</v>
      </c>
      <c r="Q1171" s="52" t="s">
        <v>70</v>
      </c>
      <c r="R1171" s="178" t="s">
        <v>28</v>
      </c>
      <c r="S1171" s="222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326" t="s">
        <v>331</v>
      </c>
      <c r="C1172" s="218">
        <v>44817</v>
      </c>
      <c r="D1172" s="218">
        <v>44824</v>
      </c>
      <c r="E1172" s="21" t="s">
        <v>38</v>
      </c>
      <c r="F1172" s="149">
        <v>868183034762703</v>
      </c>
      <c r="G1172" s="148" t="s">
        <v>144</v>
      </c>
      <c r="H1172" s="148" t="s">
        <v>138</v>
      </c>
      <c r="I1172" s="21"/>
      <c r="J1172" s="219" t="s">
        <v>475</v>
      </c>
      <c r="K1172" s="178" t="s">
        <v>1091</v>
      </c>
      <c r="L1172" s="220" t="s">
        <v>383</v>
      </c>
      <c r="M1172" s="52" t="s">
        <v>161</v>
      </c>
      <c r="N1172" s="52" t="s">
        <v>40</v>
      </c>
      <c r="O1172" s="178"/>
      <c r="P1172" s="178" t="s">
        <v>150</v>
      </c>
      <c r="Q1172" s="52" t="s">
        <v>151</v>
      </c>
      <c r="R1172" s="178" t="s">
        <v>28</v>
      </c>
      <c r="S1172" s="222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328"/>
      <c r="C1173" s="218">
        <v>44819</v>
      </c>
      <c r="D1173" s="218">
        <v>44824</v>
      </c>
      <c r="E1173" s="21" t="s">
        <v>38</v>
      </c>
      <c r="F1173" s="149">
        <v>868183034656764</v>
      </c>
      <c r="G1173" s="148" t="s">
        <v>144</v>
      </c>
      <c r="H1173" s="148" t="s">
        <v>138</v>
      </c>
      <c r="I1173" s="21"/>
      <c r="J1173" s="219" t="s">
        <v>475</v>
      </c>
      <c r="K1173" s="178" t="s">
        <v>1092</v>
      </c>
      <c r="L1173" s="220"/>
      <c r="M1173" s="52" t="s">
        <v>161</v>
      </c>
      <c r="N1173" s="52" t="s">
        <v>591</v>
      </c>
      <c r="O1173" s="178"/>
      <c r="P1173" s="178" t="s">
        <v>166</v>
      </c>
      <c r="Q1173" s="52" t="s">
        <v>151</v>
      </c>
      <c r="R1173" s="178" t="s">
        <v>23</v>
      </c>
      <c r="S1173" s="222" t="s">
        <v>26</v>
      </c>
      <c r="T1173" s="140"/>
      <c r="U1173" s="175"/>
      <c r="V1173" s="21"/>
    </row>
    <row r="1174" spans="1:22" ht="16.5" customHeight="1" x14ac:dyDescent="0.25">
      <c r="A1174" s="329" t="s">
        <v>87</v>
      </c>
      <c r="B1174" s="330"/>
      <c r="C1174" s="330"/>
      <c r="D1174" s="330"/>
      <c r="E1174" s="330"/>
      <c r="F1174" s="330"/>
      <c r="G1174" s="330"/>
      <c r="H1174" s="330"/>
      <c r="I1174" s="330"/>
      <c r="J1174" s="330"/>
      <c r="K1174" s="330"/>
      <c r="L1174" s="330"/>
      <c r="M1174" s="330"/>
      <c r="N1174" s="330"/>
      <c r="O1174" s="330"/>
      <c r="P1174" s="330"/>
      <c r="Q1174" s="330"/>
      <c r="R1174" s="330"/>
      <c r="S1174" s="330"/>
      <c r="T1174" s="330"/>
      <c r="U1174" s="331"/>
      <c r="V1174" s="21"/>
    </row>
    <row r="1175" spans="1:22" ht="16.5" customHeight="1" x14ac:dyDescent="0.25">
      <c r="A1175" s="332"/>
      <c r="B1175" s="333"/>
      <c r="C1175" s="333"/>
      <c r="D1175" s="333"/>
      <c r="E1175" s="333"/>
      <c r="F1175" s="333"/>
      <c r="G1175" s="333"/>
      <c r="H1175" s="333"/>
      <c r="I1175" s="333"/>
      <c r="J1175" s="333"/>
      <c r="K1175" s="333"/>
      <c r="L1175" s="333"/>
      <c r="M1175" s="333"/>
      <c r="N1175" s="333"/>
      <c r="O1175" s="333"/>
      <c r="P1175" s="333"/>
      <c r="Q1175" s="333"/>
      <c r="R1175" s="333"/>
      <c r="S1175" s="333"/>
      <c r="T1175" s="335"/>
      <c r="U1175" s="334"/>
      <c r="V1175" s="21"/>
    </row>
    <row r="1176" spans="1:22" ht="16.5" customHeight="1" x14ac:dyDescent="0.25">
      <c r="A1176" s="244">
        <v>1151</v>
      </c>
      <c r="B1176" s="395" t="s">
        <v>502</v>
      </c>
      <c r="C1176" s="249">
        <v>44654</v>
      </c>
      <c r="D1176" s="249">
        <v>44841</v>
      </c>
      <c r="E1176" s="255" t="s">
        <v>541</v>
      </c>
      <c r="F1176" s="302" t="s">
        <v>1093</v>
      </c>
      <c r="G1176" s="251"/>
      <c r="H1176" s="250" t="s">
        <v>157</v>
      </c>
      <c r="I1176" s="251"/>
      <c r="J1176" s="252">
        <v>125212203250.21001</v>
      </c>
      <c r="K1176" s="260" t="s">
        <v>216</v>
      </c>
      <c r="L1176" s="253" t="s">
        <v>1094</v>
      </c>
      <c r="M1176" s="254"/>
      <c r="N1176" s="253" t="s">
        <v>1095</v>
      </c>
      <c r="O1176" s="254"/>
      <c r="P1176" s="313" t="s">
        <v>150</v>
      </c>
      <c r="Q1176" s="253" t="s">
        <v>70</v>
      </c>
      <c r="R1176" s="253" t="s">
        <v>28</v>
      </c>
      <c r="S1176" s="255" t="s">
        <v>31</v>
      </c>
      <c r="T1176" s="245"/>
      <c r="U1176" s="175"/>
      <c r="V1176" s="21"/>
    </row>
    <row r="1177" spans="1:22" ht="16.5" customHeight="1" x14ac:dyDescent="0.25">
      <c r="A1177" s="244">
        <v>1152</v>
      </c>
      <c r="B1177" s="395"/>
      <c r="C1177" s="262">
        <v>44837</v>
      </c>
      <c r="D1177" s="262">
        <v>44841</v>
      </c>
      <c r="E1177" s="255" t="s">
        <v>132</v>
      </c>
      <c r="F1177" s="232">
        <v>862205051192849</v>
      </c>
      <c r="G1177" s="295"/>
      <c r="H1177" s="259" t="s">
        <v>138</v>
      </c>
      <c r="I1177" s="295"/>
      <c r="J1177" s="296"/>
      <c r="K1177" s="260" t="s">
        <v>1096</v>
      </c>
      <c r="L1177" s="296"/>
      <c r="M1177" s="296"/>
      <c r="N1177" s="260" t="s">
        <v>899</v>
      </c>
      <c r="O1177" s="296"/>
      <c r="P1177" s="299" t="s">
        <v>166</v>
      </c>
      <c r="Q1177" s="260" t="s">
        <v>1097</v>
      </c>
      <c r="R1177" s="260" t="s">
        <v>23</v>
      </c>
      <c r="S1177" s="259" t="s">
        <v>24</v>
      </c>
      <c r="T1177" s="245"/>
      <c r="U1177" s="175"/>
      <c r="V1177" s="21"/>
    </row>
    <row r="1178" spans="1:22" ht="16.5" customHeight="1" x14ac:dyDescent="0.25">
      <c r="A1178" s="244">
        <v>1153</v>
      </c>
      <c r="B1178" s="395"/>
      <c r="C1178" s="249">
        <v>44837</v>
      </c>
      <c r="D1178" s="249">
        <v>44841</v>
      </c>
      <c r="E1178" s="255" t="s">
        <v>38</v>
      </c>
      <c r="F1178" s="303">
        <v>868183034639091</v>
      </c>
      <c r="G1178" s="251"/>
      <c r="H1178" s="255" t="s">
        <v>138</v>
      </c>
      <c r="I1178" s="251"/>
      <c r="J1178" s="257">
        <v>125212203114.16</v>
      </c>
      <c r="K1178" s="255" t="s">
        <v>1098</v>
      </c>
      <c r="L1178" s="253" t="s">
        <v>305</v>
      </c>
      <c r="M1178" s="255" t="s">
        <v>160</v>
      </c>
      <c r="N1178" s="253" t="s">
        <v>1099</v>
      </c>
      <c r="O1178" s="254"/>
      <c r="P1178" s="313" t="s">
        <v>150</v>
      </c>
      <c r="Q1178" s="253" t="s">
        <v>1100</v>
      </c>
      <c r="R1178" s="253" t="s">
        <v>23</v>
      </c>
      <c r="S1178" s="255" t="s">
        <v>285</v>
      </c>
      <c r="T1178" s="245"/>
      <c r="U1178" s="175"/>
      <c r="V1178" s="21"/>
    </row>
    <row r="1179" spans="1:22" ht="16.5" customHeight="1" x14ac:dyDescent="0.25">
      <c r="A1179" s="244">
        <v>1154</v>
      </c>
      <c r="B1179" s="395"/>
      <c r="C1179" s="249">
        <v>44837</v>
      </c>
      <c r="D1179" s="249">
        <v>44841</v>
      </c>
      <c r="E1179" s="255" t="s">
        <v>38</v>
      </c>
      <c r="F1179" s="303">
        <v>868183034620083</v>
      </c>
      <c r="G1179" s="251"/>
      <c r="H1179" s="255" t="s">
        <v>138</v>
      </c>
      <c r="I1179" s="251"/>
      <c r="J1179" s="253" t="s">
        <v>1101</v>
      </c>
      <c r="K1179" s="253" t="s">
        <v>216</v>
      </c>
      <c r="L1179" s="253" t="s">
        <v>237</v>
      </c>
      <c r="M1179" s="255" t="s">
        <v>160</v>
      </c>
      <c r="N1179" s="253" t="s">
        <v>193</v>
      </c>
      <c r="O1179" s="254"/>
      <c r="P1179" s="313" t="s">
        <v>150</v>
      </c>
      <c r="Q1179" s="253" t="s">
        <v>1100</v>
      </c>
      <c r="R1179" s="253" t="s">
        <v>28</v>
      </c>
      <c r="S1179" s="255" t="s">
        <v>30</v>
      </c>
      <c r="T1179" s="245"/>
      <c r="U1179" s="175"/>
      <c r="V1179" s="21"/>
    </row>
    <row r="1180" spans="1:22" ht="16.5" customHeight="1" x14ac:dyDescent="0.25">
      <c r="A1180" s="244">
        <v>1155</v>
      </c>
      <c r="B1180" s="395"/>
      <c r="C1180" s="249">
        <v>44837</v>
      </c>
      <c r="D1180" s="249">
        <v>44841</v>
      </c>
      <c r="E1180" s="255" t="s">
        <v>38</v>
      </c>
      <c r="F1180" s="303">
        <v>868183038054982</v>
      </c>
      <c r="G1180" s="251"/>
      <c r="H1180" s="255" t="s">
        <v>138</v>
      </c>
      <c r="I1180" s="255" t="s">
        <v>1102</v>
      </c>
      <c r="J1180" s="252">
        <v>125212203114.16</v>
      </c>
      <c r="K1180" s="254"/>
      <c r="L1180" s="253" t="s">
        <v>273</v>
      </c>
      <c r="M1180" s="255" t="s">
        <v>160</v>
      </c>
      <c r="N1180" s="253" t="s">
        <v>40</v>
      </c>
      <c r="O1180" s="254"/>
      <c r="P1180" s="313" t="s">
        <v>150</v>
      </c>
      <c r="Q1180" s="253" t="s">
        <v>70</v>
      </c>
      <c r="R1180" s="253" t="s">
        <v>28</v>
      </c>
      <c r="S1180" s="255" t="s">
        <v>30</v>
      </c>
      <c r="T1180" s="245"/>
      <c r="U1180" s="175"/>
      <c r="V1180" s="21"/>
    </row>
    <row r="1181" spans="1:22" ht="16.5" customHeight="1" x14ac:dyDescent="0.25">
      <c r="A1181" s="244">
        <v>1156</v>
      </c>
      <c r="B1181" s="395"/>
      <c r="C1181" s="249">
        <v>44837</v>
      </c>
      <c r="D1181" s="249">
        <v>44841</v>
      </c>
      <c r="E1181" s="255" t="s">
        <v>38</v>
      </c>
      <c r="F1181" s="303">
        <v>868183034531082</v>
      </c>
      <c r="G1181" s="251"/>
      <c r="H1181" s="255" t="s">
        <v>138</v>
      </c>
      <c r="I1181" s="251"/>
      <c r="J1181" s="252">
        <v>125212203114.16</v>
      </c>
      <c r="K1181" s="253" t="s">
        <v>35</v>
      </c>
      <c r="L1181" s="254"/>
      <c r="M1181" s="255" t="s">
        <v>160</v>
      </c>
      <c r="N1181" s="253" t="s">
        <v>172</v>
      </c>
      <c r="O1181" s="254"/>
      <c r="P1181" s="313" t="s">
        <v>150</v>
      </c>
      <c r="Q1181" s="253" t="s">
        <v>1100</v>
      </c>
      <c r="R1181" s="253" t="s">
        <v>28</v>
      </c>
      <c r="S1181" s="255" t="s">
        <v>30</v>
      </c>
      <c r="T1181" s="245"/>
      <c r="U1181" s="175"/>
      <c r="V1181" s="21"/>
    </row>
    <row r="1182" spans="1:22" ht="16.5" customHeight="1" x14ac:dyDescent="0.25">
      <c r="A1182" s="244">
        <v>1157</v>
      </c>
      <c r="B1182" s="395"/>
      <c r="C1182" s="249">
        <v>44837</v>
      </c>
      <c r="D1182" s="249">
        <v>44841</v>
      </c>
      <c r="E1182" s="255" t="s">
        <v>38</v>
      </c>
      <c r="F1182" s="303">
        <v>867857039938233</v>
      </c>
      <c r="G1182" s="251"/>
      <c r="H1182" s="255" t="s">
        <v>138</v>
      </c>
      <c r="I1182" s="251"/>
      <c r="J1182" s="252">
        <v>14225007016.01</v>
      </c>
      <c r="K1182" s="253" t="s">
        <v>187</v>
      </c>
      <c r="L1182" s="253" t="s">
        <v>273</v>
      </c>
      <c r="M1182" s="255" t="s">
        <v>160</v>
      </c>
      <c r="N1182" s="253" t="s">
        <v>301</v>
      </c>
      <c r="O1182" s="254"/>
      <c r="P1182" s="313" t="s">
        <v>150</v>
      </c>
      <c r="Q1182" s="253" t="s">
        <v>70</v>
      </c>
      <c r="R1182" s="253" t="s">
        <v>28</v>
      </c>
      <c r="S1182" s="255" t="s">
        <v>302</v>
      </c>
      <c r="T1182" s="245"/>
      <c r="U1182" s="175"/>
      <c r="V1182" s="21"/>
    </row>
    <row r="1183" spans="1:22" ht="16.5" customHeight="1" x14ac:dyDescent="0.25">
      <c r="A1183" s="244">
        <v>1158</v>
      </c>
      <c r="B1183" s="395"/>
      <c r="C1183" s="249">
        <v>44837</v>
      </c>
      <c r="D1183" s="249">
        <v>44841</v>
      </c>
      <c r="E1183" s="255" t="s">
        <v>38</v>
      </c>
      <c r="F1183" s="303">
        <v>868183038518820</v>
      </c>
      <c r="G1183" s="251"/>
      <c r="H1183" s="255" t="s">
        <v>138</v>
      </c>
      <c r="I1183" s="255" t="s">
        <v>190</v>
      </c>
      <c r="J1183" s="252">
        <v>125212203114.16</v>
      </c>
      <c r="K1183" s="253" t="s">
        <v>216</v>
      </c>
      <c r="L1183" s="255" t="s">
        <v>160</v>
      </c>
      <c r="M1183" s="255" t="s">
        <v>160</v>
      </c>
      <c r="N1183" s="253" t="s">
        <v>40</v>
      </c>
      <c r="O1183" s="254"/>
      <c r="P1183" s="313" t="s">
        <v>150</v>
      </c>
      <c r="Q1183" s="253" t="s">
        <v>70</v>
      </c>
      <c r="R1183" s="253" t="s">
        <v>28</v>
      </c>
      <c r="S1183" s="251"/>
      <c r="T1183" s="245"/>
      <c r="U1183" s="175"/>
      <c r="V1183" s="21"/>
    </row>
    <row r="1184" spans="1:22" ht="16.5" customHeight="1" x14ac:dyDescent="0.25">
      <c r="A1184" s="244">
        <v>1159</v>
      </c>
      <c r="B1184" s="395"/>
      <c r="C1184" s="249">
        <v>44837</v>
      </c>
      <c r="D1184" s="249">
        <v>44841</v>
      </c>
      <c r="E1184" s="255" t="s">
        <v>38</v>
      </c>
      <c r="F1184" s="303">
        <v>868183033877502</v>
      </c>
      <c r="G1184" s="251"/>
      <c r="H1184" s="255" t="s">
        <v>138</v>
      </c>
      <c r="I1184" s="251"/>
      <c r="J1184" s="252">
        <v>125212203114.17</v>
      </c>
      <c r="K1184" s="253" t="s">
        <v>187</v>
      </c>
      <c r="L1184" s="253" t="s">
        <v>369</v>
      </c>
      <c r="M1184" s="255" t="s">
        <v>160</v>
      </c>
      <c r="N1184" s="253" t="s">
        <v>301</v>
      </c>
      <c r="O1184" s="254"/>
      <c r="P1184" s="313" t="s">
        <v>150</v>
      </c>
      <c r="Q1184" s="253" t="s">
        <v>70</v>
      </c>
      <c r="R1184" s="253" t="s">
        <v>28</v>
      </c>
      <c r="S1184" s="255" t="s">
        <v>302</v>
      </c>
      <c r="T1184" s="245"/>
      <c r="U1184" s="175"/>
      <c r="V1184" s="21"/>
    </row>
    <row r="1185" spans="1:22" ht="16.5" customHeight="1" x14ac:dyDescent="0.25">
      <c r="A1185" s="244">
        <v>1160</v>
      </c>
      <c r="B1185" s="395"/>
      <c r="C1185" s="249">
        <v>44837</v>
      </c>
      <c r="D1185" s="249">
        <v>44841</v>
      </c>
      <c r="E1185" s="255" t="s">
        <v>38</v>
      </c>
      <c r="F1185" s="303">
        <v>868183038027681</v>
      </c>
      <c r="G1185" s="251"/>
      <c r="H1185" s="255" t="s">
        <v>138</v>
      </c>
      <c r="I1185" s="251"/>
      <c r="J1185" s="252">
        <v>125212203114.17</v>
      </c>
      <c r="K1185" s="253" t="s">
        <v>1103</v>
      </c>
      <c r="L1185" s="253" t="s">
        <v>273</v>
      </c>
      <c r="M1185" s="255" t="s">
        <v>160</v>
      </c>
      <c r="N1185" s="253" t="s">
        <v>1104</v>
      </c>
      <c r="O1185" s="254"/>
      <c r="P1185" s="313" t="s">
        <v>150</v>
      </c>
      <c r="Q1185" s="253" t="s">
        <v>1097</v>
      </c>
      <c r="R1185" s="253" t="s">
        <v>23</v>
      </c>
      <c r="S1185" s="255" t="s">
        <v>285</v>
      </c>
      <c r="T1185" s="245"/>
      <c r="U1185" s="175"/>
      <c r="V1185" s="21"/>
    </row>
    <row r="1186" spans="1:22" ht="16.5" customHeight="1" x14ac:dyDescent="0.25">
      <c r="A1186" s="244">
        <v>1161</v>
      </c>
      <c r="B1186" s="395"/>
      <c r="C1186" s="249">
        <v>44837</v>
      </c>
      <c r="D1186" s="249">
        <v>44841</v>
      </c>
      <c r="E1186" s="255" t="s">
        <v>38</v>
      </c>
      <c r="F1186" s="303">
        <v>868183034626445</v>
      </c>
      <c r="G1186" s="251"/>
      <c r="H1186" s="255" t="s">
        <v>138</v>
      </c>
      <c r="I1186" s="251"/>
      <c r="J1186" s="254"/>
      <c r="K1186" s="253" t="s">
        <v>1105</v>
      </c>
      <c r="L1186" s="254"/>
      <c r="M1186" s="255" t="s">
        <v>160</v>
      </c>
      <c r="N1186" s="253" t="s">
        <v>899</v>
      </c>
      <c r="O1186" s="254"/>
      <c r="P1186" s="313" t="s">
        <v>166</v>
      </c>
      <c r="Q1186" s="253" t="s">
        <v>1097</v>
      </c>
      <c r="R1186" s="253" t="s">
        <v>23</v>
      </c>
      <c r="S1186" s="255" t="s">
        <v>24</v>
      </c>
      <c r="T1186" s="245"/>
      <c r="U1186" s="175"/>
      <c r="V1186" s="21"/>
    </row>
    <row r="1187" spans="1:22" ht="16.5" customHeight="1" x14ac:dyDescent="0.25">
      <c r="A1187" s="244">
        <v>1162</v>
      </c>
      <c r="B1187" s="395"/>
      <c r="C1187" s="249">
        <v>44837</v>
      </c>
      <c r="D1187" s="249">
        <v>44841</v>
      </c>
      <c r="E1187" s="255" t="s">
        <v>38</v>
      </c>
      <c r="F1187" s="303">
        <v>868183037863979</v>
      </c>
      <c r="G1187" s="251"/>
      <c r="H1187" s="255" t="s">
        <v>138</v>
      </c>
      <c r="I1187" s="255" t="s">
        <v>190</v>
      </c>
      <c r="J1187" s="252">
        <v>125212203114.16</v>
      </c>
      <c r="K1187" s="253" t="s">
        <v>706</v>
      </c>
      <c r="L1187" s="253" t="s">
        <v>273</v>
      </c>
      <c r="M1187" s="255" t="s">
        <v>160</v>
      </c>
      <c r="N1187" s="253" t="s">
        <v>1106</v>
      </c>
      <c r="O1187" s="254"/>
      <c r="P1187" s="313" t="s">
        <v>150</v>
      </c>
      <c r="Q1187" s="253" t="s">
        <v>70</v>
      </c>
      <c r="R1187" s="253" t="s">
        <v>71</v>
      </c>
      <c r="S1187" s="255" t="s">
        <v>257</v>
      </c>
      <c r="T1187" s="245"/>
      <c r="U1187" s="175"/>
      <c r="V1187" s="21"/>
    </row>
    <row r="1188" spans="1:22" ht="16.5" customHeight="1" x14ac:dyDescent="0.25">
      <c r="A1188" s="244">
        <v>1163</v>
      </c>
      <c r="B1188" s="395"/>
      <c r="C1188" s="249">
        <v>44837</v>
      </c>
      <c r="D1188" s="249">
        <v>44841</v>
      </c>
      <c r="E1188" s="255" t="s">
        <v>38</v>
      </c>
      <c r="F1188" s="303">
        <v>868183033867255</v>
      </c>
      <c r="G1188" s="251"/>
      <c r="H1188" s="255" t="s">
        <v>138</v>
      </c>
      <c r="I1188" s="251"/>
      <c r="J1188" s="252">
        <v>125212203114.16</v>
      </c>
      <c r="K1188" s="253" t="s">
        <v>1107</v>
      </c>
      <c r="L1188" s="253" t="s">
        <v>161</v>
      </c>
      <c r="M1188" s="255" t="s">
        <v>160</v>
      </c>
      <c r="N1188" s="253" t="s">
        <v>1108</v>
      </c>
      <c r="O1188" s="254"/>
      <c r="P1188" s="313" t="s">
        <v>150</v>
      </c>
      <c r="Q1188" s="253" t="s">
        <v>1097</v>
      </c>
      <c r="R1188" s="253" t="s">
        <v>28</v>
      </c>
      <c r="S1188" s="255" t="s">
        <v>31</v>
      </c>
      <c r="T1188" s="245"/>
      <c r="U1188" s="175"/>
      <c r="V1188" s="21"/>
    </row>
    <row r="1189" spans="1:22" ht="15.75" customHeight="1" x14ac:dyDescent="0.25">
      <c r="A1189" s="244">
        <v>1164</v>
      </c>
      <c r="B1189" s="395"/>
      <c r="C1189" s="249">
        <v>44837</v>
      </c>
      <c r="D1189" s="249">
        <v>44841</v>
      </c>
      <c r="E1189" s="255" t="s">
        <v>38</v>
      </c>
      <c r="F1189" s="303">
        <v>868183034522347</v>
      </c>
      <c r="G1189" s="251"/>
      <c r="H1189" s="255" t="s">
        <v>138</v>
      </c>
      <c r="I1189" s="255" t="s">
        <v>190</v>
      </c>
      <c r="J1189" s="252">
        <v>125212203114.16</v>
      </c>
      <c r="K1189" s="253" t="s">
        <v>1107</v>
      </c>
      <c r="L1189" s="253" t="s">
        <v>1109</v>
      </c>
      <c r="M1189" s="255" t="s">
        <v>160</v>
      </c>
      <c r="N1189" s="253" t="s">
        <v>1108</v>
      </c>
      <c r="O1189" s="254"/>
      <c r="P1189" s="313" t="s">
        <v>150</v>
      </c>
      <c r="Q1189" s="253" t="s">
        <v>1097</v>
      </c>
      <c r="R1189" s="253" t="s">
        <v>28</v>
      </c>
      <c r="S1189" s="255" t="s">
        <v>31</v>
      </c>
      <c r="T1189" s="245"/>
      <c r="U1189" s="175"/>
      <c r="V1189" s="21"/>
    </row>
    <row r="1190" spans="1:22" ht="16.5" customHeight="1" x14ac:dyDescent="0.25">
      <c r="A1190" s="244">
        <v>1165</v>
      </c>
      <c r="B1190" s="395"/>
      <c r="C1190" s="249">
        <v>44837</v>
      </c>
      <c r="D1190" s="249">
        <v>44841</v>
      </c>
      <c r="E1190" s="255" t="s">
        <v>38</v>
      </c>
      <c r="F1190" s="303">
        <v>868183034536875</v>
      </c>
      <c r="G1190" s="251"/>
      <c r="H1190" s="255" t="s">
        <v>138</v>
      </c>
      <c r="I1190" s="254"/>
      <c r="J1190" s="252">
        <v>125212203114.17</v>
      </c>
      <c r="K1190" s="253" t="s">
        <v>1110</v>
      </c>
      <c r="L1190" s="254"/>
      <c r="M1190" s="255" t="s">
        <v>160</v>
      </c>
      <c r="N1190" s="253" t="s">
        <v>1111</v>
      </c>
      <c r="O1190" s="254"/>
      <c r="P1190" s="313" t="s">
        <v>150</v>
      </c>
      <c r="Q1190" s="253" t="s">
        <v>1100</v>
      </c>
      <c r="R1190" s="253" t="s">
        <v>23</v>
      </c>
      <c r="S1190" s="255" t="s">
        <v>177</v>
      </c>
      <c r="T1190" s="245"/>
      <c r="U1190" s="175"/>
      <c r="V1190" s="21"/>
    </row>
    <row r="1191" spans="1:22" ht="16.5" customHeight="1" x14ac:dyDescent="0.25">
      <c r="A1191" s="244">
        <v>1166</v>
      </c>
      <c r="B1191" s="395"/>
      <c r="C1191" s="249">
        <v>44837</v>
      </c>
      <c r="D1191" s="249">
        <v>44841</v>
      </c>
      <c r="E1191" s="255" t="s">
        <v>38</v>
      </c>
      <c r="F1191" s="303">
        <v>868183037860686</v>
      </c>
      <c r="G1191" s="255" t="s">
        <v>195</v>
      </c>
      <c r="H1191" s="255" t="s">
        <v>138</v>
      </c>
      <c r="I1191" s="254"/>
      <c r="J1191" s="252">
        <v>125212203114.16</v>
      </c>
      <c r="K1191" s="253" t="s">
        <v>1112</v>
      </c>
      <c r="L1191" s="253" t="s">
        <v>160</v>
      </c>
      <c r="M1191" s="255" t="s">
        <v>160</v>
      </c>
      <c r="N1191" s="253" t="s">
        <v>1113</v>
      </c>
      <c r="O1191" s="254"/>
      <c r="P1191" s="313" t="s">
        <v>150</v>
      </c>
      <c r="Q1191" s="253" t="s">
        <v>1100</v>
      </c>
      <c r="R1191" s="253" t="s">
        <v>23</v>
      </c>
      <c r="S1191" s="255" t="s">
        <v>285</v>
      </c>
      <c r="T1191" s="245"/>
      <c r="U1191" s="175"/>
      <c r="V1191" s="21"/>
    </row>
    <row r="1192" spans="1:22" ht="16.5" customHeight="1" x14ac:dyDescent="0.25">
      <c r="A1192" s="244">
        <v>1167</v>
      </c>
      <c r="B1192" s="395"/>
      <c r="C1192" s="249">
        <v>44837</v>
      </c>
      <c r="D1192" s="249">
        <v>44841</v>
      </c>
      <c r="E1192" s="255" t="s">
        <v>38</v>
      </c>
      <c r="F1192" s="303">
        <v>868183038077736</v>
      </c>
      <c r="G1192" s="251"/>
      <c r="H1192" s="255" t="s">
        <v>138</v>
      </c>
      <c r="I1192" s="255" t="s">
        <v>190</v>
      </c>
      <c r="J1192" s="252">
        <v>125212203114.16</v>
      </c>
      <c r="K1192" s="254"/>
      <c r="L1192" s="253" t="s">
        <v>273</v>
      </c>
      <c r="M1192" s="255" t="s">
        <v>160</v>
      </c>
      <c r="N1192" s="253" t="s">
        <v>40</v>
      </c>
      <c r="O1192" s="254"/>
      <c r="P1192" s="313" t="s">
        <v>150</v>
      </c>
      <c r="Q1192" s="253" t="s">
        <v>70</v>
      </c>
      <c r="R1192" s="253" t="s">
        <v>28</v>
      </c>
      <c r="S1192" s="255" t="s">
        <v>30</v>
      </c>
      <c r="T1192" s="245"/>
      <c r="U1192" s="175"/>
      <c r="V1192" s="21"/>
    </row>
    <row r="1193" spans="1:22" ht="16.5" customHeight="1" x14ac:dyDescent="0.25">
      <c r="A1193" s="244">
        <v>1168</v>
      </c>
      <c r="B1193" s="395"/>
      <c r="C1193" s="249">
        <v>44837</v>
      </c>
      <c r="D1193" s="249">
        <v>44841</v>
      </c>
      <c r="E1193" s="255" t="s">
        <v>16</v>
      </c>
      <c r="F1193" s="303">
        <v>862631039266670</v>
      </c>
      <c r="G1193" s="251"/>
      <c r="H1193" s="255" t="s">
        <v>138</v>
      </c>
      <c r="I1193" s="251"/>
      <c r="J1193" s="252">
        <v>125212203114.16</v>
      </c>
      <c r="K1193" s="253" t="s">
        <v>398</v>
      </c>
      <c r="L1193" s="253" t="s">
        <v>142</v>
      </c>
      <c r="M1193" s="254"/>
      <c r="N1193" s="253" t="s">
        <v>899</v>
      </c>
      <c r="O1193" s="254"/>
      <c r="P1193" s="313" t="s">
        <v>166</v>
      </c>
      <c r="Q1193" s="253" t="s">
        <v>70</v>
      </c>
      <c r="R1193" s="253" t="s">
        <v>23</v>
      </c>
      <c r="S1193" s="255" t="s">
        <v>25</v>
      </c>
      <c r="T1193" s="245"/>
      <c r="U1193" s="175"/>
      <c r="V1193" s="21"/>
    </row>
    <row r="1194" spans="1:22" ht="16.5" customHeight="1" x14ac:dyDescent="0.25">
      <c r="A1194" s="244">
        <v>1169</v>
      </c>
      <c r="B1194" s="395"/>
      <c r="C1194" s="249">
        <v>44837</v>
      </c>
      <c r="D1194" s="249">
        <v>44841</v>
      </c>
      <c r="E1194" s="255" t="s">
        <v>16</v>
      </c>
      <c r="F1194" s="303">
        <v>861694031741505</v>
      </c>
      <c r="G1194" s="251"/>
      <c r="H1194" s="255" t="s">
        <v>138</v>
      </c>
      <c r="I1194" s="251"/>
      <c r="J1194" s="252">
        <v>125212203114.17</v>
      </c>
      <c r="K1194" s="253" t="s">
        <v>173</v>
      </c>
      <c r="L1194" s="254"/>
      <c r="M1194" s="253" t="s">
        <v>142</v>
      </c>
      <c r="N1194" s="253" t="s">
        <v>172</v>
      </c>
      <c r="O1194" s="254"/>
      <c r="P1194" s="313" t="s">
        <v>150</v>
      </c>
      <c r="Q1194" s="253" t="s">
        <v>70</v>
      </c>
      <c r="R1194" s="253" t="s">
        <v>28</v>
      </c>
      <c r="S1194" s="255" t="s">
        <v>29</v>
      </c>
      <c r="T1194" s="245"/>
      <c r="U1194" s="175"/>
      <c r="V1194" s="21"/>
    </row>
    <row r="1195" spans="1:22" ht="16.5" customHeight="1" x14ac:dyDescent="0.25">
      <c r="A1195" s="244">
        <v>1170</v>
      </c>
      <c r="B1195" s="395"/>
      <c r="C1195" s="249">
        <v>44837</v>
      </c>
      <c r="D1195" s="249">
        <v>44841</v>
      </c>
      <c r="E1195" s="255" t="s">
        <v>16</v>
      </c>
      <c r="F1195" s="303">
        <v>862631034746221</v>
      </c>
      <c r="G1195" s="255" t="s">
        <v>195</v>
      </c>
      <c r="H1195" s="255" t="s">
        <v>138</v>
      </c>
      <c r="I1195" s="251"/>
      <c r="J1195" s="252">
        <v>125212203114.16</v>
      </c>
      <c r="K1195" s="253" t="s">
        <v>1114</v>
      </c>
      <c r="L1195" s="253" t="s">
        <v>154</v>
      </c>
      <c r="M1195" s="253" t="s">
        <v>142</v>
      </c>
      <c r="N1195" s="258" t="s">
        <v>1115</v>
      </c>
      <c r="O1195" s="254"/>
      <c r="P1195" s="313" t="s">
        <v>150</v>
      </c>
      <c r="Q1195" s="253" t="s">
        <v>70</v>
      </c>
      <c r="R1195" s="253" t="s">
        <v>71</v>
      </c>
      <c r="S1195" s="255" t="s">
        <v>257</v>
      </c>
      <c r="T1195" s="245"/>
      <c r="U1195" s="175"/>
      <c r="V1195" s="21"/>
    </row>
    <row r="1196" spans="1:22" ht="16.5" customHeight="1" x14ac:dyDescent="0.25">
      <c r="A1196" s="244">
        <v>1171</v>
      </c>
      <c r="B1196" s="395"/>
      <c r="C1196" s="249">
        <v>44837</v>
      </c>
      <c r="D1196" s="249">
        <v>44841</v>
      </c>
      <c r="E1196" s="255" t="s">
        <v>19</v>
      </c>
      <c r="F1196" s="302">
        <v>864811037168114</v>
      </c>
      <c r="G1196" s="251"/>
      <c r="H1196" s="250" t="s">
        <v>138</v>
      </c>
      <c r="I1196" s="251"/>
      <c r="J1196" s="252">
        <v>125212203114.17</v>
      </c>
      <c r="K1196" s="253" t="s">
        <v>254</v>
      </c>
      <c r="L1196" s="254"/>
      <c r="M1196" s="253" t="s">
        <v>192</v>
      </c>
      <c r="N1196" s="253" t="s">
        <v>357</v>
      </c>
      <c r="O1196" s="254"/>
      <c r="P1196" s="313" t="s">
        <v>150</v>
      </c>
      <c r="Q1196" s="253" t="s">
        <v>70</v>
      </c>
      <c r="R1196" s="253" t="s">
        <v>23</v>
      </c>
      <c r="S1196" s="255" t="s">
        <v>26</v>
      </c>
      <c r="T1196" s="245"/>
      <c r="U1196" s="175"/>
      <c r="V1196" s="21"/>
    </row>
    <row r="1197" spans="1:22" ht="16.5" customHeight="1" x14ac:dyDescent="0.25">
      <c r="A1197" s="244">
        <v>1172</v>
      </c>
      <c r="B1197" s="395"/>
      <c r="C1197" s="249">
        <v>44837</v>
      </c>
      <c r="D1197" s="249">
        <v>44841</v>
      </c>
      <c r="E1197" s="255" t="s">
        <v>19</v>
      </c>
      <c r="F1197" s="302">
        <v>864811037219727</v>
      </c>
      <c r="G1197" s="251"/>
      <c r="H1197" s="250" t="s">
        <v>138</v>
      </c>
      <c r="I1197" s="259" t="s">
        <v>190</v>
      </c>
      <c r="J1197" s="252">
        <v>125212203114.17</v>
      </c>
      <c r="K1197" s="260" t="s">
        <v>187</v>
      </c>
      <c r="L1197" s="254"/>
      <c r="M1197" s="253" t="s">
        <v>192</v>
      </c>
      <c r="N1197" s="260" t="s">
        <v>355</v>
      </c>
      <c r="O1197" s="254"/>
      <c r="P1197" s="312" t="s">
        <v>150</v>
      </c>
      <c r="Q1197" s="260" t="s">
        <v>70</v>
      </c>
      <c r="R1197" s="260" t="s">
        <v>23</v>
      </c>
      <c r="S1197" s="259" t="s">
        <v>27</v>
      </c>
      <c r="T1197" s="245"/>
      <c r="U1197" s="175"/>
      <c r="V1197" s="21"/>
    </row>
    <row r="1198" spans="1:22" ht="16.5" customHeight="1" x14ac:dyDescent="0.25">
      <c r="A1198" s="244">
        <v>1173</v>
      </c>
      <c r="B1198" s="259" t="s">
        <v>1116</v>
      </c>
      <c r="C1198" s="249">
        <v>44839</v>
      </c>
      <c r="D1198" s="249">
        <v>44844</v>
      </c>
      <c r="E1198" s="255" t="s">
        <v>541</v>
      </c>
      <c r="F1198" s="149" t="s">
        <v>1117</v>
      </c>
      <c r="G1198" s="251"/>
      <c r="H1198" s="259" t="s">
        <v>157</v>
      </c>
      <c r="I1198" s="261" t="s">
        <v>1118</v>
      </c>
      <c r="J1198" s="252">
        <v>125212203114.21001</v>
      </c>
      <c r="K1198" s="319" t="s">
        <v>1119</v>
      </c>
      <c r="L1198" s="254"/>
      <c r="M1198" s="254"/>
      <c r="N1198" s="253" t="s">
        <v>57</v>
      </c>
      <c r="O1198" s="254"/>
      <c r="P1198" s="313" t="s">
        <v>410</v>
      </c>
      <c r="Q1198" s="253" t="s">
        <v>151</v>
      </c>
      <c r="R1198" s="253" t="s">
        <v>23</v>
      </c>
      <c r="S1198" s="255" t="s">
        <v>656</v>
      </c>
      <c r="T1198" s="245"/>
      <c r="U1198" s="175"/>
      <c r="V1198" s="21"/>
    </row>
    <row r="1199" spans="1:22" ht="16.5" customHeight="1" x14ac:dyDescent="0.25">
      <c r="A1199" s="244">
        <v>1174</v>
      </c>
      <c r="B1199" s="395" t="s">
        <v>1120</v>
      </c>
      <c r="C1199" s="249">
        <v>44837</v>
      </c>
      <c r="D1199" s="249">
        <v>44839</v>
      </c>
      <c r="E1199" s="255" t="s">
        <v>541</v>
      </c>
      <c r="F1199" s="149" t="s">
        <v>1121</v>
      </c>
      <c r="G1199" s="251"/>
      <c r="H1199" s="259" t="s">
        <v>157</v>
      </c>
      <c r="I1199" s="255" t="s">
        <v>1122</v>
      </c>
      <c r="J1199" s="252">
        <v>125212203250.21001</v>
      </c>
      <c r="K1199" s="260" t="s">
        <v>225</v>
      </c>
      <c r="L1199" s="254"/>
      <c r="M1199" s="254"/>
      <c r="N1199" s="253" t="s">
        <v>57</v>
      </c>
      <c r="O1199" s="254"/>
      <c r="P1199" s="313" t="s">
        <v>410</v>
      </c>
      <c r="Q1199" s="253" t="s">
        <v>151</v>
      </c>
      <c r="R1199" s="253" t="s">
        <v>23</v>
      </c>
      <c r="S1199" s="255" t="s">
        <v>26</v>
      </c>
      <c r="T1199" s="245"/>
      <c r="U1199" s="175"/>
      <c r="V1199" s="21"/>
    </row>
    <row r="1200" spans="1:22" ht="16.5" customHeight="1" x14ac:dyDescent="0.25">
      <c r="A1200" s="244">
        <v>1175</v>
      </c>
      <c r="B1200" s="395"/>
      <c r="C1200" s="249">
        <v>44852</v>
      </c>
      <c r="D1200" s="262">
        <v>44854</v>
      </c>
      <c r="E1200" s="255" t="s">
        <v>541</v>
      </c>
      <c r="F1200" s="149" t="s">
        <v>1123</v>
      </c>
      <c r="G1200" s="251"/>
      <c r="H1200" s="259" t="s">
        <v>157</v>
      </c>
      <c r="I1200" s="259" t="s">
        <v>1124</v>
      </c>
      <c r="J1200" s="252">
        <v>125212203250.21001</v>
      </c>
      <c r="K1200" s="260" t="s">
        <v>187</v>
      </c>
      <c r="L1200" s="254"/>
      <c r="M1200" s="254"/>
      <c r="N1200" s="260" t="s">
        <v>57</v>
      </c>
      <c r="O1200" s="254"/>
      <c r="P1200" s="312" t="s">
        <v>410</v>
      </c>
      <c r="Q1200" s="260" t="s">
        <v>151</v>
      </c>
      <c r="R1200" s="260" t="s">
        <v>23</v>
      </c>
      <c r="S1200" s="259" t="s">
        <v>656</v>
      </c>
      <c r="T1200" s="245"/>
      <c r="U1200" s="175"/>
      <c r="V1200" s="21"/>
    </row>
    <row r="1201" spans="1:22" ht="16.5" customHeight="1" x14ac:dyDescent="0.25">
      <c r="A1201" s="244">
        <v>1176</v>
      </c>
      <c r="B1201" s="395"/>
      <c r="C1201" s="249">
        <v>44852</v>
      </c>
      <c r="D1201" s="262">
        <v>44854</v>
      </c>
      <c r="E1201" s="255" t="s">
        <v>541</v>
      </c>
      <c r="F1201" s="149" t="s">
        <v>1125</v>
      </c>
      <c r="G1201" s="251"/>
      <c r="H1201" s="259" t="s">
        <v>157</v>
      </c>
      <c r="I1201" s="251"/>
      <c r="J1201" s="252">
        <v>125212203250.21001</v>
      </c>
      <c r="K1201" s="296"/>
      <c r="L1201" s="251"/>
      <c r="M1201" s="254"/>
      <c r="N1201" s="260" t="s">
        <v>216</v>
      </c>
      <c r="O1201" s="254"/>
      <c r="P1201" s="312" t="s">
        <v>150</v>
      </c>
      <c r="Q1201" s="260" t="s">
        <v>151</v>
      </c>
      <c r="R1201" s="260" t="s">
        <v>28</v>
      </c>
      <c r="S1201" s="259" t="s">
        <v>31</v>
      </c>
      <c r="T1201" s="245"/>
      <c r="U1201" s="175"/>
      <c r="V1201" s="21"/>
    </row>
    <row r="1202" spans="1:22" ht="16.5" customHeight="1" x14ac:dyDescent="0.25">
      <c r="A1202" s="244">
        <v>1177</v>
      </c>
      <c r="B1202" s="395" t="s">
        <v>312</v>
      </c>
      <c r="C1202" s="249">
        <v>44859</v>
      </c>
      <c r="D1202" s="249">
        <v>44859</v>
      </c>
      <c r="E1202" s="255" t="s">
        <v>39</v>
      </c>
      <c r="F1202" s="232">
        <v>861359036893681</v>
      </c>
      <c r="G1202" s="251"/>
      <c r="H1202" s="259" t="s">
        <v>138</v>
      </c>
      <c r="I1202" s="251"/>
      <c r="J1202" s="253" t="s">
        <v>709</v>
      </c>
      <c r="K1202" s="254"/>
      <c r="L1202" s="253" t="s">
        <v>971</v>
      </c>
      <c r="M1202" s="253" t="s">
        <v>697</v>
      </c>
      <c r="N1202" s="253" t="s">
        <v>40</v>
      </c>
      <c r="O1202" s="254"/>
      <c r="P1202" s="313" t="s">
        <v>150</v>
      </c>
      <c r="Q1202" s="253" t="s">
        <v>151</v>
      </c>
      <c r="R1202" s="253" t="s">
        <v>28</v>
      </c>
      <c r="S1202" s="255" t="s">
        <v>30</v>
      </c>
      <c r="T1202" s="245"/>
      <c r="U1202" s="175"/>
      <c r="V1202" s="21"/>
    </row>
    <row r="1203" spans="1:22" ht="16.5" customHeight="1" x14ac:dyDescent="0.25">
      <c r="A1203" s="244">
        <v>1178</v>
      </c>
      <c r="B1203" s="395"/>
      <c r="C1203" s="249">
        <v>44859</v>
      </c>
      <c r="D1203" s="249">
        <v>44859</v>
      </c>
      <c r="E1203" s="255" t="s">
        <v>39</v>
      </c>
      <c r="F1203" s="232">
        <v>860906041150944</v>
      </c>
      <c r="G1203" s="251"/>
      <c r="H1203" s="259" t="s">
        <v>157</v>
      </c>
      <c r="I1203" s="251"/>
      <c r="J1203" s="253" t="s">
        <v>1126</v>
      </c>
      <c r="K1203" s="260" t="s">
        <v>1127</v>
      </c>
      <c r="L1203" s="253" t="s">
        <v>697</v>
      </c>
      <c r="M1203" s="254"/>
      <c r="N1203" s="253" t="s">
        <v>322</v>
      </c>
      <c r="O1203" s="254"/>
      <c r="P1203" s="313" t="s">
        <v>150</v>
      </c>
      <c r="Q1203" s="253" t="s">
        <v>151</v>
      </c>
      <c r="R1203" s="253" t="s">
        <v>23</v>
      </c>
      <c r="S1203" s="255" t="s">
        <v>27</v>
      </c>
      <c r="T1203" s="245"/>
      <c r="U1203" s="175"/>
      <c r="V1203" s="21"/>
    </row>
    <row r="1204" spans="1:22" ht="16.5" customHeight="1" x14ac:dyDescent="0.25">
      <c r="A1204" s="244">
        <v>1179</v>
      </c>
      <c r="B1204" s="395"/>
      <c r="C1204" s="249">
        <v>44859</v>
      </c>
      <c r="D1204" s="249">
        <v>44859</v>
      </c>
      <c r="E1204" s="255" t="s">
        <v>39</v>
      </c>
      <c r="F1204" s="232">
        <v>860906041279503</v>
      </c>
      <c r="G1204" s="251"/>
      <c r="H1204" s="259" t="s">
        <v>157</v>
      </c>
      <c r="I1204" s="251"/>
      <c r="J1204" s="253" t="s">
        <v>701</v>
      </c>
      <c r="K1204" s="254"/>
      <c r="L1204" s="253" t="s">
        <v>697</v>
      </c>
      <c r="M1204" s="254"/>
      <c r="N1204" s="253" t="s">
        <v>193</v>
      </c>
      <c r="O1204" s="254"/>
      <c r="P1204" s="312" t="s">
        <v>150</v>
      </c>
      <c r="Q1204" s="260" t="s">
        <v>151</v>
      </c>
      <c r="R1204" s="260" t="s">
        <v>28</v>
      </c>
      <c r="S1204" s="259" t="s">
        <v>31</v>
      </c>
      <c r="T1204" s="245"/>
      <c r="U1204" s="175"/>
      <c r="V1204" s="21"/>
    </row>
    <row r="1205" spans="1:22" ht="16.5" customHeight="1" x14ac:dyDescent="0.25">
      <c r="A1205" s="244">
        <v>1180</v>
      </c>
      <c r="B1205" s="395"/>
      <c r="C1205" s="249">
        <v>44859</v>
      </c>
      <c r="D1205" s="249">
        <v>44859</v>
      </c>
      <c r="E1205" s="255" t="s">
        <v>39</v>
      </c>
      <c r="F1205" s="232">
        <v>860906041225233</v>
      </c>
      <c r="G1205" s="251"/>
      <c r="H1205" s="259" t="s">
        <v>157</v>
      </c>
      <c r="I1205" s="259" t="s">
        <v>1128</v>
      </c>
      <c r="J1205" s="254"/>
      <c r="K1205" s="260" t="s">
        <v>1129</v>
      </c>
      <c r="L1205" s="254"/>
      <c r="M1205" s="254"/>
      <c r="N1205" s="260" t="s">
        <v>57</v>
      </c>
      <c r="O1205" s="254"/>
      <c r="P1205" s="312" t="s">
        <v>410</v>
      </c>
      <c r="Q1205" s="260" t="s">
        <v>151</v>
      </c>
      <c r="R1205" s="260" t="s">
        <v>23</v>
      </c>
      <c r="S1205" s="259" t="s">
        <v>656</v>
      </c>
      <c r="T1205" s="245"/>
      <c r="U1205" s="175"/>
      <c r="V1205" s="21"/>
    </row>
    <row r="1206" spans="1:22" ht="16.5" customHeight="1" x14ac:dyDescent="0.25">
      <c r="A1206" s="244">
        <v>1181</v>
      </c>
      <c r="B1206" s="395"/>
      <c r="C1206" s="249">
        <v>44859</v>
      </c>
      <c r="D1206" s="249">
        <v>44859</v>
      </c>
      <c r="E1206" s="255" t="s">
        <v>1073</v>
      </c>
      <c r="F1206" s="232">
        <v>862205051189563</v>
      </c>
      <c r="G1206" s="251"/>
      <c r="H1206" s="259" t="s">
        <v>157</v>
      </c>
      <c r="I1206" s="251"/>
      <c r="J1206" s="252">
        <v>125212203114.16</v>
      </c>
      <c r="K1206" s="253" t="s">
        <v>225</v>
      </c>
      <c r="L1206" s="254"/>
      <c r="M1206" s="253" t="s">
        <v>587</v>
      </c>
      <c r="N1206" s="253" t="s">
        <v>1130</v>
      </c>
      <c r="O1206" s="254"/>
      <c r="P1206" s="313" t="s">
        <v>150</v>
      </c>
      <c r="Q1206" s="253" t="s">
        <v>151</v>
      </c>
      <c r="R1206" s="253" t="s">
        <v>23</v>
      </c>
      <c r="S1206" s="255" t="s">
        <v>1131</v>
      </c>
      <c r="T1206" s="245"/>
      <c r="U1206" s="175"/>
      <c r="V1206" s="21"/>
    </row>
    <row r="1207" spans="1:22" ht="16.5" customHeight="1" x14ac:dyDescent="0.25">
      <c r="A1207" s="244">
        <v>1182</v>
      </c>
      <c r="B1207" s="395"/>
      <c r="C1207" s="249">
        <v>44859</v>
      </c>
      <c r="D1207" s="249">
        <v>44859</v>
      </c>
      <c r="E1207" s="255" t="s">
        <v>38</v>
      </c>
      <c r="F1207" s="232">
        <v>868183033805826</v>
      </c>
      <c r="G1207" s="251"/>
      <c r="H1207" s="259" t="s">
        <v>138</v>
      </c>
      <c r="I1207" s="251"/>
      <c r="J1207" s="252">
        <v>125212203114.16</v>
      </c>
      <c r="K1207" s="253" t="s">
        <v>708</v>
      </c>
      <c r="L1207" s="261" t="s">
        <v>160</v>
      </c>
      <c r="M1207" s="254"/>
      <c r="N1207" s="253" t="s">
        <v>322</v>
      </c>
      <c r="O1207" s="254"/>
      <c r="P1207" s="313" t="s">
        <v>150</v>
      </c>
      <c r="Q1207" s="253" t="s">
        <v>151</v>
      </c>
      <c r="R1207" s="255" t="s">
        <v>23</v>
      </c>
      <c r="S1207" s="255" t="s">
        <v>27</v>
      </c>
      <c r="T1207" s="245"/>
      <c r="U1207" s="175"/>
      <c r="V1207" s="21"/>
    </row>
    <row r="1208" spans="1:22" ht="16.5" customHeight="1" x14ac:dyDescent="0.25">
      <c r="A1208" s="244">
        <v>1183</v>
      </c>
      <c r="B1208" s="259" t="s">
        <v>406</v>
      </c>
      <c r="C1208" s="249">
        <v>44854</v>
      </c>
      <c r="D1208" s="249">
        <v>44855</v>
      </c>
      <c r="E1208" s="255" t="s">
        <v>38</v>
      </c>
      <c r="F1208" s="232">
        <v>867717030619804</v>
      </c>
      <c r="G1208" s="251"/>
      <c r="H1208" s="259" t="s">
        <v>138</v>
      </c>
      <c r="I1208" s="251"/>
      <c r="J1208" s="252">
        <v>125212203114.16</v>
      </c>
      <c r="K1208" s="253" t="s">
        <v>1132</v>
      </c>
      <c r="L1208" s="253" t="s">
        <v>233</v>
      </c>
      <c r="M1208" s="254"/>
      <c r="N1208" s="253" t="s">
        <v>532</v>
      </c>
      <c r="O1208" s="254"/>
      <c r="P1208" s="313" t="s">
        <v>150</v>
      </c>
      <c r="Q1208" s="253" t="s">
        <v>151</v>
      </c>
      <c r="R1208" s="253" t="s">
        <v>71</v>
      </c>
      <c r="S1208" s="255" t="s">
        <v>152</v>
      </c>
      <c r="T1208" s="245"/>
      <c r="U1208" s="175"/>
      <c r="V1208" s="21"/>
    </row>
    <row r="1209" spans="1:22" ht="16.5" customHeight="1" x14ac:dyDescent="0.25">
      <c r="A1209" s="244">
        <v>1184</v>
      </c>
      <c r="B1209" s="395" t="s">
        <v>862</v>
      </c>
      <c r="C1209" s="249">
        <v>44858</v>
      </c>
      <c r="D1209" s="262">
        <v>44859</v>
      </c>
      <c r="E1209" s="255" t="s">
        <v>39</v>
      </c>
      <c r="F1209" s="302">
        <v>860906041143840</v>
      </c>
      <c r="G1209" s="251"/>
      <c r="H1209" s="250" t="s">
        <v>138</v>
      </c>
      <c r="I1209" s="251"/>
      <c r="J1209" s="254"/>
      <c r="K1209" s="253" t="s">
        <v>173</v>
      </c>
      <c r="L1209" s="254"/>
      <c r="M1209" s="258" t="s">
        <v>711</v>
      </c>
      <c r="N1209" s="253" t="s">
        <v>172</v>
      </c>
      <c r="O1209" s="254"/>
      <c r="P1209" s="313" t="s">
        <v>150</v>
      </c>
      <c r="Q1209" s="253" t="s">
        <v>70</v>
      </c>
      <c r="R1209" s="253" t="s">
        <v>28</v>
      </c>
      <c r="S1209" s="255" t="s">
        <v>29</v>
      </c>
      <c r="T1209" s="245"/>
      <c r="U1209" s="175"/>
      <c r="V1209" s="21"/>
    </row>
    <row r="1210" spans="1:22" ht="16.5" customHeight="1" x14ac:dyDescent="0.25">
      <c r="A1210" s="244">
        <v>1185</v>
      </c>
      <c r="B1210" s="395"/>
      <c r="C1210" s="249">
        <v>44858</v>
      </c>
      <c r="D1210" s="262">
        <v>44859</v>
      </c>
      <c r="E1210" s="255" t="s">
        <v>39</v>
      </c>
      <c r="F1210" s="302">
        <v>861359036827507</v>
      </c>
      <c r="G1210" s="251"/>
      <c r="H1210" s="250" t="s">
        <v>138</v>
      </c>
      <c r="I1210" s="255" t="s">
        <v>190</v>
      </c>
      <c r="J1210" s="253" t="s">
        <v>180</v>
      </c>
      <c r="K1210" s="253" t="s">
        <v>465</v>
      </c>
      <c r="L1210" s="253" t="s">
        <v>1133</v>
      </c>
      <c r="M1210" s="253" t="s">
        <v>711</v>
      </c>
      <c r="N1210" s="253" t="s">
        <v>1134</v>
      </c>
      <c r="O1210" s="254"/>
      <c r="P1210" s="313" t="s">
        <v>150</v>
      </c>
      <c r="Q1210" s="253" t="s">
        <v>70</v>
      </c>
      <c r="R1210" s="253" t="s">
        <v>71</v>
      </c>
      <c r="S1210" s="255" t="s">
        <v>177</v>
      </c>
      <c r="T1210" s="245"/>
      <c r="U1210" s="175"/>
      <c r="V1210" s="21"/>
    </row>
    <row r="1211" spans="1:22" ht="16.5" customHeight="1" x14ac:dyDescent="0.25">
      <c r="A1211" s="244">
        <v>1186</v>
      </c>
      <c r="B1211" s="395"/>
      <c r="C1211" s="249">
        <v>44858</v>
      </c>
      <c r="D1211" s="262">
        <v>44859</v>
      </c>
      <c r="E1211" s="255" t="s">
        <v>39</v>
      </c>
      <c r="F1211" s="302">
        <v>862549040692777</v>
      </c>
      <c r="G1211" s="251"/>
      <c r="H1211" s="250" t="s">
        <v>138</v>
      </c>
      <c r="I1211" s="251"/>
      <c r="J1211" s="254"/>
      <c r="K1211" s="253" t="s">
        <v>1135</v>
      </c>
      <c r="L1211" s="254"/>
      <c r="M1211" s="254"/>
      <c r="N1211" s="253" t="s">
        <v>376</v>
      </c>
      <c r="O1211" s="263">
        <v>320000</v>
      </c>
      <c r="P1211" s="311"/>
      <c r="Q1211" s="253" t="s">
        <v>70</v>
      </c>
      <c r="R1211" s="253" t="s">
        <v>23</v>
      </c>
      <c r="S1211" s="255" t="s">
        <v>26</v>
      </c>
      <c r="T1211" s="245"/>
      <c r="U1211" s="175"/>
      <c r="V1211" s="21"/>
    </row>
    <row r="1212" spans="1:22" ht="16.5" customHeight="1" x14ac:dyDescent="0.25">
      <c r="A1212" s="244">
        <v>1187</v>
      </c>
      <c r="B1212" s="395"/>
      <c r="C1212" s="249">
        <v>44858</v>
      </c>
      <c r="D1212" s="262">
        <v>44859</v>
      </c>
      <c r="E1212" s="255" t="s">
        <v>39</v>
      </c>
      <c r="F1212" s="302">
        <v>860906041166718</v>
      </c>
      <c r="G1212" s="251"/>
      <c r="H1212" s="250" t="s">
        <v>138</v>
      </c>
      <c r="I1212" s="255" t="s">
        <v>190</v>
      </c>
      <c r="J1212" s="253" t="s">
        <v>1136</v>
      </c>
      <c r="K1212" s="253" t="s">
        <v>1137</v>
      </c>
      <c r="L1212" s="258" t="s">
        <v>711</v>
      </c>
      <c r="M1212" s="254"/>
      <c r="N1212" s="253" t="s">
        <v>1138</v>
      </c>
      <c r="O1212" s="254"/>
      <c r="P1212" s="313" t="s">
        <v>150</v>
      </c>
      <c r="Q1212" s="253" t="s">
        <v>70</v>
      </c>
      <c r="R1212" s="253" t="s">
        <v>71</v>
      </c>
      <c r="S1212" s="255" t="s">
        <v>941</v>
      </c>
      <c r="T1212" s="245"/>
      <c r="U1212" s="175"/>
      <c r="V1212" s="21"/>
    </row>
    <row r="1213" spans="1:22" ht="16.5" customHeight="1" x14ac:dyDescent="0.25">
      <c r="A1213" s="244">
        <v>1188</v>
      </c>
      <c r="B1213" s="395"/>
      <c r="C1213" s="249">
        <v>44858</v>
      </c>
      <c r="D1213" s="262">
        <v>44859</v>
      </c>
      <c r="E1213" s="255" t="s">
        <v>98</v>
      </c>
      <c r="F1213" s="302">
        <v>21060008</v>
      </c>
      <c r="G1213" s="251"/>
      <c r="H1213" s="250" t="s">
        <v>157</v>
      </c>
      <c r="I1213" s="251"/>
      <c r="J1213" s="254"/>
      <c r="K1213" s="253" t="s">
        <v>216</v>
      </c>
      <c r="L1213" s="254"/>
      <c r="M1213" s="254"/>
      <c r="N1213" s="253" t="s">
        <v>193</v>
      </c>
      <c r="O1213" s="254"/>
      <c r="P1213" s="313" t="s">
        <v>150</v>
      </c>
      <c r="Q1213" s="253" t="s">
        <v>70</v>
      </c>
      <c r="R1213" s="253" t="s">
        <v>28</v>
      </c>
      <c r="S1213" s="255" t="s">
        <v>31</v>
      </c>
      <c r="T1213" s="245"/>
      <c r="U1213" s="175"/>
      <c r="V1213" s="21"/>
    </row>
    <row r="1214" spans="1:22" ht="16.5" customHeight="1" x14ac:dyDescent="0.25">
      <c r="A1214" s="244">
        <v>1189</v>
      </c>
      <c r="B1214" s="395"/>
      <c r="C1214" s="249">
        <v>44858</v>
      </c>
      <c r="D1214" s="262">
        <v>44859</v>
      </c>
      <c r="E1214" s="255" t="s">
        <v>98</v>
      </c>
      <c r="F1214" s="302">
        <v>1205220023</v>
      </c>
      <c r="G1214" s="251"/>
      <c r="H1214" s="250" t="s">
        <v>157</v>
      </c>
      <c r="I1214" s="251"/>
      <c r="J1214" s="254"/>
      <c r="K1214" s="253" t="s">
        <v>425</v>
      </c>
      <c r="L1214" s="254"/>
      <c r="M1214" s="254"/>
      <c r="N1214" s="253" t="s">
        <v>1002</v>
      </c>
      <c r="O1214" s="254"/>
      <c r="P1214" s="313" t="s">
        <v>150</v>
      </c>
      <c r="Q1214" s="253" t="s">
        <v>70</v>
      </c>
      <c r="R1214" s="253" t="s">
        <v>23</v>
      </c>
      <c r="S1214" s="255" t="s">
        <v>27</v>
      </c>
      <c r="T1214" s="245"/>
      <c r="U1214" s="175"/>
      <c r="V1214" s="21"/>
    </row>
    <row r="1215" spans="1:22" ht="16.5" customHeight="1" x14ac:dyDescent="0.25">
      <c r="A1215" s="244">
        <v>1190</v>
      </c>
      <c r="B1215" s="395"/>
      <c r="C1215" s="249">
        <v>44858</v>
      </c>
      <c r="D1215" s="262">
        <v>44859</v>
      </c>
      <c r="E1215" s="255" t="s">
        <v>98</v>
      </c>
      <c r="F1215" s="302" t="s">
        <v>514</v>
      </c>
      <c r="G1215" s="251"/>
      <c r="H1215" s="251"/>
      <c r="I1215" s="251"/>
      <c r="J1215" s="254"/>
      <c r="K1215" s="253" t="s">
        <v>435</v>
      </c>
      <c r="L1215" s="254"/>
      <c r="M1215" s="254"/>
      <c r="N1215" s="253" t="s">
        <v>262</v>
      </c>
      <c r="O1215" s="254"/>
      <c r="P1215" s="313" t="s">
        <v>166</v>
      </c>
      <c r="Q1215" s="253" t="s">
        <v>70</v>
      </c>
      <c r="R1215" s="253" t="s">
        <v>23</v>
      </c>
      <c r="S1215" s="255" t="s">
        <v>27</v>
      </c>
      <c r="T1215" s="245"/>
      <c r="U1215" s="175"/>
      <c r="V1215" s="21"/>
    </row>
    <row r="1216" spans="1:22" ht="17.25" customHeight="1" x14ac:dyDescent="0.25">
      <c r="A1216" s="244">
        <v>1191</v>
      </c>
      <c r="B1216" s="395" t="s">
        <v>1139</v>
      </c>
      <c r="C1216" s="262">
        <v>44841</v>
      </c>
      <c r="D1216" s="262">
        <v>44853</v>
      </c>
      <c r="E1216" s="255" t="s">
        <v>132</v>
      </c>
      <c r="F1216" s="232">
        <v>861881051080118</v>
      </c>
      <c r="G1216" s="295"/>
      <c r="H1216" s="259" t="s">
        <v>157</v>
      </c>
      <c r="I1216" s="295"/>
      <c r="J1216" s="297">
        <v>125212203114.16</v>
      </c>
      <c r="K1216" s="259" t="s">
        <v>1140</v>
      </c>
      <c r="L1216" s="260" t="s">
        <v>587</v>
      </c>
      <c r="M1216" s="295"/>
      <c r="N1216" s="260" t="s">
        <v>1086</v>
      </c>
      <c r="O1216" s="296"/>
      <c r="P1216" s="312" t="s">
        <v>150</v>
      </c>
      <c r="Q1216" s="260" t="s">
        <v>70</v>
      </c>
      <c r="R1216" s="260" t="s">
        <v>23</v>
      </c>
      <c r="S1216" s="259" t="s">
        <v>24</v>
      </c>
      <c r="T1216" s="245"/>
      <c r="U1216" s="175"/>
      <c r="V1216" s="21"/>
    </row>
    <row r="1217" spans="1:22" ht="16.5" customHeight="1" x14ac:dyDescent="0.25">
      <c r="A1217" s="244">
        <v>1192</v>
      </c>
      <c r="B1217" s="395"/>
      <c r="C1217" s="262">
        <v>44841</v>
      </c>
      <c r="D1217" s="262">
        <v>44853</v>
      </c>
      <c r="E1217" s="255" t="s">
        <v>132</v>
      </c>
      <c r="F1217" s="232">
        <v>862205051199232</v>
      </c>
      <c r="G1217" s="295"/>
      <c r="H1217" s="259" t="s">
        <v>157</v>
      </c>
      <c r="I1217" s="295"/>
      <c r="J1217" s="296"/>
      <c r="K1217" s="296"/>
      <c r="L1217" s="260" t="s">
        <v>1141</v>
      </c>
      <c r="M1217" s="295"/>
      <c r="N1217" s="296"/>
      <c r="O1217" s="296"/>
      <c r="P1217" s="312" t="s">
        <v>150</v>
      </c>
      <c r="Q1217" s="253" t="s">
        <v>70</v>
      </c>
      <c r="R1217" s="260" t="s">
        <v>23</v>
      </c>
      <c r="S1217" s="255" t="s">
        <v>27</v>
      </c>
      <c r="T1217" s="245"/>
      <c r="U1217" s="175"/>
      <c r="V1217" s="21"/>
    </row>
    <row r="1218" spans="1:22" ht="16.5" customHeight="1" x14ac:dyDescent="0.25">
      <c r="A1218" s="244">
        <v>1193</v>
      </c>
      <c r="B1218" s="395"/>
      <c r="C1218" s="249">
        <v>44840</v>
      </c>
      <c r="D1218" s="249">
        <v>44841</v>
      </c>
      <c r="E1218" s="255" t="s">
        <v>38</v>
      </c>
      <c r="F1218" s="302">
        <v>868183037839482</v>
      </c>
      <c r="G1218" s="251"/>
      <c r="H1218" s="250" t="s">
        <v>138</v>
      </c>
      <c r="I1218" s="251"/>
      <c r="J1218" s="257">
        <v>125212203114.17</v>
      </c>
      <c r="K1218" s="251"/>
      <c r="L1218" s="254"/>
      <c r="M1218" s="251"/>
      <c r="N1218" s="254"/>
      <c r="O1218" s="254"/>
      <c r="P1218" s="312" t="s">
        <v>150</v>
      </c>
      <c r="Q1218" s="253" t="s">
        <v>70</v>
      </c>
      <c r="R1218" s="260" t="s">
        <v>23</v>
      </c>
      <c r="S1218" s="255" t="s">
        <v>27</v>
      </c>
      <c r="T1218" s="245"/>
      <c r="U1218" s="175"/>
      <c r="V1218" s="21"/>
    </row>
    <row r="1219" spans="1:22" ht="16.5" customHeight="1" x14ac:dyDescent="0.25">
      <c r="A1219" s="244">
        <v>1194</v>
      </c>
      <c r="B1219" s="395"/>
      <c r="C1219" s="249">
        <v>44851</v>
      </c>
      <c r="D1219" s="249">
        <v>44853</v>
      </c>
      <c r="E1219" s="255" t="s">
        <v>38</v>
      </c>
      <c r="F1219" s="302">
        <v>860157040241215</v>
      </c>
      <c r="G1219" s="251"/>
      <c r="H1219" s="250" t="s">
        <v>138</v>
      </c>
      <c r="I1219" s="251"/>
      <c r="J1219" s="252">
        <v>125212203114.16</v>
      </c>
      <c r="K1219" s="253" t="s">
        <v>164</v>
      </c>
      <c r="L1219" s="253" t="s">
        <v>522</v>
      </c>
      <c r="M1219" s="255" t="s">
        <v>160</v>
      </c>
      <c r="N1219" s="253" t="s">
        <v>878</v>
      </c>
      <c r="O1219" s="254"/>
      <c r="P1219" s="313" t="s">
        <v>150</v>
      </c>
      <c r="Q1219" s="253" t="s">
        <v>70</v>
      </c>
      <c r="R1219" s="253" t="s">
        <v>28</v>
      </c>
      <c r="S1219" s="255" t="s">
        <v>368</v>
      </c>
      <c r="T1219" s="245"/>
      <c r="U1219" s="175"/>
      <c r="V1219" s="21"/>
    </row>
    <row r="1220" spans="1:22" ht="16.5" customHeight="1" x14ac:dyDescent="0.25">
      <c r="A1220" s="244">
        <v>1195</v>
      </c>
      <c r="B1220" s="395"/>
      <c r="C1220" s="249">
        <v>44851</v>
      </c>
      <c r="D1220" s="249">
        <v>44853</v>
      </c>
      <c r="E1220" s="255" t="s">
        <v>38</v>
      </c>
      <c r="F1220" s="302">
        <v>868183034595194</v>
      </c>
      <c r="G1220" s="251"/>
      <c r="H1220" s="250" t="s">
        <v>138</v>
      </c>
      <c r="I1220" s="251"/>
      <c r="J1220" s="252">
        <v>125212203114.16</v>
      </c>
      <c r="K1220" s="254"/>
      <c r="L1220" s="253" t="s">
        <v>237</v>
      </c>
      <c r="M1220" s="255" t="s">
        <v>160</v>
      </c>
      <c r="N1220" s="253" t="s">
        <v>40</v>
      </c>
      <c r="O1220" s="254"/>
      <c r="P1220" s="313" t="s">
        <v>150</v>
      </c>
      <c r="Q1220" s="253" t="s">
        <v>70</v>
      </c>
      <c r="R1220" s="253" t="s">
        <v>28</v>
      </c>
      <c r="S1220" s="255" t="s">
        <v>30</v>
      </c>
      <c r="T1220" s="245"/>
      <c r="U1220" s="175"/>
      <c r="V1220" s="21"/>
    </row>
    <row r="1221" spans="1:22" ht="16.5" customHeight="1" x14ac:dyDescent="0.25">
      <c r="A1221" s="244">
        <v>1196</v>
      </c>
      <c r="B1221" s="395"/>
      <c r="C1221" s="249">
        <v>44854</v>
      </c>
      <c r="D1221" s="249">
        <v>44854</v>
      </c>
      <c r="E1221" s="255" t="s">
        <v>38</v>
      </c>
      <c r="F1221" s="232">
        <v>860157040214246</v>
      </c>
      <c r="G1221" s="251"/>
      <c r="H1221" s="259" t="s">
        <v>138</v>
      </c>
      <c r="I1221" s="251"/>
      <c r="J1221" s="252">
        <v>125212203114.16</v>
      </c>
      <c r="K1221" s="253" t="s">
        <v>164</v>
      </c>
      <c r="L1221" s="254"/>
      <c r="M1221" s="255" t="s">
        <v>160</v>
      </c>
      <c r="N1221" s="253" t="s">
        <v>878</v>
      </c>
      <c r="O1221" s="254"/>
      <c r="P1221" s="313" t="s">
        <v>150</v>
      </c>
      <c r="Q1221" s="253" t="s">
        <v>151</v>
      </c>
      <c r="R1221" s="253" t="s">
        <v>28</v>
      </c>
      <c r="S1221" s="255" t="s">
        <v>368</v>
      </c>
      <c r="T1221" s="245"/>
      <c r="U1221" s="175"/>
      <c r="V1221" s="21"/>
    </row>
    <row r="1222" spans="1:22" ht="16.5" customHeight="1" x14ac:dyDescent="0.25">
      <c r="A1222" s="244">
        <v>1197</v>
      </c>
      <c r="B1222" s="395"/>
      <c r="C1222" s="249">
        <v>44854</v>
      </c>
      <c r="D1222" s="249">
        <v>44854</v>
      </c>
      <c r="E1222" s="255" t="s">
        <v>38</v>
      </c>
      <c r="F1222" s="232">
        <v>867717030486634</v>
      </c>
      <c r="G1222" s="259" t="s">
        <v>144</v>
      </c>
      <c r="H1222" s="259" t="s">
        <v>138</v>
      </c>
      <c r="I1222" s="251"/>
      <c r="J1222" s="252">
        <v>125212203114.16</v>
      </c>
      <c r="K1222" s="254"/>
      <c r="L1222" s="254"/>
      <c r="M1222" s="255" t="s">
        <v>160</v>
      </c>
      <c r="N1222" s="253" t="s">
        <v>40</v>
      </c>
      <c r="O1222" s="254"/>
      <c r="P1222" s="313" t="s">
        <v>150</v>
      </c>
      <c r="Q1222" s="253" t="s">
        <v>151</v>
      </c>
      <c r="R1222" s="253" t="s">
        <v>28</v>
      </c>
      <c r="S1222" s="255" t="s">
        <v>30</v>
      </c>
      <c r="T1222" s="245"/>
      <c r="U1222" s="175"/>
      <c r="V1222" s="21"/>
    </row>
    <row r="1223" spans="1:22" ht="16.5" customHeight="1" x14ac:dyDescent="0.25">
      <c r="A1223" s="244">
        <v>1198</v>
      </c>
      <c r="B1223" s="395"/>
      <c r="C1223" s="249">
        <v>44859</v>
      </c>
      <c r="D1223" s="249">
        <v>44859</v>
      </c>
      <c r="E1223" s="255" t="s">
        <v>38</v>
      </c>
      <c r="F1223" s="232">
        <v>867857039939322</v>
      </c>
      <c r="G1223" s="251"/>
      <c r="H1223" s="259" t="s">
        <v>138</v>
      </c>
      <c r="I1223" s="251"/>
      <c r="J1223" s="252">
        <v>125212203114.17</v>
      </c>
      <c r="K1223" s="260" t="s">
        <v>1142</v>
      </c>
      <c r="L1223" s="255" t="s">
        <v>160</v>
      </c>
      <c r="M1223" s="251"/>
      <c r="N1223" s="253" t="s">
        <v>65</v>
      </c>
      <c r="O1223" s="254"/>
      <c r="P1223" s="313" t="s">
        <v>166</v>
      </c>
      <c r="Q1223" s="253" t="s">
        <v>151</v>
      </c>
      <c r="R1223" s="253" t="s">
        <v>23</v>
      </c>
      <c r="S1223" s="255" t="s">
        <v>41</v>
      </c>
      <c r="T1223" s="245"/>
      <c r="U1223" s="175"/>
      <c r="V1223" s="21"/>
    </row>
    <row r="1224" spans="1:22" ht="16.5" customHeight="1" x14ac:dyDescent="0.25">
      <c r="A1224" s="244">
        <v>1199</v>
      </c>
      <c r="B1224" s="395"/>
      <c r="C1224" s="262">
        <v>44840</v>
      </c>
      <c r="D1224" s="262">
        <v>44841</v>
      </c>
      <c r="E1224" s="255" t="s">
        <v>19</v>
      </c>
      <c r="F1224" s="232">
        <v>869627031752207</v>
      </c>
      <c r="G1224" s="251"/>
      <c r="H1224" s="250" t="s">
        <v>138</v>
      </c>
      <c r="I1224" s="251"/>
      <c r="J1224" s="264">
        <v>125212203114.17</v>
      </c>
      <c r="K1224" s="250" t="s">
        <v>1143</v>
      </c>
      <c r="L1224" s="253" t="s">
        <v>188</v>
      </c>
      <c r="M1224" s="251"/>
      <c r="N1224" s="250" t="s">
        <v>172</v>
      </c>
      <c r="O1224" s="254"/>
      <c r="P1224" s="313" t="s">
        <v>150</v>
      </c>
      <c r="Q1224" s="250" t="s">
        <v>1097</v>
      </c>
      <c r="R1224" s="253" t="s">
        <v>28</v>
      </c>
      <c r="S1224" s="255" t="s">
        <v>30</v>
      </c>
      <c r="T1224" s="245"/>
      <c r="U1224" s="175"/>
      <c r="V1224" s="21"/>
    </row>
    <row r="1225" spans="1:22" ht="16.5" customHeight="1" x14ac:dyDescent="0.25">
      <c r="A1225" s="244">
        <v>1200</v>
      </c>
      <c r="B1225" s="395"/>
      <c r="C1225" s="262">
        <v>44840</v>
      </c>
      <c r="D1225" s="262">
        <v>44841</v>
      </c>
      <c r="E1225" s="255" t="s">
        <v>19</v>
      </c>
      <c r="F1225" s="232">
        <v>864811036960891</v>
      </c>
      <c r="G1225" s="250" t="s">
        <v>195</v>
      </c>
      <c r="H1225" s="250" t="s">
        <v>138</v>
      </c>
      <c r="I1225" s="255" t="s">
        <v>190</v>
      </c>
      <c r="J1225" s="252">
        <v>125212203114.17</v>
      </c>
      <c r="K1225" s="253" t="s">
        <v>1144</v>
      </c>
      <c r="L1225" s="254"/>
      <c r="M1225" s="253" t="s">
        <v>188</v>
      </c>
      <c r="N1225" s="253" t="s">
        <v>1145</v>
      </c>
      <c r="O1225" s="254"/>
      <c r="P1225" s="313" t="s">
        <v>150</v>
      </c>
      <c r="Q1225" s="253" t="s">
        <v>1100</v>
      </c>
      <c r="R1225" s="253" t="s">
        <v>28</v>
      </c>
      <c r="S1225" s="255" t="s">
        <v>30</v>
      </c>
      <c r="T1225" s="245"/>
      <c r="U1225" s="175"/>
      <c r="V1225" s="21"/>
    </row>
    <row r="1226" spans="1:22" ht="16.5" customHeight="1" x14ac:dyDescent="0.25">
      <c r="A1226" s="244">
        <v>1201</v>
      </c>
      <c r="B1226" s="395"/>
      <c r="C1226" s="262">
        <v>44851</v>
      </c>
      <c r="D1226" s="262">
        <v>44853</v>
      </c>
      <c r="E1226" s="255" t="s">
        <v>19</v>
      </c>
      <c r="F1226" s="232">
        <v>864811034159857</v>
      </c>
      <c r="G1226" s="251"/>
      <c r="H1226" s="250" t="s">
        <v>138</v>
      </c>
      <c r="I1226" s="251"/>
      <c r="J1226" s="252">
        <v>125212203114.17</v>
      </c>
      <c r="K1226" s="253" t="s">
        <v>889</v>
      </c>
      <c r="L1226" s="253" t="s">
        <v>192</v>
      </c>
      <c r="M1226" s="254"/>
      <c r="N1226" s="253" t="s">
        <v>1146</v>
      </c>
      <c r="O1226" s="254"/>
      <c r="P1226" s="313" t="s">
        <v>150</v>
      </c>
      <c r="Q1226" s="253" t="s">
        <v>70</v>
      </c>
      <c r="R1226" s="253" t="s">
        <v>23</v>
      </c>
      <c r="S1226" s="255" t="s">
        <v>27</v>
      </c>
      <c r="T1226" s="245"/>
      <c r="U1226" s="175"/>
      <c r="V1226" s="21"/>
    </row>
    <row r="1227" spans="1:22" ht="16.5" customHeight="1" x14ac:dyDescent="0.25">
      <c r="A1227" s="244">
        <v>1202</v>
      </c>
      <c r="B1227" s="395"/>
      <c r="C1227" s="262">
        <v>44851</v>
      </c>
      <c r="D1227" s="262">
        <v>44853</v>
      </c>
      <c r="E1227" s="255" t="s">
        <v>19</v>
      </c>
      <c r="F1227" s="232">
        <v>868926033944619</v>
      </c>
      <c r="G1227" s="251"/>
      <c r="H1227" s="250" t="s">
        <v>138</v>
      </c>
      <c r="I1227" s="251"/>
      <c r="J1227" s="265">
        <v>125212203114.16</v>
      </c>
      <c r="K1227" s="254"/>
      <c r="L1227" s="254"/>
      <c r="M1227" s="255" t="s">
        <v>188</v>
      </c>
      <c r="N1227" s="253" t="s">
        <v>198</v>
      </c>
      <c r="O1227" s="254"/>
      <c r="P1227" s="313" t="s">
        <v>150</v>
      </c>
      <c r="Q1227" s="253" t="s">
        <v>70</v>
      </c>
      <c r="R1227" s="253" t="s">
        <v>71</v>
      </c>
      <c r="S1227" s="255" t="s">
        <v>177</v>
      </c>
      <c r="T1227" s="245"/>
      <c r="U1227" s="175"/>
      <c r="V1227" s="21"/>
    </row>
    <row r="1228" spans="1:22" ht="16.5" customHeight="1" x14ac:dyDescent="0.25">
      <c r="A1228" s="244">
        <v>1203</v>
      </c>
      <c r="B1228" s="395"/>
      <c r="C1228" s="262">
        <v>44859</v>
      </c>
      <c r="D1228" s="262">
        <v>44859</v>
      </c>
      <c r="E1228" s="255" t="s">
        <v>19</v>
      </c>
      <c r="F1228" s="232">
        <v>868926033939841</v>
      </c>
      <c r="G1228" s="251"/>
      <c r="H1228" s="259" t="s">
        <v>138</v>
      </c>
      <c r="I1228" s="251"/>
      <c r="J1228" s="265">
        <v>125212203114.16</v>
      </c>
      <c r="K1228" s="260" t="s">
        <v>187</v>
      </c>
      <c r="L1228" s="259" t="s">
        <v>197</v>
      </c>
      <c r="M1228" s="255" t="s">
        <v>188</v>
      </c>
      <c r="N1228" s="260" t="s">
        <v>149</v>
      </c>
      <c r="O1228" s="254"/>
      <c r="P1228" s="312" t="s">
        <v>150</v>
      </c>
      <c r="Q1228" s="260" t="s">
        <v>151</v>
      </c>
      <c r="R1228" s="260" t="s">
        <v>71</v>
      </c>
      <c r="S1228" s="259" t="s">
        <v>363</v>
      </c>
      <c r="T1228" s="245"/>
      <c r="U1228" s="175"/>
      <c r="V1228" s="21"/>
    </row>
    <row r="1229" spans="1:22" ht="16.5" customHeight="1" x14ac:dyDescent="0.25">
      <c r="A1229" s="244">
        <v>1204</v>
      </c>
      <c r="B1229" s="395"/>
      <c r="C1229" s="262">
        <v>44859</v>
      </c>
      <c r="D1229" s="262">
        <v>44859</v>
      </c>
      <c r="E1229" s="255" t="s">
        <v>19</v>
      </c>
      <c r="F1229" s="232">
        <v>864811036923949</v>
      </c>
      <c r="G1229" s="251"/>
      <c r="H1229" s="259" t="s">
        <v>138</v>
      </c>
      <c r="I1229" s="251"/>
      <c r="J1229" s="265">
        <v>125212203114.16</v>
      </c>
      <c r="K1229" s="260" t="s">
        <v>520</v>
      </c>
      <c r="L1229" s="259" t="s">
        <v>197</v>
      </c>
      <c r="M1229" s="255" t="s">
        <v>188</v>
      </c>
      <c r="N1229" s="260" t="s">
        <v>149</v>
      </c>
      <c r="O1229" s="254"/>
      <c r="P1229" s="312" t="s">
        <v>150</v>
      </c>
      <c r="Q1229" s="260" t="s">
        <v>151</v>
      </c>
      <c r="R1229" s="260" t="s">
        <v>71</v>
      </c>
      <c r="S1229" s="259" t="s">
        <v>363</v>
      </c>
      <c r="T1229" s="245"/>
      <c r="U1229" s="175"/>
      <c r="V1229" s="21"/>
    </row>
    <row r="1230" spans="1:22" ht="16.5" customHeight="1" x14ac:dyDescent="0.25">
      <c r="A1230" s="244">
        <v>1205</v>
      </c>
      <c r="B1230" s="395"/>
      <c r="C1230" s="262">
        <v>44859</v>
      </c>
      <c r="D1230" s="262">
        <v>44859</v>
      </c>
      <c r="E1230" s="255" t="s">
        <v>19</v>
      </c>
      <c r="F1230" s="232">
        <v>864811036955495</v>
      </c>
      <c r="G1230" s="251"/>
      <c r="H1230" s="259" t="s">
        <v>138</v>
      </c>
      <c r="I1230" s="251"/>
      <c r="J1230" s="265">
        <v>125212203114.16</v>
      </c>
      <c r="K1230" s="254"/>
      <c r="L1230" s="255" t="s">
        <v>188</v>
      </c>
      <c r="M1230" s="254"/>
      <c r="N1230" s="260" t="s">
        <v>149</v>
      </c>
      <c r="O1230" s="254"/>
      <c r="P1230" s="312" t="s">
        <v>150</v>
      </c>
      <c r="Q1230" s="260" t="s">
        <v>151</v>
      </c>
      <c r="R1230" s="260" t="s">
        <v>71</v>
      </c>
      <c r="S1230" s="259" t="s">
        <v>363</v>
      </c>
      <c r="T1230" s="245"/>
      <c r="U1230" s="175"/>
      <c r="V1230" s="21"/>
    </row>
    <row r="1231" spans="1:22" ht="16.5" customHeight="1" x14ac:dyDescent="0.25">
      <c r="A1231" s="244">
        <v>1206</v>
      </c>
      <c r="B1231" s="395"/>
      <c r="C1231" s="262">
        <v>44859</v>
      </c>
      <c r="D1231" s="262">
        <v>44859</v>
      </c>
      <c r="E1231" s="255" t="s">
        <v>19</v>
      </c>
      <c r="F1231" s="232">
        <v>868926033965416</v>
      </c>
      <c r="G1231" s="251"/>
      <c r="H1231" s="259" t="s">
        <v>138</v>
      </c>
      <c r="I1231" s="251"/>
      <c r="J1231" s="265">
        <v>125212203114.14999</v>
      </c>
      <c r="K1231" s="254"/>
      <c r="L1231" s="255" t="s">
        <v>188</v>
      </c>
      <c r="M1231" s="254"/>
      <c r="N1231" s="260" t="s">
        <v>149</v>
      </c>
      <c r="O1231" s="254"/>
      <c r="P1231" s="312" t="s">
        <v>150</v>
      </c>
      <c r="Q1231" s="260" t="s">
        <v>151</v>
      </c>
      <c r="R1231" s="260" t="s">
        <v>71</v>
      </c>
      <c r="S1231" s="259" t="s">
        <v>363</v>
      </c>
      <c r="T1231" s="245"/>
      <c r="U1231" s="175"/>
      <c r="V1231" s="21"/>
    </row>
    <row r="1232" spans="1:22" ht="16.5" customHeight="1" x14ac:dyDescent="0.25">
      <c r="A1232" s="244">
        <v>1207</v>
      </c>
      <c r="B1232" s="395"/>
      <c r="C1232" s="262">
        <v>44859</v>
      </c>
      <c r="D1232" s="262">
        <v>44859</v>
      </c>
      <c r="E1232" s="255" t="s">
        <v>19</v>
      </c>
      <c r="F1232" s="232">
        <v>866192037820832</v>
      </c>
      <c r="G1232" s="251"/>
      <c r="H1232" s="259" t="s">
        <v>138</v>
      </c>
      <c r="I1232" s="251"/>
      <c r="J1232" s="265">
        <v>125212203114.16</v>
      </c>
      <c r="K1232" s="254"/>
      <c r="L1232" s="255" t="s">
        <v>188</v>
      </c>
      <c r="M1232" s="254"/>
      <c r="N1232" s="260" t="s">
        <v>149</v>
      </c>
      <c r="O1232" s="260" t="s">
        <v>1147</v>
      </c>
      <c r="P1232" s="312" t="s">
        <v>150</v>
      </c>
      <c r="Q1232" s="260" t="s">
        <v>151</v>
      </c>
      <c r="R1232" s="260" t="s">
        <v>71</v>
      </c>
      <c r="S1232" s="259" t="s">
        <v>363</v>
      </c>
      <c r="T1232" s="245"/>
      <c r="U1232" s="175"/>
      <c r="V1232" s="21"/>
    </row>
    <row r="1233" spans="1:22" ht="16.5" customHeight="1" x14ac:dyDescent="0.25">
      <c r="A1233" s="244">
        <v>1208</v>
      </c>
      <c r="B1233" s="395"/>
      <c r="C1233" s="262">
        <v>44859</v>
      </c>
      <c r="D1233" s="262">
        <v>44859</v>
      </c>
      <c r="E1233" s="255" t="s">
        <v>19</v>
      </c>
      <c r="F1233" s="232">
        <v>868926033929032</v>
      </c>
      <c r="G1233" s="251"/>
      <c r="H1233" s="259" t="s">
        <v>138</v>
      </c>
      <c r="I1233" s="251"/>
      <c r="J1233" s="265">
        <v>125212203114.16</v>
      </c>
      <c r="K1233" s="254"/>
      <c r="L1233" s="255" t="s">
        <v>188</v>
      </c>
      <c r="M1233" s="254"/>
      <c r="N1233" s="260" t="s">
        <v>149</v>
      </c>
      <c r="O1233" s="254"/>
      <c r="P1233" s="312" t="s">
        <v>150</v>
      </c>
      <c r="Q1233" s="260" t="s">
        <v>151</v>
      </c>
      <c r="R1233" s="260" t="s">
        <v>71</v>
      </c>
      <c r="S1233" s="259" t="s">
        <v>363</v>
      </c>
      <c r="T1233" s="245"/>
      <c r="U1233" s="175"/>
      <c r="V1233" s="21"/>
    </row>
    <row r="1234" spans="1:22" ht="16.5" customHeight="1" x14ac:dyDescent="0.25">
      <c r="A1234" s="244">
        <v>1209</v>
      </c>
      <c r="B1234" s="395"/>
      <c r="C1234" s="262">
        <v>44859</v>
      </c>
      <c r="D1234" s="262">
        <v>44859</v>
      </c>
      <c r="E1234" s="255" t="s">
        <v>19</v>
      </c>
      <c r="F1234" s="232">
        <v>868926033950194</v>
      </c>
      <c r="G1234" s="251"/>
      <c r="H1234" s="259" t="s">
        <v>138</v>
      </c>
      <c r="I1234" s="251"/>
      <c r="J1234" s="265">
        <v>125212203114.16</v>
      </c>
      <c r="K1234" s="260" t="s">
        <v>173</v>
      </c>
      <c r="L1234" s="255" t="s">
        <v>188</v>
      </c>
      <c r="M1234" s="254"/>
      <c r="N1234" s="260" t="s">
        <v>229</v>
      </c>
      <c r="O1234" s="254"/>
      <c r="P1234" s="312" t="s">
        <v>150</v>
      </c>
      <c r="Q1234" s="260" t="s">
        <v>151</v>
      </c>
      <c r="R1234" s="260" t="s">
        <v>28</v>
      </c>
      <c r="S1234" s="259" t="s">
        <v>47</v>
      </c>
      <c r="T1234" s="245"/>
      <c r="U1234" s="175"/>
      <c r="V1234" s="21"/>
    </row>
    <row r="1235" spans="1:22" ht="16.5" customHeight="1" x14ac:dyDescent="0.25">
      <c r="A1235" s="244">
        <v>1210</v>
      </c>
      <c r="B1235" s="395"/>
      <c r="C1235" s="262">
        <v>44859</v>
      </c>
      <c r="D1235" s="262">
        <v>44859</v>
      </c>
      <c r="E1235" s="255" t="s">
        <v>19</v>
      </c>
      <c r="F1235" s="232">
        <v>868345031032105</v>
      </c>
      <c r="G1235" s="251"/>
      <c r="H1235" s="259" t="s">
        <v>138</v>
      </c>
      <c r="I1235" s="254"/>
      <c r="J1235" s="265">
        <v>125212203114.16</v>
      </c>
      <c r="K1235" s="260" t="s">
        <v>173</v>
      </c>
      <c r="L1235" s="255" t="s">
        <v>188</v>
      </c>
      <c r="M1235" s="254"/>
      <c r="N1235" s="260" t="s">
        <v>229</v>
      </c>
      <c r="O1235" s="254"/>
      <c r="P1235" s="312" t="s">
        <v>150</v>
      </c>
      <c r="Q1235" s="260" t="s">
        <v>151</v>
      </c>
      <c r="R1235" s="260" t="s">
        <v>28</v>
      </c>
      <c r="S1235" s="259" t="s">
        <v>47</v>
      </c>
      <c r="T1235" s="245"/>
      <c r="U1235" s="175"/>
      <c r="V1235" s="21"/>
    </row>
    <row r="1236" spans="1:22" ht="16.5" customHeight="1" x14ac:dyDescent="0.25">
      <c r="A1236" s="244">
        <v>1211</v>
      </c>
      <c r="B1236" s="395"/>
      <c r="C1236" s="249">
        <v>44840</v>
      </c>
      <c r="D1236" s="249">
        <v>44841</v>
      </c>
      <c r="E1236" s="255" t="s">
        <v>16</v>
      </c>
      <c r="F1236" s="302">
        <v>862631037515268</v>
      </c>
      <c r="G1236" s="251"/>
      <c r="H1236" s="250" t="s">
        <v>138</v>
      </c>
      <c r="I1236" s="251"/>
      <c r="J1236" s="252">
        <v>125212203114.16</v>
      </c>
      <c r="K1236" s="253" t="s">
        <v>187</v>
      </c>
      <c r="L1236" s="253" t="s">
        <v>142</v>
      </c>
      <c r="M1236" s="254"/>
      <c r="N1236" s="253" t="s">
        <v>1148</v>
      </c>
      <c r="O1236" s="254"/>
      <c r="P1236" s="313" t="s">
        <v>150</v>
      </c>
      <c r="Q1236" s="253" t="s">
        <v>70</v>
      </c>
      <c r="R1236" s="253" t="s">
        <v>71</v>
      </c>
      <c r="S1236" s="255" t="s">
        <v>1149</v>
      </c>
      <c r="T1236" s="245"/>
      <c r="U1236" s="175"/>
      <c r="V1236" s="21"/>
    </row>
    <row r="1237" spans="1:22" ht="16.5" customHeight="1" x14ac:dyDescent="0.25">
      <c r="A1237" s="244">
        <v>1212</v>
      </c>
      <c r="B1237" s="395"/>
      <c r="C1237" s="249">
        <v>44840</v>
      </c>
      <c r="D1237" s="249">
        <v>44841</v>
      </c>
      <c r="E1237" s="255" t="s">
        <v>16</v>
      </c>
      <c r="F1237" s="302">
        <v>861694030931917</v>
      </c>
      <c r="G1237" s="251"/>
      <c r="H1237" s="250" t="s">
        <v>138</v>
      </c>
      <c r="I1237" s="253" t="s">
        <v>1150</v>
      </c>
      <c r="J1237" s="252">
        <v>125212203114.16</v>
      </c>
      <c r="K1237" s="260" t="s">
        <v>465</v>
      </c>
      <c r="L1237" s="254"/>
      <c r="M1237" s="253" t="s">
        <v>142</v>
      </c>
      <c r="N1237" s="260" t="s">
        <v>821</v>
      </c>
      <c r="O1237" s="254"/>
      <c r="P1237" s="312" t="s">
        <v>150</v>
      </c>
      <c r="Q1237" s="260" t="s">
        <v>70</v>
      </c>
      <c r="R1237" s="260" t="s">
        <v>23</v>
      </c>
      <c r="S1237" s="259" t="s">
        <v>27</v>
      </c>
      <c r="T1237" s="245"/>
      <c r="U1237" s="175"/>
      <c r="V1237" s="21"/>
    </row>
    <row r="1238" spans="1:22" ht="16.5" customHeight="1" x14ac:dyDescent="0.25">
      <c r="A1238" s="244">
        <v>1213</v>
      </c>
      <c r="B1238" s="259" t="s">
        <v>1151</v>
      </c>
      <c r="C1238" s="249">
        <v>44837</v>
      </c>
      <c r="D1238" s="249">
        <v>44839</v>
      </c>
      <c r="E1238" s="255" t="s">
        <v>541</v>
      </c>
      <c r="F1238" s="149" t="s">
        <v>1152</v>
      </c>
      <c r="G1238" s="251"/>
      <c r="H1238" s="259" t="s">
        <v>157</v>
      </c>
      <c r="I1238" s="255" t="s">
        <v>1153</v>
      </c>
      <c r="J1238" s="252">
        <v>125212203250.21001</v>
      </c>
      <c r="K1238" s="260" t="s">
        <v>1154</v>
      </c>
      <c r="L1238" s="254"/>
      <c r="M1238" s="254"/>
      <c r="N1238" s="253" t="s">
        <v>57</v>
      </c>
      <c r="O1238" s="254"/>
      <c r="P1238" s="313" t="s">
        <v>410</v>
      </c>
      <c r="Q1238" s="253" t="s">
        <v>151</v>
      </c>
      <c r="R1238" s="253" t="s">
        <v>23</v>
      </c>
      <c r="S1238" s="255" t="s">
        <v>806</v>
      </c>
      <c r="T1238" s="245"/>
      <c r="U1238" s="175"/>
      <c r="V1238" s="21"/>
    </row>
    <row r="1239" spans="1:22" ht="16.5" customHeight="1" x14ac:dyDescent="0.25">
      <c r="A1239" s="244">
        <v>1214</v>
      </c>
      <c r="B1239" s="395" t="s">
        <v>728</v>
      </c>
      <c r="C1239" s="262">
        <v>44852</v>
      </c>
      <c r="D1239" s="262">
        <v>44853</v>
      </c>
      <c r="E1239" s="255" t="s">
        <v>1073</v>
      </c>
      <c r="F1239" s="232">
        <v>861881051085067</v>
      </c>
      <c r="G1239" s="295"/>
      <c r="H1239" s="259" t="s">
        <v>157</v>
      </c>
      <c r="I1239" s="295"/>
      <c r="J1239" s="265">
        <v>125212203114.16</v>
      </c>
      <c r="K1239" s="260" t="s">
        <v>187</v>
      </c>
      <c r="L1239" s="260" t="s">
        <v>587</v>
      </c>
      <c r="M1239" s="296"/>
      <c r="N1239" s="260" t="s">
        <v>1155</v>
      </c>
      <c r="O1239" s="296"/>
      <c r="P1239" s="312" t="s">
        <v>150</v>
      </c>
      <c r="Q1239" s="260" t="s">
        <v>70</v>
      </c>
      <c r="R1239" s="260" t="s">
        <v>23</v>
      </c>
      <c r="S1239" s="259" t="s">
        <v>24</v>
      </c>
      <c r="T1239" s="245"/>
      <c r="U1239" s="175"/>
      <c r="V1239" s="21"/>
    </row>
    <row r="1240" spans="1:22" ht="16.5" customHeight="1" x14ac:dyDescent="0.25">
      <c r="A1240" s="244">
        <v>1215</v>
      </c>
      <c r="B1240" s="395"/>
      <c r="C1240" s="262">
        <v>44852</v>
      </c>
      <c r="D1240" s="262">
        <v>44853</v>
      </c>
      <c r="E1240" s="255" t="s">
        <v>1073</v>
      </c>
      <c r="F1240" s="232">
        <v>861881051086479</v>
      </c>
      <c r="G1240" s="295"/>
      <c r="H1240" s="259" t="s">
        <v>157</v>
      </c>
      <c r="I1240" s="295"/>
      <c r="J1240" s="265">
        <v>125212203114.16</v>
      </c>
      <c r="K1240" s="260" t="s">
        <v>377</v>
      </c>
      <c r="L1240" s="260" t="s">
        <v>587</v>
      </c>
      <c r="M1240" s="296"/>
      <c r="N1240" s="260" t="s">
        <v>1086</v>
      </c>
      <c r="O1240" s="296"/>
      <c r="P1240" s="312" t="s">
        <v>150</v>
      </c>
      <c r="Q1240" s="260" t="s">
        <v>70</v>
      </c>
      <c r="R1240" s="260" t="s">
        <v>23</v>
      </c>
      <c r="S1240" s="259" t="s">
        <v>24</v>
      </c>
      <c r="T1240" s="245"/>
      <c r="U1240" s="175"/>
      <c r="V1240" s="21"/>
    </row>
    <row r="1241" spans="1:22" ht="16.5" customHeight="1" x14ac:dyDescent="0.25">
      <c r="A1241" s="244">
        <v>1216</v>
      </c>
      <c r="B1241" s="395"/>
      <c r="C1241" s="249">
        <v>44859</v>
      </c>
      <c r="D1241" s="249">
        <v>44859</v>
      </c>
      <c r="E1241" s="255" t="s">
        <v>1055</v>
      </c>
      <c r="F1241" s="232">
        <v>861881051082650</v>
      </c>
      <c r="G1241" s="251"/>
      <c r="H1241" s="259" t="s">
        <v>157</v>
      </c>
      <c r="I1241" s="251"/>
      <c r="J1241" s="265">
        <v>125212203114.16</v>
      </c>
      <c r="K1241" s="260" t="s">
        <v>164</v>
      </c>
      <c r="L1241" s="260" t="s">
        <v>344</v>
      </c>
      <c r="M1241" s="253" t="s">
        <v>587</v>
      </c>
      <c r="N1241" s="253" t="s">
        <v>149</v>
      </c>
      <c r="O1241" s="254"/>
      <c r="P1241" s="312" t="s">
        <v>150</v>
      </c>
      <c r="Q1241" s="260" t="s">
        <v>151</v>
      </c>
      <c r="R1241" s="260" t="s">
        <v>23</v>
      </c>
      <c r="S1241" s="259" t="s">
        <v>25</v>
      </c>
      <c r="T1241" s="245"/>
      <c r="U1241" s="175"/>
      <c r="V1241" s="21"/>
    </row>
    <row r="1242" spans="1:22" ht="16.5" customHeight="1" x14ac:dyDescent="0.25">
      <c r="A1242" s="244">
        <v>1217</v>
      </c>
      <c r="B1242" s="395" t="s">
        <v>321</v>
      </c>
      <c r="C1242" s="249">
        <v>44846</v>
      </c>
      <c r="D1242" s="249">
        <v>44851</v>
      </c>
      <c r="E1242" s="255" t="s">
        <v>1055</v>
      </c>
      <c r="F1242" s="232">
        <v>862205051193011</v>
      </c>
      <c r="G1242" s="251"/>
      <c r="H1242" s="259" t="s">
        <v>157</v>
      </c>
      <c r="I1242" s="251"/>
      <c r="J1242" s="252">
        <v>125212203114.16</v>
      </c>
      <c r="K1242" s="254"/>
      <c r="L1242" s="253" t="s">
        <v>344</v>
      </c>
      <c r="M1242" s="253" t="s">
        <v>587</v>
      </c>
      <c r="N1242" s="253" t="s">
        <v>40</v>
      </c>
      <c r="O1242" s="254"/>
      <c r="P1242" s="313" t="s">
        <v>150</v>
      </c>
      <c r="Q1242" s="253" t="s">
        <v>151</v>
      </c>
      <c r="R1242" s="253" t="s">
        <v>28</v>
      </c>
      <c r="S1242" s="255" t="s">
        <v>30</v>
      </c>
      <c r="T1242" s="245"/>
      <c r="U1242" s="175"/>
      <c r="V1242" s="21"/>
    </row>
    <row r="1243" spans="1:22" ht="16.5" customHeight="1" x14ac:dyDescent="0.25">
      <c r="A1243" s="244">
        <v>1218</v>
      </c>
      <c r="B1243" s="395"/>
      <c r="C1243" s="249">
        <v>44847</v>
      </c>
      <c r="D1243" s="249">
        <v>44851</v>
      </c>
      <c r="E1243" s="255" t="s">
        <v>38</v>
      </c>
      <c r="F1243" s="232">
        <v>868183037798134</v>
      </c>
      <c r="G1243" s="251"/>
      <c r="H1243" s="259" t="s">
        <v>138</v>
      </c>
      <c r="I1243" s="251"/>
      <c r="J1243" s="252">
        <v>112078011007.17</v>
      </c>
      <c r="K1243" s="254"/>
      <c r="L1243" s="253" t="s">
        <v>160</v>
      </c>
      <c r="M1243" s="254"/>
      <c r="N1243" s="253" t="s">
        <v>229</v>
      </c>
      <c r="O1243" s="254"/>
      <c r="P1243" s="313" t="s">
        <v>150</v>
      </c>
      <c r="Q1243" s="253" t="s">
        <v>151</v>
      </c>
      <c r="R1243" s="253" t="s">
        <v>28</v>
      </c>
      <c r="S1243" s="255" t="s">
        <v>31</v>
      </c>
      <c r="T1243" s="245"/>
      <c r="U1243" s="175"/>
      <c r="V1243" s="21"/>
    </row>
    <row r="1244" spans="1:22" ht="16.5" customHeight="1" x14ac:dyDescent="0.25">
      <c r="A1244" s="244">
        <v>1219</v>
      </c>
      <c r="B1244" s="395"/>
      <c r="C1244" s="249">
        <v>44860</v>
      </c>
      <c r="D1244" s="249">
        <v>44864</v>
      </c>
      <c r="E1244" s="255" t="s">
        <v>38</v>
      </c>
      <c r="F1244" s="232">
        <v>868183035865646</v>
      </c>
      <c r="G1244" s="251"/>
      <c r="H1244" s="259" t="s">
        <v>138</v>
      </c>
      <c r="I1244" s="251"/>
      <c r="J1244" s="252">
        <v>112078011007.17</v>
      </c>
      <c r="K1244" s="254"/>
      <c r="L1244" s="253" t="s">
        <v>160</v>
      </c>
      <c r="M1244" s="254"/>
      <c r="N1244" s="254"/>
      <c r="O1244" s="254"/>
      <c r="P1244" s="313" t="s">
        <v>150</v>
      </c>
      <c r="Q1244" s="253" t="s">
        <v>151</v>
      </c>
      <c r="R1244" s="253" t="s">
        <v>28</v>
      </c>
      <c r="S1244" s="255" t="s">
        <v>31</v>
      </c>
      <c r="T1244" s="245"/>
      <c r="U1244" s="175"/>
      <c r="V1244" s="21"/>
    </row>
    <row r="1245" spans="1:22" ht="16.5" customHeight="1" x14ac:dyDescent="0.25">
      <c r="A1245" s="244">
        <v>1220</v>
      </c>
      <c r="B1245" s="395" t="s">
        <v>323</v>
      </c>
      <c r="C1245" s="249">
        <v>44852</v>
      </c>
      <c r="D1245" s="249">
        <v>44854</v>
      </c>
      <c r="E1245" s="255" t="s">
        <v>39</v>
      </c>
      <c r="F1245" s="232">
        <v>860906041120574</v>
      </c>
      <c r="G1245" s="251"/>
      <c r="H1245" s="259" t="s">
        <v>138</v>
      </c>
      <c r="I1245" s="251"/>
      <c r="J1245" s="254"/>
      <c r="K1245" s="253" t="s">
        <v>1156</v>
      </c>
      <c r="L1245" s="253" t="s">
        <v>182</v>
      </c>
      <c r="M1245" s="253" t="s">
        <v>697</v>
      </c>
      <c r="N1245" s="253" t="s">
        <v>498</v>
      </c>
      <c r="O1245" s="254"/>
      <c r="P1245" s="313" t="s">
        <v>150</v>
      </c>
      <c r="Q1245" s="253" t="s">
        <v>151</v>
      </c>
      <c r="R1245" s="253" t="s">
        <v>28</v>
      </c>
      <c r="S1245" s="255" t="s">
        <v>499</v>
      </c>
      <c r="T1245" s="245"/>
      <c r="U1245" s="175"/>
      <c r="V1245" s="21"/>
    </row>
    <row r="1246" spans="1:22" ht="16.5" customHeight="1" x14ac:dyDescent="0.25">
      <c r="A1246" s="244">
        <v>1221</v>
      </c>
      <c r="B1246" s="395"/>
      <c r="C1246" s="249">
        <v>44852</v>
      </c>
      <c r="D1246" s="249">
        <v>44854</v>
      </c>
      <c r="E1246" s="255" t="s">
        <v>1073</v>
      </c>
      <c r="F1246" s="232">
        <v>861881051077924</v>
      </c>
      <c r="G1246" s="251"/>
      <c r="H1246" s="259" t="s">
        <v>157</v>
      </c>
      <c r="I1246" s="251"/>
      <c r="J1246" s="252">
        <v>125212203114.14999</v>
      </c>
      <c r="K1246" s="253" t="s">
        <v>353</v>
      </c>
      <c r="L1246" s="254"/>
      <c r="M1246" s="253" t="s">
        <v>175</v>
      </c>
      <c r="N1246" s="253" t="s">
        <v>1075</v>
      </c>
      <c r="O1246" s="254"/>
      <c r="P1246" s="313" t="s">
        <v>150</v>
      </c>
      <c r="Q1246" s="253" t="s">
        <v>151</v>
      </c>
      <c r="R1246" s="253" t="s">
        <v>23</v>
      </c>
      <c r="S1246" s="255" t="s">
        <v>24</v>
      </c>
      <c r="T1246" s="245"/>
      <c r="U1246" s="175"/>
      <c r="V1246" s="21"/>
    </row>
    <row r="1247" spans="1:22" ht="16.5" customHeight="1" x14ac:dyDescent="0.25">
      <c r="A1247" s="244">
        <v>1222</v>
      </c>
      <c r="B1247" s="395" t="s">
        <v>1157</v>
      </c>
      <c r="C1247" s="249">
        <v>44854</v>
      </c>
      <c r="D1247" s="249">
        <v>44860</v>
      </c>
      <c r="E1247" s="255" t="s">
        <v>39</v>
      </c>
      <c r="F1247" s="232">
        <v>860906041249415</v>
      </c>
      <c r="G1247" s="251"/>
      <c r="H1247" s="259" t="s">
        <v>157</v>
      </c>
      <c r="I1247" s="251"/>
      <c r="J1247" s="253" t="s">
        <v>1158</v>
      </c>
      <c r="K1247" s="253" t="s">
        <v>1127</v>
      </c>
      <c r="L1247" s="260" t="s">
        <v>697</v>
      </c>
      <c r="M1247" s="254"/>
      <c r="N1247" s="253" t="s">
        <v>149</v>
      </c>
      <c r="O1247" s="254"/>
      <c r="P1247" s="313" t="s">
        <v>150</v>
      </c>
      <c r="Q1247" s="253" t="s">
        <v>151</v>
      </c>
      <c r="R1247" s="253" t="s">
        <v>71</v>
      </c>
      <c r="S1247" s="255" t="s">
        <v>152</v>
      </c>
      <c r="T1247" s="245"/>
      <c r="U1247" s="175"/>
      <c r="V1247" s="21"/>
    </row>
    <row r="1248" spans="1:22" ht="16.5" customHeight="1" x14ac:dyDescent="0.25">
      <c r="A1248" s="244">
        <v>1223</v>
      </c>
      <c r="B1248" s="395"/>
      <c r="C1248" s="249">
        <v>44854</v>
      </c>
      <c r="D1248" s="249">
        <v>44860</v>
      </c>
      <c r="E1248" s="255" t="s">
        <v>39</v>
      </c>
      <c r="F1248" s="232">
        <v>860906041121010</v>
      </c>
      <c r="G1248" s="251"/>
      <c r="H1248" s="259" t="s">
        <v>157</v>
      </c>
      <c r="I1248" s="251"/>
      <c r="J1248" s="253" t="s">
        <v>1159</v>
      </c>
      <c r="K1248" s="254"/>
      <c r="L1248" s="259" t="s">
        <v>182</v>
      </c>
      <c r="M1248" s="260" t="s">
        <v>697</v>
      </c>
      <c r="N1248" s="253" t="s">
        <v>40</v>
      </c>
      <c r="O1248" s="254"/>
      <c r="P1248" s="312" t="s">
        <v>150</v>
      </c>
      <c r="Q1248" s="260" t="s">
        <v>151</v>
      </c>
      <c r="R1248" s="260" t="s">
        <v>23</v>
      </c>
      <c r="S1248" s="259" t="s">
        <v>30</v>
      </c>
      <c r="T1248" s="245"/>
      <c r="U1248" s="175"/>
      <c r="V1248" s="21"/>
    </row>
    <row r="1249" spans="1:22" ht="16.5" customHeight="1" x14ac:dyDescent="0.25">
      <c r="A1249" s="244">
        <v>1224</v>
      </c>
      <c r="B1249" s="395"/>
      <c r="C1249" s="249">
        <v>44854</v>
      </c>
      <c r="D1249" s="249">
        <v>44860</v>
      </c>
      <c r="E1249" s="255" t="s">
        <v>39</v>
      </c>
      <c r="F1249" s="232">
        <v>860906041157683</v>
      </c>
      <c r="G1249" s="251"/>
      <c r="H1249" s="259" t="s">
        <v>157</v>
      </c>
      <c r="I1249" s="251"/>
      <c r="J1249" s="253" t="s">
        <v>1160</v>
      </c>
      <c r="K1249" s="254"/>
      <c r="L1249" s="259" t="s">
        <v>182</v>
      </c>
      <c r="M1249" s="260" t="s">
        <v>697</v>
      </c>
      <c r="N1249" s="253" t="s">
        <v>40</v>
      </c>
      <c r="O1249" s="254"/>
      <c r="P1249" s="312" t="s">
        <v>150</v>
      </c>
      <c r="Q1249" s="260" t="s">
        <v>151</v>
      </c>
      <c r="R1249" s="260" t="s">
        <v>23</v>
      </c>
      <c r="S1249" s="259" t="s">
        <v>30</v>
      </c>
      <c r="T1249" s="245"/>
      <c r="U1249" s="175"/>
      <c r="V1249" s="21"/>
    </row>
    <row r="1250" spans="1:22" ht="16.5" customHeight="1" x14ac:dyDescent="0.25">
      <c r="A1250" s="244">
        <v>1225</v>
      </c>
      <c r="B1250" s="395"/>
      <c r="C1250" s="249">
        <v>44854</v>
      </c>
      <c r="D1250" s="249">
        <v>44860</v>
      </c>
      <c r="E1250" s="255" t="s">
        <v>39</v>
      </c>
      <c r="F1250" s="232">
        <v>860906041137107</v>
      </c>
      <c r="G1250" s="251"/>
      <c r="H1250" s="259" t="s">
        <v>157</v>
      </c>
      <c r="I1250" s="259" t="s">
        <v>1161</v>
      </c>
      <c r="J1250" s="260" t="s">
        <v>1159</v>
      </c>
      <c r="K1250" s="260" t="s">
        <v>187</v>
      </c>
      <c r="L1250" s="260" t="s">
        <v>971</v>
      </c>
      <c r="M1250" s="260" t="s">
        <v>697</v>
      </c>
      <c r="N1250" s="260" t="s">
        <v>1162</v>
      </c>
      <c r="O1250" s="254"/>
      <c r="P1250" s="312" t="s">
        <v>150</v>
      </c>
      <c r="Q1250" s="260" t="s">
        <v>151</v>
      </c>
      <c r="R1250" s="260" t="s">
        <v>23</v>
      </c>
      <c r="S1250" s="259" t="s">
        <v>41</v>
      </c>
      <c r="T1250" s="245"/>
      <c r="U1250" s="175"/>
      <c r="V1250" s="21"/>
    </row>
    <row r="1251" spans="1:22" ht="16.5" customHeight="1" x14ac:dyDescent="0.25">
      <c r="A1251" s="244">
        <v>1226</v>
      </c>
      <c r="B1251" s="395"/>
      <c r="C1251" s="249">
        <v>44854</v>
      </c>
      <c r="D1251" s="249">
        <v>44860</v>
      </c>
      <c r="E1251" s="255" t="s">
        <v>39</v>
      </c>
      <c r="F1251" s="232">
        <v>860904061145175</v>
      </c>
      <c r="G1251" s="251"/>
      <c r="H1251" s="259" t="s">
        <v>157</v>
      </c>
      <c r="I1251" s="251"/>
      <c r="J1251" s="260" t="s">
        <v>1160</v>
      </c>
      <c r="K1251" s="260" t="s">
        <v>1163</v>
      </c>
      <c r="L1251" s="260" t="s">
        <v>697</v>
      </c>
      <c r="M1251" s="254"/>
      <c r="N1251" s="260" t="s">
        <v>149</v>
      </c>
      <c r="O1251" s="254"/>
      <c r="P1251" s="312" t="s">
        <v>150</v>
      </c>
      <c r="Q1251" s="260" t="s">
        <v>151</v>
      </c>
      <c r="R1251" s="260" t="s">
        <v>23</v>
      </c>
      <c r="S1251" s="259" t="s">
        <v>26</v>
      </c>
      <c r="T1251" s="245"/>
      <c r="U1251" s="175"/>
      <c r="V1251" s="21"/>
    </row>
    <row r="1252" spans="1:22" ht="16.5" customHeight="1" x14ac:dyDescent="0.25">
      <c r="A1252" s="244">
        <v>1227</v>
      </c>
      <c r="B1252" s="395"/>
      <c r="C1252" s="249">
        <v>44854</v>
      </c>
      <c r="D1252" s="249">
        <v>44860</v>
      </c>
      <c r="E1252" s="255" t="s">
        <v>39</v>
      </c>
      <c r="F1252" s="232">
        <v>860906041121861</v>
      </c>
      <c r="G1252" s="251"/>
      <c r="H1252" s="259" t="s">
        <v>157</v>
      </c>
      <c r="I1252" s="251"/>
      <c r="J1252" s="260" t="s">
        <v>1159</v>
      </c>
      <c r="K1252" s="260" t="s">
        <v>1163</v>
      </c>
      <c r="L1252" s="259" t="s">
        <v>182</v>
      </c>
      <c r="M1252" s="260" t="s">
        <v>697</v>
      </c>
      <c r="N1252" s="260" t="s">
        <v>149</v>
      </c>
      <c r="O1252" s="254"/>
      <c r="P1252" s="312" t="s">
        <v>150</v>
      </c>
      <c r="Q1252" s="260" t="s">
        <v>151</v>
      </c>
      <c r="R1252" s="260" t="s">
        <v>71</v>
      </c>
      <c r="S1252" s="259" t="s">
        <v>156</v>
      </c>
      <c r="T1252" s="245"/>
      <c r="U1252" s="175"/>
      <c r="V1252" s="21"/>
    </row>
    <row r="1253" spans="1:22" ht="16.5" customHeight="1" x14ac:dyDescent="0.25">
      <c r="A1253" s="244">
        <v>1228</v>
      </c>
      <c r="B1253" s="395"/>
      <c r="C1253" s="249">
        <v>44854</v>
      </c>
      <c r="D1253" s="249">
        <v>44860</v>
      </c>
      <c r="E1253" s="255" t="s">
        <v>39</v>
      </c>
      <c r="F1253" s="232">
        <v>860906041126662</v>
      </c>
      <c r="G1253" s="251"/>
      <c r="H1253" s="259" t="s">
        <v>157</v>
      </c>
      <c r="I1253" s="251"/>
      <c r="J1253" s="260" t="s">
        <v>1164</v>
      </c>
      <c r="K1253" s="254"/>
      <c r="L1253" s="260" t="s">
        <v>697</v>
      </c>
      <c r="M1253" s="254"/>
      <c r="N1253" s="253" t="s">
        <v>40</v>
      </c>
      <c r="O1253" s="254"/>
      <c r="P1253" s="312" t="s">
        <v>150</v>
      </c>
      <c r="Q1253" s="260" t="s">
        <v>151</v>
      </c>
      <c r="R1253" s="260" t="s">
        <v>23</v>
      </c>
      <c r="S1253" s="259" t="s">
        <v>30</v>
      </c>
      <c r="T1253" s="245"/>
      <c r="U1253" s="175"/>
      <c r="V1253" s="21"/>
    </row>
    <row r="1254" spans="1:22" ht="16.5" customHeight="1" x14ac:dyDescent="0.25">
      <c r="A1254" s="244">
        <v>1229</v>
      </c>
      <c r="B1254" s="395"/>
      <c r="C1254" s="249">
        <v>44854</v>
      </c>
      <c r="D1254" s="249">
        <v>44860</v>
      </c>
      <c r="E1254" s="255" t="s">
        <v>39</v>
      </c>
      <c r="F1254" s="232">
        <v>860906041117992</v>
      </c>
      <c r="G1254" s="251"/>
      <c r="H1254" s="259" t="s">
        <v>157</v>
      </c>
      <c r="I1254" s="259" t="s">
        <v>1165</v>
      </c>
      <c r="J1254" s="260" t="s">
        <v>1159</v>
      </c>
      <c r="K1254" s="260" t="s">
        <v>225</v>
      </c>
      <c r="L1254" s="254"/>
      <c r="M1254" s="260" t="s">
        <v>697</v>
      </c>
      <c r="N1254" s="260" t="s">
        <v>1162</v>
      </c>
      <c r="O1254" s="254"/>
      <c r="P1254" s="312" t="s">
        <v>410</v>
      </c>
      <c r="Q1254" s="260" t="s">
        <v>151</v>
      </c>
      <c r="R1254" s="260" t="s">
        <v>23</v>
      </c>
      <c r="S1254" s="259" t="s">
        <v>41</v>
      </c>
      <c r="T1254" s="245"/>
      <c r="U1254" s="175"/>
      <c r="V1254" s="21"/>
    </row>
    <row r="1255" spans="1:22" ht="16.5" customHeight="1" x14ac:dyDescent="0.25">
      <c r="A1255" s="244">
        <v>1230</v>
      </c>
      <c r="B1255" s="395" t="s">
        <v>1021</v>
      </c>
      <c r="C1255" s="249">
        <v>44853</v>
      </c>
      <c r="D1255" s="249">
        <v>44856</v>
      </c>
      <c r="E1255" s="255" t="s">
        <v>1166</v>
      </c>
      <c r="F1255" s="302" t="s">
        <v>327</v>
      </c>
      <c r="G1255" s="251"/>
      <c r="H1255" s="250" t="s">
        <v>138</v>
      </c>
      <c r="I1255" s="251"/>
      <c r="J1255" s="254"/>
      <c r="K1255" s="253" t="s">
        <v>1167</v>
      </c>
      <c r="L1255" s="254"/>
      <c r="M1255" s="254"/>
      <c r="N1255" s="253" t="s">
        <v>778</v>
      </c>
      <c r="O1255" s="254"/>
      <c r="P1255" s="313" t="s">
        <v>150</v>
      </c>
      <c r="Q1255" s="253" t="s">
        <v>70</v>
      </c>
      <c r="R1255" s="253" t="s">
        <v>23</v>
      </c>
      <c r="S1255" s="255" t="s">
        <v>27</v>
      </c>
      <c r="T1255" s="245"/>
      <c r="U1255" s="175"/>
      <c r="V1255" s="21"/>
    </row>
    <row r="1256" spans="1:22" s="2" customFormat="1" ht="16.5" customHeight="1" x14ac:dyDescent="0.25">
      <c r="A1256" s="244">
        <v>1231</v>
      </c>
      <c r="B1256" s="395"/>
      <c r="C1256" s="249">
        <v>44853</v>
      </c>
      <c r="D1256" s="249">
        <v>44856</v>
      </c>
      <c r="E1256" s="255" t="s">
        <v>98</v>
      </c>
      <c r="F1256" s="302" t="s">
        <v>418</v>
      </c>
      <c r="G1256" s="251"/>
      <c r="H1256" s="250" t="s">
        <v>138</v>
      </c>
      <c r="I1256" s="251"/>
      <c r="J1256" s="254"/>
      <c r="K1256" s="253" t="s">
        <v>1168</v>
      </c>
      <c r="L1256" s="254"/>
      <c r="M1256" s="254"/>
      <c r="N1256" s="253" t="s">
        <v>262</v>
      </c>
      <c r="O1256" s="254"/>
      <c r="P1256" s="312" t="s">
        <v>166</v>
      </c>
      <c r="Q1256" s="253" t="s">
        <v>70</v>
      </c>
      <c r="R1256" s="253" t="s">
        <v>23</v>
      </c>
      <c r="S1256" s="255" t="s">
        <v>26</v>
      </c>
      <c r="T1256" s="246"/>
      <c r="U1256" s="138"/>
      <c r="V1256" s="138"/>
    </row>
    <row r="1257" spans="1:22" s="2" customFormat="1" ht="16.5" customHeight="1" x14ac:dyDescent="0.25">
      <c r="A1257" s="244">
        <v>1232</v>
      </c>
      <c r="B1257" s="395"/>
      <c r="C1257" s="249">
        <v>44853</v>
      </c>
      <c r="D1257" s="249">
        <v>44856</v>
      </c>
      <c r="E1257" s="255" t="s">
        <v>20</v>
      </c>
      <c r="F1257" s="302">
        <v>865209034364514</v>
      </c>
      <c r="G1257" s="251"/>
      <c r="H1257" s="250" t="s">
        <v>138</v>
      </c>
      <c r="I1257" s="251"/>
      <c r="J1257" s="252">
        <v>203162121025.09</v>
      </c>
      <c r="K1257" s="253" t="s">
        <v>171</v>
      </c>
      <c r="L1257" s="253" t="s">
        <v>441</v>
      </c>
      <c r="M1257" s="254"/>
      <c r="N1257" s="253" t="s">
        <v>1057</v>
      </c>
      <c r="O1257" s="254"/>
      <c r="P1257" s="313" t="s">
        <v>150</v>
      </c>
      <c r="Q1257" s="253" t="s">
        <v>70</v>
      </c>
      <c r="R1257" s="253" t="s">
        <v>23</v>
      </c>
      <c r="S1257" s="255" t="s">
        <v>27</v>
      </c>
      <c r="T1257" s="246"/>
      <c r="U1257" s="138"/>
      <c r="V1257" s="138"/>
    </row>
    <row r="1258" spans="1:22" ht="16.5" customHeight="1" x14ac:dyDescent="0.25">
      <c r="A1258" s="244">
        <v>1233</v>
      </c>
      <c r="B1258" s="395"/>
      <c r="C1258" s="249">
        <v>44853</v>
      </c>
      <c r="D1258" s="249">
        <v>44856</v>
      </c>
      <c r="E1258" s="255" t="s">
        <v>14</v>
      </c>
      <c r="F1258" s="302">
        <v>863306024449875</v>
      </c>
      <c r="G1258" s="251"/>
      <c r="H1258" s="250" t="s">
        <v>138</v>
      </c>
      <c r="I1258" s="251"/>
      <c r="J1258" s="252">
        <v>203162121068.09</v>
      </c>
      <c r="K1258" s="253" t="s">
        <v>993</v>
      </c>
      <c r="L1258" s="253" t="s">
        <v>426</v>
      </c>
      <c r="M1258" s="253" t="s">
        <v>427</v>
      </c>
      <c r="N1258" s="253" t="s">
        <v>878</v>
      </c>
      <c r="O1258" s="254"/>
      <c r="P1258" s="313" t="s">
        <v>150</v>
      </c>
      <c r="Q1258" s="253" t="s">
        <v>70</v>
      </c>
      <c r="R1258" s="253" t="s">
        <v>28</v>
      </c>
      <c r="S1258" s="255" t="s">
        <v>368</v>
      </c>
      <c r="T1258" s="245"/>
      <c r="U1258" s="175"/>
      <c r="V1258" s="21"/>
    </row>
    <row r="1259" spans="1:22" ht="16.5" customHeight="1" x14ac:dyDescent="0.25">
      <c r="A1259" s="244">
        <v>1234</v>
      </c>
      <c r="B1259" s="395"/>
      <c r="C1259" s="249">
        <v>44853</v>
      </c>
      <c r="D1259" s="249">
        <v>44856</v>
      </c>
      <c r="E1259" s="255" t="s">
        <v>14</v>
      </c>
      <c r="F1259" s="302">
        <v>864161026803671</v>
      </c>
      <c r="G1259" s="251"/>
      <c r="H1259" s="250" t="s">
        <v>138</v>
      </c>
      <c r="I1259" s="251"/>
      <c r="J1259" s="252">
        <v>203162121025.09</v>
      </c>
      <c r="K1259" s="254"/>
      <c r="L1259" s="253" t="s">
        <v>1169</v>
      </c>
      <c r="M1259" s="253" t="s">
        <v>427</v>
      </c>
      <c r="N1259" s="253" t="s">
        <v>40</v>
      </c>
      <c r="O1259" s="254"/>
      <c r="P1259" s="313" t="s">
        <v>150</v>
      </c>
      <c r="Q1259" s="253" t="s">
        <v>70</v>
      </c>
      <c r="R1259" s="253" t="s">
        <v>28</v>
      </c>
      <c r="S1259" s="255" t="s">
        <v>30</v>
      </c>
      <c r="T1259" s="245"/>
      <c r="U1259" s="175"/>
      <c r="V1259" s="21"/>
    </row>
    <row r="1260" spans="1:22" ht="16.5" customHeight="1" x14ac:dyDescent="0.25">
      <c r="A1260" s="244">
        <v>1235</v>
      </c>
      <c r="B1260" s="395"/>
      <c r="C1260" s="249">
        <v>44853</v>
      </c>
      <c r="D1260" s="249">
        <v>44856</v>
      </c>
      <c r="E1260" s="255" t="s">
        <v>18</v>
      </c>
      <c r="F1260" s="302">
        <v>861693034841353</v>
      </c>
      <c r="G1260" s="251"/>
      <c r="H1260" s="250" t="s">
        <v>138</v>
      </c>
      <c r="I1260" s="251"/>
      <c r="J1260" s="252">
        <v>203162121024.09</v>
      </c>
      <c r="K1260" s="253" t="s">
        <v>288</v>
      </c>
      <c r="L1260" s="253" t="s">
        <v>1170</v>
      </c>
      <c r="M1260" s="253" t="s">
        <v>1171</v>
      </c>
      <c r="N1260" s="253" t="s">
        <v>290</v>
      </c>
      <c r="O1260" s="254"/>
      <c r="P1260" s="313" t="s">
        <v>150</v>
      </c>
      <c r="Q1260" s="253" t="s">
        <v>70</v>
      </c>
      <c r="R1260" s="253" t="s">
        <v>71</v>
      </c>
      <c r="S1260" s="255" t="s">
        <v>257</v>
      </c>
      <c r="T1260" s="245"/>
      <c r="U1260" s="175"/>
      <c r="V1260" s="21"/>
    </row>
    <row r="1261" spans="1:22" ht="16.5" customHeight="1" x14ac:dyDescent="0.25">
      <c r="A1261" s="244">
        <v>1236</v>
      </c>
      <c r="B1261" s="395"/>
      <c r="C1261" s="249">
        <v>44853</v>
      </c>
      <c r="D1261" s="249">
        <v>44856</v>
      </c>
      <c r="E1261" s="255" t="s">
        <v>18</v>
      </c>
      <c r="F1261" s="302">
        <v>868004026323751</v>
      </c>
      <c r="G1261" s="251"/>
      <c r="H1261" s="250" t="s">
        <v>138</v>
      </c>
      <c r="I1261" s="251"/>
      <c r="J1261" s="254"/>
      <c r="K1261" s="253" t="s">
        <v>1172</v>
      </c>
      <c r="L1261" s="254"/>
      <c r="M1261" s="254"/>
      <c r="N1261" s="253" t="s">
        <v>262</v>
      </c>
      <c r="O1261" s="254"/>
      <c r="P1261" s="313" t="s">
        <v>166</v>
      </c>
      <c r="Q1261" s="253" t="s">
        <v>70</v>
      </c>
      <c r="R1261" s="253" t="s">
        <v>23</v>
      </c>
      <c r="S1261" s="255" t="s">
        <v>26</v>
      </c>
      <c r="T1261" s="245"/>
      <c r="U1261" s="175"/>
      <c r="V1261" s="21"/>
    </row>
    <row r="1262" spans="1:22" ht="16.5" customHeight="1" x14ac:dyDescent="0.25">
      <c r="A1262" s="244">
        <v>1237</v>
      </c>
      <c r="B1262" s="395"/>
      <c r="C1262" s="249">
        <v>44853</v>
      </c>
      <c r="D1262" s="249">
        <v>44856</v>
      </c>
      <c r="E1262" s="255" t="s">
        <v>18</v>
      </c>
      <c r="F1262" s="302">
        <v>861693038244968</v>
      </c>
      <c r="G1262" s="251"/>
      <c r="H1262" s="250" t="s">
        <v>138</v>
      </c>
      <c r="I1262" s="251"/>
      <c r="J1262" s="252">
        <v>203162121024.09</v>
      </c>
      <c r="K1262" s="253" t="s">
        <v>288</v>
      </c>
      <c r="L1262" s="253" t="s">
        <v>1173</v>
      </c>
      <c r="M1262" s="253" t="s">
        <v>1171</v>
      </c>
      <c r="N1262" s="253" t="s">
        <v>1174</v>
      </c>
      <c r="O1262" s="254"/>
      <c r="P1262" s="313" t="s">
        <v>150</v>
      </c>
      <c r="Q1262" s="253" t="s">
        <v>70</v>
      </c>
      <c r="R1262" s="253" t="s">
        <v>71</v>
      </c>
      <c r="S1262" s="255" t="s">
        <v>257</v>
      </c>
      <c r="T1262" s="245"/>
      <c r="U1262" s="175"/>
      <c r="V1262" s="21"/>
    </row>
    <row r="1263" spans="1:22" ht="16.5" customHeight="1" x14ac:dyDescent="0.25">
      <c r="A1263" s="244">
        <v>1238</v>
      </c>
      <c r="B1263" s="395"/>
      <c r="C1263" s="249">
        <v>44853</v>
      </c>
      <c r="D1263" s="249">
        <v>44856</v>
      </c>
      <c r="E1263" s="255" t="s">
        <v>18</v>
      </c>
      <c r="F1263" s="302">
        <v>868004027087926</v>
      </c>
      <c r="G1263" s="251"/>
      <c r="H1263" s="250" t="s">
        <v>138</v>
      </c>
      <c r="I1263" s="251"/>
      <c r="J1263" s="254"/>
      <c r="K1263" s="258" t="s">
        <v>1175</v>
      </c>
      <c r="L1263" s="254"/>
      <c r="M1263" s="254"/>
      <c r="N1263" s="253" t="s">
        <v>262</v>
      </c>
      <c r="O1263" s="254"/>
      <c r="P1263" s="313" t="s">
        <v>166</v>
      </c>
      <c r="Q1263" s="253" t="s">
        <v>70</v>
      </c>
      <c r="R1263" s="253" t="s">
        <v>23</v>
      </c>
      <c r="S1263" s="255" t="s">
        <v>26</v>
      </c>
      <c r="T1263" s="245"/>
      <c r="U1263" s="175"/>
      <c r="V1263" s="21"/>
    </row>
    <row r="1264" spans="1:22" ht="16.5" customHeight="1" x14ac:dyDescent="0.25">
      <c r="A1264" s="244">
        <v>1239</v>
      </c>
      <c r="B1264" s="395"/>
      <c r="C1264" s="249">
        <v>44853</v>
      </c>
      <c r="D1264" s="249">
        <v>44856</v>
      </c>
      <c r="E1264" s="255" t="s">
        <v>43</v>
      </c>
      <c r="F1264" s="302">
        <v>868183034552070</v>
      </c>
      <c r="G1264" s="251"/>
      <c r="H1264" s="250" t="s">
        <v>138</v>
      </c>
      <c r="I1264" s="251"/>
      <c r="J1264" s="252">
        <v>203162121016.09</v>
      </c>
      <c r="K1264" s="254"/>
      <c r="L1264" s="253" t="s">
        <v>241</v>
      </c>
      <c r="M1264" s="253" t="s">
        <v>160</v>
      </c>
      <c r="N1264" s="253" t="s">
        <v>1176</v>
      </c>
      <c r="O1264" s="254"/>
      <c r="P1264" s="313" t="s">
        <v>150</v>
      </c>
      <c r="Q1264" s="253" t="s">
        <v>70</v>
      </c>
      <c r="R1264" s="253" t="s">
        <v>28</v>
      </c>
      <c r="S1264" s="255" t="s">
        <v>31</v>
      </c>
      <c r="T1264" s="245"/>
      <c r="U1264" s="175"/>
      <c r="V1264" s="21"/>
    </row>
    <row r="1265" spans="1:22" ht="16.5" customHeight="1" x14ac:dyDescent="0.25">
      <c r="A1265" s="244">
        <v>1240</v>
      </c>
      <c r="B1265" s="395"/>
      <c r="C1265" s="249">
        <v>44853</v>
      </c>
      <c r="D1265" s="249">
        <v>44856</v>
      </c>
      <c r="E1265" s="255" t="s">
        <v>43</v>
      </c>
      <c r="F1265" s="302">
        <v>868183038045006</v>
      </c>
      <c r="G1265" s="251"/>
      <c r="H1265" s="250" t="s">
        <v>138</v>
      </c>
      <c r="I1265" s="251"/>
      <c r="J1265" s="252">
        <v>203162121026.09</v>
      </c>
      <c r="K1265" s="253" t="s">
        <v>1085</v>
      </c>
      <c r="L1265" s="253" t="s">
        <v>160</v>
      </c>
      <c r="M1265" s="254"/>
      <c r="N1265" s="253" t="s">
        <v>272</v>
      </c>
      <c r="O1265" s="254"/>
      <c r="P1265" s="313" t="s">
        <v>150</v>
      </c>
      <c r="Q1265" s="253" t="s">
        <v>70</v>
      </c>
      <c r="R1265" s="253" t="s">
        <v>71</v>
      </c>
      <c r="S1265" s="255" t="s">
        <v>257</v>
      </c>
      <c r="T1265" s="245"/>
      <c r="U1265" s="175"/>
      <c r="V1265" s="21"/>
    </row>
    <row r="1266" spans="1:22" ht="16.5" customHeight="1" x14ac:dyDescent="0.25">
      <c r="A1266" s="244">
        <v>1241</v>
      </c>
      <c r="B1266" s="395"/>
      <c r="C1266" s="249">
        <v>44853</v>
      </c>
      <c r="D1266" s="249">
        <v>44856</v>
      </c>
      <c r="E1266" s="255" t="s">
        <v>43</v>
      </c>
      <c r="F1266" s="302">
        <v>868183034654082</v>
      </c>
      <c r="G1266" s="251"/>
      <c r="H1266" s="250" t="s">
        <v>138</v>
      </c>
      <c r="I1266" s="251"/>
      <c r="J1266" s="252">
        <v>203162121026.09</v>
      </c>
      <c r="K1266" s="253" t="s">
        <v>1085</v>
      </c>
      <c r="L1266" s="254"/>
      <c r="M1266" s="253" t="s">
        <v>160</v>
      </c>
      <c r="N1266" s="253" t="s">
        <v>272</v>
      </c>
      <c r="O1266" s="254"/>
      <c r="P1266" s="313" t="s">
        <v>150</v>
      </c>
      <c r="Q1266" s="253" t="s">
        <v>70</v>
      </c>
      <c r="R1266" s="253" t="s">
        <v>71</v>
      </c>
      <c r="S1266" s="255" t="s">
        <v>257</v>
      </c>
      <c r="T1266" s="245"/>
      <c r="U1266" s="175"/>
      <c r="V1266" s="21"/>
    </row>
    <row r="1267" spans="1:22" ht="16.5" customHeight="1" x14ac:dyDescent="0.25">
      <c r="A1267" s="244">
        <v>1242</v>
      </c>
      <c r="B1267" s="395"/>
      <c r="C1267" s="249">
        <v>44853</v>
      </c>
      <c r="D1267" s="249">
        <v>44856</v>
      </c>
      <c r="E1267" s="255" t="s">
        <v>43</v>
      </c>
      <c r="F1267" s="302">
        <v>868183038014895</v>
      </c>
      <c r="G1267" s="251"/>
      <c r="H1267" s="250" t="s">
        <v>138</v>
      </c>
      <c r="I1267" s="251"/>
      <c r="J1267" s="252">
        <v>203162121025.09</v>
      </c>
      <c r="K1267" s="254"/>
      <c r="L1267" s="253" t="s">
        <v>160</v>
      </c>
      <c r="M1267" s="254"/>
      <c r="N1267" s="253" t="s">
        <v>193</v>
      </c>
      <c r="O1267" s="254"/>
      <c r="P1267" s="313" t="s">
        <v>150</v>
      </c>
      <c r="Q1267" s="253" t="s">
        <v>70</v>
      </c>
      <c r="R1267" s="253" t="s">
        <v>28</v>
      </c>
      <c r="S1267" s="255" t="s">
        <v>31</v>
      </c>
      <c r="T1267" s="245"/>
      <c r="U1267" s="175"/>
      <c r="V1267" s="21"/>
    </row>
    <row r="1268" spans="1:22" ht="16.5" customHeight="1" x14ac:dyDescent="0.25">
      <c r="A1268" s="244">
        <v>1243</v>
      </c>
      <c r="B1268" s="395"/>
      <c r="C1268" s="249">
        <v>44853</v>
      </c>
      <c r="D1268" s="249">
        <v>44856</v>
      </c>
      <c r="E1268" s="255" t="s">
        <v>43</v>
      </c>
      <c r="F1268" s="302">
        <v>868183034718143</v>
      </c>
      <c r="G1268" s="251"/>
      <c r="H1268" s="250" t="s">
        <v>138</v>
      </c>
      <c r="I1268" s="251"/>
      <c r="J1268" s="252">
        <v>14225007016.09</v>
      </c>
      <c r="K1268" s="253" t="s">
        <v>288</v>
      </c>
      <c r="L1268" s="255" t="s">
        <v>394</v>
      </c>
      <c r="M1268" s="253" t="s">
        <v>160</v>
      </c>
      <c r="N1268" s="253" t="s">
        <v>650</v>
      </c>
      <c r="O1268" s="254"/>
      <c r="P1268" s="313" t="s">
        <v>150</v>
      </c>
      <c r="Q1268" s="253" t="s">
        <v>70</v>
      </c>
      <c r="R1268" s="253" t="s">
        <v>71</v>
      </c>
      <c r="S1268" s="255" t="s">
        <v>257</v>
      </c>
      <c r="T1268" s="245"/>
      <c r="U1268" s="175"/>
      <c r="V1268" s="21"/>
    </row>
    <row r="1269" spans="1:22" ht="16.5" customHeight="1" x14ac:dyDescent="0.25">
      <c r="A1269" s="244">
        <v>1244</v>
      </c>
      <c r="B1269" s="395"/>
      <c r="C1269" s="249">
        <v>44853</v>
      </c>
      <c r="D1269" s="249">
        <v>44856</v>
      </c>
      <c r="E1269" s="255" t="s">
        <v>38</v>
      </c>
      <c r="F1269" s="302">
        <v>867857039919704</v>
      </c>
      <c r="G1269" s="251"/>
      <c r="H1269" s="250" t="s">
        <v>138</v>
      </c>
      <c r="I1269" s="251"/>
      <c r="J1269" s="254"/>
      <c r="K1269" s="253" t="s">
        <v>353</v>
      </c>
      <c r="L1269" s="254"/>
      <c r="M1269" s="254"/>
      <c r="N1269" s="253" t="s">
        <v>1177</v>
      </c>
      <c r="O1269" s="254"/>
      <c r="P1269" s="313" t="s">
        <v>150</v>
      </c>
      <c r="Q1269" s="253" t="s">
        <v>70</v>
      </c>
      <c r="R1269" s="253" t="s">
        <v>28</v>
      </c>
      <c r="S1269" s="255" t="s">
        <v>29</v>
      </c>
      <c r="T1269" s="245"/>
      <c r="U1269" s="175"/>
      <c r="V1269" s="21"/>
    </row>
    <row r="1270" spans="1:22" ht="16.5" customHeight="1" x14ac:dyDescent="0.25">
      <c r="A1270" s="244">
        <v>1245</v>
      </c>
      <c r="B1270" s="259" t="s">
        <v>741</v>
      </c>
      <c r="C1270" s="249">
        <v>44853</v>
      </c>
      <c r="D1270" s="249">
        <v>44854</v>
      </c>
      <c r="E1270" s="255" t="s">
        <v>541</v>
      </c>
      <c r="F1270" s="232" t="s">
        <v>1178</v>
      </c>
      <c r="G1270" s="259" t="s">
        <v>811</v>
      </c>
      <c r="H1270" s="259" t="s">
        <v>157</v>
      </c>
      <c r="I1270" s="255" t="s">
        <v>310</v>
      </c>
      <c r="J1270" s="253" t="s">
        <v>1179</v>
      </c>
      <c r="K1270" s="260" t="s">
        <v>1180</v>
      </c>
      <c r="L1270" s="253" t="s">
        <v>1094</v>
      </c>
      <c r="M1270" s="254"/>
      <c r="N1270" s="253" t="s">
        <v>1181</v>
      </c>
      <c r="O1270" s="254"/>
      <c r="P1270" s="313" t="s">
        <v>150</v>
      </c>
      <c r="Q1270" s="253" t="s">
        <v>151</v>
      </c>
      <c r="R1270" s="253" t="s">
        <v>28</v>
      </c>
      <c r="S1270" s="255" t="s">
        <v>29</v>
      </c>
      <c r="T1270" s="245"/>
      <c r="U1270" s="175"/>
      <c r="V1270" s="21"/>
    </row>
    <row r="1271" spans="1:22" s="2" customFormat="1" ht="16.5" customHeight="1" x14ac:dyDescent="0.25">
      <c r="A1271" s="244">
        <v>1246</v>
      </c>
      <c r="B1271" s="260" t="s">
        <v>747</v>
      </c>
      <c r="C1271" s="272">
        <v>44854</v>
      </c>
      <c r="D1271" s="272">
        <v>44855</v>
      </c>
      <c r="E1271" s="277" t="s">
        <v>38</v>
      </c>
      <c r="F1271" s="304">
        <v>868183038053448</v>
      </c>
      <c r="G1271" s="273"/>
      <c r="H1271" s="275" t="s">
        <v>138</v>
      </c>
      <c r="I1271" s="277" t="s">
        <v>1182</v>
      </c>
      <c r="J1271" s="278" t="s">
        <v>745</v>
      </c>
      <c r="K1271" s="278" t="s">
        <v>520</v>
      </c>
      <c r="L1271" s="278" t="s">
        <v>161</v>
      </c>
      <c r="M1271" s="278" t="s">
        <v>160</v>
      </c>
      <c r="N1271" s="278" t="s">
        <v>1183</v>
      </c>
      <c r="O1271" s="274"/>
      <c r="P1271" s="314" t="s">
        <v>150</v>
      </c>
      <c r="Q1271" s="278" t="s">
        <v>151</v>
      </c>
      <c r="R1271" s="278" t="s">
        <v>23</v>
      </c>
      <c r="S1271" s="277" t="s">
        <v>27</v>
      </c>
      <c r="T1271" s="247"/>
      <c r="U1271" s="150"/>
      <c r="V1271" s="150"/>
    </row>
    <row r="1272" spans="1:22" s="2" customFormat="1" ht="16.5" customHeight="1" x14ac:dyDescent="0.25">
      <c r="A1272" s="244">
        <v>1247</v>
      </c>
      <c r="B1272" s="396" t="s">
        <v>347</v>
      </c>
      <c r="C1272" s="249">
        <v>44845</v>
      </c>
      <c r="D1272" s="254"/>
      <c r="E1272" s="255" t="s">
        <v>542</v>
      </c>
      <c r="F1272" s="302">
        <v>869492055084825</v>
      </c>
      <c r="G1272" s="250" t="s">
        <v>1184</v>
      </c>
      <c r="H1272" s="250" t="s">
        <v>157</v>
      </c>
      <c r="I1272" s="250" t="s">
        <v>1185</v>
      </c>
      <c r="J1272" s="254"/>
      <c r="K1272" s="254"/>
      <c r="L1272" s="254"/>
      <c r="M1272" s="254"/>
      <c r="N1272" s="254"/>
      <c r="O1272" s="254"/>
      <c r="P1272" s="314" t="s">
        <v>150</v>
      </c>
      <c r="Q1272" s="253" t="s">
        <v>70</v>
      </c>
      <c r="R1272" s="260" t="s">
        <v>28</v>
      </c>
      <c r="S1272" s="312" t="s">
        <v>31</v>
      </c>
      <c r="T1272" s="247"/>
      <c r="U1272" s="150"/>
      <c r="V1272" s="150"/>
    </row>
    <row r="1273" spans="1:22" ht="16.5" customHeight="1" x14ac:dyDescent="0.25">
      <c r="A1273" s="244">
        <v>1248</v>
      </c>
      <c r="B1273" s="396"/>
      <c r="C1273" s="249">
        <v>44845</v>
      </c>
      <c r="D1273" s="254"/>
      <c r="E1273" s="255" t="s">
        <v>542</v>
      </c>
      <c r="F1273" s="302">
        <v>869492055117880</v>
      </c>
      <c r="G1273" s="250" t="s">
        <v>1184</v>
      </c>
      <c r="H1273" s="250" t="s">
        <v>157</v>
      </c>
      <c r="I1273" s="250" t="s">
        <v>1186</v>
      </c>
      <c r="J1273" s="254"/>
      <c r="K1273" s="254"/>
      <c r="L1273" s="254"/>
      <c r="M1273" s="254"/>
      <c r="N1273" s="254"/>
      <c r="O1273" s="254"/>
      <c r="P1273" s="314" t="s">
        <v>150</v>
      </c>
      <c r="Q1273" s="253" t="s">
        <v>70</v>
      </c>
      <c r="R1273" s="260" t="s">
        <v>28</v>
      </c>
      <c r="S1273" s="312" t="s">
        <v>31</v>
      </c>
      <c r="T1273" s="245"/>
      <c r="U1273" s="175"/>
      <c r="V1273" s="21"/>
    </row>
    <row r="1274" spans="1:22" ht="16.5" customHeight="1" x14ac:dyDescent="0.25">
      <c r="A1274" s="244">
        <v>1249</v>
      </c>
      <c r="B1274" s="396"/>
      <c r="C1274" s="249">
        <v>44845</v>
      </c>
      <c r="D1274" s="254"/>
      <c r="E1274" s="255" t="s">
        <v>542</v>
      </c>
      <c r="F1274" s="302">
        <v>869492055082134</v>
      </c>
      <c r="G1274" s="250" t="s">
        <v>1184</v>
      </c>
      <c r="H1274" s="250" t="s">
        <v>157</v>
      </c>
      <c r="I1274" s="250" t="s">
        <v>1187</v>
      </c>
      <c r="J1274" s="254"/>
      <c r="K1274" s="254"/>
      <c r="L1274" s="251"/>
      <c r="M1274" s="254"/>
      <c r="N1274" s="254"/>
      <c r="O1274" s="254"/>
      <c r="P1274" s="314" t="s">
        <v>150</v>
      </c>
      <c r="Q1274" s="253" t="s">
        <v>70</v>
      </c>
      <c r="R1274" s="260" t="s">
        <v>28</v>
      </c>
      <c r="S1274" s="312" t="s">
        <v>31</v>
      </c>
      <c r="T1274" s="245"/>
      <c r="U1274" s="175"/>
      <c r="V1274" s="21"/>
    </row>
    <row r="1275" spans="1:22" ht="16.5" customHeight="1" x14ac:dyDescent="0.25">
      <c r="A1275" s="244">
        <v>1250</v>
      </c>
      <c r="B1275" s="396"/>
      <c r="C1275" s="249">
        <v>44845</v>
      </c>
      <c r="D1275" s="249">
        <v>44858</v>
      </c>
      <c r="E1275" s="255" t="s">
        <v>541</v>
      </c>
      <c r="F1275" s="302" t="s">
        <v>1022</v>
      </c>
      <c r="G1275" s="250" t="s">
        <v>1188</v>
      </c>
      <c r="H1275" s="250" t="s">
        <v>157</v>
      </c>
      <c r="I1275" s="251"/>
      <c r="J1275" s="254"/>
      <c r="K1275" s="260" t="s">
        <v>225</v>
      </c>
      <c r="L1275" s="254"/>
      <c r="M1275" s="254"/>
      <c r="N1275" s="253" t="s">
        <v>815</v>
      </c>
      <c r="O1275" s="254"/>
      <c r="P1275" s="313" t="s">
        <v>166</v>
      </c>
      <c r="Q1275" s="253" t="s">
        <v>70</v>
      </c>
      <c r="R1275" s="253" t="s">
        <v>23</v>
      </c>
      <c r="S1275" s="255" t="s">
        <v>26</v>
      </c>
      <c r="T1275" s="245"/>
      <c r="U1275" s="175"/>
      <c r="V1275" s="21"/>
    </row>
    <row r="1276" spans="1:22" ht="16.5" customHeight="1" x14ac:dyDescent="0.25">
      <c r="A1276" s="244">
        <v>1251</v>
      </c>
      <c r="B1276" s="396"/>
      <c r="C1276" s="249">
        <v>44845</v>
      </c>
      <c r="D1276" s="249">
        <v>44858</v>
      </c>
      <c r="E1276" s="255" t="s">
        <v>541</v>
      </c>
      <c r="F1276" s="302" t="s">
        <v>1189</v>
      </c>
      <c r="G1276" s="250" t="s">
        <v>1188</v>
      </c>
      <c r="H1276" s="250" t="s">
        <v>157</v>
      </c>
      <c r="I1276" s="250" t="s">
        <v>1190</v>
      </c>
      <c r="J1276" s="265">
        <v>125212203250.21001</v>
      </c>
      <c r="K1276" s="296"/>
      <c r="L1276" s="260" t="s">
        <v>784</v>
      </c>
      <c r="M1276" s="254"/>
      <c r="N1276" s="260" t="s">
        <v>1191</v>
      </c>
      <c r="O1276" s="254"/>
      <c r="P1276" s="312" t="s">
        <v>150</v>
      </c>
      <c r="Q1276" s="260" t="s">
        <v>70</v>
      </c>
      <c r="R1276" s="260" t="s">
        <v>28</v>
      </c>
      <c r="S1276" s="259" t="s">
        <v>31</v>
      </c>
      <c r="T1276" s="245"/>
      <c r="U1276" s="175"/>
      <c r="V1276" s="21"/>
    </row>
    <row r="1277" spans="1:22" ht="16.5" customHeight="1" x14ac:dyDescent="0.25">
      <c r="A1277" s="244">
        <v>1252</v>
      </c>
      <c r="B1277" s="396"/>
      <c r="C1277" s="249">
        <v>44845</v>
      </c>
      <c r="D1277" s="249">
        <v>44858</v>
      </c>
      <c r="E1277" s="255" t="s">
        <v>541</v>
      </c>
      <c r="F1277" s="302" t="s">
        <v>1192</v>
      </c>
      <c r="G1277" s="250" t="s">
        <v>1188</v>
      </c>
      <c r="H1277" s="250" t="s">
        <v>157</v>
      </c>
      <c r="I1277" s="250">
        <v>32002992</v>
      </c>
      <c r="J1277" s="265">
        <v>125212203250.21001</v>
      </c>
      <c r="K1277" s="296"/>
      <c r="L1277" s="251"/>
      <c r="M1277" s="254"/>
      <c r="N1277" s="260" t="s">
        <v>1191</v>
      </c>
      <c r="O1277" s="254"/>
      <c r="P1277" s="312" t="s">
        <v>150</v>
      </c>
      <c r="Q1277" s="260" t="s">
        <v>70</v>
      </c>
      <c r="R1277" s="260" t="s">
        <v>28</v>
      </c>
      <c r="S1277" s="259" t="s">
        <v>31</v>
      </c>
      <c r="T1277" s="245"/>
      <c r="U1277" s="175"/>
      <c r="V1277" s="21"/>
    </row>
    <row r="1278" spans="1:22" ht="16.5" customHeight="1" x14ac:dyDescent="0.25">
      <c r="A1278" s="244">
        <v>1253</v>
      </c>
      <c r="B1278" s="396"/>
      <c r="C1278" s="249">
        <v>44845</v>
      </c>
      <c r="D1278" s="249">
        <v>44858</v>
      </c>
      <c r="E1278" s="255" t="s">
        <v>541</v>
      </c>
      <c r="F1278" s="302" t="s">
        <v>1193</v>
      </c>
      <c r="G1278" s="250" t="s">
        <v>1188</v>
      </c>
      <c r="H1278" s="250" t="s">
        <v>157</v>
      </c>
      <c r="I1278" s="250" t="s">
        <v>1194</v>
      </c>
      <c r="J1278" s="254"/>
      <c r="K1278" s="260" t="s">
        <v>225</v>
      </c>
      <c r="L1278" s="251"/>
      <c r="M1278" s="254"/>
      <c r="N1278" s="260" t="s">
        <v>815</v>
      </c>
      <c r="O1278" s="254"/>
      <c r="P1278" s="312" t="s">
        <v>166</v>
      </c>
      <c r="Q1278" s="260" t="s">
        <v>70</v>
      </c>
      <c r="R1278" s="260" t="s">
        <v>23</v>
      </c>
      <c r="S1278" s="259" t="s">
        <v>26</v>
      </c>
      <c r="T1278" s="245"/>
      <c r="U1278" s="175"/>
      <c r="V1278" s="21"/>
    </row>
    <row r="1279" spans="1:22" ht="16.5" customHeight="1" x14ac:dyDescent="0.25">
      <c r="A1279" s="244">
        <v>1254</v>
      </c>
      <c r="B1279" s="396"/>
      <c r="C1279" s="249">
        <v>44845</v>
      </c>
      <c r="D1279" s="249">
        <v>44858</v>
      </c>
      <c r="E1279" s="255" t="s">
        <v>541</v>
      </c>
      <c r="F1279" s="302" t="s">
        <v>1195</v>
      </c>
      <c r="G1279" s="250" t="s">
        <v>1188</v>
      </c>
      <c r="H1279" s="250" t="s">
        <v>157</v>
      </c>
      <c r="I1279" s="251"/>
      <c r="J1279" s="254"/>
      <c r="K1279" s="260" t="s">
        <v>225</v>
      </c>
      <c r="L1279" s="251"/>
      <c r="M1279" s="254"/>
      <c r="N1279" s="260" t="s">
        <v>815</v>
      </c>
      <c r="O1279" s="254"/>
      <c r="P1279" s="312" t="s">
        <v>166</v>
      </c>
      <c r="Q1279" s="260" t="s">
        <v>70</v>
      </c>
      <c r="R1279" s="260" t="s">
        <v>23</v>
      </c>
      <c r="S1279" s="259" t="s">
        <v>26</v>
      </c>
      <c r="T1279" s="245"/>
      <c r="U1279" s="175"/>
      <c r="V1279" s="21"/>
    </row>
    <row r="1280" spans="1:22" ht="16.5" customHeight="1" x14ac:dyDescent="0.25">
      <c r="A1280" s="244">
        <v>1255</v>
      </c>
      <c r="B1280" s="396"/>
      <c r="C1280" s="249">
        <v>44845</v>
      </c>
      <c r="D1280" s="249">
        <v>44858</v>
      </c>
      <c r="E1280" s="255" t="s">
        <v>541</v>
      </c>
      <c r="F1280" s="302" t="s">
        <v>1196</v>
      </c>
      <c r="G1280" s="250" t="s">
        <v>1188</v>
      </c>
      <c r="H1280" s="250" t="s">
        <v>157</v>
      </c>
      <c r="I1280" s="250">
        <v>32002392</v>
      </c>
      <c r="J1280" s="265">
        <v>125212203250.21001</v>
      </c>
      <c r="K1280" s="296"/>
      <c r="L1280" s="260" t="s">
        <v>784</v>
      </c>
      <c r="M1280" s="254"/>
      <c r="N1280" s="260" t="s">
        <v>1191</v>
      </c>
      <c r="O1280" s="254"/>
      <c r="P1280" s="312" t="s">
        <v>150</v>
      </c>
      <c r="Q1280" s="260" t="s">
        <v>70</v>
      </c>
      <c r="R1280" s="260" t="s">
        <v>28</v>
      </c>
      <c r="S1280" s="259" t="s">
        <v>31</v>
      </c>
      <c r="T1280" s="245"/>
      <c r="U1280" s="175"/>
      <c r="V1280" s="21"/>
    </row>
    <row r="1281" spans="1:22" ht="16.5" customHeight="1" x14ac:dyDescent="0.25">
      <c r="A1281" s="244">
        <v>1256</v>
      </c>
      <c r="B1281" s="396"/>
      <c r="C1281" s="249">
        <v>44845</v>
      </c>
      <c r="D1281" s="249">
        <v>44858</v>
      </c>
      <c r="E1281" s="255" t="s">
        <v>541</v>
      </c>
      <c r="F1281" s="302" t="s">
        <v>1197</v>
      </c>
      <c r="G1281" s="250" t="s">
        <v>1188</v>
      </c>
      <c r="H1281" s="250" t="s">
        <v>157</v>
      </c>
      <c r="I1281" s="250" t="s">
        <v>1198</v>
      </c>
      <c r="J1281" s="265">
        <v>125212203250.21001</v>
      </c>
      <c r="K1281" s="296"/>
      <c r="L1281" s="260" t="s">
        <v>1094</v>
      </c>
      <c r="M1281" s="254"/>
      <c r="N1281" s="260" t="s">
        <v>1191</v>
      </c>
      <c r="O1281" s="254"/>
      <c r="P1281" s="312" t="s">
        <v>150</v>
      </c>
      <c r="Q1281" s="260" t="s">
        <v>70</v>
      </c>
      <c r="R1281" s="260" t="s">
        <v>28</v>
      </c>
      <c r="S1281" s="259" t="s">
        <v>31</v>
      </c>
      <c r="T1281" s="245"/>
      <c r="U1281" s="175"/>
      <c r="V1281" s="21"/>
    </row>
    <row r="1282" spans="1:22" ht="16.5" customHeight="1" x14ac:dyDescent="0.25">
      <c r="A1282" s="244">
        <v>1257</v>
      </c>
      <c r="B1282" s="396"/>
      <c r="C1282" s="249">
        <v>44845</v>
      </c>
      <c r="D1282" s="249">
        <v>44858</v>
      </c>
      <c r="E1282" s="255" t="s">
        <v>541</v>
      </c>
      <c r="F1282" s="302" t="s">
        <v>1199</v>
      </c>
      <c r="G1282" s="250" t="s">
        <v>1188</v>
      </c>
      <c r="H1282" s="250" t="s">
        <v>157</v>
      </c>
      <c r="I1282" s="266">
        <v>32000000</v>
      </c>
      <c r="J1282" s="265">
        <v>125212203250.21001</v>
      </c>
      <c r="K1282" s="296"/>
      <c r="L1282" s="260" t="s">
        <v>784</v>
      </c>
      <c r="M1282" s="254"/>
      <c r="N1282" s="260" t="s">
        <v>1191</v>
      </c>
      <c r="O1282" s="254"/>
      <c r="P1282" s="312" t="s">
        <v>150</v>
      </c>
      <c r="Q1282" s="260" t="s">
        <v>70</v>
      </c>
      <c r="R1282" s="260" t="s">
        <v>28</v>
      </c>
      <c r="S1282" s="259" t="s">
        <v>31</v>
      </c>
      <c r="T1282" s="245"/>
      <c r="U1282" s="175"/>
      <c r="V1282" s="21"/>
    </row>
    <row r="1283" spans="1:22" ht="16.5" customHeight="1" x14ac:dyDescent="0.25">
      <c r="A1283" s="244">
        <v>1258</v>
      </c>
      <c r="B1283" s="396"/>
      <c r="C1283" s="249">
        <v>44845</v>
      </c>
      <c r="D1283" s="249">
        <v>44848</v>
      </c>
      <c r="E1283" s="255" t="s">
        <v>332</v>
      </c>
      <c r="F1283" s="302" t="s">
        <v>418</v>
      </c>
      <c r="G1283" s="251"/>
      <c r="H1283" s="250" t="s">
        <v>138</v>
      </c>
      <c r="I1283" s="251"/>
      <c r="J1283" s="254"/>
      <c r="K1283" s="254"/>
      <c r="L1283" s="254"/>
      <c r="M1283" s="254"/>
      <c r="N1283" s="254"/>
      <c r="O1283" s="254"/>
      <c r="P1283" s="312" t="s">
        <v>150</v>
      </c>
      <c r="Q1283" s="260" t="s">
        <v>70</v>
      </c>
      <c r="R1283" s="260" t="s">
        <v>28</v>
      </c>
      <c r="S1283" s="259" t="s">
        <v>31</v>
      </c>
      <c r="T1283" s="245"/>
      <c r="U1283" s="175"/>
      <c r="V1283" s="21"/>
    </row>
    <row r="1284" spans="1:22" ht="16.5" customHeight="1" x14ac:dyDescent="0.25">
      <c r="A1284" s="244">
        <v>1259</v>
      </c>
      <c r="B1284" s="396"/>
      <c r="C1284" s="249">
        <v>44845</v>
      </c>
      <c r="D1284" s="249">
        <v>44848</v>
      </c>
      <c r="E1284" s="255" t="s">
        <v>39</v>
      </c>
      <c r="F1284" s="302">
        <v>860906041182822</v>
      </c>
      <c r="G1284" s="251"/>
      <c r="H1284" s="250" t="s">
        <v>138</v>
      </c>
      <c r="I1284" s="255" t="s">
        <v>1200</v>
      </c>
      <c r="J1284" s="253" t="s">
        <v>701</v>
      </c>
      <c r="K1284" s="253" t="s">
        <v>1201</v>
      </c>
      <c r="L1284" s="254"/>
      <c r="M1284" s="258" t="s">
        <v>1202</v>
      </c>
      <c r="N1284" s="253" t="s">
        <v>376</v>
      </c>
      <c r="O1284" s="254"/>
      <c r="P1284" s="313" t="s">
        <v>150</v>
      </c>
      <c r="Q1284" s="253" t="s">
        <v>70</v>
      </c>
      <c r="R1284" s="253" t="s">
        <v>23</v>
      </c>
      <c r="S1284" s="255" t="s">
        <v>26</v>
      </c>
      <c r="T1284" s="245"/>
      <c r="U1284" s="175"/>
      <c r="V1284" s="21"/>
    </row>
    <row r="1285" spans="1:22" ht="16.5" customHeight="1" x14ac:dyDescent="0.25">
      <c r="A1285" s="244">
        <v>1260</v>
      </c>
      <c r="B1285" s="396"/>
      <c r="C1285" s="249">
        <v>44845</v>
      </c>
      <c r="D1285" s="249">
        <v>44848</v>
      </c>
      <c r="E1285" s="255" t="s">
        <v>39</v>
      </c>
      <c r="F1285" s="302">
        <v>860906041142677</v>
      </c>
      <c r="G1285" s="251"/>
      <c r="H1285" s="250" t="s">
        <v>138</v>
      </c>
      <c r="I1285" s="251"/>
      <c r="J1285" s="253" t="s">
        <v>701</v>
      </c>
      <c r="K1285" s="260" t="s">
        <v>1203</v>
      </c>
      <c r="L1285" s="258" t="s">
        <v>711</v>
      </c>
      <c r="M1285" s="254"/>
      <c r="N1285" s="253" t="s">
        <v>947</v>
      </c>
      <c r="O1285" s="254"/>
      <c r="P1285" s="313" t="s">
        <v>150</v>
      </c>
      <c r="Q1285" s="253" t="s">
        <v>70</v>
      </c>
      <c r="R1285" s="286" t="s">
        <v>28</v>
      </c>
      <c r="S1285" s="255" t="s">
        <v>46</v>
      </c>
      <c r="T1285" s="245"/>
      <c r="U1285" s="175"/>
      <c r="V1285" s="21"/>
    </row>
    <row r="1286" spans="1:22" ht="16.5" customHeight="1" x14ac:dyDescent="0.25">
      <c r="A1286" s="244">
        <v>1261</v>
      </c>
      <c r="B1286" s="396"/>
      <c r="C1286" s="249">
        <v>44845</v>
      </c>
      <c r="D1286" s="249">
        <v>44848</v>
      </c>
      <c r="E1286" s="255" t="s">
        <v>1055</v>
      </c>
      <c r="F1286" s="302">
        <v>862205051190108</v>
      </c>
      <c r="G1286" s="251"/>
      <c r="H1286" s="250" t="s">
        <v>157</v>
      </c>
      <c r="I1286" s="251"/>
      <c r="J1286" s="252">
        <v>125212203114.16</v>
      </c>
      <c r="K1286" s="253" t="s">
        <v>216</v>
      </c>
      <c r="L1286" s="253" t="s">
        <v>587</v>
      </c>
      <c r="M1286" s="254"/>
      <c r="N1286" s="253" t="s">
        <v>193</v>
      </c>
      <c r="O1286" s="254"/>
      <c r="P1286" s="313" t="s">
        <v>150</v>
      </c>
      <c r="Q1286" s="253" t="s">
        <v>70</v>
      </c>
      <c r="R1286" s="253" t="s">
        <v>28</v>
      </c>
      <c r="S1286" s="255" t="s">
        <v>31</v>
      </c>
      <c r="T1286" s="245"/>
      <c r="U1286" s="175"/>
      <c r="V1286" s="21"/>
    </row>
    <row r="1287" spans="1:22" ht="16.5" customHeight="1" x14ac:dyDescent="0.25">
      <c r="A1287" s="244">
        <v>1262</v>
      </c>
      <c r="B1287" s="396"/>
      <c r="C1287" s="249">
        <v>44845</v>
      </c>
      <c r="D1287" s="249">
        <v>44848</v>
      </c>
      <c r="E1287" s="255" t="s">
        <v>1055</v>
      </c>
      <c r="F1287" s="302">
        <v>862205051193680</v>
      </c>
      <c r="G1287" s="251"/>
      <c r="H1287" s="250" t="s">
        <v>157</v>
      </c>
      <c r="I1287" s="251"/>
      <c r="J1287" s="252">
        <v>125212203114.16</v>
      </c>
      <c r="K1287" s="286" t="s">
        <v>1204</v>
      </c>
      <c r="L1287" s="286" t="s">
        <v>587</v>
      </c>
      <c r="M1287" s="254"/>
      <c r="N1287" s="253" t="s">
        <v>1205</v>
      </c>
      <c r="O1287" s="254"/>
      <c r="P1287" s="313" t="s">
        <v>150</v>
      </c>
      <c r="Q1287" s="253" t="s">
        <v>70</v>
      </c>
      <c r="R1287" s="286" t="s">
        <v>23</v>
      </c>
      <c r="S1287" s="255" t="s">
        <v>94</v>
      </c>
      <c r="T1287" s="245"/>
      <c r="U1287" s="175"/>
      <c r="V1287" s="21"/>
    </row>
    <row r="1288" spans="1:22" ht="16.5" customHeight="1" x14ac:dyDescent="0.25">
      <c r="A1288" s="244">
        <v>1263</v>
      </c>
      <c r="B1288" s="396"/>
      <c r="C1288" s="249">
        <v>44845</v>
      </c>
      <c r="D1288" s="249">
        <v>44848</v>
      </c>
      <c r="E1288" s="255" t="s">
        <v>1055</v>
      </c>
      <c r="F1288" s="302">
        <v>862205051178665</v>
      </c>
      <c r="G1288" s="251"/>
      <c r="H1288" s="250" t="s">
        <v>157</v>
      </c>
      <c r="I1288" s="251"/>
      <c r="J1288" s="252">
        <v>125212203114.16</v>
      </c>
      <c r="K1288" s="286" t="s">
        <v>1206</v>
      </c>
      <c r="L1288" s="286" t="s">
        <v>587</v>
      </c>
      <c r="M1288" s="254"/>
      <c r="N1288" s="253" t="s">
        <v>172</v>
      </c>
      <c r="O1288" s="254"/>
      <c r="P1288" s="313" t="s">
        <v>150</v>
      </c>
      <c r="Q1288" s="253" t="s">
        <v>70</v>
      </c>
      <c r="R1288" s="286" t="s">
        <v>28</v>
      </c>
      <c r="S1288" s="255" t="s">
        <v>30</v>
      </c>
      <c r="T1288" s="245"/>
      <c r="U1288" s="175"/>
      <c r="V1288" s="21"/>
    </row>
    <row r="1289" spans="1:22" ht="16.5" customHeight="1" x14ac:dyDescent="0.25">
      <c r="A1289" s="244">
        <v>1264</v>
      </c>
      <c r="B1289" s="396"/>
      <c r="C1289" s="249">
        <v>44860</v>
      </c>
      <c r="D1289" s="249">
        <v>44867</v>
      </c>
      <c r="E1289" s="255" t="s">
        <v>1055</v>
      </c>
      <c r="F1289" s="232">
        <v>861881051088814</v>
      </c>
      <c r="G1289" s="251"/>
      <c r="H1289" s="259" t="s">
        <v>157</v>
      </c>
      <c r="I1289" s="251"/>
      <c r="J1289" s="252">
        <v>125212203114.16</v>
      </c>
      <c r="K1289" s="254"/>
      <c r="L1289" s="254"/>
      <c r="M1289" s="253" t="s">
        <v>587</v>
      </c>
      <c r="N1289" s="253" t="s">
        <v>172</v>
      </c>
      <c r="O1289" s="254"/>
      <c r="P1289" s="313" t="s">
        <v>150</v>
      </c>
      <c r="Q1289" s="260" t="s">
        <v>151</v>
      </c>
      <c r="R1289" s="253" t="s">
        <v>28</v>
      </c>
      <c r="S1289" s="255" t="s">
        <v>30</v>
      </c>
      <c r="T1289" s="245"/>
      <c r="U1289" s="175"/>
      <c r="V1289" s="21"/>
    </row>
    <row r="1290" spans="1:22" ht="16.5" customHeight="1" x14ac:dyDescent="0.25">
      <c r="A1290" s="244">
        <v>1265</v>
      </c>
      <c r="B1290" s="396"/>
      <c r="C1290" s="249">
        <v>44860</v>
      </c>
      <c r="D1290" s="249">
        <v>44867</v>
      </c>
      <c r="E1290" s="255" t="s">
        <v>1073</v>
      </c>
      <c r="F1290" s="232">
        <v>861881051086057</v>
      </c>
      <c r="G1290" s="251"/>
      <c r="H1290" s="259" t="s">
        <v>157</v>
      </c>
      <c r="I1290" s="251"/>
      <c r="J1290" s="252">
        <v>125212203114.16</v>
      </c>
      <c r="K1290" s="286" t="s">
        <v>1206</v>
      </c>
      <c r="L1290" s="254"/>
      <c r="M1290" s="286" t="s">
        <v>587</v>
      </c>
      <c r="N1290" s="260" t="s">
        <v>1207</v>
      </c>
      <c r="O1290" s="254"/>
      <c r="P1290" s="312" t="s">
        <v>150</v>
      </c>
      <c r="Q1290" s="260" t="s">
        <v>151</v>
      </c>
      <c r="R1290" s="260" t="s">
        <v>23</v>
      </c>
      <c r="S1290" s="259" t="s">
        <v>24</v>
      </c>
      <c r="T1290" s="245"/>
      <c r="U1290" s="175"/>
      <c r="V1290" s="21"/>
    </row>
    <row r="1291" spans="1:22" ht="16.5" customHeight="1" x14ac:dyDescent="0.25">
      <c r="A1291" s="244">
        <v>1266</v>
      </c>
      <c r="B1291" s="396"/>
      <c r="C1291" s="249">
        <v>44860</v>
      </c>
      <c r="D1291" s="249">
        <v>44867</v>
      </c>
      <c r="E1291" s="255" t="s">
        <v>1055</v>
      </c>
      <c r="F1291" s="232">
        <v>862205051174805</v>
      </c>
      <c r="G1291" s="251"/>
      <c r="H1291" s="259" t="s">
        <v>157</v>
      </c>
      <c r="I1291" s="251"/>
      <c r="J1291" s="252">
        <v>125212203114.16</v>
      </c>
      <c r="K1291" s="254"/>
      <c r="L1291" s="254"/>
      <c r="M1291" s="286" t="s">
        <v>587</v>
      </c>
      <c r="N1291" s="253" t="s">
        <v>172</v>
      </c>
      <c r="O1291" s="254"/>
      <c r="P1291" s="313" t="s">
        <v>150</v>
      </c>
      <c r="Q1291" s="260" t="s">
        <v>151</v>
      </c>
      <c r="R1291" s="286" t="s">
        <v>28</v>
      </c>
      <c r="S1291" s="255" t="s">
        <v>30</v>
      </c>
      <c r="T1291" s="245"/>
      <c r="U1291" s="175"/>
      <c r="V1291" s="21"/>
    </row>
    <row r="1292" spans="1:22" ht="16.5" customHeight="1" x14ac:dyDescent="0.25">
      <c r="A1292" s="244">
        <v>1267</v>
      </c>
      <c r="B1292" s="396"/>
      <c r="C1292" s="249">
        <v>44860</v>
      </c>
      <c r="D1292" s="249">
        <v>44867</v>
      </c>
      <c r="E1292" s="255" t="s">
        <v>1055</v>
      </c>
      <c r="F1292" s="232">
        <v>861881054164596</v>
      </c>
      <c r="G1292" s="251"/>
      <c r="H1292" s="259" t="s">
        <v>157</v>
      </c>
      <c r="I1292" s="251"/>
      <c r="J1292" s="252">
        <v>125212203114.16</v>
      </c>
      <c r="K1292" s="254"/>
      <c r="L1292" s="254"/>
      <c r="M1292" s="286" t="s">
        <v>587</v>
      </c>
      <c r="N1292" s="253" t="s">
        <v>172</v>
      </c>
      <c r="O1292" s="254"/>
      <c r="P1292" s="313" t="s">
        <v>150</v>
      </c>
      <c r="Q1292" s="260" t="s">
        <v>151</v>
      </c>
      <c r="R1292" s="286" t="s">
        <v>28</v>
      </c>
      <c r="S1292" s="255" t="s">
        <v>30</v>
      </c>
      <c r="T1292" s="245"/>
      <c r="U1292" s="175"/>
      <c r="V1292" s="21"/>
    </row>
    <row r="1293" spans="1:22" ht="16.5" customHeight="1" x14ac:dyDescent="0.25">
      <c r="A1293" s="244">
        <v>1268</v>
      </c>
      <c r="B1293" s="396"/>
      <c r="C1293" s="249">
        <v>44860</v>
      </c>
      <c r="D1293" s="249">
        <v>44867</v>
      </c>
      <c r="E1293" s="255" t="s">
        <v>1073</v>
      </c>
      <c r="F1293" s="232">
        <v>861881051072313</v>
      </c>
      <c r="G1293" s="251"/>
      <c r="H1293" s="259" t="s">
        <v>157</v>
      </c>
      <c r="I1293" s="251"/>
      <c r="J1293" s="252">
        <v>125212203114.16</v>
      </c>
      <c r="K1293" s="286" t="s">
        <v>1206</v>
      </c>
      <c r="L1293" s="254"/>
      <c r="M1293" s="286" t="s">
        <v>587</v>
      </c>
      <c r="N1293" s="260" t="s">
        <v>1207</v>
      </c>
      <c r="O1293" s="254"/>
      <c r="P1293" s="312" t="s">
        <v>150</v>
      </c>
      <c r="Q1293" s="260" t="s">
        <v>151</v>
      </c>
      <c r="R1293" s="260" t="s">
        <v>23</v>
      </c>
      <c r="S1293" s="259" t="s">
        <v>24</v>
      </c>
      <c r="T1293" s="245"/>
      <c r="U1293" s="175"/>
      <c r="V1293" s="21"/>
    </row>
    <row r="1294" spans="1:22" ht="16.5" customHeight="1" x14ac:dyDescent="0.25">
      <c r="A1294" s="244">
        <v>1269</v>
      </c>
      <c r="B1294" s="396"/>
      <c r="C1294" s="249">
        <v>44860</v>
      </c>
      <c r="D1294" s="249">
        <v>44867</v>
      </c>
      <c r="E1294" s="255" t="s">
        <v>1073</v>
      </c>
      <c r="F1294" s="232">
        <v>861881054172169</v>
      </c>
      <c r="G1294" s="251"/>
      <c r="H1294" s="259" t="s">
        <v>157</v>
      </c>
      <c r="I1294" s="251"/>
      <c r="J1294" s="252">
        <v>125212203114.16</v>
      </c>
      <c r="K1294" s="286" t="s">
        <v>1206</v>
      </c>
      <c r="L1294" s="254"/>
      <c r="M1294" s="286" t="s">
        <v>587</v>
      </c>
      <c r="N1294" s="260" t="s">
        <v>1207</v>
      </c>
      <c r="O1294" s="254"/>
      <c r="P1294" s="312" t="s">
        <v>150</v>
      </c>
      <c r="Q1294" s="260" t="s">
        <v>151</v>
      </c>
      <c r="R1294" s="260" t="s">
        <v>23</v>
      </c>
      <c r="S1294" s="259" t="s">
        <v>24</v>
      </c>
      <c r="T1294" s="245"/>
      <c r="U1294" s="175"/>
      <c r="V1294" s="21"/>
    </row>
    <row r="1295" spans="1:22" ht="16.5" customHeight="1" x14ac:dyDescent="0.25">
      <c r="A1295" s="244">
        <v>1270</v>
      </c>
      <c r="B1295" s="396"/>
      <c r="C1295" s="249">
        <v>44860</v>
      </c>
      <c r="D1295" s="249">
        <v>44867</v>
      </c>
      <c r="E1295" s="255" t="s">
        <v>1073</v>
      </c>
      <c r="F1295" s="232">
        <v>861881051087352</v>
      </c>
      <c r="G1295" s="251"/>
      <c r="H1295" s="259" t="s">
        <v>157</v>
      </c>
      <c r="I1295" s="251"/>
      <c r="J1295" s="252">
        <v>125212203114.16</v>
      </c>
      <c r="K1295" s="286" t="s">
        <v>1206</v>
      </c>
      <c r="L1295" s="254"/>
      <c r="M1295" s="286" t="s">
        <v>587</v>
      </c>
      <c r="N1295" s="260" t="s">
        <v>1207</v>
      </c>
      <c r="O1295" s="254"/>
      <c r="P1295" s="312" t="s">
        <v>150</v>
      </c>
      <c r="Q1295" s="260" t="s">
        <v>151</v>
      </c>
      <c r="R1295" s="260" t="s">
        <v>23</v>
      </c>
      <c r="S1295" s="259" t="s">
        <v>24</v>
      </c>
      <c r="T1295" s="245"/>
      <c r="U1295" s="175"/>
      <c r="V1295" s="21"/>
    </row>
    <row r="1296" spans="1:22" ht="16.5" customHeight="1" x14ac:dyDescent="0.25">
      <c r="A1296" s="244">
        <v>1271</v>
      </c>
      <c r="B1296" s="396"/>
      <c r="C1296" s="249">
        <v>44860</v>
      </c>
      <c r="D1296" s="249">
        <v>44867</v>
      </c>
      <c r="E1296" s="255" t="s">
        <v>1055</v>
      </c>
      <c r="F1296" s="232">
        <v>862205051171157</v>
      </c>
      <c r="G1296" s="251"/>
      <c r="H1296" s="259" t="s">
        <v>157</v>
      </c>
      <c r="I1296" s="251"/>
      <c r="J1296" s="252">
        <v>125212203114.16</v>
      </c>
      <c r="K1296" s="254"/>
      <c r="L1296" s="254"/>
      <c r="M1296" s="286" t="s">
        <v>587</v>
      </c>
      <c r="N1296" s="253" t="s">
        <v>172</v>
      </c>
      <c r="O1296" s="254"/>
      <c r="P1296" s="313" t="s">
        <v>150</v>
      </c>
      <c r="Q1296" s="260" t="s">
        <v>151</v>
      </c>
      <c r="R1296" s="286" t="s">
        <v>28</v>
      </c>
      <c r="S1296" s="255" t="s">
        <v>30</v>
      </c>
      <c r="T1296" s="245"/>
      <c r="U1296" s="175"/>
      <c r="V1296" s="21"/>
    </row>
    <row r="1297" spans="1:22" ht="16.5" customHeight="1" x14ac:dyDescent="0.25">
      <c r="A1297" s="244">
        <v>1272</v>
      </c>
      <c r="B1297" s="396"/>
      <c r="C1297" s="249">
        <v>44860</v>
      </c>
      <c r="D1297" s="249">
        <v>44867</v>
      </c>
      <c r="E1297" s="255" t="s">
        <v>1073</v>
      </c>
      <c r="F1297" s="232">
        <v>861881051084086</v>
      </c>
      <c r="G1297" s="251"/>
      <c r="H1297" s="259" t="s">
        <v>157</v>
      </c>
      <c r="I1297" s="251"/>
      <c r="J1297" s="252">
        <v>125212203114.16</v>
      </c>
      <c r="K1297" s="286" t="s">
        <v>1206</v>
      </c>
      <c r="L1297" s="254"/>
      <c r="M1297" s="286" t="s">
        <v>587</v>
      </c>
      <c r="N1297" s="260" t="s">
        <v>1207</v>
      </c>
      <c r="O1297" s="254"/>
      <c r="P1297" s="312" t="s">
        <v>150</v>
      </c>
      <c r="Q1297" s="260" t="s">
        <v>151</v>
      </c>
      <c r="R1297" s="260" t="s">
        <v>23</v>
      </c>
      <c r="S1297" s="259" t="s">
        <v>24</v>
      </c>
      <c r="T1297" s="245"/>
      <c r="U1297" s="175"/>
      <c r="V1297" s="21"/>
    </row>
    <row r="1298" spans="1:22" ht="16.5" customHeight="1" x14ac:dyDescent="0.25">
      <c r="A1298" s="244">
        <v>1273</v>
      </c>
      <c r="B1298" s="396"/>
      <c r="C1298" s="249">
        <v>44860</v>
      </c>
      <c r="D1298" s="249">
        <v>44867</v>
      </c>
      <c r="E1298" s="255" t="s">
        <v>1055</v>
      </c>
      <c r="F1298" s="232">
        <v>862205051198002</v>
      </c>
      <c r="G1298" s="251"/>
      <c r="H1298" s="259" t="s">
        <v>157</v>
      </c>
      <c r="I1298" s="251"/>
      <c r="J1298" s="252">
        <v>125212203114.16</v>
      </c>
      <c r="K1298" s="254"/>
      <c r="L1298" s="254"/>
      <c r="M1298" s="286" t="s">
        <v>587</v>
      </c>
      <c r="N1298" s="253" t="s">
        <v>172</v>
      </c>
      <c r="O1298" s="254"/>
      <c r="P1298" s="313" t="s">
        <v>150</v>
      </c>
      <c r="Q1298" s="260" t="s">
        <v>151</v>
      </c>
      <c r="R1298" s="286" t="s">
        <v>28</v>
      </c>
      <c r="S1298" s="255" t="s">
        <v>30</v>
      </c>
      <c r="T1298" s="245"/>
      <c r="U1298" s="175"/>
      <c r="V1298" s="21"/>
    </row>
    <row r="1299" spans="1:22" ht="16.5" customHeight="1" x14ac:dyDescent="0.25">
      <c r="A1299" s="244">
        <v>1274</v>
      </c>
      <c r="B1299" s="396"/>
      <c r="C1299" s="249">
        <v>44860</v>
      </c>
      <c r="D1299" s="249">
        <v>44867</v>
      </c>
      <c r="E1299" s="255" t="s">
        <v>1055</v>
      </c>
      <c r="F1299" s="232">
        <v>861881054167029</v>
      </c>
      <c r="G1299" s="251"/>
      <c r="H1299" s="259" t="s">
        <v>157</v>
      </c>
      <c r="I1299" s="251"/>
      <c r="J1299" s="252">
        <v>125212203114.16</v>
      </c>
      <c r="K1299" s="254"/>
      <c r="L1299" s="254"/>
      <c r="M1299" s="286" t="s">
        <v>587</v>
      </c>
      <c r="N1299" s="253" t="s">
        <v>172</v>
      </c>
      <c r="O1299" s="254"/>
      <c r="P1299" s="313" t="s">
        <v>150</v>
      </c>
      <c r="Q1299" s="260" t="s">
        <v>151</v>
      </c>
      <c r="R1299" s="286" t="s">
        <v>28</v>
      </c>
      <c r="S1299" s="255" t="s">
        <v>30</v>
      </c>
      <c r="T1299" s="245"/>
      <c r="U1299" s="175"/>
      <c r="V1299" s="21"/>
    </row>
    <row r="1300" spans="1:22" ht="16.5" customHeight="1" x14ac:dyDescent="0.25">
      <c r="A1300" s="244">
        <v>1275</v>
      </c>
      <c r="B1300" s="396"/>
      <c r="C1300" s="249">
        <v>44860</v>
      </c>
      <c r="D1300" s="249">
        <v>44867</v>
      </c>
      <c r="E1300" s="255" t="s">
        <v>1073</v>
      </c>
      <c r="F1300" s="232">
        <v>861881051082957</v>
      </c>
      <c r="G1300" s="259" t="s">
        <v>144</v>
      </c>
      <c r="H1300" s="259" t="s">
        <v>157</v>
      </c>
      <c r="I1300" s="259" t="s">
        <v>214</v>
      </c>
      <c r="J1300" s="252">
        <v>125212203114.16</v>
      </c>
      <c r="K1300" s="286" t="s">
        <v>1206</v>
      </c>
      <c r="L1300" s="254"/>
      <c r="M1300" s="286" t="s">
        <v>587</v>
      </c>
      <c r="N1300" s="260" t="s">
        <v>1207</v>
      </c>
      <c r="O1300" s="254"/>
      <c r="P1300" s="312" t="s">
        <v>150</v>
      </c>
      <c r="Q1300" s="260" t="s">
        <v>151</v>
      </c>
      <c r="R1300" s="260" t="s">
        <v>23</v>
      </c>
      <c r="S1300" s="259" t="s">
        <v>24</v>
      </c>
      <c r="T1300" s="245"/>
      <c r="U1300" s="175"/>
      <c r="V1300" s="21"/>
    </row>
    <row r="1301" spans="1:22" ht="16.5" customHeight="1" x14ac:dyDescent="0.25">
      <c r="A1301" s="244">
        <v>1276</v>
      </c>
      <c r="B1301" s="396"/>
      <c r="C1301" s="249">
        <v>44860</v>
      </c>
      <c r="D1301" s="249">
        <v>44867</v>
      </c>
      <c r="E1301" s="255" t="s">
        <v>1073</v>
      </c>
      <c r="F1301" s="232">
        <v>862205051196857</v>
      </c>
      <c r="G1301" s="251"/>
      <c r="H1301" s="259" t="s">
        <v>157</v>
      </c>
      <c r="I1301" s="251"/>
      <c r="J1301" s="252">
        <v>125212203114.16</v>
      </c>
      <c r="K1301" s="286" t="s">
        <v>1206</v>
      </c>
      <c r="L1301" s="254"/>
      <c r="M1301" s="286" t="s">
        <v>587</v>
      </c>
      <c r="N1301" s="260" t="s">
        <v>1207</v>
      </c>
      <c r="O1301" s="254"/>
      <c r="P1301" s="312" t="s">
        <v>150</v>
      </c>
      <c r="Q1301" s="260" t="s">
        <v>151</v>
      </c>
      <c r="R1301" s="260" t="s">
        <v>23</v>
      </c>
      <c r="S1301" s="259" t="s">
        <v>24</v>
      </c>
      <c r="T1301" s="245"/>
      <c r="U1301" s="175"/>
      <c r="V1301" s="21"/>
    </row>
    <row r="1302" spans="1:22" ht="16.5" customHeight="1" x14ac:dyDescent="0.25">
      <c r="A1302" s="244">
        <v>1277</v>
      </c>
      <c r="B1302" s="396"/>
      <c r="C1302" s="262">
        <v>44860</v>
      </c>
      <c r="D1302" s="249">
        <v>44867</v>
      </c>
      <c r="E1302" s="255" t="s">
        <v>332</v>
      </c>
      <c r="F1302" s="302" t="s">
        <v>1208</v>
      </c>
      <c r="G1302" s="251"/>
      <c r="H1302" s="250" t="s">
        <v>157</v>
      </c>
      <c r="I1302" s="251"/>
      <c r="J1302" s="254"/>
      <c r="K1302" s="260" t="s">
        <v>891</v>
      </c>
      <c r="L1302" s="254"/>
      <c r="M1302" s="254"/>
      <c r="N1302" s="260" t="s">
        <v>1209</v>
      </c>
      <c r="O1302" s="254"/>
      <c r="P1302" s="312" t="s">
        <v>410</v>
      </c>
      <c r="Q1302" s="260" t="s">
        <v>151</v>
      </c>
      <c r="R1302" s="259" t="s">
        <v>23</v>
      </c>
      <c r="S1302" s="259" t="s">
        <v>27</v>
      </c>
      <c r="T1302" s="245"/>
      <c r="U1302" s="175"/>
      <c r="V1302" s="21"/>
    </row>
    <row r="1303" spans="1:22" ht="16.5" customHeight="1" x14ac:dyDescent="0.25">
      <c r="A1303" s="244">
        <v>1278</v>
      </c>
      <c r="B1303" s="397" t="s">
        <v>562</v>
      </c>
      <c r="C1303" s="279">
        <v>44861</v>
      </c>
      <c r="D1303" s="280">
        <v>44868</v>
      </c>
      <c r="E1303" s="406" t="s">
        <v>1073</v>
      </c>
      <c r="F1303" s="305">
        <v>862205051196444</v>
      </c>
      <c r="G1303" s="282"/>
      <c r="H1303" s="281" t="s">
        <v>157</v>
      </c>
      <c r="I1303" s="281" t="s">
        <v>190</v>
      </c>
      <c r="J1303" s="283">
        <v>125212203114.147</v>
      </c>
      <c r="K1303" s="284" t="s">
        <v>1074</v>
      </c>
      <c r="L1303" s="285"/>
      <c r="M1303" s="284" t="s">
        <v>587</v>
      </c>
      <c r="N1303" s="284" t="s">
        <v>1213</v>
      </c>
      <c r="O1303" s="285"/>
      <c r="P1303" s="315" t="s">
        <v>150</v>
      </c>
      <c r="Q1303" s="284" t="s">
        <v>70</v>
      </c>
      <c r="R1303" s="284" t="s">
        <v>23</v>
      </c>
      <c r="S1303" s="281" t="s">
        <v>24</v>
      </c>
      <c r="T1303" s="245"/>
      <c r="U1303" s="175"/>
      <c r="V1303" s="21"/>
    </row>
    <row r="1304" spans="1:22" ht="16.5" customHeight="1" x14ac:dyDescent="0.25">
      <c r="A1304" s="244">
        <v>1279</v>
      </c>
      <c r="B1304" s="397"/>
      <c r="C1304" s="249">
        <v>44861</v>
      </c>
      <c r="D1304" s="267">
        <v>44868</v>
      </c>
      <c r="E1304" s="255" t="s">
        <v>1055</v>
      </c>
      <c r="F1304" s="302">
        <v>862205051184069</v>
      </c>
      <c r="G1304" s="250" t="s">
        <v>195</v>
      </c>
      <c r="H1304" s="250" t="s">
        <v>157</v>
      </c>
      <c r="I1304" s="250" t="s">
        <v>214</v>
      </c>
      <c r="J1304" s="276">
        <v>125212203114.157</v>
      </c>
      <c r="K1304" s="256" t="s">
        <v>377</v>
      </c>
      <c r="L1304" s="256" t="s">
        <v>587</v>
      </c>
      <c r="M1304" s="254"/>
      <c r="N1304" s="256" t="s">
        <v>1086</v>
      </c>
      <c r="O1304" s="254"/>
      <c r="P1304" s="316" t="s">
        <v>150</v>
      </c>
      <c r="Q1304" s="256" t="s">
        <v>70</v>
      </c>
      <c r="R1304" s="256" t="s">
        <v>23</v>
      </c>
      <c r="S1304" s="250" t="s">
        <v>24</v>
      </c>
      <c r="T1304" s="245"/>
      <c r="U1304" s="175"/>
      <c r="V1304" s="21"/>
    </row>
    <row r="1305" spans="1:22" ht="16.5" customHeight="1" x14ac:dyDescent="0.25">
      <c r="A1305" s="244">
        <v>1280</v>
      </c>
      <c r="B1305" s="397"/>
      <c r="C1305" s="249">
        <v>44861</v>
      </c>
      <c r="D1305" s="267">
        <v>44868</v>
      </c>
      <c r="E1305" s="255" t="s">
        <v>100</v>
      </c>
      <c r="F1305" s="302">
        <v>868183038477894</v>
      </c>
      <c r="G1305" s="251"/>
      <c r="H1305" s="250" t="s">
        <v>138</v>
      </c>
      <c r="I1305" s="251"/>
      <c r="J1305" s="276">
        <v>125212203114.147</v>
      </c>
      <c r="K1305" s="256" t="s">
        <v>216</v>
      </c>
      <c r="L1305" s="256" t="s">
        <v>160</v>
      </c>
      <c r="M1305" s="254"/>
      <c r="N1305" s="256" t="s">
        <v>193</v>
      </c>
      <c r="O1305" s="254"/>
      <c r="P1305" s="316" t="s">
        <v>150</v>
      </c>
      <c r="Q1305" s="256" t="s">
        <v>70</v>
      </c>
      <c r="R1305" s="256" t="s">
        <v>28</v>
      </c>
      <c r="S1305" s="250" t="s">
        <v>31</v>
      </c>
      <c r="T1305" s="245"/>
      <c r="U1305" s="175"/>
      <c r="V1305" s="21"/>
    </row>
    <row r="1306" spans="1:22" ht="16.5" customHeight="1" x14ac:dyDescent="0.25">
      <c r="A1306" s="244">
        <v>1281</v>
      </c>
      <c r="B1306" s="397"/>
      <c r="C1306" s="249">
        <v>44861</v>
      </c>
      <c r="D1306" s="267">
        <v>44868</v>
      </c>
      <c r="E1306" s="255" t="s">
        <v>100</v>
      </c>
      <c r="F1306" s="302">
        <v>868183037788671</v>
      </c>
      <c r="G1306" s="251"/>
      <c r="H1306" s="250" t="s">
        <v>138</v>
      </c>
      <c r="I1306" s="251"/>
      <c r="J1306" s="276">
        <v>125212203114.147</v>
      </c>
      <c r="K1306" s="256" t="s">
        <v>216</v>
      </c>
      <c r="L1306" s="256" t="s">
        <v>160</v>
      </c>
      <c r="M1306" s="254"/>
      <c r="N1306" s="256" t="s">
        <v>193</v>
      </c>
      <c r="O1306" s="254"/>
      <c r="P1306" s="316" t="s">
        <v>150</v>
      </c>
      <c r="Q1306" s="256" t="s">
        <v>70</v>
      </c>
      <c r="R1306" s="256" t="s">
        <v>28</v>
      </c>
      <c r="S1306" s="250" t="s">
        <v>31</v>
      </c>
      <c r="T1306" s="245"/>
      <c r="U1306" s="175"/>
      <c r="V1306" s="21"/>
    </row>
    <row r="1307" spans="1:22" ht="16.5" customHeight="1" x14ac:dyDescent="0.25">
      <c r="A1307" s="244">
        <v>1282</v>
      </c>
      <c r="B1307" s="397"/>
      <c r="C1307" s="249">
        <v>44861</v>
      </c>
      <c r="D1307" s="267">
        <v>44868</v>
      </c>
      <c r="E1307" s="255" t="s">
        <v>38</v>
      </c>
      <c r="F1307" s="302">
        <v>868183035854731</v>
      </c>
      <c r="G1307" s="251"/>
      <c r="H1307" s="250" t="s">
        <v>138</v>
      </c>
      <c r="I1307" s="251"/>
      <c r="J1307" s="252">
        <v>125212203114.147</v>
      </c>
      <c r="K1307" s="253" t="s">
        <v>796</v>
      </c>
      <c r="L1307" s="253" t="s">
        <v>161</v>
      </c>
      <c r="M1307" s="253" t="s">
        <v>160</v>
      </c>
      <c r="N1307" s="253" t="s">
        <v>1060</v>
      </c>
      <c r="O1307" s="254"/>
      <c r="P1307" s="313" t="s">
        <v>150</v>
      </c>
      <c r="Q1307" s="253" t="s">
        <v>70</v>
      </c>
      <c r="R1307" s="253" t="s">
        <v>23</v>
      </c>
      <c r="S1307" s="255" t="s">
        <v>26</v>
      </c>
      <c r="T1307" s="245"/>
      <c r="U1307" s="175"/>
      <c r="V1307" s="21"/>
    </row>
    <row r="1308" spans="1:22" ht="16.5" customHeight="1" x14ac:dyDescent="0.25">
      <c r="A1308" s="244">
        <v>1283</v>
      </c>
      <c r="B1308" s="397"/>
      <c r="C1308" s="249">
        <v>44861</v>
      </c>
      <c r="D1308" s="267">
        <v>44868</v>
      </c>
      <c r="E1308" s="255" t="s">
        <v>38</v>
      </c>
      <c r="F1308" s="302">
        <v>868183034808613</v>
      </c>
      <c r="G1308" s="251"/>
      <c r="H1308" s="250" t="s">
        <v>138</v>
      </c>
      <c r="I1308" s="251"/>
      <c r="J1308" s="252">
        <v>125212203114.147</v>
      </c>
      <c r="K1308" s="253" t="s">
        <v>216</v>
      </c>
      <c r="L1308" s="253" t="s">
        <v>160</v>
      </c>
      <c r="M1308" s="254"/>
      <c r="N1308" s="253" t="s">
        <v>193</v>
      </c>
      <c r="O1308" s="254"/>
      <c r="P1308" s="313" t="s">
        <v>150</v>
      </c>
      <c r="Q1308" s="253" t="s">
        <v>70</v>
      </c>
      <c r="R1308" s="253" t="s">
        <v>28</v>
      </c>
      <c r="S1308" s="255" t="s">
        <v>31</v>
      </c>
      <c r="T1308" s="245"/>
      <c r="U1308" s="175"/>
      <c r="V1308" s="21"/>
    </row>
    <row r="1309" spans="1:22" ht="16.5" customHeight="1" x14ac:dyDescent="0.25">
      <c r="A1309" s="244">
        <v>1284</v>
      </c>
      <c r="B1309" s="397"/>
      <c r="C1309" s="249">
        <v>44861</v>
      </c>
      <c r="D1309" s="267">
        <v>44868</v>
      </c>
      <c r="E1309" s="255" t="s">
        <v>38</v>
      </c>
      <c r="F1309" s="302">
        <v>868183034580659</v>
      </c>
      <c r="G1309" s="251"/>
      <c r="H1309" s="250" t="s">
        <v>138</v>
      </c>
      <c r="I1309" s="255" t="s">
        <v>190</v>
      </c>
      <c r="J1309" s="252">
        <v>125212203114.147</v>
      </c>
      <c r="K1309" s="253" t="s">
        <v>216</v>
      </c>
      <c r="L1309" s="253" t="s">
        <v>394</v>
      </c>
      <c r="M1309" s="253" t="s">
        <v>160</v>
      </c>
      <c r="N1309" s="253" t="s">
        <v>40</v>
      </c>
      <c r="O1309" s="254"/>
      <c r="P1309" s="313" t="s">
        <v>150</v>
      </c>
      <c r="Q1309" s="253" t="s">
        <v>70</v>
      </c>
      <c r="R1309" s="253" t="s">
        <v>28</v>
      </c>
      <c r="S1309" s="255" t="s">
        <v>30</v>
      </c>
      <c r="T1309" s="245"/>
      <c r="U1309" s="175"/>
      <c r="V1309" s="21"/>
    </row>
    <row r="1310" spans="1:22" ht="16.5" customHeight="1" x14ac:dyDescent="0.25">
      <c r="A1310" s="244">
        <v>1285</v>
      </c>
      <c r="B1310" s="397"/>
      <c r="C1310" s="249">
        <v>44861</v>
      </c>
      <c r="D1310" s="267">
        <v>44868</v>
      </c>
      <c r="E1310" s="255" t="s">
        <v>38</v>
      </c>
      <c r="F1310" s="302">
        <v>868183034797808</v>
      </c>
      <c r="G1310" s="251"/>
      <c r="H1310" s="250" t="s">
        <v>138</v>
      </c>
      <c r="I1310" s="255" t="s">
        <v>190</v>
      </c>
      <c r="J1310" s="252">
        <v>125212203114.147</v>
      </c>
      <c r="K1310" s="253" t="s">
        <v>216</v>
      </c>
      <c r="L1310" s="253" t="s">
        <v>160</v>
      </c>
      <c r="M1310" s="254"/>
      <c r="N1310" s="253" t="s">
        <v>193</v>
      </c>
      <c r="O1310" s="254"/>
      <c r="P1310" s="313" t="s">
        <v>150</v>
      </c>
      <c r="Q1310" s="253" t="s">
        <v>70</v>
      </c>
      <c r="R1310" s="253" t="s">
        <v>28</v>
      </c>
      <c r="S1310" s="255" t="s">
        <v>31</v>
      </c>
      <c r="T1310" s="245"/>
      <c r="U1310" s="175"/>
      <c r="V1310" s="21"/>
    </row>
    <row r="1311" spans="1:22" ht="16.5" customHeight="1" x14ac:dyDescent="0.25">
      <c r="A1311" s="244">
        <v>1286</v>
      </c>
      <c r="B1311" s="397"/>
      <c r="C1311" s="249">
        <v>44861</v>
      </c>
      <c r="D1311" s="267">
        <v>44868</v>
      </c>
      <c r="E1311" s="255" t="s">
        <v>38</v>
      </c>
      <c r="F1311" s="302">
        <v>868183035940381</v>
      </c>
      <c r="G1311" s="250" t="s">
        <v>195</v>
      </c>
      <c r="H1311" s="250" t="s">
        <v>138</v>
      </c>
      <c r="I1311" s="255" t="s">
        <v>190</v>
      </c>
      <c r="J1311" s="252">
        <v>125212203114.147</v>
      </c>
      <c r="K1311" s="253" t="s">
        <v>216</v>
      </c>
      <c r="L1311" s="255" t="s">
        <v>160</v>
      </c>
      <c r="M1311" s="254"/>
      <c r="N1311" s="253" t="s">
        <v>193</v>
      </c>
      <c r="O1311" s="254"/>
      <c r="P1311" s="313" t="s">
        <v>150</v>
      </c>
      <c r="Q1311" s="253" t="s">
        <v>70</v>
      </c>
      <c r="R1311" s="253" t="s">
        <v>28</v>
      </c>
      <c r="S1311" s="255" t="s">
        <v>31</v>
      </c>
      <c r="T1311" s="245"/>
      <c r="U1311" s="175"/>
      <c r="V1311" s="21"/>
    </row>
    <row r="1312" spans="1:22" ht="16.5" customHeight="1" x14ac:dyDescent="0.25">
      <c r="A1312" s="244">
        <v>1287</v>
      </c>
      <c r="B1312" s="397"/>
      <c r="C1312" s="249">
        <v>44861</v>
      </c>
      <c r="D1312" s="267">
        <v>44868</v>
      </c>
      <c r="E1312" s="255" t="s">
        <v>19</v>
      </c>
      <c r="F1312" s="303">
        <v>864811037169815</v>
      </c>
      <c r="G1312" s="251"/>
      <c r="H1312" s="255" t="s">
        <v>138</v>
      </c>
      <c r="I1312" s="251"/>
      <c r="J1312" s="257">
        <v>125212203114.147</v>
      </c>
      <c r="K1312" s="258" t="s">
        <v>1214</v>
      </c>
      <c r="L1312" s="254"/>
      <c r="M1312" s="255" t="s">
        <v>192</v>
      </c>
      <c r="N1312" s="253" t="s">
        <v>1215</v>
      </c>
      <c r="O1312" s="254"/>
      <c r="P1312" s="313" t="s">
        <v>150</v>
      </c>
      <c r="Q1312" s="253" t="s">
        <v>70</v>
      </c>
      <c r="R1312" s="253" t="s">
        <v>71</v>
      </c>
      <c r="S1312" s="255" t="s">
        <v>257</v>
      </c>
      <c r="T1312" s="245"/>
      <c r="U1312" s="175"/>
      <c r="V1312" s="21"/>
    </row>
    <row r="1313" spans="1:22" ht="16.5" customHeight="1" x14ac:dyDescent="0.25">
      <c r="A1313" s="244">
        <v>1288</v>
      </c>
      <c r="B1313" s="397"/>
      <c r="C1313" s="249">
        <v>44861</v>
      </c>
      <c r="D1313" s="267">
        <v>44868</v>
      </c>
      <c r="E1313" s="255" t="s">
        <v>19</v>
      </c>
      <c r="F1313" s="303">
        <v>868926033918407</v>
      </c>
      <c r="G1313" s="251"/>
      <c r="H1313" s="255" t="s">
        <v>138</v>
      </c>
      <c r="I1313" s="251"/>
      <c r="J1313" s="252">
        <v>125212203114.147</v>
      </c>
      <c r="K1313" s="253" t="s">
        <v>171</v>
      </c>
      <c r="L1313" s="254"/>
      <c r="M1313" s="253" t="s">
        <v>188</v>
      </c>
      <c r="N1313" s="253" t="s">
        <v>906</v>
      </c>
      <c r="O1313" s="254"/>
      <c r="P1313" s="313" t="s">
        <v>150</v>
      </c>
      <c r="Q1313" s="253" t="s">
        <v>70</v>
      </c>
      <c r="R1313" s="253" t="s">
        <v>71</v>
      </c>
      <c r="S1313" s="255" t="s">
        <v>177</v>
      </c>
      <c r="T1313" s="245"/>
      <c r="U1313" s="175"/>
      <c r="V1313" s="21"/>
    </row>
    <row r="1314" spans="1:22" ht="16.5" customHeight="1" x14ac:dyDescent="0.25">
      <c r="A1314" s="244">
        <v>1289</v>
      </c>
      <c r="B1314" s="397"/>
      <c r="C1314" s="249">
        <v>44861</v>
      </c>
      <c r="D1314" s="267">
        <v>44868</v>
      </c>
      <c r="E1314" s="255" t="s">
        <v>19</v>
      </c>
      <c r="F1314" s="303">
        <v>868926033936144</v>
      </c>
      <c r="G1314" s="255" t="s">
        <v>195</v>
      </c>
      <c r="H1314" s="255" t="s">
        <v>138</v>
      </c>
      <c r="I1314" s="251"/>
      <c r="J1314" s="252">
        <v>125212203114.16299</v>
      </c>
      <c r="K1314" s="254"/>
      <c r="L1314" s="253" t="s">
        <v>188</v>
      </c>
      <c r="M1314" s="254"/>
      <c r="N1314" s="253" t="s">
        <v>193</v>
      </c>
      <c r="O1314" s="254"/>
      <c r="P1314" s="313" t="s">
        <v>150</v>
      </c>
      <c r="Q1314" s="253" t="s">
        <v>70</v>
      </c>
      <c r="R1314" s="253" t="s">
        <v>28</v>
      </c>
      <c r="S1314" s="255" t="s">
        <v>31</v>
      </c>
      <c r="T1314" s="245"/>
      <c r="U1314" s="175"/>
      <c r="V1314" s="21"/>
    </row>
    <row r="1315" spans="1:22" ht="16.5" customHeight="1" x14ac:dyDescent="0.25">
      <c r="A1315" s="244">
        <v>1290</v>
      </c>
      <c r="B1315" s="397"/>
      <c r="C1315" s="249">
        <v>44861</v>
      </c>
      <c r="D1315" s="267">
        <v>44868</v>
      </c>
      <c r="E1315" s="255" t="s">
        <v>19</v>
      </c>
      <c r="F1315" s="303">
        <v>864811036929946</v>
      </c>
      <c r="G1315" s="255" t="s">
        <v>195</v>
      </c>
      <c r="H1315" s="255" t="s">
        <v>138</v>
      </c>
      <c r="I1315" s="255" t="s">
        <v>209</v>
      </c>
      <c r="J1315" s="252">
        <v>125212203114.147</v>
      </c>
      <c r="K1315" s="254"/>
      <c r="L1315" s="253" t="s">
        <v>188</v>
      </c>
      <c r="M1315" s="254"/>
      <c r="N1315" s="253" t="s">
        <v>193</v>
      </c>
      <c r="O1315" s="254"/>
      <c r="P1315" s="313" t="s">
        <v>150</v>
      </c>
      <c r="Q1315" s="253" t="s">
        <v>70</v>
      </c>
      <c r="R1315" s="253" t="s">
        <v>28</v>
      </c>
      <c r="S1315" s="255" t="s">
        <v>31</v>
      </c>
      <c r="T1315" s="245"/>
      <c r="U1315" s="175"/>
      <c r="V1315" s="21"/>
    </row>
    <row r="1316" spans="1:22" ht="16.5" customHeight="1" x14ac:dyDescent="0.25">
      <c r="A1316" s="244">
        <v>1291</v>
      </c>
      <c r="B1316" s="397"/>
      <c r="C1316" s="249">
        <v>44861</v>
      </c>
      <c r="D1316" s="267">
        <v>44868</v>
      </c>
      <c r="E1316" s="255" t="s">
        <v>19</v>
      </c>
      <c r="F1316" s="303">
        <v>864811037229346</v>
      </c>
      <c r="G1316" s="255" t="s">
        <v>195</v>
      </c>
      <c r="H1316" s="255" t="s">
        <v>138</v>
      </c>
      <c r="I1316" s="255" t="s">
        <v>1216</v>
      </c>
      <c r="J1316" s="252">
        <v>125212203114.147</v>
      </c>
      <c r="K1316" s="253" t="s">
        <v>216</v>
      </c>
      <c r="L1316" s="255" t="s">
        <v>192</v>
      </c>
      <c r="M1316" s="254"/>
      <c r="N1316" s="253" t="s">
        <v>193</v>
      </c>
      <c r="O1316" s="254"/>
      <c r="P1316" s="313" t="s">
        <v>150</v>
      </c>
      <c r="Q1316" s="253" t="s">
        <v>70</v>
      </c>
      <c r="R1316" s="253" t="s">
        <v>28</v>
      </c>
      <c r="S1316" s="255" t="s">
        <v>31</v>
      </c>
      <c r="T1316" s="245"/>
      <c r="U1316" s="175"/>
      <c r="V1316" s="21"/>
    </row>
    <row r="1317" spans="1:22" ht="16.5" customHeight="1" x14ac:dyDescent="0.25">
      <c r="A1317" s="244">
        <v>1294</v>
      </c>
      <c r="B1317" s="397"/>
      <c r="C1317" s="249">
        <v>44861</v>
      </c>
      <c r="D1317" s="267">
        <v>44868</v>
      </c>
      <c r="E1317" s="255" t="s">
        <v>19</v>
      </c>
      <c r="F1317" s="303">
        <v>868926033906766</v>
      </c>
      <c r="G1317" s="251"/>
      <c r="H1317" s="255" t="s">
        <v>138</v>
      </c>
      <c r="I1317" s="255" t="s">
        <v>190</v>
      </c>
      <c r="J1317" s="252">
        <v>125212203114.142</v>
      </c>
      <c r="K1317" s="253" t="s">
        <v>1214</v>
      </c>
      <c r="L1317" s="255" t="s">
        <v>210</v>
      </c>
      <c r="M1317" s="253" t="s">
        <v>188</v>
      </c>
      <c r="N1317" s="253" t="s">
        <v>1217</v>
      </c>
      <c r="O1317" s="254"/>
      <c r="P1317" s="313" t="s">
        <v>150</v>
      </c>
      <c r="Q1317" s="253" t="s">
        <v>70</v>
      </c>
      <c r="R1317" s="253" t="s">
        <v>71</v>
      </c>
      <c r="S1317" s="255" t="s">
        <v>257</v>
      </c>
      <c r="T1317" s="245"/>
      <c r="U1317" s="175"/>
      <c r="V1317" s="21"/>
    </row>
    <row r="1318" spans="1:22" ht="16.5" customHeight="1" x14ac:dyDescent="0.25">
      <c r="A1318" s="244">
        <v>1295</v>
      </c>
      <c r="B1318" s="397"/>
      <c r="C1318" s="249">
        <v>44861</v>
      </c>
      <c r="D1318" s="267">
        <v>44868</v>
      </c>
      <c r="E1318" s="255" t="s">
        <v>19</v>
      </c>
      <c r="F1318" s="303">
        <v>864811036926934</v>
      </c>
      <c r="G1318" s="251"/>
      <c r="H1318" s="255" t="s">
        <v>138</v>
      </c>
      <c r="I1318" s="255" t="s">
        <v>1218</v>
      </c>
      <c r="J1318" s="252">
        <v>125212203114.147</v>
      </c>
      <c r="K1318" s="253" t="s">
        <v>283</v>
      </c>
      <c r="L1318" s="254"/>
      <c r="M1318" s="253" t="s">
        <v>188</v>
      </c>
      <c r="N1318" s="253" t="s">
        <v>245</v>
      </c>
      <c r="O1318" s="253">
        <v>190</v>
      </c>
      <c r="P1318" s="313" t="s">
        <v>150</v>
      </c>
      <c r="Q1318" s="253" t="s">
        <v>70</v>
      </c>
      <c r="R1318" s="253" t="s">
        <v>23</v>
      </c>
      <c r="S1318" s="255" t="s">
        <v>41</v>
      </c>
      <c r="T1318" s="245"/>
      <c r="U1318" s="175"/>
      <c r="V1318" s="21"/>
    </row>
    <row r="1319" spans="1:22" ht="16.5" customHeight="1" x14ac:dyDescent="0.25">
      <c r="A1319" s="244">
        <v>1296</v>
      </c>
      <c r="B1319" s="397"/>
      <c r="C1319" s="249">
        <v>44861</v>
      </c>
      <c r="D1319" s="267">
        <v>44868</v>
      </c>
      <c r="E1319" s="255" t="s">
        <v>16</v>
      </c>
      <c r="F1319" s="303">
        <v>861694031773136</v>
      </c>
      <c r="G1319" s="255" t="s">
        <v>195</v>
      </c>
      <c r="H1319" s="255" t="s">
        <v>138</v>
      </c>
      <c r="I1319" s="255" t="s">
        <v>214</v>
      </c>
      <c r="J1319" s="252">
        <v>125212203114.147</v>
      </c>
      <c r="K1319" s="253" t="s">
        <v>216</v>
      </c>
      <c r="L1319" s="253" t="s">
        <v>1219</v>
      </c>
      <c r="M1319" s="254"/>
      <c r="N1319" s="253" t="s">
        <v>193</v>
      </c>
      <c r="O1319" s="254"/>
      <c r="P1319" s="313" t="s">
        <v>150</v>
      </c>
      <c r="Q1319" s="253" t="s">
        <v>70</v>
      </c>
      <c r="R1319" s="253" t="s">
        <v>28</v>
      </c>
      <c r="S1319" s="255" t="s">
        <v>31</v>
      </c>
      <c r="T1319" s="245"/>
      <c r="U1319" s="175"/>
      <c r="V1319" s="21"/>
    </row>
    <row r="1320" spans="1:22" ht="16.5" customHeight="1" x14ac:dyDescent="0.25">
      <c r="A1320" s="244">
        <v>1297</v>
      </c>
      <c r="B1320" s="397"/>
      <c r="C1320" s="249">
        <v>44861</v>
      </c>
      <c r="D1320" s="267">
        <v>44868</v>
      </c>
      <c r="E1320" s="255" t="s">
        <v>16</v>
      </c>
      <c r="F1320" s="303">
        <v>861694037954219</v>
      </c>
      <c r="G1320" s="251"/>
      <c r="H1320" s="255" t="s">
        <v>138</v>
      </c>
      <c r="I1320" s="255" t="s">
        <v>190</v>
      </c>
      <c r="J1320" s="252">
        <v>125212203114.147</v>
      </c>
      <c r="K1320" s="253" t="s">
        <v>171</v>
      </c>
      <c r="L1320" s="253" t="s">
        <v>142</v>
      </c>
      <c r="M1320" s="254"/>
      <c r="N1320" s="253" t="s">
        <v>172</v>
      </c>
      <c r="O1320" s="254"/>
      <c r="P1320" s="313" t="s">
        <v>150</v>
      </c>
      <c r="Q1320" s="253" t="s">
        <v>70</v>
      </c>
      <c r="R1320" s="253" t="s">
        <v>28</v>
      </c>
      <c r="S1320" s="255" t="s">
        <v>30</v>
      </c>
      <c r="T1320" s="245"/>
      <c r="U1320" s="175"/>
      <c r="V1320" s="21"/>
    </row>
    <row r="1321" spans="1:22" ht="16.5" customHeight="1" x14ac:dyDescent="0.25">
      <c r="A1321" s="244">
        <v>1298</v>
      </c>
      <c r="B1321" s="397"/>
      <c r="C1321" s="249">
        <v>44861</v>
      </c>
      <c r="D1321" s="267">
        <v>44868</v>
      </c>
      <c r="E1321" s="255" t="s">
        <v>16</v>
      </c>
      <c r="F1321" s="303">
        <v>863586032923637</v>
      </c>
      <c r="G1321" s="255" t="s">
        <v>195</v>
      </c>
      <c r="H1321" s="255" t="s">
        <v>138</v>
      </c>
      <c r="I1321" s="255" t="s">
        <v>214</v>
      </c>
      <c r="J1321" s="252">
        <v>125212203114.16299</v>
      </c>
      <c r="K1321" s="253" t="s">
        <v>889</v>
      </c>
      <c r="L1321" s="254"/>
      <c r="M1321" s="253" t="s">
        <v>142</v>
      </c>
      <c r="N1321" s="253" t="s">
        <v>1146</v>
      </c>
      <c r="O1321" s="254"/>
      <c r="P1321" s="313" t="s">
        <v>150</v>
      </c>
      <c r="Q1321" s="253" t="s">
        <v>70</v>
      </c>
      <c r="R1321" s="253" t="s">
        <v>23</v>
      </c>
      <c r="S1321" s="255" t="s">
        <v>27</v>
      </c>
      <c r="T1321" s="245"/>
      <c r="U1321" s="175"/>
      <c r="V1321" s="21"/>
    </row>
    <row r="1322" spans="1:22" ht="16.5" customHeight="1" x14ac:dyDescent="0.25">
      <c r="A1322" s="244">
        <v>1299</v>
      </c>
      <c r="B1322" s="397"/>
      <c r="C1322" s="249">
        <v>44861</v>
      </c>
      <c r="D1322" s="267">
        <v>44868</v>
      </c>
      <c r="E1322" s="255" t="s">
        <v>14</v>
      </c>
      <c r="F1322" s="302">
        <v>864161029411779</v>
      </c>
      <c r="G1322" s="251"/>
      <c r="H1322" s="250" t="s">
        <v>138</v>
      </c>
      <c r="I1322" s="251"/>
      <c r="J1322" s="252">
        <v>125212203114.14799</v>
      </c>
      <c r="K1322" s="253" t="s">
        <v>173</v>
      </c>
      <c r="L1322" s="253" t="s">
        <v>1169</v>
      </c>
      <c r="M1322" s="260" t="s">
        <v>427</v>
      </c>
      <c r="N1322" s="253" t="s">
        <v>40</v>
      </c>
      <c r="O1322" s="254"/>
      <c r="P1322" s="313" t="s">
        <v>150</v>
      </c>
      <c r="Q1322" s="253" t="s">
        <v>70</v>
      </c>
      <c r="R1322" s="253" t="s">
        <v>28</v>
      </c>
      <c r="S1322" s="255" t="s">
        <v>30</v>
      </c>
      <c r="T1322" s="245"/>
      <c r="U1322" s="175"/>
      <c r="V1322" s="21"/>
    </row>
    <row r="1323" spans="1:22" ht="16.5" customHeight="1" x14ac:dyDescent="0.25">
      <c r="A1323" s="244">
        <v>1300</v>
      </c>
      <c r="B1323" s="397"/>
      <c r="C1323" s="249">
        <v>44861</v>
      </c>
      <c r="D1323" s="267">
        <v>44868</v>
      </c>
      <c r="E1323" s="255" t="s">
        <v>14</v>
      </c>
      <c r="F1323" s="302">
        <v>865904028275664</v>
      </c>
      <c r="G1323" s="251"/>
      <c r="H1323" s="250" t="s">
        <v>138</v>
      </c>
      <c r="I1323" s="255" t="s">
        <v>1220</v>
      </c>
      <c r="J1323" s="252">
        <v>125212203114.147</v>
      </c>
      <c r="K1323" s="260" t="s">
        <v>377</v>
      </c>
      <c r="L1323" s="254"/>
      <c r="M1323" s="260" t="s">
        <v>427</v>
      </c>
      <c r="N1323" s="260" t="s">
        <v>1015</v>
      </c>
      <c r="O1323" s="254"/>
      <c r="P1323" s="312" t="s">
        <v>150</v>
      </c>
      <c r="Q1323" s="260" t="s">
        <v>70</v>
      </c>
      <c r="R1323" s="260" t="s">
        <v>28</v>
      </c>
      <c r="S1323" s="259" t="s">
        <v>30</v>
      </c>
      <c r="T1323" s="245"/>
      <c r="U1323" s="175"/>
      <c r="V1323" s="21"/>
    </row>
    <row r="1324" spans="1:22" ht="16.5" customHeight="1" x14ac:dyDescent="0.25">
      <c r="A1324" s="244">
        <v>1301</v>
      </c>
      <c r="B1324" s="397"/>
      <c r="C1324" s="249">
        <v>44861</v>
      </c>
      <c r="D1324" s="267">
        <v>44868</v>
      </c>
      <c r="E1324" s="255" t="s">
        <v>14</v>
      </c>
      <c r="F1324" s="302">
        <v>867330022251659</v>
      </c>
      <c r="G1324" s="251"/>
      <c r="H1324" s="250" t="s">
        <v>138</v>
      </c>
      <c r="I1324" s="251"/>
      <c r="J1324" s="252">
        <v>125212203114.147</v>
      </c>
      <c r="K1324" s="260" t="s">
        <v>247</v>
      </c>
      <c r="L1324" s="260" t="s">
        <v>427</v>
      </c>
      <c r="M1324" s="254"/>
      <c r="N1324" s="260" t="s">
        <v>1221</v>
      </c>
      <c r="O1324" s="254"/>
      <c r="P1324" s="312" t="s">
        <v>150</v>
      </c>
      <c r="Q1324" s="260" t="s">
        <v>70</v>
      </c>
      <c r="R1324" s="260" t="s">
        <v>23</v>
      </c>
      <c r="S1324" s="259" t="s">
        <v>27</v>
      </c>
      <c r="T1324" s="245"/>
      <c r="U1324" s="175"/>
      <c r="V1324" s="21"/>
    </row>
    <row r="1325" spans="1:22" ht="16.5" customHeight="1" x14ac:dyDescent="0.25">
      <c r="A1325" s="244">
        <v>1302</v>
      </c>
      <c r="B1325" s="397"/>
      <c r="C1325" s="249">
        <v>44861</v>
      </c>
      <c r="D1325" s="249">
        <v>44868</v>
      </c>
      <c r="E1325" s="255" t="s">
        <v>1210</v>
      </c>
      <c r="F1325" s="303" t="s">
        <v>1211</v>
      </c>
      <c r="G1325" s="251"/>
      <c r="H1325" s="255" t="s">
        <v>157</v>
      </c>
      <c r="I1325" s="251"/>
      <c r="J1325" s="254"/>
      <c r="K1325" s="253" t="s">
        <v>1222</v>
      </c>
      <c r="L1325" s="254"/>
      <c r="M1325" s="254"/>
      <c r="N1325" s="253" t="s">
        <v>57</v>
      </c>
      <c r="O1325" s="254"/>
      <c r="P1325" s="313" t="s">
        <v>410</v>
      </c>
      <c r="Q1325" s="253" t="s">
        <v>70</v>
      </c>
      <c r="R1325" s="253" t="s">
        <v>23</v>
      </c>
      <c r="S1325" s="255" t="s">
        <v>27</v>
      </c>
      <c r="T1325" s="245"/>
      <c r="U1325" s="175"/>
      <c r="V1325" s="21"/>
    </row>
    <row r="1326" spans="1:22" ht="16.5" customHeight="1" x14ac:dyDescent="0.25">
      <c r="A1326" s="244">
        <v>1303</v>
      </c>
      <c r="B1326" s="397"/>
      <c r="C1326" s="249">
        <v>44861</v>
      </c>
      <c r="D1326" s="249">
        <v>44868</v>
      </c>
      <c r="E1326" s="255" t="s">
        <v>1212</v>
      </c>
      <c r="F1326" s="303" t="s">
        <v>327</v>
      </c>
      <c r="G1326" s="251"/>
      <c r="H1326" s="255" t="s">
        <v>157</v>
      </c>
      <c r="I1326" s="251"/>
      <c r="J1326" s="254"/>
      <c r="K1326" s="253" t="s">
        <v>1223</v>
      </c>
      <c r="L1326" s="254"/>
      <c r="M1326" s="254"/>
      <c r="N1326" s="253" t="s">
        <v>1224</v>
      </c>
      <c r="O1326" s="254"/>
      <c r="P1326" s="313" t="s">
        <v>150</v>
      </c>
      <c r="Q1326" s="253" t="s">
        <v>70</v>
      </c>
      <c r="R1326" s="253" t="s">
        <v>28</v>
      </c>
      <c r="S1326" s="255" t="s">
        <v>29</v>
      </c>
      <c r="T1326" s="245"/>
      <c r="U1326" s="175"/>
      <c r="V1326" s="21"/>
    </row>
    <row r="1327" spans="1:22" ht="16.5" customHeight="1" x14ac:dyDescent="0.25">
      <c r="A1327" s="329" t="s">
        <v>88</v>
      </c>
      <c r="B1327" s="330"/>
      <c r="C1327" s="330"/>
      <c r="D1327" s="330"/>
      <c r="E1327" s="330"/>
      <c r="F1327" s="330"/>
      <c r="G1327" s="330"/>
      <c r="H1327" s="330"/>
      <c r="I1327" s="330"/>
      <c r="J1327" s="330"/>
      <c r="K1327" s="330"/>
      <c r="L1327" s="330"/>
      <c r="M1327" s="330"/>
      <c r="N1327" s="330"/>
      <c r="O1327" s="330"/>
      <c r="P1327" s="330"/>
      <c r="Q1327" s="330"/>
      <c r="R1327" s="330"/>
      <c r="S1327" s="330"/>
      <c r="T1327" s="330"/>
      <c r="U1327" s="331"/>
      <c r="V1327" s="21"/>
    </row>
    <row r="1328" spans="1:22" ht="16.5" customHeight="1" x14ac:dyDescent="0.25">
      <c r="A1328" s="332"/>
      <c r="B1328" s="333"/>
      <c r="C1328" s="333"/>
      <c r="D1328" s="333"/>
      <c r="E1328" s="333"/>
      <c r="F1328" s="333"/>
      <c r="G1328" s="333"/>
      <c r="H1328" s="333"/>
      <c r="I1328" s="333"/>
      <c r="J1328" s="333"/>
      <c r="K1328" s="333"/>
      <c r="L1328" s="333"/>
      <c r="M1328" s="333"/>
      <c r="N1328" s="333"/>
      <c r="O1328" s="333"/>
      <c r="P1328" s="333"/>
      <c r="Q1328" s="333"/>
      <c r="R1328" s="333"/>
      <c r="S1328" s="333"/>
      <c r="T1328" s="333"/>
      <c r="U1328" s="334"/>
      <c r="V1328" s="21"/>
    </row>
    <row r="1329" spans="1:22" ht="16.5" customHeight="1" x14ac:dyDescent="0.25">
      <c r="A1329" s="244">
        <v>1304</v>
      </c>
      <c r="B1329" s="326" t="s">
        <v>562</v>
      </c>
      <c r="C1329" s="218">
        <v>44870</v>
      </c>
      <c r="D1329" s="218">
        <v>44876</v>
      </c>
      <c r="E1329" s="21" t="s">
        <v>541</v>
      </c>
      <c r="F1329" s="225" t="s">
        <v>1236</v>
      </c>
      <c r="G1329" s="61" t="s">
        <v>1237</v>
      </c>
      <c r="H1329" s="61" t="s">
        <v>157</v>
      </c>
      <c r="I1329" s="21"/>
      <c r="J1329" s="219" t="s">
        <v>1289</v>
      </c>
      <c r="K1329" s="138" t="s">
        <v>181</v>
      </c>
      <c r="L1329" s="178" t="s">
        <v>784</v>
      </c>
      <c r="M1329" s="178" t="s">
        <v>1094</v>
      </c>
      <c r="N1329" s="52" t="s">
        <v>904</v>
      </c>
      <c r="O1329" s="178"/>
      <c r="P1329" s="178" t="s">
        <v>150</v>
      </c>
      <c r="Q1329" s="52" t="s">
        <v>70</v>
      </c>
      <c r="R1329" s="178" t="s">
        <v>28</v>
      </c>
      <c r="S1329" s="222" t="s">
        <v>30</v>
      </c>
      <c r="T1329" s="140"/>
      <c r="U1329" s="287"/>
      <c r="V1329" s="21"/>
    </row>
    <row r="1330" spans="1:22" ht="16.5" customHeight="1" x14ac:dyDescent="0.25">
      <c r="A1330" s="244">
        <v>1305</v>
      </c>
      <c r="B1330" s="327"/>
      <c r="C1330" s="218">
        <v>44870</v>
      </c>
      <c r="D1330" s="218">
        <v>44876</v>
      </c>
      <c r="E1330" s="21" t="s">
        <v>541</v>
      </c>
      <c r="F1330" s="225" t="s">
        <v>1238</v>
      </c>
      <c r="G1330" s="61" t="s">
        <v>1239</v>
      </c>
      <c r="H1330" s="61" t="s">
        <v>157</v>
      </c>
      <c r="I1330" s="21" t="s">
        <v>1240</v>
      </c>
      <c r="J1330" s="219" t="s">
        <v>1289</v>
      </c>
      <c r="K1330" s="138" t="s">
        <v>1241</v>
      </c>
      <c r="L1330" s="178" t="s">
        <v>784</v>
      </c>
      <c r="M1330" s="52"/>
      <c r="N1330" s="52" t="s">
        <v>612</v>
      </c>
      <c r="O1330" s="178"/>
      <c r="P1330" s="178" t="s">
        <v>410</v>
      </c>
      <c r="Q1330" s="52" t="s">
        <v>70</v>
      </c>
      <c r="R1330" s="178" t="s">
        <v>23</v>
      </c>
      <c r="S1330" s="222" t="s">
        <v>27</v>
      </c>
      <c r="T1330" s="140"/>
      <c r="U1330" s="287"/>
      <c r="V1330" s="21"/>
    </row>
    <row r="1331" spans="1:22" ht="16.5" customHeight="1" x14ac:dyDescent="0.25">
      <c r="A1331" s="244">
        <v>1306</v>
      </c>
      <c r="B1331" s="327"/>
      <c r="C1331" s="218">
        <v>44870</v>
      </c>
      <c r="D1331" s="218">
        <v>44876</v>
      </c>
      <c r="E1331" s="21" t="s">
        <v>541</v>
      </c>
      <c r="F1331" s="225" t="s">
        <v>1242</v>
      </c>
      <c r="G1331" s="61" t="s">
        <v>1237</v>
      </c>
      <c r="H1331" s="61" t="s">
        <v>157</v>
      </c>
      <c r="I1331" s="21"/>
      <c r="J1331" s="219" t="s">
        <v>1289</v>
      </c>
      <c r="K1331" s="138" t="s">
        <v>1074</v>
      </c>
      <c r="L1331" s="178" t="s">
        <v>784</v>
      </c>
      <c r="M1331" s="178" t="s">
        <v>1094</v>
      </c>
      <c r="N1331" s="52" t="s">
        <v>1243</v>
      </c>
      <c r="O1331" s="178"/>
      <c r="P1331" s="178" t="s">
        <v>150</v>
      </c>
      <c r="Q1331" s="52" t="s">
        <v>70</v>
      </c>
      <c r="R1331" s="178" t="s">
        <v>28</v>
      </c>
      <c r="S1331" s="222" t="s">
        <v>285</v>
      </c>
      <c r="T1331" s="140"/>
      <c r="U1331" s="287"/>
      <c r="V1331" s="21"/>
    </row>
    <row r="1332" spans="1:22" ht="16.5" customHeight="1" x14ac:dyDescent="0.25">
      <c r="A1332" s="244">
        <v>1307</v>
      </c>
      <c r="B1332" s="327"/>
      <c r="C1332" s="218">
        <v>44870</v>
      </c>
      <c r="D1332" s="218">
        <v>44876</v>
      </c>
      <c r="E1332" s="21" t="s">
        <v>541</v>
      </c>
      <c r="F1332" s="225" t="s">
        <v>1244</v>
      </c>
      <c r="G1332" s="61" t="s">
        <v>1237</v>
      </c>
      <c r="H1332" s="61" t="s">
        <v>157</v>
      </c>
      <c r="I1332" s="21"/>
      <c r="J1332" s="219" t="s">
        <v>1289</v>
      </c>
      <c r="K1332" s="138" t="s">
        <v>164</v>
      </c>
      <c r="L1332" s="178" t="s">
        <v>1245</v>
      </c>
      <c r="M1332" s="178" t="s">
        <v>1094</v>
      </c>
      <c r="N1332" s="52" t="s">
        <v>1246</v>
      </c>
      <c r="O1332" s="178"/>
      <c r="P1332" s="178" t="s">
        <v>150</v>
      </c>
      <c r="Q1332" s="52" t="s">
        <v>70</v>
      </c>
      <c r="R1332" s="178" t="s">
        <v>23</v>
      </c>
      <c r="S1332" s="222" t="s">
        <v>26</v>
      </c>
      <c r="T1332" s="140"/>
      <c r="U1332" s="287"/>
      <c r="V1332" s="21"/>
    </row>
    <row r="1333" spans="1:22" ht="16.5" customHeight="1" x14ac:dyDescent="0.25">
      <c r="A1333" s="244">
        <v>1308</v>
      </c>
      <c r="B1333" s="327"/>
      <c r="C1333" s="218">
        <v>44870</v>
      </c>
      <c r="D1333" s="218">
        <v>44876</v>
      </c>
      <c r="E1333" s="21" t="s">
        <v>541</v>
      </c>
      <c r="F1333" s="225" t="s">
        <v>1247</v>
      </c>
      <c r="G1333" s="61" t="s">
        <v>1188</v>
      </c>
      <c r="H1333" s="61" t="s">
        <v>157</v>
      </c>
      <c r="I1333" s="21" t="s">
        <v>1248</v>
      </c>
      <c r="J1333" s="219" t="s">
        <v>1289</v>
      </c>
      <c r="K1333" s="138" t="s">
        <v>1249</v>
      </c>
      <c r="L1333" s="178" t="s">
        <v>1250</v>
      </c>
      <c r="M1333" s="178" t="s">
        <v>1094</v>
      </c>
      <c r="N1333" s="52" t="s">
        <v>612</v>
      </c>
      <c r="O1333" s="178"/>
      <c r="P1333" s="178" t="s">
        <v>410</v>
      </c>
      <c r="Q1333" s="52" t="s">
        <v>70</v>
      </c>
      <c r="R1333" s="178" t="s">
        <v>23</v>
      </c>
      <c r="S1333" s="222" t="s">
        <v>41</v>
      </c>
      <c r="T1333" s="140"/>
      <c r="U1333" s="287"/>
      <c r="V1333" s="21"/>
    </row>
    <row r="1334" spans="1:22" ht="16.5" customHeight="1" x14ac:dyDescent="0.25">
      <c r="A1334" s="244">
        <v>1309</v>
      </c>
      <c r="B1334" s="327"/>
      <c r="C1334" s="218">
        <v>44870</v>
      </c>
      <c r="D1334" s="218">
        <v>44876</v>
      </c>
      <c r="E1334" s="21" t="s">
        <v>541</v>
      </c>
      <c r="F1334" s="225" t="s">
        <v>1251</v>
      </c>
      <c r="G1334" s="61" t="s">
        <v>1237</v>
      </c>
      <c r="H1334" s="61" t="s">
        <v>157</v>
      </c>
      <c r="I1334" s="21"/>
      <c r="J1334" s="219" t="s">
        <v>1289</v>
      </c>
      <c r="K1334" s="138" t="s">
        <v>1252</v>
      </c>
      <c r="L1334" s="178" t="s">
        <v>784</v>
      </c>
      <c r="M1334" s="178" t="s">
        <v>1094</v>
      </c>
      <c r="N1334" s="52" t="s">
        <v>904</v>
      </c>
      <c r="O1334" s="178"/>
      <c r="P1334" s="178" t="s">
        <v>150</v>
      </c>
      <c r="Q1334" s="52" t="s">
        <v>70</v>
      </c>
      <c r="R1334" s="178" t="s">
        <v>28</v>
      </c>
      <c r="S1334" s="222" t="s">
        <v>30</v>
      </c>
      <c r="T1334" s="138"/>
      <c r="U1334" s="287"/>
      <c r="V1334" s="21"/>
    </row>
    <row r="1335" spans="1:22" ht="16.5" customHeight="1" x14ac:dyDescent="0.25">
      <c r="A1335" s="244">
        <v>1310</v>
      </c>
      <c r="B1335" s="328"/>
      <c r="C1335" s="218">
        <v>44870</v>
      </c>
      <c r="D1335" s="218">
        <v>44876</v>
      </c>
      <c r="E1335" s="21" t="s">
        <v>541</v>
      </c>
      <c r="F1335" s="225" t="s">
        <v>1253</v>
      </c>
      <c r="G1335" s="61" t="s">
        <v>1254</v>
      </c>
      <c r="H1335" s="61" t="s">
        <v>157</v>
      </c>
      <c r="I1335" s="21"/>
      <c r="J1335" s="219" t="s">
        <v>1289</v>
      </c>
      <c r="K1335" s="138" t="s">
        <v>216</v>
      </c>
      <c r="L1335" s="178" t="s">
        <v>784</v>
      </c>
      <c r="M1335" s="178" t="s">
        <v>1094</v>
      </c>
      <c r="N1335" s="52" t="s">
        <v>904</v>
      </c>
      <c r="O1335" s="178"/>
      <c r="P1335" s="178" t="s">
        <v>150</v>
      </c>
      <c r="Q1335" s="52" t="s">
        <v>70</v>
      </c>
      <c r="R1335" s="178" t="s">
        <v>28</v>
      </c>
      <c r="S1335" s="222" t="s">
        <v>30</v>
      </c>
      <c r="T1335" s="138"/>
      <c r="U1335" s="287"/>
      <c r="V1335" s="21"/>
    </row>
    <row r="1336" spans="1:22" ht="16.5" customHeight="1" x14ac:dyDescent="0.25">
      <c r="A1336" s="244">
        <v>1311</v>
      </c>
      <c r="B1336" s="326" t="s">
        <v>347</v>
      </c>
      <c r="C1336" s="218">
        <v>44880</v>
      </c>
      <c r="D1336" s="218">
        <v>44882</v>
      </c>
      <c r="E1336" s="21" t="s">
        <v>542</v>
      </c>
      <c r="F1336" s="22" t="s">
        <v>1266</v>
      </c>
      <c r="G1336" s="21"/>
      <c r="H1336" s="21"/>
      <c r="I1336" s="21" t="s">
        <v>1267</v>
      </c>
      <c r="J1336" s="219"/>
      <c r="K1336" s="178" t="s">
        <v>1268</v>
      </c>
      <c r="L1336" s="220"/>
      <c r="M1336" s="52"/>
      <c r="N1336" s="52" t="s">
        <v>612</v>
      </c>
      <c r="O1336" s="178"/>
      <c r="P1336" s="313" t="s">
        <v>410</v>
      </c>
      <c r="Q1336" s="52" t="s">
        <v>70</v>
      </c>
      <c r="R1336" s="178" t="s">
        <v>23</v>
      </c>
      <c r="S1336" s="222" t="s">
        <v>27</v>
      </c>
      <c r="T1336" s="140"/>
      <c r="U1336" s="287"/>
      <c r="V1336" s="21"/>
    </row>
    <row r="1337" spans="1:22" ht="16.5" customHeight="1" x14ac:dyDescent="0.25">
      <c r="A1337" s="244">
        <v>1312</v>
      </c>
      <c r="B1337" s="327"/>
      <c r="C1337" s="218">
        <v>44880</v>
      </c>
      <c r="D1337" s="218">
        <v>44882</v>
      </c>
      <c r="E1337" s="21" t="s">
        <v>541</v>
      </c>
      <c r="F1337" s="22" t="s">
        <v>1269</v>
      </c>
      <c r="G1337" s="21"/>
      <c r="H1337" s="21" t="s">
        <v>157</v>
      </c>
      <c r="I1337" s="21" t="s">
        <v>1270</v>
      </c>
      <c r="J1337" s="219"/>
      <c r="K1337" s="138" t="s">
        <v>225</v>
      </c>
      <c r="L1337" s="220"/>
      <c r="M1337" s="52"/>
      <c r="N1337" s="52" t="s">
        <v>612</v>
      </c>
      <c r="O1337" s="178"/>
      <c r="P1337" s="313" t="s">
        <v>410</v>
      </c>
      <c r="Q1337" s="52" t="s">
        <v>70</v>
      </c>
      <c r="R1337" s="178" t="s">
        <v>23</v>
      </c>
      <c r="S1337" s="222" t="s">
        <v>26</v>
      </c>
      <c r="T1337" s="140"/>
      <c r="U1337" s="287"/>
      <c r="V1337" s="21"/>
    </row>
    <row r="1338" spans="1:22" ht="16.5" customHeight="1" x14ac:dyDescent="0.25">
      <c r="A1338" s="244">
        <v>1313</v>
      </c>
      <c r="B1338" s="327"/>
      <c r="C1338" s="218">
        <v>44880</v>
      </c>
      <c r="D1338" s="218">
        <v>44882</v>
      </c>
      <c r="E1338" s="21" t="s">
        <v>541</v>
      </c>
      <c r="F1338" s="22" t="s">
        <v>1271</v>
      </c>
      <c r="G1338" s="21" t="s">
        <v>1237</v>
      </c>
      <c r="H1338" s="21" t="s">
        <v>157</v>
      </c>
      <c r="I1338" s="21"/>
      <c r="J1338" s="219" t="s">
        <v>1290</v>
      </c>
      <c r="K1338" s="138"/>
      <c r="L1338" s="220" t="s">
        <v>1250</v>
      </c>
      <c r="M1338" s="22" t="s">
        <v>1094</v>
      </c>
      <c r="N1338" s="52" t="s">
        <v>904</v>
      </c>
      <c r="O1338" s="178"/>
      <c r="P1338" s="178" t="s">
        <v>150</v>
      </c>
      <c r="Q1338" s="52" t="s">
        <v>70</v>
      </c>
      <c r="R1338" s="178" t="s">
        <v>28</v>
      </c>
      <c r="S1338" s="222" t="s">
        <v>30</v>
      </c>
      <c r="T1338" s="140"/>
      <c r="U1338" s="287"/>
      <c r="V1338" s="21"/>
    </row>
    <row r="1339" spans="1:22" ht="16.5" customHeight="1" x14ac:dyDescent="0.25">
      <c r="A1339" s="244">
        <v>1314</v>
      </c>
      <c r="B1339" s="327"/>
      <c r="C1339" s="218">
        <v>44880</v>
      </c>
      <c r="D1339" s="218">
        <v>44882</v>
      </c>
      <c r="E1339" s="21" t="s">
        <v>541</v>
      </c>
      <c r="F1339" s="22" t="s">
        <v>1272</v>
      </c>
      <c r="G1339" s="21"/>
      <c r="H1339" s="21" t="s">
        <v>157</v>
      </c>
      <c r="I1339" s="21" t="s">
        <v>1273</v>
      </c>
      <c r="J1339" s="219" t="s">
        <v>1290</v>
      </c>
      <c r="K1339" s="138" t="s">
        <v>465</v>
      </c>
      <c r="L1339" s="22" t="s">
        <v>1094</v>
      </c>
      <c r="M1339" s="52"/>
      <c r="N1339" s="52" t="s">
        <v>612</v>
      </c>
      <c r="O1339" s="178"/>
      <c r="P1339" s="313" t="s">
        <v>410</v>
      </c>
      <c r="Q1339" s="52" t="s">
        <v>70</v>
      </c>
      <c r="R1339" s="178" t="s">
        <v>23</v>
      </c>
      <c r="S1339" s="222" t="s">
        <v>27</v>
      </c>
      <c r="T1339" s="140"/>
      <c r="U1339" s="287"/>
      <c r="V1339" s="21"/>
    </row>
    <row r="1340" spans="1:22" ht="16.5" customHeight="1" x14ac:dyDescent="0.25">
      <c r="A1340" s="244">
        <v>1315</v>
      </c>
      <c r="B1340" s="327"/>
      <c r="C1340" s="218">
        <v>44880</v>
      </c>
      <c r="D1340" s="218">
        <v>44882</v>
      </c>
      <c r="E1340" s="21" t="s">
        <v>541</v>
      </c>
      <c r="F1340" s="22" t="s">
        <v>1274</v>
      </c>
      <c r="G1340" s="21"/>
      <c r="H1340" s="21" t="s">
        <v>157</v>
      </c>
      <c r="I1340" s="77" t="s">
        <v>1275</v>
      </c>
      <c r="J1340" s="219"/>
      <c r="K1340" s="138" t="s">
        <v>225</v>
      </c>
      <c r="L1340" s="220"/>
      <c r="M1340" s="52"/>
      <c r="N1340" s="52" t="s">
        <v>612</v>
      </c>
      <c r="O1340" s="178"/>
      <c r="P1340" s="313" t="s">
        <v>410</v>
      </c>
      <c r="Q1340" s="52" t="s">
        <v>70</v>
      </c>
      <c r="R1340" s="178" t="s">
        <v>23</v>
      </c>
      <c r="S1340" s="222" t="s">
        <v>26</v>
      </c>
      <c r="T1340" s="140"/>
      <c r="U1340" s="287"/>
      <c r="V1340" s="21"/>
    </row>
    <row r="1341" spans="1:22" ht="16.5" customHeight="1" x14ac:dyDescent="0.25">
      <c r="A1341" s="244">
        <v>1316</v>
      </c>
      <c r="B1341" s="327"/>
      <c r="C1341" s="218">
        <v>44880</v>
      </c>
      <c r="D1341" s="218">
        <v>44882</v>
      </c>
      <c r="E1341" s="21" t="s">
        <v>541</v>
      </c>
      <c r="F1341" s="22" t="s">
        <v>1276</v>
      </c>
      <c r="G1341" s="21" t="s">
        <v>1237</v>
      </c>
      <c r="H1341" s="21" t="s">
        <v>157</v>
      </c>
      <c r="I1341" s="21"/>
      <c r="J1341" s="219" t="s">
        <v>1290</v>
      </c>
      <c r="K1341" s="138" t="s">
        <v>1277</v>
      </c>
      <c r="L1341" s="22" t="s">
        <v>1094</v>
      </c>
      <c r="M1341" s="52"/>
      <c r="N1341" s="52" t="s">
        <v>193</v>
      </c>
      <c r="O1341" s="178"/>
      <c r="P1341" s="178" t="s">
        <v>150</v>
      </c>
      <c r="Q1341" s="52" t="s">
        <v>70</v>
      </c>
      <c r="R1341" s="178" t="s">
        <v>28</v>
      </c>
      <c r="S1341" s="222" t="s">
        <v>31</v>
      </c>
      <c r="T1341" s="140"/>
      <c r="U1341" s="287"/>
      <c r="V1341" s="21"/>
    </row>
    <row r="1342" spans="1:22" ht="16.5" customHeight="1" x14ac:dyDescent="0.25">
      <c r="A1342" s="244">
        <v>1317</v>
      </c>
      <c r="B1342" s="327"/>
      <c r="C1342" s="218">
        <v>44880</v>
      </c>
      <c r="D1342" s="218">
        <v>44882</v>
      </c>
      <c r="E1342" s="21" t="s">
        <v>543</v>
      </c>
      <c r="F1342" s="22" t="s">
        <v>1278</v>
      </c>
      <c r="G1342" s="21"/>
      <c r="H1342" s="21" t="s">
        <v>157</v>
      </c>
      <c r="I1342" s="21"/>
      <c r="J1342" s="219"/>
      <c r="K1342" s="178" t="s">
        <v>216</v>
      </c>
      <c r="L1342" s="220"/>
      <c r="M1342" s="52"/>
      <c r="N1342" s="52" t="s">
        <v>716</v>
      </c>
      <c r="O1342" s="178"/>
      <c r="P1342" s="178" t="s">
        <v>150</v>
      </c>
      <c r="Q1342" s="52" t="s">
        <v>70</v>
      </c>
      <c r="R1342" s="178" t="s">
        <v>28</v>
      </c>
      <c r="S1342" s="222" t="s">
        <v>31</v>
      </c>
      <c r="T1342" s="140"/>
      <c r="U1342" s="287"/>
      <c r="V1342" s="21"/>
    </row>
    <row r="1343" spans="1:22" ht="16.5" customHeight="1" x14ac:dyDescent="0.25">
      <c r="A1343" s="244">
        <v>1318</v>
      </c>
      <c r="B1343" s="327"/>
      <c r="C1343" s="218">
        <v>44880</v>
      </c>
      <c r="D1343" s="218">
        <v>44882</v>
      </c>
      <c r="E1343" s="21" t="s">
        <v>543</v>
      </c>
      <c r="F1343" s="22" t="s">
        <v>1279</v>
      </c>
      <c r="G1343" s="21"/>
      <c r="H1343" s="21" t="s">
        <v>157</v>
      </c>
      <c r="I1343" s="21"/>
      <c r="J1343" s="219"/>
      <c r="K1343" s="178" t="s">
        <v>216</v>
      </c>
      <c r="L1343" s="220"/>
      <c r="M1343" s="52"/>
      <c r="N1343" s="52" t="s">
        <v>716</v>
      </c>
      <c r="O1343" s="178"/>
      <c r="P1343" s="178" t="s">
        <v>150</v>
      </c>
      <c r="Q1343" s="52" t="s">
        <v>70</v>
      </c>
      <c r="R1343" s="178" t="s">
        <v>28</v>
      </c>
      <c r="S1343" s="222" t="s">
        <v>31</v>
      </c>
      <c r="T1343" s="140"/>
      <c r="U1343" s="287"/>
      <c r="V1343" s="21"/>
    </row>
    <row r="1344" spans="1:22" ht="16.5" customHeight="1" x14ac:dyDescent="0.25">
      <c r="A1344" s="244">
        <v>1319</v>
      </c>
      <c r="B1344" s="327"/>
      <c r="C1344" s="218">
        <v>44893</v>
      </c>
      <c r="D1344" s="218" t="s">
        <v>1065</v>
      </c>
      <c r="E1344" s="21" t="s">
        <v>1073</v>
      </c>
      <c r="F1344" s="149">
        <v>861881051079524</v>
      </c>
      <c r="G1344" s="148"/>
      <c r="H1344" s="148" t="s">
        <v>138</v>
      </c>
      <c r="I1344" s="148"/>
      <c r="J1344" s="219" t="s">
        <v>158</v>
      </c>
      <c r="K1344" s="178"/>
      <c r="L1344" s="220" t="s">
        <v>175</v>
      </c>
      <c r="M1344" s="52"/>
      <c r="N1344" s="52" t="s">
        <v>1075</v>
      </c>
      <c r="O1344" s="178"/>
      <c r="P1344" s="178" t="s">
        <v>150</v>
      </c>
      <c r="Q1344" s="52" t="s">
        <v>70</v>
      </c>
      <c r="R1344" s="178" t="s">
        <v>23</v>
      </c>
      <c r="S1344" s="222" t="s">
        <v>24</v>
      </c>
      <c r="T1344" s="140"/>
      <c r="U1344" s="287"/>
      <c r="V1344" s="21"/>
    </row>
    <row r="1345" spans="1:22" ht="16.5" customHeight="1" x14ac:dyDescent="0.25">
      <c r="A1345" s="244">
        <v>1320</v>
      </c>
      <c r="B1345" s="327"/>
      <c r="C1345" s="218">
        <v>44893</v>
      </c>
      <c r="D1345" s="218" t="s">
        <v>1065</v>
      </c>
      <c r="E1345" s="21" t="s">
        <v>1055</v>
      </c>
      <c r="F1345" s="149">
        <v>862205051174805</v>
      </c>
      <c r="G1345" s="148"/>
      <c r="H1345" s="148" t="s">
        <v>157</v>
      </c>
      <c r="I1345" s="148"/>
      <c r="J1345" s="219" t="s">
        <v>158</v>
      </c>
      <c r="K1345" s="178" t="s">
        <v>216</v>
      </c>
      <c r="L1345" s="220" t="s">
        <v>587</v>
      </c>
      <c r="M1345" s="22"/>
      <c r="N1345" s="52" t="s">
        <v>193</v>
      </c>
      <c r="O1345" s="178"/>
      <c r="P1345" s="178" t="s">
        <v>150</v>
      </c>
      <c r="Q1345" s="52" t="s">
        <v>70</v>
      </c>
      <c r="R1345" s="178" t="s">
        <v>28</v>
      </c>
      <c r="S1345" s="222" t="s">
        <v>31</v>
      </c>
      <c r="T1345" s="140"/>
      <c r="U1345" s="287"/>
      <c r="V1345" s="21"/>
    </row>
    <row r="1346" spans="1:22" ht="16.5" customHeight="1" x14ac:dyDescent="0.25">
      <c r="A1346" s="244">
        <v>1321</v>
      </c>
      <c r="B1346" s="327"/>
      <c r="C1346" s="218">
        <v>44893</v>
      </c>
      <c r="D1346" s="218" t="s">
        <v>1065</v>
      </c>
      <c r="E1346" s="21" t="s">
        <v>1073</v>
      </c>
      <c r="F1346" s="149">
        <v>861881051082643</v>
      </c>
      <c r="G1346" s="148"/>
      <c r="H1346" s="148" t="s">
        <v>138</v>
      </c>
      <c r="I1346" s="148"/>
      <c r="J1346" s="219" t="s">
        <v>158</v>
      </c>
      <c r="K1346" s="178" t="s">
        <v>181</v>
      </c>
      <c r="L1346" s="22" t="s">
        <v>175</v>
      </c>
      <c r="M1346" s="52"/>
      <c r="N1346" s="52" t="s">
        <v>1291</v>
      </c>
      <c r="O1346" s="178"/>
      <c r="P1346" s="178" t="s">
        <v>150</v>
      </c>
      <c r="Q1346" s="52" t="s">
        <v>70</v>
      </c>
      <c r="R1346" s="178" t="s">
        <v>23</v>
      </c>
      <c r="S1346" s="222" t="s">
        <v>25</v>
      </c>
      <c r="T1346" s="140"/>
      <c r="U1346" s="287"/>
      <c r="V1346" s="21"/>
    </row>
    <row r="1347" spans="1:22" ht="16.5" customHeight="1" x14ac:dyDescent="0.25">
      <c r="A1347" s="244">
        <v>1322</v>
      </c>
      <c r="B1347" s="327"/>
      <c r="C1347" s="218">
        <v>44893</v>
      </c>
      <c r="D1347" s="218" t="s">
        <v>1065</v>
      </c>
      <c r="E1347" s="21" t="s">
        <v>1055</v>
      </c>
      <c r="F1347" s="149">
        <v>862205051172056</v>
      </c>
      <c r="G1347" s="148"/>
      <c r="H1347" s="148" t="s">
        <v>157</v>
      </c>
      <c r="I1347" s="148"/>
      <c r="J1347" s="289"/>
      <c r="K1347" s="178"/>
      <c r="L1347" s="220"/>
      <c r="M1347" s="52"/>
      <c r="N1347" s="52"/>
      <c r="O1347" s="178"/>
      <c r="P1347" s="178" t="s">
        <v>150</v>
      </c>
      <c r="Q1347" s="52" t="s">
        <v>70</v>
      </c>
      <c r="R1347" s="178"/>
      <c r="S1347" s="222"/>
      <c r="T1347" s="140"/>
      <c r="U1347" s="288"/>
      <c r="V1347" s="183"/>
    </row>
    <row r="1348" spans="1:22" ht="16.5" customHeight="1" x14ac:dyDescent="0.25">
      <c r="A1348" s="244">
        <v>1323</v>
      </c>
      <c r="B1348" s="327"/>
      <c r="C1348" s="218">
        <v>44893</v>
      </c>
      <c r="D1348" s="218" t="s">
        <v>1065</v>
      </c>
      <c r="E1348" s="21" t="s">
        <v>1073</v>
      </c>
      <c r="F1348" s="149">
        <v>861881051089317</v>
      </c>
      <c r="G1348" s="148"/>
      <c r="H1348" s="148" t="s">
        <v>138</v>
      </c>
      <c r="I1348" s="148"/>
      <c r="J1348" s="219"/>
      <c r="K1348" s="178"/>
      <c r="L1348" s="22"/>
      <c r="M1348" s="52"/>
      <c r="N1348" s="52"/>
      <c r="O1348" s="178"/>
      <c r="P1348" s="178" t="s">
        <v>150</v>
      </c>
      <c r="Q1348" s="52" t="s">
        <v>70</v>
      </c>
      <c r="R1348" s="178"/>
      <c r="S1348" s="222"/>
      <c r="T1348" s="140"/>
      <c r="U1348" s="288"/>
      <c r="V1348" s="183"/>
    </row>
    <row r="1349" spans="1:22" ht="16.5" customHeight="1" x14ac:dyDescent="0.25">
      <c r="A1349" s="244">
        <v>1324</v>
      </c>
      <c r="B1349" s="327"/>
      <c r="C1349" s="218">
        <v>44893</v>
      </c>
      <c r="D1349" s="218" t="s">
        <v>1065</v>
      </c>
      <c r="E1349" s="21" t="s">
        <v>1073</v>
      </c>
      <c r="F1349" s="149">
        <v>861881051090414</v>
      </c>
      <c r="G1349" s="148"/>
      <c r="H1349" s="148" t="s">
        <v>138</v>
      </c>
      <c r="I1349" s="148"/>
      <c r="J1349" s="219"/>
      <c r="K1349" s="178"/>
      <c r="L1349" s="22"/>
      <c r="M1349" s="52"/>
      <c r="N1349" s="52"/>
      <c r="O1349" s="178"/>
      <c r="P1349" s="178" t="s">
        <v>150</v>
      </c>
      <c r="Q1349" s="52" t="s">
        <v>70</v>
      </c>
      <c r="R1349" s="178"/>
      <c r="S1349" s="222"/>
      <c r="T1349" s="140"/>
      <c r="U1349" s="287"/>
      <c r="V1349" s="21"/>
    </row>
    <row r="1350" spans="1:22" ht="16.5" customHeight="1" x14ac:dyDescent="0.25">
      <c r="A1350" s="244">
        <v>1325</v>
      </c>
      <c r="B1350" s="327"/>
      <c r="C1350" s="218">
        <v>44893</v>
      </c>
      <c r="D1350" s="218" t="s">
        <v>1065</v>
      </c>
      <c r="E1350" s="21" t="s">
        <v>1055</v>
      </c>
      <c r="F1350" s="149">
        <v>862205051191346</v>
      </c>
      <c r="G1350" s="148"/>
      <c r="H1350" s="148" t="s">
        <v>157</v>
      </c>
      <c r="I1350" s="148"/>
      <c r="J1350" s="219" t="s">
        <v>1292</v>
      </c>
      <c r="K1350" s="178" t="s">
        <v>216</v>
      </c>
      <c r="L1350" s="178" t="s">
        <v>587</v>
      </c>
      <c r="M1350" s="52"/>
      <c r="N1350" s="52" t="s">
        <v>193</v>
      </c>
      <c r="O1350" s="178"/>
      <c r="P1350" s="178" t="s">
        <v>150</v>
      </c>
      <c r="Q1350" s="52" t="s">
        <v>70</v>
      </c>
      <c r="R1350" s="178" t="s">
        <v>28</v>
      </c>
      <c r="S1350" s="222" t="s">
        <v>31</v>
      </c>
      <c r="T1350" s="140"/>
      <c r="U1350" s="287"/>
      <c r="V1350" s="21"/>
    </row>
    <row r="1351" spans="1:22" ht="16.5" customHeight="1" x14ac:dyDescent="0.25">
      <c r="A1351" s="244">
        <v>1326</v>
      </c>
      <c r="B1351" s="328"/>
      <c r="C1351" s="218">
        <v>44893</v>
      </c>
      <c r="D1351" s="218" t="s">
        <v>1065</v>
      </c>
      <c r="E1351" s="21" t="s">
        <v>100</v>
      </c>
      <c r="F1351" s="149">
        <v>868183038540105</v>
      </c>
      <c r="G1351" s="148" t="s">
        <v>195</v>
      </c>
      <c r="H1351" s="148" t="s">
        <v>138</v>
      </c>
      <c r="I1351" s="148" t="s">
        <v>214</v>
      </c>
      <c r="J1351" s="219" t="s">
        <v>163</v>
      </c>
      <c r="K1351" s="178" t="s">
        <v>1293</v>
      </c>
      <c r="L1351" s="220" t="s">
        <v>161</v>
      </c>
      <c r="M1351" s="52"/>
      <c r="N1351" s="52" t="s">
        <v>1294</v>
      </c>
      <c r="O1351" s="178"/>
      <c r="P1351" s="178" t="s">
        <v>150</v>
      </c>
      <c r="Q1351" s="52" t="s">
        <v>70</v>
      </c>
      <c r="R1351" s="178" t="s">
        <v>23</v>
      </c>
      <c r="S1351" s="222" t="s">
        <v>26</v>
      </c>
      <c r="T1351" s="140"/>
      <c r="U1351" s="287"/>
      <c r="V1351" s="21"/>
    </row>
    <row r="1352" spans="1:22" ht="16.5" customHeight="1" x14ac:dyDescent="0.25">
      <c r="A1352" s="244">
        <v>1327</v>
      </c>
      <c r="B1352" s="326" t="s">
        <v>592</v>
      </c>
      <c r="C1352" s="218">
        <v>44882</v>
      </c>
      <c r="D1352" s="218">
        <v>44888</v>
      </c>
      <c r="E1352" s="21" t="s">
        <v>542</v>
      </c>
      <c r="F1352" s="22" t="s">
        <v>1295</v>
      </c>
      <c r="G1352" s="21"/>
      <c r="H1352" s="21"/>
      <c r="I1352" s="21"/>
      <c r="J1352" s="219" t="s">
        <v>1023</v>
      </c>
      <c r="K1352" s="178" t="s">
        <v>1296</v>
      </c>
      <c r="L1352" s="220" t="s">
        <v>1297</v>
      </c>
      <c r="M1352" s="52"/>
      <c r="N1352" s="52" t="s">
        <v>1298</v>
      </c>
      <c r="O1352" s="178"/>
      <c r="P1352" s="178" t="s">
        <v>166</v>
      </c>
      <c r="Q1352" s="52" t="s">
        <v>70</v>
      </c>
      <c r="R1352" s="178" t="s">
        <v>23</v>
      </c>
      <c r="S1352" s="222" t="s">
        <v>41</v>
      </c>
      <c r="T1352" s="138"/>
      <c r="U1352" s="287"/>
      <c r="V1352" s="21"/>
    </row>
    <row r="1353" spans="1:22" ht="16.5" customHeight="1" x14ac:dyDescent="0.25">
      <c r="A1353" s="244">
        <v>1328</v>
      </c>
      <c r="B1353" s="327"/>
      <c r="C1353" s="218">
        <v>44882</v>
      </c>
      <c r="D1353" s="218">
        <v>44888</v>
      </c>
      <c r="E1353" s="21" t="s">
        <v>542</v>
      </c>
      <c r="F1353" s="22" t="s">
        <v>1299</v>
      </c>
      <c r="G1353" s="21"/>
      <c r="H1353" s="21"/>
      <c r="I1353" s="21"/>
      <c r="J1353" s="219" t="s">
        <v>1023</v>
      </c>
      <c r="K1353" s="178" t="s">
        <v>1300</v>
      </c>
      <c r="L1353" s="220" t="s">
        <v>1297</v>
      </c>
      <c r="M1353" s="52"/>
      <c r="N1353" s="52" t="s">
        <v>1301</v>
      </c>
      <c r="O1353" s="178"/>
      <c r="P1353" s="178" t="s">
        <v>150</v>
      </c>
      <c r="Q1353" s="52" t="s">
        <v>70</v>
      </c>
      <c r="R1353" s="178" t="s">
        <v>71</v>
      </c>
      <c r="S1353" s="222" t="s">
        <v>177</v>
      </c>
      <c r="T1353" s="138"/>
      <c r="U1353" s="287"/>
      <c r="V1353" s="21"/>
    </row>
    <row r="1354" spans="1:22" ht="16.5" customHeight="1" x14ac:dyDescent="0.25">
      <c r="A1354" s="244">
        <v>1329</v>
      </c>
      <c r="B1354" s="327"/>
      <c r="C1354" s="218">
        <v>44882</v>
      </c>
      <c r="D1354" s="218">
        <v>44888</v>
      </c>
      <c r="E1354" s="21" t="s">
        <v>542</v>
      </c>
      <c r="F1354" s="22" t="s">
        <v>1302</v>
      </c>
      <c r="G1354" s="21"/>
      <c r="H1354" s="21"/>
      <c r="I1354" s="21"/>
      <c r="J1354" s="219" t="s">
        <v>1023</v>
      </c>
      <c r="K1354" s="178" t="s">
        <v>1300</v>
      </c>
      <c r="L1354" s="220" t="s">
        <v>1297</v>
      </c>
      <c r="M1354" s="52"/>
      <c r="N1354" s="52" t="s">
        <v>1301</v>
      </c>
      <c r="O1354" s="178"/>
      <c r="P1354" s="178" t="s">
        <v>150</v>
      </c>
      <c r="Q1354" s="52" t="s">
        <v>70</v>
      </c>
      <c r="R1354" s="178" t="s">
        <v>71</v>
      </c>
      <c r="S1354" s="222" t="s">
        <v>177</v>
      </c>
      <c r="T1354" s="138"/>
      <c r="U1354" s="287"/>
      <c r="V1354" s="21"/>
    </row>
    <row r="1355" spans="1:22" ht="16.5" customHeight="1" x14ac:dyDescent="0.25">
      <c r="A1355" s="244">
        <v>1330</v>
      </c>
      <c r="B1355" s="327"/>
      <c r="C1355" s="218">
        <v>44882</v>
      </c>
      <c r="D1355" s="218">
        <v>44888</v>
      </c>
      <c r="E1355" s="21" t="s">
        <v>542</v>
      </c>
      <c r="F1355" s="22" t="s">
        <v>1303</v>
      </c>
      <c r="G1355" s="21"/>
      <c r="H1355" s="21"/>
      <c r="I1355" s="21"/>
      <c r="J1355" s="219" t="s">
        <v>1023</v>
      </c>
      <c r="K1355" s="178" t="s">
        <v>1304</v>
      </c>
      <c r="L1355" s="22" t="s">
        <v>1305</v>
      </c>
      <c r="M1355" s="220" t="s">
        <v>1297</v>
      </c>
      <c r="N1355" s="52" t="s">
        <v>1306</v>
      </c>
      <c r="O1355" s="178"/>
      <c r="P1355" s="178" t="s">
        <v>150</v>
      </c>
      <c r="Q1355" s="52" t="s">
        <v>70</v>
      </c>
      <c r="R1355" s="178" t="s">
        <v>28</v>
      </c>
      <c r="S1355" s="222" t="s">
        <v>30</v>
      </c>
      <c r="T1355" s="138"/>
      <c r="U1355" s="287"/>
      <c r="V1355" s="21"/>
    </row>
    <row r="1356" spans="1:22" ht="16.5" customHeight="1" x14ac:dyDescent="0.25">
      <c r="A1356" s="244">
        <v>1331</v>
      </c>
      <c r="B1356" s="327"/>
      <c r="C1356" s="218">
        <v>44882</v>
      </c>
      <c r="D1356" s="218">
        <v>44888</v>
      </c>
      <c r="E1356" s="21" t="s">
        <v>542</v>
      </c>
      <c r="F1356" s="22" t="s">
        <v>1307</v>
      </c>
      <c r="G1356" s="21" t="s">
        <v>1237</v>
      </c>
      <c r="H1356" s="21" t="s">
        <v>157</v>
      </c>
      <c r="I1356" s="21"/>
      <c r="J1356" s="219" t="s">
        <v>1023</v>
      </c>
      <c r="K1356" s="178" t="s">
        <v>1304</v>
      </c>
      <c r="L1356" s="220" t="s">
        <v>1297</v>
      </c>
      <c r="M1356" s="52"/>
      <c r="N1356" s="52" t="s">
        <v>1308</v>
      </c>
      <c r="O1356" s="178"/>
      <c r="P1356" s="178" t="s">
        <v>150</v>
      </c>
      <c r="Q1356" s="52" t="s">
        <v>70</v>
      </c>
      <c r="R1356" s="178" t="s">
        <v>28</v>
      </c>
      <c r="S1356" s="222" t="s">
        <v>30</v>
      </c>
      <c r="T1356" s="140"/>
      <c r="U1356" s="287"/>
      <c r="V1356" s="21"/>
    </row>
    <row r="1357" spans="1:22" ht="16.5" customHeight="1" x14ac:dyDescent="0.25">
      <c r="A1357" s="244">
        <v>1332</v>
      </c>
      <c r="B1357" s="327"/>
      <c r="C1357" s="218">
        <v>44882</v>
      </c>
      <c r="D1357" s="218" t="s">
        <v>1065</v>
      </c>
      <c r="E1357" s="21" t="s">
        <v>1309</v>
      </c>
      <c r="F1357" s="22" t="s">
        <v>1310</v>
      </c>
      <c r="G1357" s="61"/>
      <c r="H1357" s="61"/>
      <c r="I1357" s="178" t="s">
        <v>1311</v>
      </c>
      <c r="J1357" s="219"/>
      <c r="K1357" s="178"/>
      <c r="L1357" s="220"/>
      <c r="M1357" s="52"/>
      <c r="N1357" s="52" t="s">
        <v>1312</v>
      </c>
      <c r="O1357" s="178"/>
      <c r="P1357" s="178" t="s">
        <v>166</v>
      </c>
      <c r="Q1357" s="52" t="s">
        <v>70</v>
      </c>
      <c r="R1357" s="138"/>
      <c r="S1357" s="139"/>
      <c r="T1357" s="140"/>
      <c r="U1357" s="287"/>
      <c r="V1357" s="21"/>
    </row>
    <row r="1358" spans="1:22" ht="16.5" customHeight="1" x14ac:dyDescent="0.25">
      <c r="A1358" s="244">
        <v>1333</v>
      </c>
      <c r="B1358" s="327"/>
      <c r="C1358" s="218">
        <v>44866</v>
      </c>
      <c r="D1358" s="218">
        <v>44867</v>
      </c>
      <c r="E1358" s="21" t="s">
        <v>38</v>
      </c>
      <c r="F1358" s="149">
        <v>867857039894931</v>
      </c>
      <c r="G1358" s="156"/>
      <c r="H1358" s="148" t="s">
        <v>138</v>
      </c>
      <c r="I1358" s="21"/>
      <c r="J1358" s="219" t="s">
        <v>158</v>
      </c>
      <c r="K1358" s="178" t="s">
        <v>164</v>
      </c>
      <c r="L1358" s="52" t="s">
        <v>160</v>
      </c>
      <c r="M1358" s="52"/>
      <c r="N1358" s="52" t="s">
        <v>322</v>
      </c>
      <c r="O1358" s="178"/>
      <c r="P1358" s="178" t="s">
        <v>150</v>
      </c>
      <c r="Q1358" s="52" t="s">
        <v>151</v>
      </c>
      <c r="R1358" s="178" t="s">
        <v>23</v>
      </c>
      <c r="S1358" s="222" t="s">
        <v>27</v>
      </c>
      <c r="T1358" s="140"/>
      <c r="U1358" s="287"/>
      <c r="V1358" s="21"/>
    </row>
    <row r="1359" spans="1:22" ht="16.5" customHeight="1" x14ac:dyDescent="0.25">
      <c r="A1359" s="244">
        <v>1334</v>
      </c>
      <c r="B1359" s="327"/>
      <c r="C1359" s="218">
        <v>44866</v>
      </c>
      <c r="D1359" s="218">
        <v>44867</v>
      </c>
      <c r="E1359" s="21" t="s">
        <v>38</v>
      </c>
      <c r="F1359" s="149">
        <v>868183034520028</v>
      </c>
      <c r="G1359" s="156"/>
      <c r="H1359" s="148" t="s">
        <v>138</v>
      </c>
      <c r="I1359" s="21"/>
      <c r="J1359" s="219" t="s">
        <v>337</v>
      </c>
      <c r="K1359" s="178"/>
      <c r="L1359" s="52" t="s">
        <v>160</v>
      </c>
      <c r="M1359" s="52"/>
      <c r="N1359" s="52" t="s">
        <v>216</v>
      </c>
      <c r="O1359" s="178"/>
      <c r="P1359" s="178" t="s">
        <v>150</v>
      </c>
      <c r="Q1359" s="52" t="s">
        <v>151</v>
      </c>
      <c r="R1359" s="178" t="s">
        <v>28</v>
      </c>
      <c r="S1359" s="222" t="s">
        <v>31</v>
      </c>
      <c r="T1359" s="140"/>
      <c r="U1359" s="287"/>
      <c r="V1359" s="21"/>
    </row>
    <row r="1360" spans="1:22" ht="16.5" customHeight="1" x14ac:dyDescent="0.25">
      <c r="A1360" s="244">
        <v>1335</v>
      </c>
      <c r="B1360" s="327"/>
      <c r="C1360" s="218">
        <v>44866</v>
      </c>
      <c r="D1360" s="218">
        <v>44867</v>
      </c>
      <c r="E1360" s="21" t="s">
        <v>38</v>
      </c>
      <c r="F1360" s="149">
        <v>868183034607288</v>
      </c>
      <c r="G1360" s="148"/>
      <c r="H1360" s="148" t="s">
        <v>138</v>
      </c>
      <c r="I1360" s="21"/>
      <c r="J1360" s="219" t="s">
        <v>287</v>
      </c>
      <c r="K1360" s="178" t="s">
        <v>173</v>
      </c>
      <c r="L1360" s="220"/>
      <c r="M1360" s="52" t="s">
        <v>160</v>
      </c>
      <c r="N1360" s="52" t="s">
        <v>229</v>
      </c>
      <c r="O1360" s="178"/>
      <c r="P1360" s="178" t="s">
        <v>150</v>
      </c>
      <c r="Q1360" s="52" t="s">
        <v>151</v>
      </c>
      <c r="R1360" s="178" t="s">
        <v>28</v>
      </c>
      <c r="S1360" s="222" t="s">
        <v>47</v>
      </c>
      <c r="T1360" s="140"/>
      <c r="U1360" s="287"/>
      <c r="V1360" s="21"/>
    </row>
    <row r="1361" spans="1:22" ht="16.5" customHeight="1" x14ac:dyDescent="0.25">
      <c r="A1361" s="244">
        <v>1336</v>
      </c>
      <c r="B1361" s="327"/>
      <c r="C1361" s="218">
        <v>44869</v>
      </c>
      <c r="D1361" s="218">
        <v>44869</v>
      </c>
      <c r="E1361" s="21" t="s">
        <v>38</v>
      </c>
      <c r="F1361" s="149">
        <v>868183034557574</v>
      </c>
      <c r="G1361" s="156"/>
      <c r="H1361" s="148" t="s">
        <v>138</v>
      </c>
      <c r="I1361" s="21"/>
      <c r="J1361" s="219" t="s">
        <v>158</v>
      </c>
      <c r="K1361" s="178"/>
      <c r="L1361" s="178" t="s">
        <v>273</v>
      </c>
      <c r="M1361" s="52" t="s">
        <v>160</v>
      </c>
      <c r="N1361" s="52" t="s">
        <v>40</v>
      </c>
      <c r="O1361" s="178"/>
      <c r="P1361" s="178" t="s">
        <v>150</v>
      </c>
      <c r="Q1361" s="52" t="s">
        <v>151</v>
      </c>
      <c r="R1361" s="178" t="s">
        <v>28</v>
      </c>
      <c r="S1361" s="222" t="s">
        <v>30</v>
      </c>
      <c r="T1361" s="140"/>
      <c r="U1361" s="287"/>
      <c r="V1361" s="21"/>
    </row>
    <row r="1362" spans="1:22" ht="16.5" customHeight="1" x14ac:dyDescent="0.25">
      <c r="A1362" s="244">
        <v>1337</v>
      </c>
      <c r="B1362" s="327"/>
      <c r="C1362" s="218">
        <v>44869</v>
      </c>
      <c r="D1362" s="218">
        <v>44869</v>
      </c>
      <c r="E1362" s="21" t="s">
        <v>38</v>
      </c>
      <c r="F1362" s="149">
        <v>868183038501578</v>
      </c>
      <c r="G1362" s="148" t="s">
        <v>144</v>
      </c>
      <c r="H1362" s="148" t="s">
        <v>138</v>
      </c>
      <c r="I1362" s="21" t="s">
        <v>214</v>
      </c>
      <c r="J1362" s="219" t="s">
        <v>287</v>
      </c>
      <c r="K1362" s="178"/>
      <c r="L1362" s="52" t="s">
        <v>160</v>
      </c>
      <c r="M1362" s="52"/>
      <c r="N1362" s="52" t="s">
        <v>1313</v>
      </c>
      <c r="O1362" s="178"/>
      <c r="P1362" s="178" t="s">
        <v>150</v>
      </c>
      <c r="Q1362" s="52" t="s">
        <v>151</v>
      </c>
      <c r="R1362" s="178" t="s">
        <v>28</v>
      </c>
      <c r="S1362" s="222" t="s">
        <v>31</v>
      </c>
      <c r="T1362" s="140"/>
      <c r="U1362" s="287"/>
      <c r="V1362" s="21"/>
    </row>
    <row r="1363" spans="1:22" ht="16.5" customHeight="1" x14ac:dyDescent="0.25">
      <c r="A1363" s="244">
        <v>1338</v>
      </c>
      <c r="B1363" s="327"/>
      <c r="C1363" s="218">
        <v>44866</v>
      </c>
      <c r="D1363" s="218">
        <v>44868</v>
      </c>
      <c r="E1363" s="21" t="s">
        <v>14</v>
      </c>
      <c r="F1363" s="149">
        <v>866762026904167</v>
      </c>
      <c r="G1363" s="148"/>
      <c r="H1363" s="148" t="s">
        <v>138</v>
      </c>
      <c r="I1363" s="21"/>
      <c r="J1363" s="219" t="s">
        <v>1314</v>
      </c>
      <c r="K1363" s="178" t="s">
        <v>1147</v>
      </c>
      <c r="L1363" s="220" t="s">
        <v>430</v>
      </c>
      <c r="M1363" s="52" t="s">
        <v>427</v>
      </c>
      <c r="N1363" s="52" t="s">
        <v>40</v>
      </c>
      <c r="O1363" s="178"/>
      <c r="P1363" s="178" t="s">
        <v>150</v>
      </c>
      <c r="Q1363" s="52" t="s">
        <v>151</v>
      </c>
      <c r="R1363" s="178" t="s">
        <v>28</v>
      </c>
      <c r="S1363" s="222" t="s">
        <v>30</v>
      </c>
      <c r="T1363" s="140"/>
      <c r="U1363" s="287"/>
      <c r="V1363" s="21"/>
    </row>
    <row r="1364" spans="1:22" ht="18" customHeight="1" x14ac:dyDescent="0.25">
      <c r="A1364" s="244">
        <v>1339</v>
      </c>
      <c r="B1364" s="327"/>
      <c r="C1364" s="218">
        <v>44883</v>
      </c>
      <c r="D1364" s="218">
        <v>44883</v>
      </c>
      <c r="E1364" s="21" t="s">
        <v>16</v>
      </c>
      <c r="F1364" s="22">
        <v>862631034711555</v>
      </c>
      <c r="G1364" s="21"/>
      <c r="H1364" s="21" t="s">
        <v>138</v>
      </c>
      <c r="I1364" s="21"/>
      <c r="J1364" s="219" t="s">
        <v>139</v>
      </c>
      <c r="K1364" s="178" t="s">
        <v>1315</v>
      </c>
      <c r="L1364" s="220" t="s">
        <v>400</v>
      </c>
      <c r="M1364" s="52" t="s">
        <v>142</v>
      </c>
      <c r="N1364" s="52" t="s">
        <v>1316</v>
      </c>
      <c r="O1364" s="178"/>
      <c r="P1364" s="178" t="s">
        <v>150</v>
      </c>
      <c r="Q1364" s="52" t="s">
        <v>70</v>
      </c>
      <c r="R1364" s="178" t="s">
        <v>71</v>
      </c>
      <c r="S1364" s="222" t="s">
        <v>177</v>
      </c>
      <c r="T1364" s="140"/>
      <c r="U1364" s="287"/>
      <c r="V1364" s="21"/>
    </row>
    <row r="1365" spans="1:22" ht="16.5" customHeight="1" x14ac:dyDescent="0.25">
      <c r="A1365" s="244">
        <v>1340</v>
      </c>
      <c r="B1365" s="327"/>
      <c r="C1365" s="218">
        <v>44882</v>
      </c>
      <c r="D1365" s="218">
        <v>44888</v>
      </c>
      <c r="E1365" s="21" t="s">
        <v>1317</v>
      </c>
      <c r="F1365" s="22" t="s">
        <v>1318</v>
      </c>
      <c r="G1365" s="61"/>
      <c r="H1365" s="61"/>
      <c r="I1365" s="61" t="s">
        <v>1319</v>
      </c>
      <c r="J1365" s="219"/>
      <c r="K1365" s="178" t="s">
        <v>1320</v>
      </c>
      <c r="L1365" s="220"/>
      <c r="M1365" s="52"/>
      <c r="N1365" s="52" t="s">
        <v>1321</v>
      </c>
      <c r="O1365" s="178"/>
      <c r="P1365" s="178" t="s">
        <v>150</v>
      </c>
      <c r="Q1365" s="52" t="s">
        <v>70</v>
      </c>
      <c r="R1365" s="178"/>
      <c r="S1365" s="222"/>
      <c r="T1365" s="188"/>
      <c r="U1365" s="287"/>
      <c r="V1365" s="21"/>
    </row>
    <row r="1366" spans="1:22" ht="16.5" customHeight="1" x14ac:dyDescent="0.25">
      <c r="A1366" s="244">
        <v>1341</v>
      </c>
      <c r="B1366" s="327"/>
      <c r="C1366" s="218">
        <v>44882</v>
      </c>
      <c r="D1366" s="218">
        <v>44888</v>
      </c>
      <c r="E1366" s="21" t="s">
        <v>1322</v>
      </c>
      <c r="F1366" s="22" t="s">
        <v>1323</v>
      </c>
      <c r="G1366" s="148"/>
      <c r="H1366" s="148"/>
      <c r="I1366" s="61" t="s">
        <v>1319</v>
      </c>
      <c r="J1366" s="103"/>
      <c r="K1366" s="138" t="s">
        <v>1324</v>
      </c>
      <c r="L1366" s="184"/>
      <c r="M1366" s="150"/>
      <c r="N1366" s="52" t="s">
        <v>1321</v>
      </c>
      <c r="O1366" s="138"/>
      <c r="P1366" s="178" t="s">
        <v>150</v>
      </c>
      <c r="Q1366" s="150" t="s">
        <v>70</v>
      </c>
      <c r="R1366" s="178"/>
      <c r="S1366" s="222"/>
      <c r="T1366" s="140"/>
      <c r="U1366" s="287"/>
      <c r="V1366" s="21"/>
    </row>
    <row r="1367" spans="1:22" ht="16.5" customHeight="1" x14ac:dyDescent="0.25">
      <c r="A1367" s="244">
        <v>1342</v>
      </c>
      <c r="B1367" s="327"/>
      <c r="C1367" s="218">
        <v>44882</v>
      </c>
      <c r="D1367" s="218">
        <v>44888</v>
      </c>
      <c r="E1367" s="21" t="s">
        <v>1325</v>
      </c>
      <c r="F1367" s="22" t="s">
        <v>1323</v>
      </c>
      <c r="G1367" s="148"/>
      <c r="H1367" s="148"/>
      <c r="I1367" s="61" t="s">
        <v>1319</v>
      </c>
      <c r="J1367" s="103"/>
      <c r="K1367" s="138" t="s">
        <v>1324</v>
      </c>
      <c r="L1367" s="184"/>
      <c r="M1367" s="150"/>
      <c r="N1367" s="52" t="s">
        <v>1321</v>
      </c>
      <c r="O1367" s="138"/>
      <c r="P1367" s="178" t="s">
        <v>150</v>
      </c>
      <c r="Q1367" s="150" t="s">
        <v>70</v>
      </c>
      <c r="R1367" s="178"/>
      <c r="S1367" s="222"/>
      <c r="T1367" s="140"/>
      <c r="U1367" s="287"/>
      <c r="V1367" s="21"/>
    </row>
    <row r="1368" spans="1:22" ht="16.5" customHeight="1" x14ac:dyDescent="0.25">
      <c r="A1368" s="244">
        <v>1343</v>
      </c>
      <c r="B1368" s="327"/>
      <c r="C1368" s="218">
        <v>44882</v>
      </c>
      <c r="D1368" s="218">
        <v>44888</v>
      </c>
      <c r="E1368" s="21" t="s">
        <v>1326</v>
      </c>
      <c r="F1368" s="22" t="s">
        <v>1327</v>
      </c>
      <c r="G1368" s="148"/>
      <c r="H1368" s="148"/>
      <c r="I1368" s="61" t="s">
        <v>1319</v>
      </c>
      <c r="J1368" s="103"/>
      <c r="K1368" s="138" t="s">
        <v>216</v>
      </c>
      <c r="L1368" s="138"/>
      <c r="M1368" s="150"/>
      <c r="N1368" s="52" t="s">
        <v>1321</v>
      </c>
      <c r="O1368" s="138"/>
      <c r="P1368" s="178" t="s">
        <v>150</v>
      </c>
      <c r="Q1368" s="150" t="s">
        <v>70</v>
      </c>
      <c r="R1368" s="178"/>
      <c r="S1368" s="222"/>
      <c r="T1368" s="140"/>
      <c r="U1368" s="287"/>
      <c r="V1368" s="21"/>
    </row>
    <row r="1369" spans="1:22" ht="16.5" customHeight="1" x14ac:dyDescent="0.25">
      <c r="A1369" s="244">
        <v>1344</v>
      </c>
      <c r="B1369" s="327"/>
      <c r="C1369" s="218">
        <v>44882</v>
      </c>
      <c r="D1369" s="218">
        <v>44888</v>
      </c>
      <c r="E1369" s="21" t="s">
        <v>1328</v>
      </c>
      <c r="F1369" s="225" t="s">
        <v>418</v>
      </c>
      <c r="G1369" s="148"/>
      <c r="H1369" s="148"/>
      <c r="I1369" s="148"/>
      <c r="J1369" s="103"/>
      <c r="K1369" s="138" t="s">
        <v>1329</v>
      </c>
      <c r="L1369" s="149"/>
      <c r="M1369" s="150"/>
      <c r="N1369" s="52" t="s">
        <v>1321</v>
      </c>
      <c r="O1369" s="138"/>
      <c r="P1369" s="178" t="s">
        <v>150</v>
      </c>
      <c r="Q1369" s="150" t="s">
        <v>70</v>
      </c>
      <c r="R1369" s="178"/>
      <c r="S1369" s="222"/>
      <c r="T1369" s="140"/>
      <c r="U1369" s="287"/>
      <c r="V1369" s="21"/>
    </row>
    <row r="1370" spans="1:22" ht="16.5" customHeight="1" x14ac:dyDescent="0.25">
      <c r="A1370" s="244">
        <v>1345</v>
      </c>
      <c r="B1370" s="327"/>
      <c r="C1370" s="218">
        <v>44882</v>
      </c>
      <c r="D1370" s="218">
        <v>44888</v>
      </c>
      <c r="E1370" s="21" t="s">
        <v>1330</v>
      </c>
      <c r="F1370" s="225" t="s">
        <v>1323</v>
      </c>
      <c r="G1370" s="148"/>
      <c r="H1370" s="148"/>
      <c r="I1370" s="61" t="s">
        <v>1319</v>
      </c>
      <c r="J1370" s="103"/>
      <c r="K1370" s="138"/>
      <c r="L1370" s="149"/>
      <c r="M1370" s="150"/>
      <c r="N1370" s="52" t="s">
        <v>1321</v>
      </c>
      <c r="O1370" s="138"/>
      <c r="P1370" s="178" t="s">
        <v>150</v>
      </c>
      <c r="Q1370" s="150" t="s">
        <v>70</v>
      </c>
      <c r="R1370" s="178"/>
      <c r="S1370" s="222"/>
      <c r="T1370" s="140"/>
      <c r="U1370" s="287"/>
      <c r="V1370" s="21"/>
    </row>
    <row r="1371" spans="1:22" ht="16.5" customHeight="1" x14ac:dyDescent="0.25">
      <c r="A1371" s="244">
        <v>1346</v>
      </c>
      <c r="B1371" s="328"/>
      <c r="C1371" s="218">
        <v>44882</v>
      </c>
      <c r="D1371" s="218">
        <v>44888</v>
      </c>
      <c r="E1371" s="21" t="s">
        <v>1331</v>
      </c>
      <c r="F1371" s="149" t="s">
        <v>327</v>
      </c>
      <c r="G1371" s="148"/>
      <c r="H1371" s="148"/>
      <c r="I1371" s="49"/>
      <c r="J1371" s="103"/>
      <c r="K1371" s="138"/>
      <c r="L1371" s="138"/>
      <c r="M1371" s="150"/>
      <c r="N1371" s="52" t="s">
        <v>1321</v>
      </c>
      <c r="O1371" s="138"/>
      <c r="P1371" s="178" t="s">
        <v>150</v>
      </c>
      <c r="Q1371" s="150" t="s">
        <v>70</v>
      </c>
      <c r="R1371" s="178"/>
      <c r="S1371" s="222"/>
      <c r="T1371" s="140"/>
      <c r="U1371" s="287"/>
      <c r="V1371" s="21"/>
    </row>
    <row r="1372" spans="1:22" ht="16.5" customHeight="1" x14ac:dyDescent="0.25">
      <c r="A1372" s="244">
        <v>1347</v>
      </c>
      <c r="B1372" s="268" t="s">
        <v>1025</v>
      </c>
      <c r="C1372" s="218">
        <v>44867</v>
      </c>
      <c r="D1372" s="218" t="s">
        <v>1332</v>
      </c>
      <c r="E1372" s="21" t="s">
        <v>38</v>
      </c>
      <c r="F1372" s="149">
        <v>868183035920334</v>
      </c>
      <c r="G1372" s="156"/>
      <c r="H1372" s="148" t="s">
        <v>138</v>
      </c>
      <c r="I1372" s="21"/>
      <c r="J1372" s="219" t="s">
        <v>146</v>
      </c>
      <c r="K1372" s="220"/>
      <c r="L1372" s="52" t="s">
        <v>160</v>
      </c>
      <c r="M1372" s="52"/>
      <c r="N1372" s="52" t="s">
        <v>172</v>
      </c>
      <c r="O1372" s="178"/>
      <c r="P1372" s="178" t="s">
        <v>150</v>
      </c>
      <c r="Q1372" s="52" t="s">
        <v>151</v>
      </c>
      <c r="R1372" s="178" t="s">
        <v>28</v>
      </c>
      <c r="S1372" s="222" t="s">
        <v>31</v>
      </c>
      <c r="T1372" s="140"/>
      <c r="U1372" s="287"/>
      <c r="V1372" s="21"/>
    </row>
    <row r="1373" spans="1:22" ht="16.5" customHeight="1" x14ac:dyDescent="0.25">
      <c r="A1373" s="244">
        <v>1348</v>
      </c>
      <c r="B1373" s="326" t="s">
        <v>684</v>
      </c>
      <c r="C1373" s="218">
        <v>44887</v>
      </c>
      <c r="D1373" s="218">
        <v>44890</v>
      </c>
      <c r="E1373" s="21" t="s">
        <v>541</v>
      </c>
      <c r="F1373" s="149" t="s">
        <v>1333</v>
      </c>
      <c r="G1373" s="156"/>
      <c r="H1373" s="148" t="s">
        <v>157</v>
      </c>
      <c r="I1373" s="21"/>
      <c r="J1373" s="219" t="s">
        <v>1023</v>
      </c>
      <c r="K1373" s="138" t="s">
        <v>216</v>
      </c>
      <c r="L1373" s="220" t="s">
        <v>1094</v>
      </c>
      <c r="M1373" s="52"/>
      <c r="N1373" s="52" t="s">
        <v>193</v>
      </c>
      <c r="O1373" s="178"/>
      <c r="P1373" s="178" t="s">
        <v>150</v>
      </c>
      <c r="Q1373" s="52" t="s">
        <v>70</v>
      </c>
      <c r="R1373" s="178" t="s">
        <v>28</v>
      </c>
      <c r="S1373" s="222" t="s">
        <v>31</v>
      </c>
      <c r="T1373" s="140"/>
      <c r="U1373" s="287"/>
      <c r="V1373" s="21"/>
    </row>
    <row r="1374" spans="1:22" ht="16.5" customHeight="1" x14ac:dyDescent="0.25">
      <c r="A1374" s="244">
        <v>1349</v>
      </c>
      <c r="B1374" s="328"/>
      <c r="C1374" s="218">
        <v>44887</v>
      </c>
      <c r="D1374" s="218">
        <v>44890</v>
      </c>
      <c r="E1374" s="21" t="s">
        <v>541</v>
      </c>
      <c r="F1374" s="149" t="s">
        <v>1334</v>
      </c>
      <c r="G1374" s="148"/>
      <c r="H1374" s="148" t="s">
        <v>157</v>
      </c>
      <c r="I1374" s="148"/>
      <c r="J1374" s="219" t="s">
        <v>1023</v>
      </c>
      <c r="K1374" s="138" t="s">
        <v>216</v>
      </c>
      <c r="L1374" s="220" t="s">
        <v>1094</v>
      </c>
      <c r="M1374" s="150"/>
      <c r="N1374" s="52" t="s">
        <v>193</v>
      </c>
      <c r="O1374" s="138"/>
      <c r="P1374" s="138" t="s">
        <v>150</v>
      </c>
      <c r="Q1374" s="150" t="s">
        <v>70</v>
      </c>
      <c r="R1374" s="138" t="s">
        <v>28</v>
      </c>
      <c r="S1374" s="139" t="s">
        <v>31</v>
      </c>
      <c r="T1374" s="140"/>
      <c r="U1374" s="287"/>
      <c r="V1374" s="21"/>
    </row>
    <row r="1375" spans="1:22" ht="16.5" customHeight="1" x14ac:dyDescent="0.25">
      <c r="A1375" s="244">
        <v>1350</v>
      </c>
      <c r="B1375" s="326" t="s">
        <v>1335</v>
      </c>
      <c r="C1375" s="218">
        <v>44869</v>
      </c>
      <c r="D1375" s="218">
        <v>44870</v>
      </c>
      <c r="E1375" s="21" t="s">
        <v>39</v>
      </c>
      <c r="F1375" s="149">
        <v>861359036884656</v>
      </c>
      <c r="G1375" s="156"/>
      <c r="H1375" s="148" t="s">
        <v>138</v>
      </c>
      <c r="I1375" s="21"/>
      <c r="J1375" s="219" t="s">
        <v>170</v>
      </c>
      <c r="K1375" s="178" t="s">
        <v>1264</v>
      </c>
      <c r="L1375" s="220" t="s">
        <v>971</v>
      </c>
      <c r="M1375" s="52" t="s">
        <v>697</v>
      </c>
      <c r="N1375" s="52" t="s">
        <v>165</v>
      </c>
      <c r="O1375" s="178"/>
      <c r="P1375" s="178" t="s">
        <v>166</v>
      </c>
      <c r="Q1375" s="52" t="s">
        <v>151</v>
      </c>
      <c r="R1375" s="178" t="s">
        <v>23</v>
      </c>
      <c r="S1375" s="222" t="s">
        <v>26</v>
      </c>
      <c r="T1375" s="140"/>
      <c r="U1375" s="287"/>
      <c r="V1375" s="21"/>
    </row>
    <row r="1376" spans="1:22" ht="16.5" customHeight="1" x14ac:dyDescent="0.25">
      <c r="A1376" s="244">
        <v>1351</v>
      </c>
      <c r="B1376" s="327"/>
      <c r="C1376" s="218">
        <v>44869</v>
      </c>
      <c r="D1376" s="218">
        <v>44870</v>
      </c>
      <c r="E1376" s="21" t="s">
        <v>39</v>
      </c>
      <c r="F1376" s="149">
        <v>861359036878278</v>
      </c>
      <c r="G1376" s="156"/>
      <c r="H1376" s="148" t="s">
        <v>138</v>
      </c>
      <c r="I1376" s="148"/>
      <c r="J1376" s="219" t="s">
        <v>523</v>
      </c>
      <c r="K1376" s="138" t="s">
        <v>1265</v>
      </c>
      <c r="L1376" s="220" t="s">
        <v>697</v>
      </c>
      <c r="M1376" s="52"/>
      <c r="N1376" s="52" t="s">
        <v>1162</v>
      </c>
      <c r="O1376" s="178"/>
      <c r="P1376" s="178" t="s">
        <v>150</v>
      </c>
      <c r="Q1376" s="52" t="s">
        <v>151</v>
      </c>
      <c r="R1376" s="178" t="s">
        <v>23</v>
      </c>
      <c r="S1376" s="222" t="s">
        <v>26</v>
      </c>
      <c r="T1376" s="140"/>
      <c r="U1376" s="287"/>
      <c r="V1376" s="21"/>
    </row>
    <row r="1377" spans="1:22" ht="16.5" customHeight="1" x14ac:dyDescent="0.25">
      <c r="A1377" s="244">
        <v>1352</v>
      </c>
      <c r="B1377" s="327"/>
      <c r="C1377" s="218">
        <v>44869</v>
      </c>
      <c r="D1377" s="218">
        <v>44869</v>
      </c>
      <c r="E1377" s="21" t="s">
        <v>38</v>
      </c>
      <c r="F1377" s="22">
        <v>868183037794489</v>
      </c>
      <c r="G1377" s="21"/>
      <c r="H1377" s="21" t="s">
        <v>138</v>
      </c>
      <c r="I1377" s="21"/>
      <c r="J1377" s="219" t="s">
        <v>163</v>
      </c>
      <c r="K1377" s="178" t="s">
        <v>164</v>
      </c>
      <c r="L1377" s="220" t="s">
        <v>160</v>
      </c>
      <c r="M1377" s="52"/>
      <c r="N1377" s="52" t="s">
        <v>1262</v>
      </c>
      <c r="O1377" s="178"/>
      <c r="P1377" s="178" t="s">
        <v>150</v>
      </c>
      <c r="Q1377" s="52" t="s">
        <v>151</v>
      </c>
      <c r="R1377" s="178" t="s">
        <v>28</v>
      </c>
      <c r="S1377" s="222" t="s">
        <v>29</v>
      </c>
      <c r="T1377" s="140"/>
      <c r="U1377" s="287"/>
      <c r="V1377" s="21"/>
    </row>
    <row r="1378" spans="1:22" ht="16.5" customHeight="1" x14ac:dyDescent="0.25">
      <c r="A1378" s="244">
        <v>1353</v>
      </c>
      <c r="B1378" s="327"/>
      <c r="C1378" s="218">
        <v>44874</v>
      </c>
      <c r="D1378" s="218">
        <v>44876</v>
      </c>
      <c r="E1378" s="21" t="s">
        <v>38</v>
      </c>
      <c r="F1378" s="22">
        <v>867717030471511</v>
      </c>
      <c r="G1378" s="21" t="s">
        <v>195</v>
      </c>
      <c r="H1378" s="21" t="s">
        <v>138</v>
      </c>
      <c r="I1378" s="21" t="s">
        <v>1263</v>
      </c>
      <c r="J1378" s="219" t="s">
        <v>287</v>
      </c>
      <c r="K1378" s="178"/>
      <c r="L1378" s="220"/>
      <c r="M1378" s="52" t="s">
        <v>160</v>
      </c>
      <c r="N1378" s="52" t="s">
        <v>193</v>
      </c>
      <c r="O1378" s="178"/>
      <c r="P1378" s="178" t="s">
        <v>150</v>
      </c>
      <c r="Q1378" s="52" t="s">
        <v>70</v>
      </c>
      <c r="R1378" s="178" t="s">
        <v>28</v>
      </c>
      <c r="S1378" s="222" t="s">
        <v>31</v>
      </c>
      <c r="T1378" s="140"/>
      <c r="U1378" s="287"/>
      <c r="V1378" s="21"/>
    </row>
    <row r="1379" spans="1:22" ht="16.5" customHeight="1" x14ac:dyDescent="0.25">
      <c r="A1379" s="244">
        <v>1354</v>
      </c>
      <c r="B1379" s="327"/>
      <c r="C1379" s="218">
        <v>44874</v>
      </c>
      <c r="D1379" s="218">
        <v>44876</v>
      </c>
      <c r="E1379" s="21" t="s">
        <v>38</v>
      </c>
      <c r="F1379" s="22">
        <v>867857039895482</v>
      </c>
      <c r="G1379" s="21" t="s">
        <v>195</v>
      </c>
      <c r="H1379" s="21" t="s">
        <v>138</v>
      </c>
      <c r="I1379" s="21" t="s">
        <v>190</v>
      </c>
      <c r="J1379" s="219" t="s">
        <v>287</v>
      </c>
      <c r="K1379" s="178"/>
      <c r="L1379" s="220" t="s">
        <v>233</v>
      </c>
      <c r="M1379" s="52" t="s">
        <v>160</v>
      </c>
      <c r="N1379" s="52" t="s">
        <v>40</v>
      </c>
      <c r="O1379" s="178"/>
      <c r="P1379" s="178" t="s">
        <v>150</v>
      </c>
      <c r="Q1379" s="52" t="s">
        <v>70</v>
      </c>
      <c r="R1379" s="178" t="s">
        <v>28</v>
      </c>
      <c r="S1379" s="222" t="s">
        <v>30</v>
      </c>
      <c r="T1379" s="140"/>
      <c r="U1379" s="287"/>
      <c r="V1379" s="21"/>
    </row>
    <row r="1380" spans="1:22" ht="16.5" customHeight="1" x14ac:dyDescent="0.25">
      <c r="A1380" s="244">
        <v>1355</v>
      </c>
      <c r="B1380" s="327"/>
      <c r="C1380" s="218">
        <v>44883</v>
      </c>
      <c r="D1380" s="218">
        <v>44883</v>
      </c>
      <c r="E1380" s="21" t="s">
        <v>38</v>
      </c>
      <c r="F1380" s="22">
        <v>860157040210640</v>
      </c>
      <c r="G1380" s="45"/>
      <c r="H1380" s="21" t="s">
        <v>138</v>
      </c>
      <c r="I1380" s="21"/>
      <c r="J1380" s="219" t="s">
        <v>337</v>
      </c>
      <c r="K1380" s="178"/>
      <c r="L1380" s="178" t="s">
        <v>273</v>
      </c>
      <c r="M1380" s="52" t="s">
        <v>160</v>
      </c>
      <c r="N1380" s="52" t="s">
        <v>40</v>
      </c>
      <c r="O1380" s="178"/>
      <c r="P1380" s="178" t="s">
        <v>150</v>
      </c>
      <c r="Q1380" s="52" t="s">
        <v>151</v>
      </c>
      <c r="R1380" s="178" t="s">
        <v>28</v>
      </c>
      <c r="S1380" s="222" t="s">
        <v>30</v>
      </c>
      <c r="T1380" s="140"/>
      <c r="U1380" s="287"/>
      <c r="V1380" s="21"/>
    </row>
    <row r="1381" spans="1:22" ht="16.5" customHeight="1" x14ac:dyDescent="0.25">
      <c r="A1381" s="244">
        <v>1356</v>
      </c>
      <c r="B1381" s="327"/>
      <c r="C1381" s="218">
        <v>44869</v>
      </c>
      <c r="D1381" s="218">
        <v>44869</v>
      </c>
      <c r="E1381" s="21" t="s">
        <v>19</v>
      </c>
      <c r="F1381" s="22">
        <v>868926033990539</v>
      </c>
      <c r="G1381" s="45"/>
      <c r="H1381" s="21" t="s">
        <v>138</v>
      </c>
      <c r="I1381" s="21"/>
      <c r="J1381" s="219" t="s">
        <v>287</v>
      </c>
      <c r="K1381" s="178" t="s">
        <v>187</v>
      </c>
      <c r="L1381" s="220" t="s">
        <v>458</v>
      </c>
      <c r="M1381" s="52" t="s">
        <v>188</v>
      </c>
      <c r="N1381" s="52" t="s">
        <v>217</v>
      </c>
      <c r="O1381" s="178"/>
      <c r="P1381" s="178" t="s">
        <v>150</v>
      </c>
      <c r="Q1381" s="52" t="s">
        <v>151</v>
      </c>
      <c r="R1381" s="178" t="s">
        <v>71</v>
      </c>
      <c r="S1381" s="222" t="s">
        <v>152</v>
      </c>
      <c r="T1381" s="140" t="s">
        <v>75</v>
      </c>
      <c r="U1381" s="287"/>
      <c r="V1381" s="21"/>
    </row>
    <row r="1382" spans="1:22" ht="16.5" customHeight="1" x14ac:dyDescent="0.25">
      <c r="A1382" s="244">
        <v>1357</v>
      </c>
      <c r="B1382" s="327"/>
      <c r="C1382" s="218">
        <v>44874</v>
      </c>
      <c r="D1382" s="218">
        <v>44876</v>
      </c>
      <c r="E1382" s="21" t="s">
        <v>19</v>
      </c>
      <c r="F1382" s="22">
        <v>864811037242497</v>
      </c>
      <c r="G1382" s="21" t="s">
        <v>195</v>
      </c>
      <c r="H1382" s="21" t="s">
        <v>138</v>
      </c>
      <c r="I1382" s="21"/>
      <c r="J1382" s="219" t="s">
        <v>158</v>
      </c>
      <c r="K1382" s="178"/>
      <c r="L1382" s="220" t="s">
        <v>192</v>
      </c>
      <c r="M1382" s="52"/>
      <c r="N1382" s="52" t="s">
        <v>189</v>
      </c>
      <c r="O1382" s="178"/>
      <c r="P1382" s="178" t="s">
        <v>150</v>
      </c>
      <c r="Q1382" s="52" t="s">
        <v>70</v>
      </c>
      <c r="R1382" s="178" t="s">
        <v>23</v>
      </c>
      <c r="S1382" s="222" t="s">
        <v>27</v>
      </c>
      <c r="T1382" s="140" t="s">
        <v>75</v>
      </c>
      <c r="U1382" s="287"/>
      <c r="V1382" s="21"/>
    </row>
    <row r="1383" spans="1:22" ht="16.5" customHeight="1" x14ac:dyDescent="0.25">
      <c r="A1383" s="244">
        <v>1358</v>
      </c>
      <c r="B1383" s="327"/>
      <c r="C1383" s="218">
        <v>44880</v>
      </c>
      <c r="D1383" s="218">
        <v>44880</v>
      </c>
      <c r="E1383" s="21" t="s">
        <v>19</v>
      </c>
      <c r="F1383" s="22">
        <v>864811036941834</v>
      </c>
      <c r="G1383" s="21" t="s">
        <v>144</v>
      </c>
      <c r="H1383" s="21" t="s">
        <v>138</v>
      </c>
      <c r="I1383" s="21"/>
      <c r="J1383" s="219" t="s">
        <v>158</v>
      </c>
      <c r="K1383" s="178"/>
      <c r="L1383" s="220" t="s">
        <v>404</v>
      </c>
      <c r="M1383" s="52" t="s">
        <v>188</v>
      </c>
      <c r="N1383" s="52" t="s">
        <v>217</v>
      </c>
      <c r="O1383" s="178"/>
      <c r="P1383" s="178" t="s">
        <v>150</v>
      </c>
      <c r="Q1383" s="52" t="s">
        <v>151</v>
      </c>
      <c r="R1383" s="178" t="s">
        <v>71</v>
      </c>
      <c r="S1383" s="222" t="s">
        <v>152</v>
      </c>
      <c r="T1383" s="140" t="s">
        <v>75</v>
      </c>
      <c r="U1383" s="287"/>
      <c r="V1383" s="21"/>
    </row>
    <row r="1384" spans="1:22" ht="16.5" customHeight="1" x14ac:dyDescent="0.25">
      <c r="A1384" s="244">
        <v>1359</v>
      </c>
      <c r="B1384" s="327"/>
      <c r="C1384" s="218">
        <v>44880</v>
      </c>
      <c r="D1384" s="218">
        <v>44880</v>
      </c>
      <c r="E1384" s="21" t="s">
        <v>19</v>
      </c>
      <c r="F1384" s="22">
        <v>868926033909406</v>
      </c>
      <c r="G1384" s="21"/>
      <c r="H1384" s="21" t="s">
        <v>138</v>
      </c>
      <c r="I1384" s="21"/>
      <c r="J1384" s="219" t="s">
        <v>215</v>
      </c>
      <c r="K1384" s="178"/>
      <c r="L1384" s="178" t="s">
        <v>207</v>
      </c>
      <c r="M1384" s="52" t="s">
        <v>188</v>
      </c>
      <c r="N1384" s="52" t="s">
        <v>217</v>
      </c>
      <c r="O1384" s="178"/>
      <c r="P1384" s="178" t="s">
        <v>150</v>
      </c>
      <c r="Q1384" s="52" t="s">
        <v>151</v>
      </c>
      <c r="R1384" s="178" t="s">
        <v>71</v>
      </c>
      <c r="S1384" s="222" t="s">
        <v>152</v>
      </c>
      <c r="T1384" s="140" t="s">
        <v>75</v>
      </c>
      <c r="U1384" s="287"/>
      <c r="V1384" s="21"/>
    </row>
    <row r="1385" spans="1:22" ht="16.5" customHeight="1" x14ac:dyDescent="0.25">
      <c r="A1385" s="244">
        <v>1360</v>
      </c>
      <c r="B1385" s="327"/>
      <c r="C1385" s="218">
        <v>44880</v>
      </c>
      <c r="D1385" s="218">
        <v>44880</v>
      </c>
      <c r="E1385" s="21" t="s">
        <v>19</v>
      </c>
      <c r="F1385" s="22">
        <v>864811037290736</v>
      </c>
      <c r="G1385" s="21"/>
      <c r="H1385" s="21" t="s">
        <v>138</v>
      </c>
      <c r="I1385" s="21"/>
      <c r="J1385" s="219" t="s">
        <v>215</v>
      </c>
      <c r="K1385" s="178" t="s">
        <v>140</v>
      </c>
      <c r="L1385" s="178" t="s">
        <v>207</v>
      </c>
      <c r="M1385" s="150"/>
      <c r="N1385" s="150" t="s">
        <v>65</v>
      </c>
      <c r="O1385" s="138"/>
      <c r="P1385" s="138" t="s">
        <v>166</v>
      </c>
      <c r="Q1385" s="150" t="s">
        <v>151</v>
      </c>
      <c r="R1385" s="138" t="s">
        <v>23</v>
      </c>
      <c r="S1385" s="139" t="s">
        <v>41</v>
      </c>
      <c r="T1385" s="140"/>
      <c r="U1385" s="287"/>
      <c r="V1385" s="21"/>
    </row>
    <row r="1386" spans="1:22" ht="16.5" customHeight="1" x14ac:dyDescent="0.25">
      <c r="A1386" s="244">
        <v>1361</v>
      </c>
      <c r="B1386" s="327"/>
      <c r="C1386" s="218">
        <v>44882</v>
      </c>
      <c r="D1386" s="218">
        <v>44882</v>
      </c>
      <c r="E1386" s="21" t="s">
        <v>19</v>
      </c>
      <c r="F1386" s="22">
        <v>868926033992915</v>
      </c>
      <c r="G1386" s="21"/>
      <c r="H1386" s="21" t="s">
        <v>138</v>
      </c>
      <c r="I1386" s="233"/>
      <c r="J1386" s="219" t="s">
        <v>158</v>
      </c>
      <c r="K1386" s="178" t="s">
        <v>173</v>
      </c>
      <c r="L1386" s="22"/>
      <c r="M1386" s="150" t="s">
        <v>188</v>
      </c>
      <c r="N1386" s="150" t="s">
        <v>40</v>
      </c>
      <c r="O1386" s="138"/>
      <c r="P1386" s="138" t="s">
        <v>150</v>
      </c>
      <c r="Q1386" s="150" t="s">
        <v>151</v>
      </c>
      <c r="R1386" s="178" t="s">
        <v>71</v>
      </c>
      <c r="S1386" s="139" t="s">
        <v>47</v>
      </c>
      <c r="T1386" s="140"/>
      <c r="U1386" s="287"/>
      <c r="V1386" s="21"/>
    </row>
    <row r="1387" spans="1:22" ht="16.5" customHeight="1" x14ac:dyDescent="0.25">
      <c r="A1387" s="244">
        <v>1362</v>
      </c>
      <c r="B1387" s="327"/>
      <c r="C1387" s="218">
        <v>44882</v>
      </c>
      <c r="D1387" s="218">
        <v>44882</v>
      </c>
      <c r="E1387" s="21" t="s">
        <v>19</v>
      </c>
      <c r="F1387" s="22">
        <v>868926033921690</v>
      </c>
      <c r="G1387" s="21"/>
      <c r="H1387" s="21" t="s">
        <v>138</v>
      </c>
      <c r="I1387" s="233"/>
      <c r="J1387" s="219" t="s">
        <v>215</v>
      </c>
      <c r="K1387" s="178" t="s">
        <v>187</v>
      </c>
      <c r="L1387" s="178"/>
      <c r="M1387" s="220" t="s">
        <v>188</v>
      </c>
      <c r="N1387" s="150" t="s">
        <v>322</v>
      </c>
      <c r="O1387" s="138"/>
      <c r="P1387" s="138" t="s">
        <v>150</v>
      </c>
      <c r="Q1387" s="150" t="s">
        <v>151</v>
      </c>
      <c r="R1387" s="138" t="s">
        <v>23</v>
      </c>
      <c r="S1387" s="139" t="s">
        <v>27</v>
      </c>
      <c r="T1387" s="140"/>
      <c r="U1387" s="287"/>
      <c r="V1387" s="21"/>
    </row>
    <row r="1388" spans="1:22" ht="16.5" customHeight="1" x14ac:dyDescent="0.25">
      <c r="A1388" s="244">
        <v>1363</v>
      </c>
      <c r="B1388" s="327"/>
      <c r="C1388" s="218">
        <v>44883</v>
      </c>
      <c r="D1388" s="218">
        <v>44886</v>
      </c>
      <c r="E1388" s="21" t="s">
        <v>19</v>
      </c>
      <c r="F1388" s="22">
        <v>868345031034549</v>
      </c>
      <c r="G1388" s="45"/>
      <c r="H1388" s="21" t="s">
        <v>138</v>
      </c>
      <c r="I1388" s="21"/>
      <c r="J1388" s="219" t="s">
        <v>184</v>
      </c>
      <c r="K1388" s="178"/>
      <c r="L1388" s="178" t="s">
        <v>210</v>
      </c>
      <c r="M1388" s="220" t="s">
        <v>188</v>
      </c>
      <c r="N1388" s="150" t="s">
        <v>40</v>
      </c>
      <c r="O1388" s="138"/>
      <c r="P1388" s="138" t="s">
        <v>150</v>
      </c>
      <c r="Q1388" s="150" t="s">
        <v>151</v>
      </c>
      <c r="R1388" s="178" t="s">
        <v>71</v>
      </c>
      <c r="S1388" s="222" t="s">
        <v>152</v>
      </c>
      <c r="T1388" s="140"/>
      <c r="U1388" s="287"/>
      <c r="V1388" s="21"/>
    </row>
    <row r="1389" spans="1:22" ht="16.5" customHeight="1" x14ac:dyDescent="0.25">
      <c r="A1389" s="244">
        <v>1364</v>
      </c>
      <c r="B1389" s="327"/>
      <c r="C1389" s="218">
        <v>44883</v>
      </c>
      <c r="D1389" s="218">
        <v>44886</v>
      </c>
      <c r="E1389" s="21" t="s">
        <v>19</v>
      </c>
      <c r="F1389" s="22">
        <v>868926033922094</v>
      </c>
      <c r="G1389" s="45"/>
      <c r="H1389" s="21" t="s">
        <v>138</v>
      </c>
      <c r="I1389" s="45"/>
      <c r="J1389" s="219" t="s">
        <v>215</v>
      </c>
      <c r="K1389" s="178" t="s">
        <v>187</v>
      </c>
      <c r="L1389" s="178" t="s">
        <v>207</v>
      </c>
      <c r="M1389" s="220" t="s">
        <v>188</v>
      </c>
      <c r="N1389" s="52" t="s">
        <v>217</v>
      </c>
      <c r="O1389" s="178"/>
      <c r="P1389" s="178" t="s">
        <v>150</v>
      </c>
      <c r="Q1389" s="52" t="s">
        <v>151</v>
      </c>
      <c r="R1389" s="178" t="s">
        <v>71</v>
      </c>
      <c r="S1389" s="222" t="s">
        <v>152</v>
      </c>
      <c r="T1389" s="140" t="s">
        <v>75</v>
      </c>
      <c r="U1389" s="287"/>
      <c r="V1389" s="21"/>
    </row>
    <row r="1390" spans="1:22" ht="16.5" customHeight="1" x14ac:dyDescent="0.25">
      <c r="A1390" s="244">
        <v>1365</v>
      </c>
      <c r="B1390" s="327"/>
      <c r="C1390" s="218">
        <v>44883</v>
      </c>
      <c r="D1390" s="218">
        <v>44886</v>
      </c>
      <c r="E1390" s="21" t="s">
        <v>19</v>
      </c>
      <c r="F1390" s="22">
        <v>866192037811245</v>
      </c>
      <c r="G1390" s="45"/>
      <c r="H1390" s="21" t="s">
        <v>138</v>
      </c>
      <c r="I1390" s="45"/>
      <c r="J1390" s="219" t="s">
        <v>158</v>
      </c>
      <c r="K1390" s="178" t="s">
        <v>187</v>
      </c>
      <c r="L1390" s="178"/>
      <c r="M1390" s="220" t="s">
        <v>188</v>
      </c>
      <c r="N1390" s="52" t="s">
        <v>217</v>
      </c>
      <c r="O1390" s="138"/>
      <c r="P1390" s="178" t="s">
        <v>150</v>
      </c>
      <c r="Q1390" s="52" t="s">
        <v>151</v>
      </c>
      <c r="R1390" s="178" t="s">
        <v>71</v>
      </c>
      <c r="S1390" s="222" t="s">
        <v>152</v>
      </c>
      <c r="T1390" s="140" t="s">
        <v>75</v>
      </c>
      <c r="U1390" s="287"/>
      <c r="V1390" s="21"/>
    </row>
    <row r="1391" spans="1:22" ht="16.5" customHeight="1" x14ac:dyDescent="0.25">
      <c r="A1391" s="244">
        <v>1366</v>
      </c>
      <c r="B1391" s="328"/>
      <c r="C1391" s="218">
        <v>44883</v>
      </c>
      <c r="D1391" s="218">
        <v>44886</v>
      </c>
      <c r="E1391" s="21" t="s">
        <v>19</v>
      </c>
      <c r="F1391" s="22">
        <v>864811036919574</v>
      </c>
      <c r="G1391" s="45"/>
      <c r="H1391" s="21" t="s">
        <v>138</v>
      </c>
      <c r="I1391" s="21"/>
      <c r="J1391" s="219" t="s">
        <v>158</v>
      </c>
      <c r="K1391" s="178" t="s">
        <v>187</v>
      </c>
      <c r="L1391" s="178" t="s">
        <v>277</v>
      </c>
      <c r="M1391" s="220" t="s">
        <v>188</v>
      </c>
      <c r="N1391" s="52" t="s">
        <v>217</v>
      </c>
      <c r="O1391" s="178"/>
      <c r="P1391" s="178" t="s">
        <v>150</v>
      </c>
      <c r="Q1391" s="52" t="s">
        <v>151</v>
      </c>
      <c r="R1391" s="178" t="s">
        <v>71</v>
      </c>
      <c r="S1391" s="222" t="s">
        <v>152</v>
      </c>
      <c r="T1391" s="140" t="s">
        <v>75</v>
      </c>
      <c r="U1391" s="287"/>
      <c r="V1391" s="21"/>
    </row>
    <row r="1392" spans="1:22" ht="16.5" customHeight="1" x14ac:dyDescent="0.25">
      <c r="A1392" s="244">
        <v>1367</v>
      </c>
      <c r="B1392" s="326" t="s">
        <v>406</v>
      </c>
      <c r="C1392" s="218">
        <v>44867</v>
      </c>
      <c r="D1392" s="218">
        <v>44869</v>
      </c>
      <c r="E1392" s="21" t="s">
        <v>1055</v>
      </c>
      <c r="F1392" s="149">
        <v>862205051172932</v>
      </c>
      <c r="G1392" s="156"/>
      <c r="H1392" s="148" t="s">
        <v>157</v>
      </c>
      <c r="I1392" s="21"/>
      <c r="J1392" s="219" t="s">
        <v>219</v>
      </c>
      <c r="K1392" s="178" t="s">
        <v>187</v>
      </c>
      <c r="L1392" s="220" t="s">
        <v>587</v>
      </c>
      <c r="M1392" s="52"/>
      <c r="N1392" s="52" t="s">
        <v>322</v>
      </c>
      <c r="O1392" s="178"/>
      <c r="P1392" s="178" t="s">
        <v>150</v>
      </c>
      <c r="Q1392" s="52" t="s">
        <v>151</v>
      </c>
      <c r="R1392" s="178" t="s">
        <v>23</v>
      </c>
      <c r="S1392" s="222" t="s">
        <v>27</v>
      </c>
      <c r="T1392" s="196"/>
      <c r="U1392" s="287"/>
      <c r="V1392" s="21"/>
    </row>
    <row r="1393" spans="1:22" ht="16.5" customHeight="1" x14ac:dyDescent="0.25">
      <c r="A1393" s="244">
        <v>1368</v>
      </c>
      <c r="B1393" s="327"/>
      <c r="C1393" s="218">
        <v>44867</v>
      </c>
      <c r="D1393" s="218">
        <v>44869</v>
      </c>
      <c r="E1393" s="21" t="s">
        <v>1055</v>
      </c>
      <c r="F1393" s="149">
        <v>861881054169058</v>
      </c>
      <c r="G1393" s="156"/>
      <c r="H1393" s="148" t="s">
        <v>157</v>
      </c>
      <c r="I1393" s="21"/>
      <c r="J1393" s="219" t="s">
        <v>219</v>
      </c>
      <c r="K1393" s="178" t="s">
        <v>1225</v>
      </c>
      <c r="L1393" s="220" t="s">
        <v>587</v>
      </c>
      <c r="M1393" s="52"/>
      <c r="N1393" s="52" t="s">
        <v>1226</v>
      </c>
      <c r="O1393" s="138"/>
      <c r="P1393" s="178" t="s">
        <v>150</v>
      </c>
      <c r="Q1393" s="52" t="s">
        <v>151</v>
      </c>
      <c r="R1393" s="178" t="s">
        <v>23</v>
      </c>
      <c r="S1393" s="222" t="s">
        <v>27</v>
      </c>
      <c r="T1393" s="196"/>
      <c r="U1393" s="287"/>
      <c r="V1393" s="21"/>
    </row>
    <row r="1394" spans="1:22" ht="16.5" customHeight="1" x14ac:dyDescent="0.25">
      <c r="A1394" s="244">
        <v>1369</v>
      </c>
      <c r="B1394" s="327"/>
      <c r="C1394" s="218">
        <v>44867</v>
      </c>
      <c r="D1394" s="218">
        <v>44869</v>
      </c>
      <c r="E1394" s="21" t="s">
        <v>1055</v>
      </c>
      <c r="F1394" s="149">
        <v>862205051232637</v>
      </c>
      <c r="G1394" s="156"/>
      <c r="H1394" s="148" t="s">
        <v>157</v>
      </c>
      <c r="I1394" s="21"/>
      <c r="J1394" s="219" t="s">
        <v>219</v>
      </c>
      <c r="K1394" s="178" t="s">
        <v>1225</v>
      </c>
      <c r="L1394" s="220" t="s">
        <v>587</v>
      </c>
      <c r="M1394" s="52"/>
      <c r="N1394" s="52" t="s">
        <v>1226</v>
      </c>
      <c r="O1394" s="138"/>
      <c r="P1394" s="178" t="s">
        <v>150</v>
      </c>
      <c r="Q1394" s="52" t="s">
        <v>151</v>
      </c>
      <c r="R1394" s="178" t="s">
        <v>23</v>
      </c>
      <c r="S1394" s="222" t="s">
        <v>27</v>
      </c>
      <c r="T1394" s="196"/>
      <c r="U1394" s="287"/>
      <c r="V1394" s="21"/>
    </row>
    <row r="1395" spans="1:22" ht="16.5" customHeight="1" x14ac:dyDescent="0.25">
      <c r="A1395" s="244">
        <v>1370</v>
      </c>
      <c r="B1395" s="327"/>
      <c r="C1395" s="218">
        <v>44867</v>
      </c>
      <c r="D1395" s="218">
        <v>44869</v>
      </c>
      <c r="E1395" s="21" t="s">
        <v>19</v>
      </c>
      <c r="F1395" s="149">
        <v>866192037792866</v>
      </c>
      <c r="G1395" s="148"/>
      <c r="H1395" s="148" t="s">
        <v>138</v>
      </c>
      <c r="I1395" s="21"/>
      <c r="J1395" s="219" t="s">
        <v>352</v>
      </c>
      <c r="K1395" s="178" t="s">
        <v>187</v>
      </c>
      <c r="L1395" s="52" t="s">
        <v>210</v>
      </c>
      <c r="M1395" s="290" t="s">
        <v>188</v>
      </c>
      <c r="N1395" s="52" t="s">
        <v>217</v>
      </c>
      <c r="O1395" s="178"/>
      <c r="P1395" s="178" t="s">
        <v>150</v>
      </c>
      <c r="Q1395" s="52" t="s">
        <v>151</v>
      </c>
      <c r="R1395" s="178" t="s">
        <v>71</v>
      </c>
      <c r="S1395" s="222" t="s">
        <v>152</v>
      </c>
      <c r="T1395" s="140"/>
      <c r="U1395" s="287"/>
      <c r="V1395" s="21"/>
    </row>
    <row r="1396" spans="1:22" ht="16.5" customHeight="1" x14ac:dyDescent="0.25">
      <c r="A1396" s="244">
        <v>1371</v>
      </c>
      <c r="B1396" s="327"/>
      <c r="C1396" s="218">
        <v>44867</v>
      </c>
      <c r="D1396" s="218">
        <v>44869</v>
      </c>
      <c r="E1396" s="21" t="s">
        <v>38</v>
      </c>
      <c r="F1396" s="149">
        <v>867857039919258</v>
      </c>
      <c r="G1396" s="156"/>
      <c r="H1396" s="148" t="s">
        <v>138</v>
      </c>
      <c r="I1396" s="21"/>
      <c r="J1396" s="219" t="s">
        <v>311</v>
      </c>
      <c r="K1396" s="178"/>
      <c r="L1396" s="220" t="s">
        <v>305</v>
      </c>
      <c r="M1396" s="52" t="s">
        <v>160</v>
      </c>
      <c r="N1396" s="52" t="s">
        <v>40</v>
      </c>
      <c r="O1396" s="178"/>
      <c r="P1396" s="178" t="s">
        <v>150</v>
      </c>
      <c r="Q1396" s="52" t="s">
        <v>151</v>
      </c>
      <c r="R1396" s="178" t="s">
        <v>28</v>
      </c>
      <c r="S1396" s="222" t="s">
        <v>30</v>
      </c>
      <c r="T1396" s="196"/>
      <c r="U1396" s="287"/>
      <c r="V1396" s="21"/>
    </row>
    <row r="1397" spans="1:22" ht="16.5" customHeight="1" x14ac:dyDescent="0.25">
      <c r="A1397" s="244">
        <v>1372</v>
      </c>
      <c r="B1397" s="327"/>
      <c r="C1397" s="218">
        <v>44867</v>
      </c>
      <c r="D1397" s="218">
        <v>44869</v>
      </c>
      <c r="E1397" s="21" t="s">
        <v>38</v>
      </c>
      <c r="F1397" s="149">
        <v>868183033844692</v>
      </c>
      <c r="G1397" s="156"/>
      <c r="H1397" s="148" t="s">
        <v>138</v>
      </c>
      <c r="I1397" s="21"/>
      <c r="J1397" s="219" t="s">
        <v>352</v>
      </c>
      <c r="K1397" s="178" t="s">
        <v>173</v>
      </c>
      <c r="L1397" s="220"/>
      <c r="M1397" s="52" t="s">
        <v>160</v>
      </c>
      <c r="N1397" s="52" t="s">
        <v>172</v>
      </c>
      <c r="O1397" s="178"/>
      <c r="P1397" s="178" t="s">
        <v>150</v>
      </c>
      <c r="Q1397" s="52" t="s">
        <v>151</v>
      </c>
      <c r="R1397" s="178" t="s">
        <v>28</v>
      </c>
      <c r="S1397" s="222" t="s">
        <v>47</v>
      </c>
      <c r="T1397" s="196"/>
      <c r="U1397" s="287"/>
      <c r="V1397" s="21"/>
    </row>
    <row r="1398" spans="1:22" ht="16.5" customHeight="1" x14ac:dyDescent="0.25">
      <c r="A1398" s="244">
        <v>1373</v>
      </c>
      <c r="B1398" s="328"/>
      <c r="C1398" s="218">
        <v>44867</v>
      </c>
      <c r="D1398" s="218">
        <v>44869</v>
      </c>
      <c r="E1398" s="21" t="s">
        <v>38</v>
      </c>
      <c r="F1398" s="149">
        <v>867857039933861</v>
      </c>
      <c r="G1398" s="156"/>
      <c r="H1398" s="148" t="s">
        <v>138</v>
      </c>
      <c r="I1398" s="21"/>
      <c r="J1398" s="219" t="s">
        <v>219</v>
      </c>
      <c r="K1398" s="178"/>
      <c r="L1398" s="220" t="s">
        <v>233</v>
      </c>
      <c r="M1398" s="52" t="s">
        <v>160</v>
      </c>
      <c r="N1398" s="52" t="s">
        <v>40</v>
      </c>
      <c r="O1398" s="178"/>
      <c r="P1398" s="178" t="s">
        <v>150</v>
      </c>
      <c r="Q1398" s="52" t="s">
        <v>151</v>
      </c>
      <c r="R1398" s="178" t="s">
        <v>28</v>
      </c>
      <c r="S1398" s="222" t="s">
        <v>30</v>
      </c>
      <c r="T1398" s="196"/>
      <c r="U1398" s="287"/>
      <c r="V1398" s="21"/>
    </row>
    <row r="1399" spans="1:22" ht="16.5" customHeight="1" x14ac:dyDescent="0.25">
      <c r="A1399" s="244">
        <v>1374</v>
      </c>
      <c r="B1399" s="398" t="s">
        <v>185</v>
      </c>
      <c r="C1399" s="218">
        <v>44887</v>
      </c>
      <c r="D1399" s="218">
        <v>44890</v>
      </c>
      <c r="E1399" s="21" t="s">
        <v>39</v>
      </c>
      <c r="F1399" s="149">
        <v>861359036972402</v>
      </c>
      <c r="G1399" s="148"/>
      <c r="H1399" s="148" t="s">
        <v>138</v>
      </c>
      <c r="I1399" s="21"/>
      <c r="J1399" s="219" t="s">
        <v>933</v>
      </c>
      <c r="K1399" s="178" t="s">
        <v>1336</v>
      </c>
      <c r="L1399" s="220" t="s">
        <v>1337</v>
      </c>
      <c r="M1399" s="52" t="s">
        <v>1338</v>
      </c>
      <c r="N1399" s="52" t="s">
        <v>1339</v>
      </c>
      <c r="O1399" s="178"/>
      <c r="P1399" s="178" t="s">
        <v>150</v>
      </c>
      <c r="Q1399" s="52" t="s">
        <v>70</v>
      </c>
      <c r="R1399" s="178" t="s">
        <v>71</v>
      </c>
      <c r="S1399" s="222" t="s">
        <v>156</v>
      </c>
      <c r="T1399" s="196"/>
      <c r="U1399" s="175"/>
      <c r="V1399" s="21"/>
    </row>
    <row r="1400" spans="1:22" ht="16.5" customHeight="1" x14ac:dyDescent="0.25">
      <c r="A1400" s="244">
        <v>1375</v>
      </c>
      <c r="B1400" s="399"/>
      <c r="C1400" s="218">
        <v>44887</v>
      </c>
      <c r="D1400" s="218">
        <v>44887</v>
      </c>
      <c r="E1400" s="21" t="s">
        <v>98</v>
      </c>
      <c r="F1400" s="149" t="s">
        <v>179</v>
      </c>
      <c r="G1400" s="156"/>
      <c r="H1400" s="148" t="s">
        <v>138</v>
      </c>
      <c r="I1400" s="21"/>
      <c r="J1400" s="219"/>
      <c r="K1400" s="178" t="s">
        <v>261</v>
      </c>
      <c r="L1400" s="220"/>
      <c r="M1400" s="52"/>
      <c r="N1400" s="150" t="s">
        <v>262</v>
      </c>
      <c r="O1400" s="178"/>
      <c r="P1400" s="178" t="s">
        <v>166</v>
      </c>
      <c r="Q1400" s="52" t="s">
        <v>70</v>
      </c>
      <c r="R1400" s="178" t="s">
        <v>23</v>
      </c>
      <c r="S1400" s="222" t="s">
        <v>27</v>
      </c>
      <c r="T1400" s="196"/>
      <c r="U1400" s="175"/>
      <c r="V1400" s="21"/>
    </row>
    <row r="1401" spans="1:22" ht="16.5" customHeight="1" x14ac:dyDescent="0.25">
      <c r="A1401" s="244">
        <v>1376</v>
      </c>
      <c r="B1401" s="399"/>
      <c r="C1401" s="218">
        <v>44887</v>
      </c>
      <c r="D1401" s="218">
        <v>44890</v>
      </c>
      <c r="E1401" s="21" t="s">
        <v>98</v>
      </c>
      <c r="F1401" s="149">
        <v>2111039</v>
      </c>
      <c r="G1401" s="156"/>
      <c r="H1401" s="148" t="s">
        <v>157</v>
      </c>
      <c r="I1401" s="148"/>
      <c r="J1401" s="103" t="s">
        <v>1340</v>
      </c>
      <c r="K1401" s="178" t="s">
        <v>261</v>
      </c>
      <c r="L1401" s="184"/>
      <c r="M1401" s="150"/>
      <c r="N1401" s="150" t="s">
        <v>612</v>
      </c>
      <c r="O1401" s="138"/>
      <c r="P1401" s="313" t="s">
        <v>410</v>
      </c>
      <c r="Q1401" s="150" t="s">
        <v>70</v>
      </c>
      <c r="R1401" s="138" t="s">
        <v>23</v>
      </c>
      <c r="S1401" s="139" t="s">
        <v>27</v>
      </c>
      <c r="T1401" s="196"/>
      <c r="U1401" s="175"/>
      <c r="V1401" s="21"/>
    </row>
    <row r="1402" spans="1:22" s="2" customFormat="1" ht="16.5" customHeight="1" x14ac:dyDescent="0.25">
      <c r="A1402" s="244">
        <v>1377</v>
      </c>
      <c r="B1402" s="399"/>
      <c r="C1402" s="218">
        <v>44887</v>
      </c>
      <c r="D1402" s="218">
        <v>44890</v>
      </c>
      <c r="E1402" s="21" t="s">
        <v>98</v>
      </c>
      <c r="F1402" s="149">
        <v>22030002</v>
      </c>
      <c r="G1402" s="156"/>
      <c r="H1402" s="148" t="s">
        <v>157</v>
      </c>
      <c r="I1402" s="148"/>
      <c r="J1402" s="103" t="s">
        <v>1341</v>
      </c>
      <c r="K1402" s="178" t="s">
        <v>261</v>
      </c>
      <c r="L1402" s="184"/>
      <c r="M1402" s="150"/>
      <c r="N1402" s="150" t="s">
        <v>612</v>
      </c>
      <c r="O1402" s="138"/>
      <c r="P1402" s="313" t="s">
        <v>410</v>
      </c>
      <c r="Q1402" s="150" t="s">
        <v>70</v>
      </c>
      <c r="R1402" s="138" t="s">
        <v>23</v>
      </c>
      <c r="S1402" s="139" t="s">
        <v>27</v>
      </c>
      <c r="T1402" s="140"/>
      <c r="U1402" s="138"/>
      <c r="V1402" s="138"/>
    </row>
    <row r="1403" spans="1:22" s="2" customFormat="1" ht="16.5" customHeight="1" x14ac:dyDescent="0.25">
      <c r="A1403" s="244">
        <v>1378</v>
      </c>
      <c r="B1403" s="399"/>
      <c r="C1403" s="218">
        <v>44890</v>
      </c>
      <c r="D1403" s="205">
        <v>44893</v>
      </c>
      <c r="E1403" s="21" t="s">
        <v>98</v>
      </c>
      <c r="F1403" s="149">
        <v>22030007</v>
      </c>
      <c r="G1403" s="156"/>
      <c r="H1403" s="148" t="s">
        <v>157</v>
      </c>
      <c r="I1403" s="156"/>
      <c r="J1403" s="103"/>
      <c r="K1403" s="138" t="s">
        <v>1342</v>
      </c>
      <c r="L1403" s="138"/>
      <c r="M1403" s="150"/>
      <c r="N1403" s="150" t="s">
        <v>1343</v>
      </c>
      <c r="O1403" s="138"/>
      <c r="P1403" s="138" t="s">
        <v>150</v>
      </c>
      <c r="Q1403" s="150" t="s">
        <v>70</v>
      </c>
      <c r="R1403" s="138" t="s">
        <v>23</v>
      </c>
      <c r="S1403" s="139" t="s">
        <v>27</v>
      </c>
      <c r="T1403" s="196"/>
      <c r="U1403" s="138"/>
      <c r="V1403" s="138"/>
    </row>
    <row r="1404" spans="1:22" ht="16.5" customHeight="1" x14ac:dyDescent="0.25">
      <c r="A1404" s="244">
        <v>1379</v>
      </c>
      <c r="B1404" s="400"/>
      <c r="C1404" s="218">
        <v>44890</v>
      </c>
      <c r="D1404" s="205">
        <v>44893</v>
      </c>
      <c r="E1404" s="21" t="s">
        <v>98</v>
      </c>
      <c r="F1404" s="153" t="s">
        <v>1344</v>
      </c>
      <c r="G1404" s="156"/>
      <c r="H1404" s="148" t="s">
        <v>138</v>
      </c>
      <c r="I1404" s="156"/>
      <c r="J1404" s="103"/>
      <c r="K1404" s="138" t="s">
        <v>1345</v>
      </c>
      <c r="L1404" s="149"/>
      <c r="M1404" s="150"/>
      <c r="N1404" s="150" t="s">
        <v>1346</v>
      </c>
      <c r="O1404" s="138"/>
      <c r="P1404" s="138" t="s">
        <v>150</v>
      </c>
      <c r="Q1404" s="150" t="s">
        <v>70</v>
      </c>
      <c r="R1404" s="138" t="s">
        <v>23</v>
      </c>
      <c r="S1404" s="139" t="s">
        <v>27</v>
      </c>
      <c r="T1404" s="196"/>
      <c r="U1404" s="175"/>
      <c r="V1404" s="21"/>
    </row>
    <row r="1405" spans="1:22" ht="16.5" customHeight="1" x14ac:dyDescent="0.25">
      <c r="A1405" s="244">
        <v>1380</v>
      </c>
      <c r="B1405" s="398" t="s">
        <v>628</v>
      </c>
      <c r="C1405" s="218">
        <v>44880</v>
      </c>
      <c r="D1405" s="218">
        <v>44886</v>
      </c>
      <c r="E1405" s="21" t="s">
        <v>541</v>
      </c>
      <c r="F1405" s="225" t="s">
        <v>1281</v>
      </c>
      <c r="G1405" s="61" t="s">
        <v>1282</v>
      </c>
      <c r="H1405" s="21" t="s">
        <v>157</v>
      </c>
      <c r="I1405" s="21" t="s">
        <v>1283</v>
      </c>
      <c r="J1405" s="219" t="s">
        <v>1023</v>
      </c>
      <c r="K1405" s="138" t="s">
        <v>345</v>
      </c>
      <c r="L1405" s="220" t="s">
        <v>1094</v>
      </c>
      <c r="M1405" s="52"/>
      <c r="N1405" s="52" t="s">
        <v>57</v>
      </c>
      <c r="O1405" s="178"/>
      <c r="P1405" s="178" t="s">
        <v>410</v>
      </c>
      <c r="Q1405" s="52" t="s">
        <v>151</v>
      </c>
      <c r="R1405" s="178" t="s">
        <v>23</v>
      </c>
      <c r="S1405" s="222" t="s">
        <v>41</v>
      </c>
      <c r="T1405" s="196"/>
      <c r="U1405" s="175"/>
      <c r="V1405" s="21"/>
    </row>
    <row r="1406" spans="1:22" ht="16.5" customHeight="1" x14ac:dyDescent="0.25">
      <c r="A1406" s="244">
        <v>1381</v>
      </c>
      <c r="B1406" s="400"/>
      <c r="C1406" s="218">
        <v>44880</v>
      </c>
      <c r="D1406" s="218">
        <v>44886</v>
      </c>
      <c r="E1406" s="21" t="s">
        <v>541</v>
      </c>
      <c r="F1406" s="225" t="s">
        <v>1284</v>
      </c>
      <c r="G1406" s="61" t="s">
        <v>1282</v>
      </c>
      <c r="H1406" s="21" t="s">
        <v>157</v>
      </c>
      <c r="I1406" s="148"/>
      <c r="J1406" s="219" t="s">
        <v>1023</v>
      </c>
      <c r="K1406" s="138"/>
      <c r="L1406" s="184"/>
      <c r="M1406" s="220" t="s">
        <v>1094</v>
      </c>
      <c r="N1406" s="150" t="s">
        <v>40</v>
      </c>
      <c r="O1406" s="138"/>
      <c r="P1406" s="138" t="s">
        <v>150</v>
      </c>
      <c r="Q1406" s="150" t="s">
        <v>151</v>
      </c>
      <c r="R1406" s="138" t="s">
        <v>28</v>
      </c>
      <c r="S1406" s="139" t="s">
        <v>30</v>
      </c>
      <c r="T1406" s="196"/>
      <c r="U1406" s="175"/>
      <c r="V1406" s="21"/>
    </row>
    <row r="1407" spans="1:22" ht="16.5" customHeight="1" x14ac:dyDescent="0.25">
      <c r="A1407" s="244">
        <v>1382</v>
      </c>
      <c r="B1407" s="398" t="s">
        <v>502</v>
      </c>
      <c r="C1407" s="218">
        <v>44876</v>
      </c>
      <c r="D1407" s="218">
        <v>44886</v>
      </c>
      <c r="E1407" s="21" t="s">
        <v>98</v>
      </c>
      <c r="F1407" s="155" t="s">
        <v>1147</v>
      </c>
      <c r="G1407" s="148"/>
      <c r="H1407" s="148" t="s">
        <v>157</v>
      </c>
      <c r="I1407" s="21" t="s">
        <v>1259</v>
      </c>
      <c r="J1407" s="219"/>
      <c r="K1407" s="138" t="s">
        <v>225</v>
      </c>
      <c r="L1407" s="184"/>
      <c r="M1407" s="150"/>
      <c r="N1407" s="150" t="s">
        <v>57</v>
      </c>
      <c r="O1407" s="138"/>
      <c r="P1407" s="138" t="s">
        <v>410</v>
      </c>
      <c r="Q1407" s="150" t="s">
        <v>151</v>
      </c>
      <c r="R1407" s="138" t="s">
        <v>23</v>
      </c>
      <c r="S1407" s="139" t="s">
        <v>26</v>
      </c>
      <c r="T1407" s="196"/>
      <c r="U1407" s="175"/>
      <c r="V1407" s="21"/>
    </row>
    <row r="1408" spans="1:22" ht="16.5" customHeight="1" x14ac:dyDescent="0.25">
      <c r="A1408" s="244">
        <v>1383</v>
      </c>
      <c r="B1408" s="399"/>
      <c r="C1408" s="218">
        <v>44876</v>
      </c>
      <c r="D1408" s="218">
        <v>44886</v>
      </c>
      <c r="E1408" s="21" t="s">
        <v>98</v>
      </c>
      <c r="F1408" s="155">
        <v>21050018</v>
      </c>
      <c r="G1408" s="148"/>
      <c r="H1408" s="148" t="s">
        <v>138</v>
      </c>
      <c r="I1408" s="148"/>
      <c r="J1408" s="103"/>
      <c r="K1408" s="138" t="s">
        <v>225</v>
      </c>
      <c r="L1408" s="184"/>
      <c r="M1408" s="150"/>
      <c r="N1408" s="150" t="s">
        <v>165</v>
      </c>
      <c r="O1408" s="138"/>
      <c r="P1408" s="138" t="s">
        <v>166</v>
      </c>
      <c r="Q1408" s="150" t="s">
        <v>151</v>
      </c>
      <c r="R1408" s="138" t="s">
        <v>23</v>
      </c>
      <c r="S1408" s="139" t="s">
        <v>26</v>
      </c>
      <c r="T1408" s="196"/>
      <c r="U1408" s="175"/>
      <c r="V1408" s="21"/>
    </row>
    <row r="1409" spans="1:22" ht="16.5" customHeight="1" x14ac:dyDescent="0.25">
      <c r="A1409" s="244">
        <v>1384</v>
      </c>
      <c r="B1409" s="399"/>
      <c r="C1409" s="218">
        <v>44876</v>
      </c>
      <c r="D1409" s="218">
        <v>44886</v>
      </c>
      <c r="E1409" s="21" t="s">
        <v>98</v>
      </c>
      <c r="F1409" s="155">
        <v>2111021</v>
      </c>
      <c r="G1409" s="148"/>
      <c r="H1409" s="148" t="s">
        <v>157</v>
      </c>
      <c r="I1409" s="148" t="s">
        <v>1260</v>
      </c>
      <c r="J1409" s="103"/>
      <c r="K1409" s="138" t="s">
        <v>225</v>
      </c>
      <c r="L1409" s="184"/>
      <c r="M1409" s="150"/>
      <c r="N1409" s="150" t="s">
        <v>57</v>
      </c>
      <c r="O1409" s="138"/>
      <c r="P1409" s="138" t="s">
        <v>410</v>
      </c>
      <c r="Q1409" s="150" t="s">
        <v>151</v>
      </c>
      <c r="R1409" s="138" t="s">
        <v>23</v>
      </c>
      <c r="S1409" s="139" t="s">
        <v>26</v>
      </c>
      <c r="T1409" s="196"/>
      <c r="U1409" s="175"/>
      <c r="V1409" s="21"/>
    </row>
    <row r="1410" spans="1:22" ht="16.5" customHeight="1" x14ac:dyDescent="0.25">
      <c r="A1410" s="244">
        <v>1385</v>
      </c>
      <c r="B1410" s="399"/>
      <c r="C1410" s="218">
        <v>44876</v>
      </c>
      <c r="D1410" s="218">
        <v>44886</v>
      </c>
      <c r="E1410" s="21" t="s">
        <v>98</v>
      </c>
      <c r="F1410" s="149" t="s">
        <v>179</v>
      </c>
      <c r="G1410" s="148"/>
      <c r="H1410" s="148" t="s">
        <v>157</v>
      </c>
      <c r="I1410" s="148"/>
      <c r="J1410" s="103"/>
      <c r="K1410" s="138"/>
      <c r="L1410" s="138"/>
      <c r="M1410" s="150"/>
      <c r="N1410" s="150" t="s">
        <v>216</v>
      </c>
      <c r="O1410" s="138"/>
      <c r="P1410" s="138" t="s">
        <v>150</v>
      </c>
      <c r="Q1410" s="150" t="s">
        <v>151</v>
      </c>
      <c r="R1410" s="138" t="s">
        <v>28</v>
      </c>
      <c r="S1410" s="139" t="s">
        <v>31</v>
      </c>
      <c r="T1410" s="196"/>
      <c r="U1410" s="175"/>
      <c r="V1410" s="21"/>
    </row>
    <row r="1411" spans="1:22" ht="16.5" customHeight="1" x14ac:dyDescent="0.25">
      <c r="A1411" s="244">
        <v>1386</v>
      </c>
      <c r="B1411" s="399"/>
      <c r="C1411" s="218">
        <v>44876</v>
      </c>
      <c r="D1411" s="218">
        <v>44886</v>
      </c>
      <c r="E1411" s="21" t="s">
        <v>98</v>
      </c>
      <c r="F1411" s="149" t="s">
        <v>179</v>
      </c>
      <c r="G1411" s="148"/>
      <c r="H1411" s="148" t="s">
        <v>157</v>
      </c>
      <c r="I1411" s="148"/>
      <c r="J1411" s="103"/>
      <c r="K1411" s="138"/>
      <c r="L1411" s="149"/>
      <c r="M1411" s="150"/>
      <c r="N1411" s="150" t="s">
        <v>216</v>
      </c>
      <c r="O1411" s="138"/>
      <c r="P1411" s="138" t="s">
        <v>150</v>
      </c>
      <c r="Q1411" s="150" t="s">
        <v>151</v>
      </c>
      <c r="R1411" s="138" t="s">
        <v>28</v>
      </c>
      <c r="S1411" s="139" t="s">
        <v>31</v>
      </c>
      <c r="T1411" s="196"/>
      <c r="U1411" s="175"/>
      <c r="V1411" s="21"/>
    </row>
    <row r="1412" spans="1:22" ht="16.5" customHeight="1" x14ac:dyDescent="0.25">
      <c r="A1412" s="244">
        <v>1387</v>
      </c>
      <c r="B1412" s="400"/>
      <c r="C1412" s="218">
        <v>44876</v>
      </c>
      <c r="D1412" s="218">
        <v>44886</v>
      </c>
      <c r="E1412" s="21" t="s">
        <v>541</v>
      </c>
      <c r="F1412" s="149" t="s">
        <v>1257</v>
      </c>
      <c r="G1412" s="148"/>
      <c r="H1412" s="148" t="s">
        <v>157</v>
      </c>
      <c r="I1412" s="21" t="s">
        <v>1258</v>
      </c>
      <c r="J1412" s="219" t="s">
        <v>1023</v>
      </c>
      <c r="K1412" s="138" t="s">
        <v>465</v>
      </c>
      <c r="L1412" s="220"/>
      <c r="M1412" s="52"/>
      <c r="N1412" s="52" t="s">
        <v>57</v>
      </c>
      <c r="O1412" s="178"/>
      <c r="P1412" s="178" t="s">
        <v>410</v>
      </c>
      <c r="Q1412" s="52" t="s">
        <v>151</v>
      </c>
      <c r="R1412" s="178" t="s">
        <v>23</v>
      </c>
      <c r="S1412" s="222" t="s">
        <v>656</v>
      </c>
      <c r="T1412" s="196"/>
      <c r="U1412" s="175"/>
      <c r="V1412" s="21"/>
    </row>
    <row r="1413" spans="1:22" ht="16.5" customHeight="1" x14ac:dyDescent="0.25">
      <c r="A1413" s="244">
        <v>1388</v>
      </c>
      <c r="B1413" s="398" t="s">
        <v>421</v>
      </c>
      <c r="C1413" s="218">
        <v>44882</v>
      </c>
      <c r="D1413" s="218">
        <v>44886</v>
      </c>
      <c r="E1413" s="21" t="s">
        <v>38</v>
      </c>
      <c r="F1413" s="225">
        <v>868183037808883</v>
      </c>
      <c r="G1413" s="61" t="s">
        <v>144</v>
      </c>
      <c r="H1413" s="61" t="s">
        <v>138</v>
      </c>
      <c r="I1413" s="5" t="s">
        <v>1280</v>
      </c>
      <c r="J1413" s="219" t="s">
        <v>170</v>
      </c>
      <c r="K1413" s="178" t="s">
        <v>187</v>
      </c>
      <c r="L1413" s="220" t="s">
        <v>160</v>
      </c>
      <c r="M1413" s="52"/>
      <c r="N1413" s="52" t="s">
        <v>1347</v>
      </c>
      <c r="O1413" s="178"/>
      <c r="P1413" s="178" t="s">
        <v>150</v>
      </c>
      <c r="Q1413" s="52" t="s">
        <v>151</v>
      </c>
      <c r="R1413" s="178" t="s">
        <v>28</v>
      </c>
      <c r="S1413" s="222" t="s">
        <v>31</v>
      </c>
      <c r="T1413" s="196"/>
      <c r="U1413" s="175"/>
      <c r="V1413" s="21"/>
    </row>
    <row r="1414" spans="1:22" ht="16.5" customHeight="1" x14ac:dyDescent="0.25">
      <c r="A1414" s="244">
        <v>1391</v>
      </c>
      <c r="B1414" s="400"/>
      <c r="C1414" s="218">
        <v>44882</v>
      </c>
      <c r="D1414" s="218">
        <v>44886</v>
      </c>
      <c r="E1414" s="21" t="s">
        <v>38</v>
      </c>
      <c r="F1414" s="225">
        <v>868183037816993</v>
      </c>
      <c r="G1414" s="61" t="s">
        <v>144</v>
      </c>
      <c r="H1414" s="61" t="s">
        <v>138</v>
      </c>
      <c r="I1414" s="21" t="s">
        <v>1348</v>
      </c>
      <c r="J1414" s="219" t="s">
        <v>163</v>
      </c>
      <c r="K1414" s="21" t="s">
        <v>1348</v>
      </c>
      <c r="L1414" s="220" t="s">
        <v>160</v>
      </c>
      <c r="M1414" s="52"/>
      <c r="N1414" s="52" t="s">
        <v>165</v>
      </c>
      <c r="O1414" s="178"/>
      <c r="P1414" s="178" t="s">
        <v>150</v>
      </c>
      <c r="Q1414" s="52" t="s">
        <v>151</v>
      </c>
      <c r="R1414" s="178" t="s">
        <v>23</v>
      </c>
      <c r="S1414" s="222" t="s">
        <v>27</v>
      </c>
      <c r="T1414" s="196"/>
      <c r="U1414" s="175"/>
      <c r="V1414" s="21"/>
    </row>
    <row r="1415" spans="1:22" ht="16.5" customHeight="1" x14ac:dyDescent="0.25">
      <c r="A1415" s="244">
        <v>1392</v>
      </c>
      <c r="B1415" s="398" t="s">
        <v>321</v>
      </c>
      <c r="C1415" s="218">
        <v>44876</v>
      </c>
      <c r="D1415" s="218">
        <v>44880</v>
      </c>
      <c r="E1415" s="21" t="s">
        <v>1055</v>
      </c>
      <c r="F1415" s="149">
        <v>861881054168472</v>
      </c>
      <c r="G1415" s="148"/>
      <c r="H1415" s="148" t="s">
        <v>157</v>
      </c>
      <c r="I1415" s="21"/>
      <c r="J1415" s="219" t="s">
        <v>632</v>
      </c>
      <c r="K1415" s="178"/>
      <c r="L1415" s="220" t="s">
        <v>343</v>
      </c>
      <c r="M1415" s="52"/>
      <c r="N1415" s="52" t="s">
        <v>40</v>
      </c>
      <c r="O1415" s="178"/>
      <c r="P1415" s="178" t="s">
        <v>150</v>
      </c>
      <c r="Q1415" s="52" t="s">
        <v>151</v>
      </c>
      <c r="R1415" s="178" t="s">
        <v>28</v>
      </c>
      <c r="S1415" s="222" t="s">
        <v>30</v>
      </c>
      <c r="T1415" s="196"/>
      <c r="U1415" s="175"/>
      <c r="V1415" s="21"/>
    </row>
    <row r="1416" spans="1:22" ht="16.5" customHeight="1" x14ac:dyDescent="0.25">
      <c r="A1416" s="244">
        <v>1393</v>
      </c>
      <c r="B1416" s="400"/>
      <c r="C1416" s="218">
        <v>44894</v>
      </c>
      <c r="D1416" s="218">
        <v>44895</v>
      </c>
      <c r="E1416" s="21" t="s">
        <v>1073</v>
      </c>
      <c r="F1416" s="3">
        <v>862205051176131</v>
      </c>
      <c r="G1416" s="148"/>
      <c r="H1416" s="148" t="s">
        <v>157</v>
      </c>
      <c r="I1416" s="21"/>
      <c r="J1416" s="219" t="s">
        <v>227</v>
      </c>
      <c r="K1416" s="178"/>
      <c r="L1416" s="220" t="s">
        <v>175</v>
      </c>
      <c r="M1416" s="52"/>
      <c r="N1416" s="52" t="s">
        <v>1207</v>
      </c>
      <c r="O1416" s="138"/>
      <c r="P1416" s="178" t="s">
        <v>150</v>
      </c>
      <c r="Q1416" s="52" t="s">
        <v>151</v>
      </c>
      <c r="R1416" s="178" t="s">
        <v>23</v>
      </c>
      <c r="S1416" s="222" t="s">
        <v>24</v>
      </c>
      <c r="T1416" s="196"/>
      <c r="U1416" s="175"/>
      <c r="V1416" s="21"/>
    </row>
    <row r="1417" spans="1:22" ht="16.5" customHeight="1" x14ac:dyDescent="0.25">
      <c r="A1417" s="244">
        <v>1394</v>
      </c>
      <c r="B1417" s="398" t="s">
        <v>323</v>
      </c>
      <c r="C1417" s="218">
        <v>44873</v>
      </c>
      <c r="D1417" s="218">
        <v>44876</v>
      </c>
      <c r="E1417" s="21" t="s">
        <v>1073</v>
      </c>
      <c r="F1417" s="225">
        <v>861881051080381</v>
      </c>
      <c r="G1417" s="61"/>
      <c r="H1417" s="61" t="s">
        <v>157</v>
      </c>
      <c r="I1417" s="61"/>
      <c r="J1417" s="219" t="s">
        <v>201</v>
      </c>
      <c r="K1417" s="178" t="s">
        <v>288</v>
      </c>
      <c r="L1417" s="220" t="s">
        <v>174</v>
      </c>
      <c r="M1417" s="52" t="s">
        <v>587</v>
      </c>
      <c r="N1417" s="52" t="s">
        <v>1255</v>
      </c>
      <c r="O1417" s="178"/>
      <c r="P1417" s="178" t="s">
        <v>150</v>
      </c>
      <c r="Q1417" s="52" t="s">
        <v>70</v>
      </c>
      <c r="R1417" s="178" t="s">
        <v>71</v>
      </c>
      <c r="S1417" s="222" t="s">
        <v>1256</v>
      </c>
      <c r="T1417" s="196"/>
      <c r="U1417" s="175"/>
      <c r="V1417" s="21"/>
    </row>
    <row r="1418" spans="1:22" ht="16.5" customHeight="1" x14ac:dyDescent="0.25">
      <c r="A1418" s="244">
        <v>1395</v>
      </c>
      <c r="B1418" s="400"/>
      <c r="C1418" s="205">
        <v>44873</v>
      </c>
      <c r="D1418" s="205">
        <v>44876</v>
      </c>
      <c r="E1418" s="21" t="s">
        <v>1055</v>
      </c>
      <c r="F1418" s="149">
        <v>862205051175406</v>
      </c>
      <c r="G1418" s="148"/>
      <c r="H1418" s="148" t="s">
        <v>157</v>
      </c>
      <c r="I1418" s="148"/>
      <c r="J1418" s="103" t="s">
        <v>146</v>
      </c>
      <c r="K1418" s="138" t="s">
        <v>377</v>
      </c>
      <c r="L1418" s="184"/>
      <c r="M1418" s="150" t="s">
        <v>587</v>
      </c>
      <c r="N1418" s="150" t="s">
        <v>1086</v>
      </c>
      <c r="O1418" s="138"/>
      <c r="P1418" s="138" t="s">
        <v>150</v>
      </c>
      <c r="Q1418" s="150" t="s">
        <v>70</v>
      </c>
      <c r="R1418" s="138" t="s">
        <v>23</v>
      </c>
      <c r="S1418" s="139" t="s">
        <v>24</v>
      </c>
      <c r="T1418" s="196"/>
      <c r="U1418" s="175"/>
      <c r="V1418" s="21"/>
    </row>
    <row r="1419" spans="1:22" ht="16.5" customHeight="1" x14ac:dyDescent="0.25">
      <c r="A1419" s="244">
        <v>1396</v>
      </c>
      <c r="B1419" s="398" t="s">
        <v>741</v>
      </c>
      <c r="C1419" s="218">
        <v>44866</v>
      </c>
      <c r="D1419" s="218">
        <v>44867</v>
      </c>
      <c r="E1419" s="21" t="s">
        <v>541</v>
      </c>
      <c r="F1419" s="149" t="s">
        <v>1227</v>
      </c>
      <c r="G1419" s="148" t="s">
        <v>811</v>
      </c>
      <c r="H1419" s="148" t="s">
        <v>157</v>
      </c>
      <c r="I1419" s="21" t="s">
        <v>1228</v>
      </c>
      <c r="J1419" s="219" t="s">
        <v>1023</v>
      </c>
      <c r="K1419" s="138" t="s">
        <v>1229</v>
      </c>
      <c r="L1419" s="220"/>
      <c r="M1419" s="291"/>
      <c r="N1419" s="291" t="s">
        <v>57</v>
      </c>
      <c r="O1419" s="292"/>
      <c r="P1419" s="292" t="s">
        <v>410</v>
      </c>
      <c r="Q1419" s="291" t="s">
        <v>151</v>
      </c>
      <c r="R1419" s="292" t="s">
        <v>23</v>
      </c>
      <c r="S1419" s="293" t="s">
        <v>656</v>
      </c>
      <c r="T1419" s="196"/>
      <c r="U1419" s="175"/>
      <c r="V1419" s="21"/>
    </row>
    <row r="1420" spans="1:22" ht="16.5" customHeight="1" x14ac:dyDescent="0.25">
      <c r="A1420" s="271">
        <v>1397</v>
      </c>
      <c r="B1420" s="399"/>
      <c r="C1420" s="218">
        <v>44886</v>
      </c>
      <c r="D1420" s="218">
        <v>44887</v>
      </c>
      <c r="E1420" s="21" t="s">
        <v>541</v>
      </c>
      <c r="F1420" s="149" t="s">
        <v>1349</v>
      </c>
      <c r="G1420" s="148" t="s">
        <v>811</v>
      </c>
      <c r="H1420" s="148" t="s">
        <v>157</v>
      </c>
      <c r="I1420" s="148"/>
      <c r="J1420" s="219" t="s">
        <v>1023</v>
      </c>
      <c r="K1420" s="138" t="s">
        <v>1147</v>
      </c>
      <c r="L1420" s="294"/>
      <c r="M1420" s="253" t="s">
        <v>1094</v>
      </c>
      <c r="N1420" s="260" t="s">
        <v>193</v>
      </c>
      <c r="O1420" s="254"/>
      <c r="P1420" s="312" t="s">
        <v>150</v>
      </c>
      <c r="Q1420" s="260" t="s">
        <v>151</v>
      </c>
      <c r="R1420" s="259" t="s">
        <v>28</v>
      </c>
      <c r="S1420" s="259" t="s">
        <v>31</v>
      </c>
      <c r="T1420" s="196"/>
      <c r="U1420" s="175"/>
      <c r="V1420" s="21"/>
    </row>
    <row r="1421" spans="1:22" ht="16.5" customHeight="1" x14ac:dyDescent="0.25">
      <c r="A1421" s="271">
        <v>1398</v>
      </c>
      <c r="B1421" s="400"/>
      <c r="C1421" s="218">
        <v>44894</v>
      </c>
      <c r="D1421" s="205">
        <v>44895</v>
      </c>
      <c r="E1421" s="21" t="s">
        <v>541</v>
      </c>
      <c r="F1421" s="306" t="s">
        <v>1178</v>
      </c>
      <c r="G1421" s="148" t="s">
        <v>811</v>
      </c>
      <c r="H1421" s="148" t="s">
        <v>157</v>
      </c>
      <c r="I1421" s="21"/>
      <c r="J1421" s="219" t="s">
        <v>1023</v>
      </c>
      <c r="K1421" s="138"/>
      <c r="L1421" s="149"/>
      <c r="M1421" s="253" t="s">
        <v>1094</v>
      </c>
      <c r="N1421" s="260" t="s">
        <v>193</v>
      </c>
      <c r="O1421" s="269"/>
      <c r="P1421" s="298" t="s">
        <v>150</v>
      </c>
      <c r="Q1421" s="270" t="s">
        <v>151</v>
      </c>
      <c r="R1421" s="269" t="s">
        <v>28</v>
      </c>
      <c r="S1421" s="248" t="s">
        <v>31</v>
      </c>
      <c r="T1421" s="196"/>
      <c r="U1421" s="175"/>
      <c r="V1421" s="21"/>
    </row>
    <row r="1422" spans="1:22" ht="16.5" customHeight="1" x14ac:dyDescent="0.25">
      <c r="A1422" s="271">
        <v>1399</v>
      </c>
      <c r="B1422" s="398" t="s">
        <v>1350</v>
      </c>
      <c r="C1422" s="218">
        <v>44868</v>
      </c>
      <c r="D1422" s="218">
        <v>44869</v>
      </c>
      <c r="E1422" s="21" t="s">
        <v>39</v>
      </c>
      <c r="F1422" s="22">
        <v>860906041184877</v>
      </c>
      <c r="G1422" s="21"/>
      <c r="H1422" s="21" t="s">
        <v>138</v>
      </c>
      <c r="I1422" s="21"/>
      <c r="J1422" s="219" t="s">
        <v>696</v>
      </c>
      <c r="K1422" s="178" t="s">
        <v>216</v>
      </c>
      <c r="L1422" s="220" t="s">
        <v>711</v>
      </c>
      <c r="M1422" s="52"/>
      <c r="N1422" s="52" t="s">
        <v>193</v>
      </c>
      <c r="O1422" s="178"/>
      <c r="P1422" s="178" t="s">
        <v>150</v>
      </c>
      <c r="Q1422" s="52" t="s">
        <v>70</v>
      </c>
      <c r="R1422" s="178" t="s">
        <v>28</v>
      </c>
      <c r="S1422" s="222" t="s">
        <v>31</v>
      </c>
      <c r="T1422" s="196"/>
      <c r="U1422" s="175"/>
      <c r="V1422" s="21"/>
    </row>
    <row r="1423" spans="1:22" ht="16.5" customHeight="1" x14ac:dyDescent="0.25">
      <c r="A1423" s="271">
        <v>1400</v>
      </c>
      <c r="B1423" s="399"/>
      <c r="C1423" s="218">
        <v>44868</v>
      </c>
      <c r="D1423" s="218">
        <v>44869</v>
      </c>
      <c r="E1423" s="21" t="s">
        <v>39</v>
      </c>
      <c r="F1423" s="22">
        <v>860906041210334</v>
      </c>
      <c r="G1423" s="21"/>
      <c r="H1423" s="21" t="s">
        <v>138</v>
      </c>
      <c r="I1423" s="21"/>
      <c r="J1423" s="219" t="s">
        <v>696</v>
      </c>
      <c r="K1423" s="178"/>
      <c r="L1423" s="220" t="s">
        <v>711</v>
      </c>
      <c r="M1423" s="52"/>
      <c r="N1423" s="52" t="s">
        <v>193</v>
      </c>
      <c r="O1423" s="178"/>
      <c r="P1423" s="178" t="s">
        <v>150</v>
      </c>
      <c r="Q1423" s="52" t="s">
        <v>70</v>
      </c>
      <c r="R1423" s="178" t="s">
        <v>28</v>
      </c>
      <c r="S1423" s="222" t="s">
        <v>31</v>
      </c>
      <c r="T1423" s="196"/>
      <c r="U1423" s="175"/>
      <c r="V1423" s="21"/>
    </row>
    <row r="1424" spans="1:22" ht="16.5" customHeight="1" x14ac:dyDescent="0.25">
      <c r="A1424" s="271">
        <v>1401</v>
      </c>
      <c r="B1424" s="399"/>
      <c r="C1424" s="218">
        <v>44868</v>
      </c>
      <c r="D1424" s="218">
        <v>44869</v>
      </c>
      <c r="E1424" s="21" t="s">
        <v>39</v>
      </c>
      <c r="F1424" s="22">
        <v>860906041143048</v>
      </c>
      <c r="G1424" s="21"/>
      <c r="H1424" s="21" t="s">
        <v>138</v>
      </c>
      <c r="I1424" s="21"/>
      <c r="J1424" s="219" t="s">
        <v>696</v>
      </c>
      <c r="K1424" s="178" t="s">
        <v>1230</v>
      </c>
      <c r="L1424" s="22" t="s">
        <v>711</v>
      </c>
      <c r="M1424" s="52"/>
      <c r="N1424" s="52" t="s">
        <v>1231</v>
      </c>
      <c r="O1424" s="178"/>
      <c r="P1424" s="178" t="s">
        <v>150</v>
      </c>
      <c r="Q1424" s="52" t="s">
        <v>70</v>
      </c>
      <c r="R1424" s="178" t="s">
        <v>23</v>
      </c>
      <c r="S1424" s="222" t="s">
        <v>27</v>
      </c>
      <c r="T1424" s="196"/>
      <c r="U1424" s="175"/>
      <c r="V1424" s="21"/>
    </row>
    <row r="1425" spans="1:22" ht="16.5" customHeight="1" x14ac:dyDescent="0.25">
      <c r="A1425" s="271">
        <v>1402</v>
      </c>
      <c r="B1425" s="399"/>
      <c r="C1425" s="218">
        <v>44868</v>
      </c>
      <c r="D1425" s="218">
        <v>44869</v>
      </c>
      <c r="E1425" s="21" t="s">
        <v>39</v>
      </c>
      <c r="F1425" s="22">
        <v>860906041134625</v>
      </c>
      <c r="G1425" s="21"/>
      <c r="H1425" s="21" t="s">
        <v>157</v>
      </c>
      <c r="I1425" s="21" t="s">
        <v>1232</v>
      </c>
      <c r="J1425" s="219"/>
      <c r="K1425" s="178" t="s">
        <v>375</v>
      </c>
      <c r="L1425" s="22"/>
      <c r="M1425" s="52"/>
      <c r="N1425" s="52" t="s">
        <v>376</v>
      </c>
      <c r="O1425" s="178"/>
      <c r="P1425" s="178" t="s">
        <v>150</v>
      </c>
      <c r="Q1425" s="52" t="s">
        <v>70</v>
      </c>
      <c r="R1425" s="178" t="s">
        <v>23</v>
      </c>
      <c r="S1425" s="222" t="s">
        <v>26</v>
      </c>
      <c r="T1425" s="196"/>
      <c r="U1425" s="175"/>
      <c r="V1425" s="21"/>
    </row>
    <row r="1426" spans="1:22" ht="16.5" customHeight="1" x14ac:dyDescent="0.25">
      <c r="A1426" s="271">
        <v>1403</v>
      </c>
      <c r="B1426" s="399"/>
      <c r="C1426" s="218">
        <v>44868</v>
      </c>
      <c r="D1426" s="218">
        <v>44869</v>
      </c>
      <c r="E1426" s="21" t="s">
        <v>39</v>
      </c>
      <c r="F1426" s="22">
        <v>860906041212967</v>
      </c>
      <c r="G1426" s="21"/>
      <c r="H1426" s="21" t="s">
        <v>138</v>
      </c>
      <c r="I1426" s="21"/>
      <c r="J1426" s="219" t="s">
        <v>696</v>
      </c>
      <c r="K1426" s="178" t="s">
        <v>216</v>
      </c>
      <c r="L1426" s="22" t="s">
        <v>713</v>
      </c>
      <c r="M1426" s="52"/>
      <c r="N1426" s="52" t="s">
        <v>193</v>
      </c>
      <c r="O1426" s="178"/>
      <c r="P1426" s="178" t="s">
        <v>150</v>
      </c>
      <c r="Q1426" s="52" t="s">
        <v>70</v>
      </c>
      <c r="R1426" s="178" t="s">
        <v>28</v>
      </c>
      <c r="S1426" s="222" t="s">
        <v>31</v>
      </c>
      <c r="T1426" s="196"/>
      <c r="U1426" s="175"/>
      <c r="V1426" s="21"/>
    </row>
    <row r="1427" spans="1:22" ht="16.5" customHeight="1" x14ac:dyDescent="0.25">
      <c r="A1427" s="271">
        <v>1404</v>
      </c>
      <c r="B1427" s="399"/>
      <c r="C1427" s="218">
        <v>44868</v>
      </c>
      <c r="D1427" s="218">
        <v>44869</v>
      </c>
      <c r="E1427" s="21" t="s">
        <v>39</v>
      </c>
      <c r="F1427" s="22">
        <v>860906041197374</v>
      </c>
      <c r="G1427" s="21"/>
      <c r="H1427" s="21" t="s">
        <v>138</v>
      </c>
      <c r="I1427" s="21" t="s">
        <v>699</v>
      </c>
      <c r="J1427" s="219" t="s">
        <v>696</v>
      </c>
      <c r="K1427" s="178" t="s">
        <v>216</v>
      </c>
      <c r="L1427" s="22"/>
      <c r="M1427" s="52" t="s">
        <v>711</v>
      </c>
      <c r="N1427" s="52" t="s">
        <v>193</v>
      </c>
      <c r="O1427" s="178"/>
      <c r="P1427" s="178" t="s">
        <v>150</v>
      </c>
      <c r="Q1427" s="52" t="s">
        <v>70</v>
      </c>
      <c r="R1427" s="178" t="s">
        <v>28</v>
      </c>
      <c r="S1427" s="222" t="s">
        <v>31</v>
      </c>
      <c r="T1427" s="196"/>
      <c r="U1427" s="175"/>
      <c r="V1427" s="21"/>
    </row>
    <row r="1428" spans="1:22" ht="16.5" customHeight="1" x14ac:dyDescent="0.25">
      <c r="A1428" s="271">
        <v>1405</v>
      </c>
      <c r="B1428" s="399"/>
      <c r="C1428" s="218">
        <v>44868</v>
      </c>
      <c r="D1428" s="218">
        <v>44869</v>
      </c>
      <c r="E1428" s="21" t="s">
        <v>39</v>
      </c>
      <c r="F1428" s="22">
        <v>861359030055675</v>
      </c>
      <c r="G1428" s="21"/>
      <c r="H1428" s="21" t="s">
        <v>138</v>
      </c>
      <c r="I1428" s="21"/>
      <c r="J1428" s="219"/>
      <c r="K1428" s="178" t="s">
        <v>353</v>
      </c>
      <c r="L1428" s="178"/>
      <c r="M1428" s="52" t="s">
        <v>711</v>
      </c>
      <c r="N1428" s="52" t="s">
        <v>1233</v>
      </c>
      <c r="O1428" s="178"/>
      <c r="P1428" s="178" t="s">
        <v>150</v>
      </c>
      <c r="Q1428" s="52" t="s">
        <v>70</v>
      </c>
      <c r="R1428" s="178" t="s">
        <v>28</v>
      </c>
      <c r="S1428" s="222" t="s">
        <v>302</v>
      </c>
      <c r="T1428" s="196"/>
      <c r="U1428" s="175"/>
      <c r="V1428" s="21"/>
    </row>
    <row r="1429" spans="1:22" ht="16.5" customHeight="1" x14ac:dyDescent="0.25">
      <c r="A1429" s="271">
        <v>1406</v>
      </c>
      <c r="B1429" s="399"/>
      <c r="C1429" s="218">
        <v>44868</v>
      </c>
      <c r="D1429" s="218">
        <v>44869</v>
      </c>
      <c r="E1429" s="21" t="s">
        <v>39</v>
      </c>
      <c r="F1429" s="22">
        <v>860906041582373</v>
      </c>
      <c r="G1429" s="21"/>
      <c r="H1429" s="21" t="s">
        <v>157</v>
      </c>
      <c r="I1429" s="21" t="s">
        <v>1234</v>
      </c>
      <c r="J1429" s="219" t="s">
        <v>696</v>
      </c>
      <c r="K1429" s="178" t="s">
        <v>1201</v>
      </c>
      <c r="L1429" s="178" t="s">
        <v>1202</v>
      </c>
      <c r="M1429" s="52"/>
      <c r="N1429" s="52" t="s">
        <v>376</v>
      </c>
      <c r="O1429" s="178"/>
      <c r="P1429" s="178" t="s">
        <v>150</v>
      </c>
      <c r="Q1429" s="52" t="s">
        <v>70</v>
      </c>
      <c r="R1429" s="178" t="s">
        <v>23</v>
      </c>
      <c r="S1429" s="222" t="s">
        <v>26</v>
      </c>
      <c r="T1429" s="196"/>
      <c r="U1429" s="175"/>
      <c r="V1429" s="21"/>
    </row>
    <row r="1430" spans="1:22" ht="16.5" customHeight="1" x14ac:dyDescent="0.25">
      <c r="A1430" s="271">
        <v>1407</v>
      </c>
      <c r="B1430" s="399"/>
      <c r="C1430" s="218">
        <v>44868</v>
      </c>
      <c r="D1430" s="218">
        <v>44869</v>
      </c>
      <c r="E1430" s="21" t="s">
        <v>39</v>
      </c>
      <c r="F1430" s="22">
        <v>860906041194033</v>
      </c>
      <c r="G1430" s="21"/>
      <c r="H1430" s="21" t="s">
        <v>138</v>
      </c>
      <c r="I1430" s="21"/>
      <c r="J1430" s="219" t="s">
        <v>696</v>
      </c>
      <c r="K1430" s="178"/>
      <c r="L1430" s="178" t="s">
        <v>713</v>
      </c>
      <c r="M1430" s="52" t="s">
        <v>711</v>
      </c>
      <c r="N1430" s="52" t="s">
        <v>40</v>
      </c>
      <c r="O1430" s="178"/>
      <c r="P1430" s="178" t="s">
        <v>150</v>
      </c>
      <c r="Q1430" s="52" t="s">
        <v>70</v>
      </c>
      <c r="R1430" s="178" t="s">
        <v>28</v>
      </c>
      <c r="S1430" s="222" t="s">
        <v>30</v>
      </c>
      <c r="T1430" s="196"/>
      <c r="U1430" s="175"/>
      <c r="V1430" s="21"/>
    </row>
    <row r="1431" spans="1:22" ht="16.5" customHeight="1" x14ac:dyDescent="0.25">
      <c r="A1431" s="271">
        <v>1408</v>
      </c>
      <c r="B1431" s="399"/>
      <c r="C1431" s="218">
        <v>44868</v>
      </c>
      <c r="D1431" s="218">
        <v>44869</v>
      </c>
      <c r="E1431" s="21" t="s">
        <v>39</v>
      </c>
      <c r="F1431" s="22">
        <v>860906041582688</v>
      </c>
      <c r="G1431" s="21"/>
      <c r="H1431" s="21" t="s">
        <v>138</v>
      </c>
      <c r="I1431" s="21" t="s">
        <v>1235</v>
      </c>
      <c r="J1431" s="219"/>
      <c r="K1431" s="178" t="s">
        <v>261</v>
      </c>
      <c r="L1431" s="178"/>
      <c r="M1431" s="52"/>
      <c r="N1431" s="52" t="s">
        <v>612</v>
      </c>
      <c r="O1431" s="178"/>
      <c r="P1431" s="313" t="s">
        <v>410</v>
      </c>
      <c r="Q1431" s="52" t="s">
        <v>70</v>
      </c>
      <c r="R1431" s="178" t="s">
        <v>23</v>
      </c>
      <c r="S1431" s="222" t="s">
        <v>27</v>
      </c>
      <c r="T1431" s="196"/>
      <c r="U1431" s="175"/>
      <c r="V1431" s="21"/>
    </row>
    <row r="1432" spans="1:22" ht="16.5" customHeight="1" x14ac:dyDescent="0.25">
      <c r="A1432" s="271">
        <v>1409</v>
      </c>
      <c r="B1432" s="399"/>
      <c r="C1432" s="218">
        <v>44868</v>
      </c>
      <c r="D1432" s="218">
        <v>44869</v>
      </c>
      <c r="E1432" s="21" t="s">
        <v>39</v>
      </c>
      <c r="F1432" s="22">
        <v>860906041213395</v>
      </c>
      <c r="G1432" s="21"/>
      <c r="H1432" s="21" t="s">
        <v>138</v>
      </c>
      <c r="I1432" s="21"/>
      <c r="J1432" s="219" t="s">
        <v>696</v>
      </c>
      <c r="K1432" s="178" t="s">
        <v>216</v>
      </c>
      <c r="L1432" s="178" t="s">
        <v>713</v>
      </c>
      <c r="M1432" s="52" t="s">
        <v>711</v>
      </c>
      <c r="N1432" s="52" t="s">
        <v>40</v>
      </c>
      <c r="O1432" s="178"/>
      <c r="P1432" s="178" t="s">
        <v>150</v>
      </c>
      <c r="Q1432" s="52" t="s">
        <v>70</v>
      </c>
      <c r="R1432" s="178" t="s">
        <v>28</v>
      </c>
      <c r="S1432" s="222" t="s">
        <v>30</v>
      </c>
      <c r="T1432" s="196"/>
      <c r="U1432" s="175"/>
      <c r="V1432" s="21"/>
    </row>
    <row r="1433" spans="1:22" ht="16.5" customHeight="1" x14ac:dyDescent="0.25">
      <c r="A1433" s="271">
        <v>1410</v>
      </c>
      <c r="B1433" s="399"/>
      <c r="C1433" s="218">
        <v>44868</v>
      </c>
      <c r="D1433" s="218">
        <v>44869</v>
      </c>
      <c r="E1433" s="21" t="s">
        <v>39</v>
      </c>
      <c r="F1433" s="22">
        <v>860906041249530</v>
      </c>
      <c r="G1433" s="21"/>
      <c r="H1433" s="21" t="s">
        <v>138</v>
      </c>
      <c r="I1433" s="21"/>
      <c r="J1433" s="219" t="s">
        <v>696</v>
      </c>
      <c r="K1433" s="52"/>
      <c r="L1433" s="219" t="s">
        <v>711</v>
      </c>
      <c r="M1433" s="52"/>
      <c r="N1433" s="52" t="s">
        <v>193</v>
      </c>
      <c r="O1433" s="178"/>
      <c r="P1433" s="178" t="s">
        <v>150</v>
      </c>
      <c r="Q1433" s="52" t="s">
        <v>70</v>
      </c>
      <c r="R1433" s="178" t="s">
        <v>28</v>
      </c>
      <c r="S1433" s="222" t="s">
        <v>31</v>
      </c>
      <c r="T1433" s="196"/>
      <c r="U1433" s="175"/>
      <c r="V1433" s="21"/>
    </row>
    <row r="1434" spans="1:22" ht="16.5" customHeight="1" x14ac:dyDescent="0.25">
      <c r="A1434" s="271">
        <v>1411</v>
      </c>
      <c r="B1434" s="400"/>
      <c r="C1434" s="218">
        <v>44868</v>
      </c>
      <c r="D1434" s="218">
        <v>44869</v>
      </c>
      <c r="E1434" s="21" t="s">
        <v>39</v>
      </c>
      <c r="F1434" s="22">
        <v>860906041223733</v>
      </c>
      <c r="G1434" s="21"/>
      <c r="H1434" s="21" t="s">
        <v>138</v>
      </c>
      <c r="I1434" s="21"/>
      <c r="J1434" s="219" t="s">
        <v>696</v>
      </c>
      <c r="K1434" s="178" t="s">
        <v>216</v>
      </c>
      <c r="L1434" s="178" t="s">
        <v>713</v>
      </c>
      <c r="M1434" s="52" t="s">
        <v>711</v>
      </c>
      <c r="N1434" s="52" t="s">
        <v>40</v>
      </c>
      <c r="O1434" s="178"/>
      <c r="P1434" s="178" t="s">
        <v>150</v>
      </c>
      <c r="Q1434" s="52" t="s">
        <v>70</v>
      </c>
      <c r="R1434" s="178" t="s">
        <v>28</v>
      </c>
      <c r="S1434" s="222" t="s">
        <v>30</v>
      </c>
      <c r="T1434" s="196"/>
      <c r="U1434" s="175"/>
      <c r="V1434" s="21"/>
    </row>
    <row r="1435" spans="1:22" ht="16.5" customHeight="1" x14ac:dyDescent="0.25">
      <c r="A1435" s="271">
        <v>1412</v>
      </c>
      <c r="B1435" s="21" t="s">
        <v>1261</v>
      </c>
      <c r="C1435" s="218">
        <v>44876</v>
      </c>
      <c r="D1435" s="218">
        <v>44880</v>
      </c>
      <c r="E1435" s="21" t="s">
        <v>1073</v>
      </c>
      <c r="F1435" s="149">
        <v>861881054168472</v>
      </c>
      <c r="G1435" s="148" t="s">
        <v>144</v>
      </c>
      <c r="H1435" s="148" t="s">
        <v>157</v>
      </c>
      <c r="I1435" s="21"/>
      <c r="J1435" s="219" t="s">
        <v>158</v>
      </c>
      <c r="K1435" s="178"/>
      <c r="L1435" s="220"/>
      <c r="M1435" s="52" t="s">
        <v>587</v>
      </c>
      <c r="N1435" s="52" t="s">
        <v>1207</v>
      </c>
      <c r="O1435" s="178"/>
      <c r="P1435" s="178" t="s">
        <v>150</v>
      </c>
      <c r="Q1435" s="52" t="s">
        <v>151</v>
      </c>
      <c r="R1435" s="178" t="s">
        <v>23</v>
      </c>
      <c r="S1435" s="222" t="s">
        <v>24</v>
      </c>
      <c r="T1435" s="196"/>
      <c r="U1435" s="175"/>
      <c r="V1435" s="21"/>
    </row>
    <row r="1436" spans="1:22" ht="16.5" customHeight="1" x14ac:dyDescent="0.25">
      <c r="A1436" s="329" t="s">
        <v>89</v>
      </c>
      <c r="B1436" s="330"/>
      <c r="C1436" s="330"/>
      <c r="D1436" s="330"/>
      <c r="E1436" s="330"/>
      <c r="F1436" s="330"/>
      <c r="G1436" s="330"/>
      <c r="H1436" s="330"/>
      <c r="I1436" s="330"/>
      <c r="J1436" s="330"/>
      <c r="K1436" s="330"/>
      <c r="L1436" s="330"/>
      <c r="M1436" s="330"/>
      <c r="N1436" s="330"/>
      <c r="O1436" s="330"/>
      <c r="P1436" s="330"/>
      <c r="Q1436" s="330"/>
      <c r="R1436" s="330"/>
      <c r="S1436" s="330"/>
      <c r="T1436" s="330"/>
      <c r="U1436" s="331"/>
      <c r="V1436" s="21"/>
    </row>
    <row r="1437" spans="1:22" ht="16.5" customHeight="1" x14ac:dyDescent="0.25">
      <c r="A1437" s="332"/>
      <c r="B1437" s="333"/>
      <c r="C1437" s="333"/>
      <c r="D1437" s="333"/>
      <c r="E1437" s="333"/>
      <c r="F1437" s="333"/>
      <c r="G1437" s="333"/>
      <c r="H1437" s="333"/>
      <c r="I1437" s="333"/>
      <c r="J1437" s="333"/>
      <c r="K1437" s="333"/>
      <c r="L1437" s="333"/>
      <c r="M1437" s="333"/>
      <c r="N1437" s="333"/>
      <c r="O1437" s="333"/>
      <c r="P1437" s="333"/>
      <c r="Q1437" s="333"/>
      <c r="R1437" s="333"/>
      <c r="S1437" s="333"/>
      <c r="T1437" s="333"/>
      <c r="U1437" s="334"/>
      <c r="V1437" s="21"/>
    </row>
    <row r="1438" spans="1:22" ht="16.5" customHeight="1" x14ac:dyDescent="0.25">
      <c r="A1438" s="175">
        <v>1413</v>
      </c>
      <c r="B1438" s="175" t="s">
        <v>1354</v>
      </c>
      <c r="C1438" s="218">
        <v>44896</v>
      </c>
      <c r="D1438" s="218">
        <v>44897</v>
      </c>
      <c r="E1438" s="21" t="s">
        <v>1351</v>
      </c>
      <c r="F1438" s="149">
        <v>862205051189324</v>
      </c>
      <c r="G1438" s="148"/>
      <c r="H1438" s="148" t="s">
        <v>157</v>
      </c>
      <c r="I1438" s="21"/>
      <c r="J1438" s="219" t="s">
        <v>170</v>
      </c>
      <c r="K1438" s="1" t="s">
        <v>1352</v>
      </c>
      <c r="L1438" s="220" t="s">
        <v>344</v>
      </c>
      <c r="M1438" s="322" t="s">
        <v>587</v>
      </c>
      <c r="N1438" s="52" t="s">
        <v>1353</v>
      </c>
      <c r="O1438" s="178"/>
      <c r="P1438" s="178" t="s">
        <v>150</v>
      </c>
      <c r="Q1438" s="52" t="s">
        <v>151</v>
      </c>
      <c r="R1438" s="178" t="s">
        <v>23</v>
      </c>
      <c r="S1438" s="222" t="s">
        <v>27</v>
      </c>
      <c r="T1438" s="140"/>
      <c r="U1438" s="175"/>
      <c r="V1438" s="21"/>
    </row>
    <row r="1439" spans="1:22" ht="16.5" customHeight="1" x14ac:dyDescent="0.25">
      <c r="A1439" s="318">
        <v>1414</v>
      </c>
      <c r="B1439" s="175" t="s">
        <v>1356</v>
      </c>
      <c r="C1439" s="218">
        <v>44909</v>
      </c>
      <c r="D1439" s="218">
        <v>44909</v>
      </c>
      <c r="E1439" s="21" t="s">
        <v>541</v>
      </c>
      <c r="F1439" s="22" t="s">
        <v>1355</v>
      </c>
      <c r="G1439" s="21"/>
      <c r="H1439" s="61" t="s">
        <v>157</v>
      </c>
      <c r="I1439" s="21"/>
      <c r="J1439" s="219"/>
      <c r="K1439" s="178" t="s">
        <v>642</v>
      </c>
      <c r="M1439" s="21"/>
      <c r="N1439" s="52" t="s">
        <v>612</v>
      </c>
      <c r="O1439" s="178"/>
      <c r="P1439" s="178" t="s">
        <v>410</v>
      </c>
      <c r="Q1439" s="52" t="s">
        <v>70</v>
      </c>
      <c r="R1439" s="178" t="s">
        <v>23</v>
      </c>
      <c r="S1439" s="222" t="s">
        <v>25</v>
      </c>
      <c r="T1439" s="140"/>
      <c r="U1439" s="175"/>
      <c r="V1439" s="21"/>
    </row>
    <row r="1440" spans="1:22" ht="16.5" customHeight="1" x14ac:dyDescent="0.25">
      <c r="A1440" s="318">
        <v>1415</v>
      </c>
      <c r="B1440" s="326" t="s">
        <v>312</v>
      </c>
      <c r="C1440" s="218">
        <v>44921</v>
      </c>
      <c r="D1440" s="218"/>
      <c r="E1440" s="21" t="s">
        <v>39</v>
      </c>
      <c r="F1440" s="149">
        <v>860906041136398</v>
      </c>
      <c r="G1440" s="156"/>
      <c r="H1440" s="148" t="s">
        <v>157</v>
      </c>
      <c r="I1440" s="21"/>
      <c r="J1440" s="219" t="s">
        <v>709</v>
      </c>
      <c r="K1440" s="178" t="s">
        <v>225</v>
      </c>
      <c r="L1440" s="220" t="s">
        <v>182</v>
      </c>
      <c r="M1440" s="52" t="s">
        <v>697</v>
      </c>
      <c r="N1440" s="52" t="s">
        <v>149</v>
      </c>
      <c r="O1440" s="178"/>
      <c r="P1440" s="178" t="s">
        <v>150</v>
      </c>
      <c r="Q1440" s="52" t="s">
        <v>151</v>
      </c>
      <c r="R1440" s="178" t="s">
        <v>23</v>
      </c>
      <c r="S1440" s="222" t="s">
        <v>26</v>
      </c>
      <c r="T1440" s="140"/>
      <c r="U1440" s="175"/>
      <c r="V1440" s="21"/>
    </row>
    <row r="1441" spans="1:22" ht="16.5" customHeight="1" x14ac:dyDescent="0.25">
      <c r="A1441" s="318">
        <v>1416</v>
      </c>
      <c r="B1441" s="327"/>
      <c r="C1441" s="218">
        <v>44921</v>
      </c>
      <c r="D1441" s="218"/>
      <c r="E1441" s="21" t="s">
        <v>39</v>
      </c>
      <c r="F1441" s="149">
        <v>862549040747308</v>
      </c>
      <c r="G1441" s="156"/>
      <c r="H1441" s="148" t="s">
        <v>138</v>
      </c>
      <c r="I1441" s="148"/>
      <c r="J1441" s="219" t="s">
        <v>709</v>
      </c>
      <c r="K1441" s="138"/>
      <c r="L1441" s="52" t="s">
        <v>697</v>
      </c>
      <c r="M1441" s="52"/>
      <c r="N1441" s="52"/>
      <c r="O1441" s="178"/>
      <c r="P1441" s="178"/>
      <c r="Q1441" s="52" t="s">
        <v>151</v>
      </c>
      <c r="R1441" s="178"/>
      <c r="S1441" s="222"/>
      <c r="T1441" s="140"/>
      <c r="U1441" s="175"/>
      <c r="V1441" s="21"/>
    </row>
    <row r="1442" spans="1:22" ht="16.5" customHeight="1" x14ac:dyDescent="0.25">
      <c r="A1442" s="318">
        <v>1417</v>
      </c>
      <c r="B1442" s="327"/>
      <c r="C1442" s="218">
        <v>44921</v>
      </c>
      <c r="D1442" s="218"/>
      <c r="E1442" s="21" t="s">
        <v>39</v>
      </c>
      <c r="F1442" s="149">
        <v>862549040722780</v>
      </c>
      <c r="G1442" s="156"/>
      <c r="H1442" s="148" t="s">
        <v>138</v>
      </c>
      <c r="I1442" s="148"/>
      <c r="J1442" s="219"/>
      <c r="K1442" s="138"/>
      <c r="L1442" s="220"/>
      <c r="M1442" s="52"/>
      <c r="N1442" s="52"/>
      <c r="O1442" s="138"/>
      <c r="P1442" s="138"/>
      <c r="Q1442" s="52" t="s">
        <v>151</v>
      </c>
      <c r="R1442" s="138"/>
      <c r="S1442" s="139"/>
      <c r="T1442" s="140"/>
      <c r="U1442" s="175"/>
      <c r="V1442" s="21"/>
    </row>
    <row r="1443" spans="1:22" ht="16.5" customHeight="1" x14ac:dyDescent="0.25">
      <c r="A1443" s="318">
        <v>1418</v>
      </c>
      <c r="B1443" s="327"/>
      <c r="C1443" s="218">
        <v>44921</v>
      </c>
      <c r="D1443" s="218"/>
      <c r="E1443" s="21" t="s">
        <v>1073</v>
      </c>
      <c r="F1443" s="149">
        <v>861881051085117</v>
      </c>
      <c r="G1443" s="156"/>
      <c r="H1443" s="148" t="s">
        <v>157</v>
      </c>
      <c r="I1443" s="21"/>
      <c r="J1443" s="219" t="s">
        <v>146</v>
      </c>
      <c r="K1443" s="178"/>
      <c r="L1443" s="220"/>
      <c r="M1443" s="52" t="s">
        <v>1357</v>
      </c>
      <c r="N1443" s="52" t="s">
        <v>1358</v>
      </c>
      <c r="O1443" s="178"/>
      <c r="P1443" s="52" t="s">
        <v>150</v>
      </c>
      <c r="Q1443" s="52" t="s">
        <v>151</v>
      </c>
      <c r="R1443" s="178" t="s">
        <v>23</v>
      </c>
      <c r="S1443" s="222" t="s">
        <v>24</v>
      </c>
      <c r="T1443" s="140" t="s">
        <v>1359</v>
      </c>
      <c r="U1443" s="175"/>
      <c r="V1443" s="21"/>
    </row>
    <row r="1444" spans="1:22" ht="16.5" customHeight="1" x14ac:dyDescent="0.25">
      <c r="A1444" s="318">
        <v>1419</v>
      </c>
      <c r="B1444" s="327"/>
      <c r="C1444" s="218">
        <v>44921</v>
      </c>
      <c r="D1444" s="218"/>
      <c r="E1444" s="21" t="s">
        <v>1073</v>
      </c>
      <c r="F1444" s="149">
        <v>861881051085059</v>
      </c>
      <c r="G1444" s="156"/>
      <c r="H1444" s="148" t="s">
        <v>157</v>
      </c>
      <c r="I1444" s="21"/>
      <c r="J1444" s="219" t="s">
        <v>146</v>
      </c>
      <c r="K1444" s="178"/>
      <c r="L1444" s="220"/>
      <c r="M1444" s="52" t="s">
        <v>1357</v>
      </c>
      <c r="N1444" s="52" t="s">
        <v>1358</v>
      </c>
      <c r="O1444" s="138"/>
      <c r="P1444" s="178" t="s">
        <v>150</v>
      </c>
      <c r="Q1444" s="52" t="s">
        <v>151</v>
      </c>
      <c r="R1444" s="178" t="s">
        <v>23</v>
      </c>
      <c r="S1444" s="222" t="s">
        <v>24</v>
      </c>
      <c r="T1444" s="140" t="s">
        <v>1359</v>
      </c>
      <c r="U1444" s="175"/>
      <c r="V1444" s="21"/>
    </row>
    <row r="1445" spans="1:22" ht="16.5" customHeight="1" x14ac:dyDescent="0.25">
      <c r="A1445" s="318">
        <v>1420</v>
      </c>
      <c r="B1445" s="327"/>
      <c r="C1445" s="218">
        <v>44921</v>
      </c>
      <c r="D1445" s="218"/>
      <c r="E1445" s="21" t="s">
        <v>1055</v>
      </c>
      <c r="F1445" s="149">
        <v>862205051237586</v>
      </c>
      <c r="G1445" s="156"/>
      <c r="H1445" s="148" t="s">
        <v>157</v>
      </c>
      <c r="I1445" s="21"/>
      <c r="J1445" s="219" t="s">
        <v>146</v>
      </c>
      <c r="K1445" s="178"/>
      <c r="L1445" s="220" t="s">
        <v>587</v>
      </c>
      <c r="M1445" s="52" t="s">
        <v>1357</v>
      </c>
      <c r="N1445" s="52" t="s">
        <v>1360</v>
      </c>
      <c r="O1445" s="138"/>
      <c r="P1445" s="178" t="s">
        <v>150</v>
      </c>
      <c r="Q1445" s="52" t="s">
        <v>151</v>
      </c>
      <c r="R1445" s="178" t="s">
        <v>28</v>
      </c>
      <c r="S1445" s="222" t="s">
        <v>30</v>
      </c>
      <c r="T1445" s="140" t="s">
        <v>1359</v>
      </c>
      <c r="U1445" s="175"/>
      <c r="V1445" s="21"/>
    </row>
    <row r="1446" spans="1:22" ht="16.5" customHeight="1" x14ac:dyDescent="0.25">
      <c r="A1446" s="318">
        <v>1421</v>
      </c>
      <c r="B1446" s="328"/>
      <c r="C1446" s="218">
        <v>44921</v>
      </c>
      <c r="D1446" s="218"/>
      <c r="E1446" s="21" t="s">
        <v>1055</v>
      </c>
      <c r="F1446" s="149">
        <v>862205051234617</v>
      </c>
      <c r="G1446" s="156"/>
      <c r="H1446" s="148" t="s">
        <v>157</v>
      </c>
      <c r="I1446" s="21"/>
      <c r="J1446" s="219" t="s">
        <v>352</v>
      </c>
      <c r="K1446" s="178"/>
      <c r="L1446" s="220" t="s">
        <v>587</v>
      </c>
      <c r="M1446" s="52" t="s">
        <v>1357</v>
      </c>
      <c r="N1446" s="52" t="s">
        <v>1360</v>
      </c>
      <c r="O1446" s="138"/>
      <c r="P1446" s="178" t="s">
        <v>150</v>
      </c>
      <c r="Q1446" s="52" t="s">
        <v>151</v>
      </c>
      <c r="R1446" s="178" t="s">
        <v>28</v>
      </c>
      <c r="S1446" s="222" t="s">
        <v>30</v>
      </c>
      <c r="T1446" s="140" t="s">
        <v>1359</v>
      </c>
      <c r="U1446" s="175"/>
      <c r="V1446" s="21"/>
    </row>
    <row r="1447" spans="1:22" ht="16.5" customHeight="1" x14ac:dyDescent="0.25">
      <c r="A1447" s="318">
        <v>1422</v>
      </c>
      <c r="B1447" s="175" t="s">
        <v>313</v>
      </c>
      <c r="C1447" s="262">
        <v>44900</v>
      </c>
      <c r="D1447" s="262">
        <v>44900</v>
      </c>
      <c r="E1447" s="255" t="s">
        <v>19</v>
      </c>
      <c r="F1447" s="303">
        <v>869627031843634</v>
      </c>
      <c r="G1447" s="323" t="s">
        <v>144</v>
      </c>
      <c r="H1447" s="259" t="s">
        <v>138</v>
      </c>
      <c r="I1447" s="251"/>
      <c r="J1447" s="265">
        <v>125212203114.155</v>
      </c>
      <c r="K1447" s="254"/>
      <c r="L1447" s="259" t="s">
        <v>1361</v>
      </c>
      <c r="M1447" s="260" t="s">
        <v>188</v>
      </c>
      <c r="N1447" s="253" t="s">
        <v>217</v>
      </c>
      <c r="O1447" s="254"/>
      <c r="P1447" s="253" t="s">
        <v>150</v>
      </c>
      <c r="Q1447" s="253" t="s">
        <v>151</v>
      </c>
      <c r="R1447" s="253" t="s">
        <v>71</v>
      </c>
      <c r="S1447" s="255" t="s">
        <v>1362</v>
      </c>
      <c r="T1447" s="259" t="s">
        <v>75</v>
      </c>
      <c r="U1447" s="175"/>
      <c r="V1447" s="21"/>
    </row>
    <row r="1448" spans="1:22" ht="16.5" customHeight="1" x14ac:dyDescent="0.25">
      <c r="A1448" s="318">
        <v>1423</v>
      </c>
      <c r="B1448" s="175" t="s">
        <v>511</v>
      </c>
      <c r="C1448" s="218">
        <v>44921</v>
      </c>
      <c r="D1448" s="218">
        <v>44921</v>
      </c>
      <c r="E1448" s="21" t="s">
        <v>38</v>
      </c>
      <c r="F1448" s="22">
        <v>868183034802483</v>
      </c>
      <c r="G1448" s="21" t="s">
        <v>144</v>
      </c>
      <c r="H1448" s="21" t="s">
        <v>138</v>
      </c>
      <c r="I1448" s="21"/>
      <c r="J1448" s="219" t="s">
        <v>215</v>
      </c>
      <c r="K1448" s="178" t="s">
        <v>1363</v>
      </c>
      <c r="L1448" s="220" t="s">
        <v>383</v>
      </c>
      <c r="M1448" s="52" t="s">
        <v>160</v>
      </c>
      <c r="N1448" s="52" t="s">
        <v>1364</v>
      </c>
      <c r="O1448" s="178"/>
      <c r="P1448" s="178" t="s">
        <v>150</v>
      </c>
      <c r="Q1448" s="52" t="s">
        <v>151</v>
      </c>
      <c r="R1448" s="178" t="s">
        <v>28</v>
      </c>
      <c r="S1448" s="222" t="s">
        <v>30</v>
      </c>
      <c r="T1448" s="140"/>
      <c r="U1448" s="175"/>
      <c r="V1448" s="21"/>
    </row>
    <row r="1449" spans="1:22" ht="16.5" customHeight="1" x14ac:dyDescent="0.25">
      <c r="A1449" s="318">
        <v>1424</v>
      </c>
      <c r="B1449" s="326" t="s">
        <v>185</v>
      </c>
      <c r="C1449" s="218">
        <v>44867</v>
      </c>
      <c r="D1449" s="218">
        <v>44898</v>
      </c>
      <c r="E1449" s="21" t="s">
        <v>98</v>
      </c>
      <c r="F1449" s="22" t="s">
        <v>179</v>
      </c>
      <c r="G1449" s="21"/>
      <c r="H1449" s="21"/>
      <c r="I1449" s="21" t="s">
        <v>1365</v>
      </c>
      <c r="J1449" s="219"/>
      <c r="K1449" s="178" t="s">
        <v>1366</v>
      </c>
      <c r="L1449" s="220"/>
      <c r="M1449" s="52"/>
      <c r="N1449" s="52" t="s">
        <v>1057</v>
      </c>
      <c r="O1449" s="178"/>
      <c r="P1449" s="178" t="s">
        <v>150</v>
      </c>
      <c r="Q1449" s="52" t="s">
        <v>70</v>
      </c>
      <c r="R1449" s="178" t="s">
        <v>23</v>
      </c>
      <c r="S1449" s="222" t="s">
        <v>27</v>
      </c>
      <c r="T1449" s="140"/>
      <c r="U1449" s="175"/>
      <c r="V1449" s="21"/>
    </row>
    <row r="1450" spans="1:22" ht="16.5" customHeight="1" x14ac:dyDescent="0.25">
      <c r="A1450" s="318">
        <v>1425</v>
      </c>
      <c r="B1450" s="327"/>
      <c r="C1450" s="218">
        <v>44867</v>
      </c>
      <c r="D1450" s="218">
        <v>44898</v>
      </c>
      <c r="E1450" s="21" t="s">
        <v>98</v>
      </c>
      <c r="F1450" s="22">
        <v>22040018</v>
      </c>
      <c r="G1450" s="21"/>
      <c r="H1450" s="61" t="s">
        <v>157</v>
      </c>
      <c r="I1450" s="21"/>
      <c r="J1450" s="103"/>
      <c r="K1450" s="178" t="s">
        <v>1367</v>
      </c>
      <c r="L1450" s="184"/>
      <c r="M1450" s="150"/>
      <c r="N1450" s="150" t="s">
        <v>1368</v>
      </c>
      <c r="O1450" s="138"/>
      <c r="P1450" s="178" t="s">
        <v>150</v>
      </c>
      <c r="Q1450" s="52" t="s">
        <v>70</v>
      </c>
      <c r="R1450" s="138" t="s">
        <v>23</v>
      </c>
      <c r="S1450" s="139" t="s">
        <v>27</v>
      </c>
      <c r="T1450" s="140"/>
      <c r="U1450" s="175"/>
      <c r="V1450" s="21"/>
    </row>
    <row r="1451" spans="1:22" ht="16.5" customHeight="1" x14ac:dyDescent="0.25">
      <c r="A1451" s="318">
        <v>1426</v>
      </c>
      <c r="B1451" s="327"/>
      <c r="C1451" s="205">
        <v>44903</v>
      </c>
      <c r="D1451" s="205">
        <v>44912</v>
      </c>
      <c r="E1451" s="21" t="s">
        <v>98</v>
      </c>
      <c r="F1451" s="22">
        <v>22030001</v>
      </c>
      <c r="G1451" s="45"/>
      <c r="H1451" s="21" t="s">
        <v>157</v>
      </c>
      <c r="I1451" s="148"/>
      <c r="J1451" s="103"/>
      <c r="K1451" s="317" t="s">
        <v>216</v>
      </c>
      <c r="L1451" s="184"/>
      <c r="M1451" s="150"/>
      <c r="N1451" s="138" t="s">
        <v>216</v>
      </c>
      <c r="O1451" s="138"/>
      <c r="P1451" s="138" t="s">
        <v>150</v>
      </c>
      <c r="Q1451" s="150" t="s">
        <v>151</v>
      </c>
      <c r="R1451" s="138" t="s">
        <v>28</v>
      </c>
      <c r="S1451" s="139" t="s">
        <v>31</v>
      </c>
      <c r="T1451" s="140"/>
      <c r="U1451" s="175"/>
      <c r="V1451" s="21"/>
    </row>
    <row r="1452" spans="1:22" ht="16.5" customHeight="1" x14ac:dyDescent="0.25">
      <c r="A1452" s="318">
        <v>1427</v>
      </c>
      <c r="B1452" s="327"/>
      <c r="C1452" s="205">
        <v>44911</v>
      </c>
      <c r="D1452" s="205">
        <v>44912</v>
      </c>
      <c r="E1452" s="21" t="s">
        <v>98</v>
      </c>
      <c r="F1452" s="22">
        <v>21060008</v>
      </c>
      <c r="G1452" s="45"/>
      <c r="H1452" s="21" t="s">
        <v>157</v>
      </c>
      <c r="I1452" s="148" t="s">
        <v>1369</v>
      </c>
      <c r="J1452" s="324"/>
      <c r="K1452" s="260" t="s">
        <v>1370</v>
      </c>
      <c r="L1452" s="246"/>
      <c r="M1452" s="150"/>
      <c r="N1452" s="150" t="s">
        <v>612</v>
      </c>
      <c r="O1452" s="138"/>
      <c r="P1452" s="138" t="s">
        <v>410</v>
      </c>
      <c r="Q1452" s="150" t="s">
        <v>151</v>
      </c>
      <c r="R1452" s="138" t="s">
        <v>23</v>
      </c>
      <c r="S1452" s="139" t="s">
        <v>27</v>
      </c>
      <c r="T1452" s="140"/>
      <c r="U1452" s="175"/>
      <c r="V1452" s="21"/>
    </row>
    <row r="1453" spans="1:22" ht="16.5" customHeight="1" x14ac:dyDescent="0.25">
      <c r="A1453" s="318">
        <v>1428</v>
      </c>
      <c r="B1453" s="327"/>
      <c r="C1453" s="205">
        <v>44911</v>
      </c>
      <c r="D1453" s="205">
        <v>44912</v>
      </c>
      <c r="E1453" s="21" t="s">
        <v>98</v>
      </c>
      <c r="F1453" s="22">
        <v>2111043</v>
      </c>
      <c r="G1453" s="45"/>
      <c r="H1453" s="21" t="s">
        <v>157</v>
      </c>
      <c r="I1453" s="148" t="s">
        <v>1371</v>
      </c>
      <c r="J1453" s="324"/>
      <c r="K1453" s="260" t="s">
        <v>1370</v>
      </c>
      <c r="L1453" s="325"/>
      <c r="M1453" s="150"/>
      <c r="N1453" s="150" t="s">
        <v>612</v>
      </c>
      <c r="O1453" s="138"/>
      <c r="P1453" s="138" t="s">
        <v>410</v>
      </c>
      <c r="Q1453" s="150" t="s">
        <v>151</v>
      </c>
      <c r="R1453" s="138" t="s">
        <v>23</v>
      </c>
      <c r="S1453" s="139" t="s">
        <v>27</v>
      </c>
      <c r="T1453" s="140"/>
      <c r="U1453" s="175"/>
      <c r="V1453" s="21"/>
    </row>
    <row r="1454" spans="1:22" ht="16.5" customHeight="1" x14ac:dyDescent="0.25">
      <c r="A1454" s="318">
        <v>1429</v>
      </c>
      <c r="B1454" s="327"/>
      <c r="C1454" s="205">
        <v>44911</v>
      </c>
      <c r="D1454" s="205">
        <v>44912</v>
      </c>
      <c r="E1454" s="21" t="s">
        <v>98</v>
      </c>
      <c r="F1454" s="22">
        <v>2111050</v>
      </c>
      <c r="G1454" s="21"/>
      <c r="H1454" s="21" t="s">
        <v>157</v>
      </c>
      <c r="I1454" s="148" t="s">
        <v>1372</v>
      </c>
      <c r="J1454" s="324"/>
      <c r="K1454" s="260" t="s">
        <v>1370</v>
      </c>
      <c r="L1454" s="325"/>
      <c r="M1454" s="150"/>
      <c r="N1454" s="150" t="s">
        <v>612</v>
      </c>
      <c r="O1454" s="138"/>
      <c r="P1454" s="138" t="s">
        <v>410</v>
      </c>
      <c r="Q1454" s="150" t="s">
        <v>151</v>
      </c>
      <c r="R1454" s="138" t="s">
        <v>23</v>
      </c>
      <c r="S1454" s="139" t="s">
        <v>27</v>
      </c>
      <c r="T1454" s="140"/>
      <c r="U1454" s="175"/>
      <c r="V1454" s="21"/>
    </row>
    <row r="1455" spans="1:22" ht="16.5" customHeight="1" x14ac:dyDescent="0.25">
      <c r="A1455" s="318">
        <v>1430</v>
      </c>
      <c r="B1455" s="327"/>
      <c r="C1455" s="205">
        <v>44903</v>
      </c>
      <c r="D1455" s="205">
        <v>44912</v>
      </c>
      <c r="E1455" s="21" t="s">
        <v>39</v>
      </c>
      <c r="F1455" s="22">
        <v>860906041173441</v>
      </c>
      <c r="G1455" s="45"/>
      <c r="H1455" s="21" t="s">
        <v>138</v>
      </c>
      <c r="I1455" s="45"/>
      <c r="J1455" s="103" t="s">
        <v>180</v>
      </c>
      <c r="K1455" s="178"/>
      <c r="L1455" s="184" t="s">
        <v>697</v>
      </c>
      <c r="M1455" s="52"/>
      <c r="N1455" s="150" t="s">
        <v>1373</v>
      </c>
      <c r="O1455" s="138"/>
      <c r="P1455" s="178" t="s">
        <v>150</v>
      </c>
      <c r="Q1455" s="52" t="s">
        <v>151</v>
      </c>
      <c r="R1455" s="138" t="s">
        <v>28</v>
      </c>
      <c r="S1455" s="139" t="s">
        <v>31</v>
      </c>
      <c r="T1455" s="140"/>
      <c r="U1455" s="175"/>
      <c r="V1455" s="21"/>
    </row>
    <row r="1456" spans="1:22" ht="16.5" customHeight="1" x14ac:dyDescent="0.25">
      <c r="A1456" s="318">
        <v>1431</v>
      </c>
      <c r="B1456" s="328"/>
      <c r="C1456" s="205">
        <v>44903</v>
      </c>
      <c r="D1456" s="205">
        <v>44912</v>
      </c>
      <c r="E1456" s="21" t="s">
        <v>39</v>
      </c>
      <c r="F1456" s="22">
        <v>862549040749635</v>
      </c>
      <c r="G1456" s="21"/>
      <c r="H1456" s="21" t="s">
        <v>138</v>
      </c>
      <c r="I1456" s="45"/>
      <c r="J1456" s="103" t="s">
        <v>1374</v>
      </c>
      <c r="K1456" s="178"/>
      <c r="L1456" s="184" t="s">
        <v>697</v>
      </c>
      <c r="M1456" s="150"/>
      <c r="N1456" s="150" t="s">
        <v>216</v>
      </c>
      <c r="O1456" s="138"/>
      <c r="P1456" s="178" t="s">
        <v>150</v>
      </c>
      <c r="Q1456" s="52" t="s">
        <v>151</v>
      </c>
      <c r="R1456" s="138" t="s">
        <v>28</v>
      </c>
      <c r="S1456" s="139" t="s">
        <v>31</v>
      </c>
      <c r="T1456" s="140"/>
      <c r="U1456" s="175"/>
      <c r="V1456" s="21"/>
    </row>
    <row r="1457" spans="1:22" ht="15.75" customHeight="1" x14ac:dyDescent="0.25">
      <c r="A1457" s="318">
        <v>1432</v>
      </c>
      <c r="B1457" s="175" t="s">
        <v>628</v>
      </c>
      <c r="C1457" s="218">
        <v>44903</v>
      </c>
      <c r="D1457" s="218">
        <v>44907</v>
      </c>
      <c r="E1457" s="21" t="s">
        <v>541</v>
      </c>
      <c r="F1457" s="225" t="s">
        <v>1375</v>
      </c>
      <c r="G1457" s="61" t="s">
        <v>1376</v>
      </c>
      <c r="H1457" s="61" t="s">
        <v>157</v>
      </c>
      <c r="I1457" s="21" t="s">
        <v>1377</v>
      </c>
      <c r="J1457" s="219"/>
      <c r="K1457" s="178" t="s">
        <v>1378</v>
      </c>
      <c r="L1457" s="220"/>
      <c r="M1457" s="52"/>
      <c r="N1457" s="52" t="s">
        <v>1379</v>
      </c>
      <c r="O1457" s="178"/>
      <c r="P1457" s="178" t="s">
        <v>410</v>
      </c>
      <c r="Q1457" s="52" t="s">
        <v>151</v>
      </c>
      <c r="R1457" s="178" t="s">
        <v>23</v>
      </c>
      <c r="S1457" s="222" t="s">
        <v>26</v>
      </c>
      <c r="T1457" s="140"/>
      <c r="U1457" s="175"/>
      <c r="V1457" s="21"/>
    </row>
    <row r="1458" spans="1:22" ht="16.5" customHeight="1" x14ac:dyDescent="0.25">
      <c r="A1458" s="318">
        <v>1433</v>
      </c>
      <c r="B1458" s="175" t="s">
        <v>421</v>
      </c>
      <c r="C1458" s="218">
        <v>44912</v>
      </c>
      <c r="D1458" s="218">
        <v>44912</v>
      </c>
      <c r="E1458" s="21" t="s">
        <v>1055</v>
      </c>
      <c r="F1458" s="22">
        <v>861881051084201</v>
      </c>
      <c r="G1458" s="45"/>
      <c r="H1458" s="21" t="s">
        <v>157</v>
      </c>
      <c r="I1458" s="21" t="s">
        <v>1380</v>
      </c>
      <c r="J1458" s="219" t="s">
        <v>158</v>
      </c>
      <c r="K1458" s="178" t="s">
        <v>675</v>
      </c>
      <c r="L1458" s="220" t="s">
        <v>344</v>
      </c>
      <c r="M1458" s="52" t="s">
        <v>587</v>
      </c>
      <c r="N1458" s="52" t="s">
        <v>149</v>
      </c>
      <c r="O1458" s="178"/>
      <c r="P1458" s="178" t="s">
        <v>150</v>
      </c>
      <c r="Q1458" s="52" t="s">
        <v>151</v>
      </c>
      <c r="R1458" s="178" t="s">
        <v>28</v>
      </c>
      <c r="S1458" s="222" t="s">
        <v>30</v>
      </c>
      <c r="T1458" s="140" t="s">
        <v>1359</v>
      </c>
      <c r="U1458" s="175"/>
      <c r="V1458" s="21"/>
    </row>
    <row r="1459" spans="1:22" ht="16.5" customHeight="1" x14ac:dyDescent="0.25">
      <c r="A1459" s="318">
        <v>1434</v>
      </c>
      <c r="B1459" s="326" t="s">
        <v>663</v>
      </c>
      <c r="C1459" s="218">
        <v>44896</v>
      </c>
      <c r="D1459" s="218">
        <v>44897</v>
      </c>
      <c r="E1459" s="21" t="s">
        <v>541</v>
      </c>
      <c r="F1459" s="22" t="s">
        <v>1381</v>
      </c>
      <c r="G1459" s="21" t="s">
        <v>332</v>
      </c>
      <c r="H1459" s="61" t="s">
        <v>157</v>
      </c>
      <c r="I1459" s="21"/>
      <c r="J1459" s="219" t="s">
        <v>1382</v>
      </c>
      <c r="K1459" s="178"/>
      <c r="L1459" s="1" t="s">
        <v>784</v>
      </c>
      <c r="M1459" s="21" t="s">
        <v>1094</v>
      </c>
      <c r="N1459" s="52" t="s">
        <v>1383</v>
      </c>
      <c r="O1459" s="178"/>
      <c r="P1459" s="178" t="s">
        <v>150</v>
      </c>
      <c r="Q1459" s="52" t="s">
        <v>151</v>
      </c>
      <c r="R1459" s="178" t="s">
        <v>28</v>
      </c>
      <c r="S1459" s="222" t="s">
        <v>30</v>
      </c>
      <c r="T1459" s="140"/>
      <c r="U1459" s="175"/>
      <c r="V1459" s="21"/>
    </row>
    <row r="1460" spans="1:22" ht="16.5" customHeight="1" x14ac:dyDescent="0.25">
      <c r="A1460" s="318">
        <v>1435</v>
      </c>
      <c r="B1460" s="328"/>
      <c r="C1460" s="218">
        <v>44916</v>
      </c>
      <c r="D1460" s="205">
        <v>44921</v>
      </c>
      <c r="E1460" s="21" t="s">
        <v>541</v>
      </c>
      <c r="F1460" s="22" t="s">
        <v>1384</v>
      </c>
      <c r="G1460" s="21"/>
      <c r="H1460" s="61" t="s">
        <v>157</v>
      </c>
      <c r="I1460" s="148" t="s">
        <v>1385</v>
      </c>
      <c r="J1460" s="219" t="s">
        <v>1382</v>
      </c>
      <c r="K1460" s="138" t="s">
        <v>1386</v>
      </c>
      <c r="L1460" s="184"/>
      <c r="M1460" s="150"/>
      <c r="N1460" s="150" t="s">
        <v>612</v>
      </c>
      <c r="O1460" s="138"/>
      <c r="P1460" s="138" t="s">
        <v>410</v>
      </c>
      <c r="Q1460" s="150" t="s">
        <v>151</v>
      </c>
      <c r="R1460" s="138" t="s">
        <v>23</v>
      </c>
      <c r="S1460" s="139" t="s">
        <v>26</v>
      </c>
      <c r="T1460" s="140"/>
      <c r="U1460" s="175"/>
      <c r="V1460" s="21"/>
    </row>
    <row r="1461" spans="1:22" ht="16.5" customHeight="1" x14ac:dyDescent="0.25">
      <c r="A1461" s="318">
        <v>1436</v>
      </c>
      <c r="B1461" s="326" t="s">
        <v>347</v>
      </c>
      <c r="C1461" s="218">
        <v>44908</v>
      </c>
      <c r="D1461" s="218"/>
      <c r="E1461" s="21" t="s">
        <v>541</v>
      </c>
      <c r="F1461" s="22" t="s">
        <v>1387</v>
      </c>
      <c r="G1461" s="21" t="s">
        <v>1237</v>
      </c>
      <c r="H1461" s="21" t="s">
        <v>157</v>
      </c>
      <c r="I1461" s="21"/>
      <c r="J1461" s="103" t="s">
        <v>1290</v>
      </c>
      <c r="K1461" s="178" t="s">
        <v>216</v>
      </c>
      <c r="L1461" s="149" t="s">
        <v>1388</v>
      </c>
      <c r="M1461" s="21"/>
      <c r="N1461" s="52" t="s">
        <v>193</v>
      </c>
      <c r="O1461" s="178"/>
      <c r="P1461" s="178" t="s">
        <v>150</v>
      </c>
      <c r="Q1461" s="52" t="s">
        <v>70</v>
      </c>
      <c r="R1461" s="178" t="s">
        <v>28</v>
      </c>
      <c r="S1461" s="222" t="s">
        <v>31</v>
      </c>
      <c r="T1461" s="140"/>
      <c r="U1461" s="175"/>
      <c r="V1461" s="21"/>
    </row>
    <row r="1462" spans="1:22" ht="16.5" customHeight="1" x14ac:dyDescent="0.25">
      <c r="A1462" s="318">
        <v>1437</v>
      </c>
      <c r="B1462" s="327"/>
      <c r="C1462" s="218">
        <v>44908</v>
      </c>
      <c r="D1462" s="205"/>
      <c r="E1462" s="21" t="s">
        <v>541</v>
      </c>
      <c r="F1462" s="22" t="s">
        <v>1389</v>
      </c>
      <c r="G1462" s="21" t="s">
        <v>1237</v>
      </c>
      <c r="H1462" s="21" t="s">
        <v>157</v>
      </c>
      <c r="I1462" s="148"/>
      <c r="J1462" s="103" t="s">
        <v>1290</v>
      </c>
      <c r="K1462" s="138" t="s">
        <v>181</v>
      </c>
      <c r="L1462" s="149" t="s">
        <v>1388</v>
      </c>
      <c r="M1462" s="150"/>
      <c r="N1462" s="150" t="s">
        <v>1390</v>
      </c>
      <c r="O1462" s="138"/>
      <c r="P1462" s="178" t="s">
        <v>150</v>
      </c>
      <c r="Q1462" s="150" t="s">
        <v>70</v>
      </c>
      <c r="R1462" s="138" t="s">
        <v>23</v>
      </c>
      <c r="S1462" s="139" t="s">
        <v>25</v>
      </c>
      <c r="T1462" s="140"/>
      <c r="U1462" s="175"/>
      <c r="V1462" s="21"/>
    </row>
    <row r="1463" spans="1:22" ht="16.5" customHeight="1" x14ac:dyDescent="0.25">
      <c r="A1463" s="318">
        <v>1438</v>
      </c>
      <c r="B1463" s="327"/>
      <c r="C1463" s="218">
        <v>44908</v>
      </c>
      <c r="D1463" s="205"/>
      <c r="E1463" s="21" t="s">
        <v>541</v>
      </c>
      <c r="F1463" s="22" t="s">
        <v>1391</v>
      </c>
      <c r="G1463" s="21" t="s">
        <v>1237</v>
      </c>
      <c r="H1463" s="21" t="s">
        <v>157</v>
      </c>
      <c r="I1463" s="21"/>
      <c r="J1463" s="103" t="s">
        <v>1290</v>
      </c>
      <c r="K1463" s="138" t="s">
        <v>1392</v>
      </c>
      <c r="L1463" s="149" t="s">
        <v>1388</v>
      </c>
      <c r="M1463" s="150"/>
      <c r="N1463" s="150" t="s">
        <v>1015</v>
      </c>
      <c r="O1463" s="138"/>
      <c r="P1463" s="178" t="s">
        <v>150</v>
      </c>
      <c r="Q1463" s="150" t="s">
        <v>70</v>
      </c>
      <c r="R1463" s="138" t="s">
        <v>28</v>
      </c>
      <c r="S1463" s="139" t="s">
        <v>29</v>
      </c>
      <c r="T1463" s="140"/>
      <c r="U1463" s="175"/>
      <c r="V1463" s="21"/>
    </row>
    <row r="1464" spans="1:22" ht="16.5" customHeight="1" x14ac:dyDescent="0.25">
      <c r="A1464" s="318">
        <v>1439</v>
      </c>
      <c r="B1464" s="327"/>
      <c r="C1464" s="218">
        <v>44908</v>
      </c>
      <c r="D1464" s="205"/>
      <c r="E1464" s="21" t="s">
        <v>541</v>
      </c>
      <c r="F1464" s="22" t="s">
        <v>1393</v>
      </c>
      <c r="G1464" s="21" t="s">
        <v>1237</v>
      </c>
      <c r="H1464" s="21" t="s">
        <v>157</v>
      </c>
      <c r="I1464" s="21" t="s">
        <v>1394</v>
      </c>
      <c r="J1464" s="103" t="s">
        <v>1290</v>
      </c>
      <c r="K1464" s="138" t="s">
        <v>1395</v>
      </c>
      <c r="L1464" s="149" t="s">
        <v>1388</v>
      </c>
      <c r="M1464" s="150"/>
      <c r="N1464" s="150" t="s">
        <v>612</v>
      </c>
      <c r="O1464" s="138"/>
      <c r="P1464" s="138" t="s">
        <v>410</v>
      </c>
      <c r="Q1464" s="150" t="s">
        <v>70</v>
      </c>
      <c r="R1464" s="138"/>
      <c r="S1464" s="139"/>
      <c r="T1464" s="140"/>
      <c r="U1464" s="175"/>
      <c r="V1464" s="21"/>
    </row>
    <row r="1465" spans="1:22" ht="16.5" customHeight="1" x14ac:dyDescent="0.25">
      <c r="A1465" s="318">
        <v>1440</v>
      </c>
      <c r="B1465" s="327"/>
      <c r="C1465" s="218">
        <v>44908</v>
      </c>
      <c r="D1465" s="218"/>
      <c r="E1465" s="21" t="s">
        <v>542</v>
      </c>
      <c r="F1465" s="413" t="s">
        <v>1396</v>
      </c>
      <c r="G1465" s="21" t="s">
        <v>1237</v>
      </c>
      <c r="H1465" s="21" t="s">
        <v>157</v>
      </c>
      <c r="I1465" s="21"/>
      <c r="J1465" s="219"/>
      <c r="K1465" s="178" t="s">
        <v>1397</v>
      </c>
      <c r="M1465" s="21"/>
      <c r="N1465" s="52" t="s">
        <v>1398</v>
      </c>
      <c r="O1465" s="178"/>
      <c r="P1465" s="178"/>
      <c r="Q1465" s="52" t="s">
        <v>70</v>
      </c>
      <c r="R1465" s="178" t="s">
        <v>23</v>
      </c>
      <c r="S1465" s="222" t="s">
        <v>27</v>
      </c>
      <c r="T1465" s="140"/>
      <c r="U1465" s="175"/>
      <c r="V1465" s="21"/>
    </row>
    <row r="1466" spans="1:22" ht="16.5" customHeight="1" x14ac:dyDescent="0.25">
      <c r="A1466" s="318">
        <v>1441</v>
      </c>
      <c r="B1466" s="327"/>
      <c r="C1466" s="218">
        <v>44908</v>
      </c>
      <c r="D1466" s="205"/>
      <c r="E1466" s="21" t="s">
        <v>542</v>
      </c>
      <c r="F1466" s="413" t="s">
        <v>1399</v>
      </c>
      <c r="G1466" s="21" t="s">
        <v>1237</v>
      </c>
      <c r="H1466" s="21" t="s">
        <v>157</v>
      </c>
      <c r="I1466" s="148"/>
      <c r="J1466" s="103"/>
      <c r="K1466" s="138" t="s">
        <v>1400</v>
      </c>
      <c r="L1466" s="149" t="s">
        <v>1297</v>
      </c>
      <c r="M1466" s="150"/>
      <c r="N1466" s="150" t="s">
        <v>1401</v>
      </c>
      <c r="O1466" s="138"/>
      <c r="P1466" s="138"/>
      <c r="Q1466" s="150" t="s">
        <v>70</v>
      </c>
      <c r="R1466" s="138" t="s">
        <v>23</v>
      </c>
      <c r="S1466" s="139" t="s">
        <v>27</v>
      </c>
      <c r="T1466" s="140"/>
      <c r="U1466" s="175"/>
      <c r="V1466" s="21"/>
    </row>
    <row r="1467" spans="1:22" ht="16.5" customHeight="1" x14ac:dyDescent="0.25">
      <c r="A1467" s="318">
        <v>1442</v>
      </c>
      <c r="B1467" s="327"/>
      <c r="C1467" s="218">
        <v>44908</v>
      </c>
      <c r="D1467" s="218"/>
      <c r="E1467" s="21" t="s">
        <v>543</v>
      </c>
      <c r="F1467" s="22" t="s">
        <v>1279</v>
      </c>
      <c r="G1467" s="21"/>
      <c r="H1467" s="61"/>
      <c r="I1467" s="21"/>
      <c r="J1467" s="103"/>
      <c r="K1467" s="138"/>
      <c r="L1467" s="138"/>
      <c r="M1467" s="138"/>
      <c r="N1467" s="150"/>
      <c r="O1467" s="138"/>
      <c r="P1467" s="150"/>
      <c r="Q1467" s="150" t="s">
        <v>70</v>
      </c>
      <c r="R1467" s="139"/>
      <c r="S1467" s="148"/>
      <c r="T1467" s="140"/>
      <c r="U1467" s="175"/>
      <c r="V1467" s="21"/>
    </row>
    <row r="1468" spans="1:22" ht="16.5" customHeight="1" x14ac:dyDescent="0.25">
      <c r="A1468" s="318">
        <v>1443</v>
      </c>
      <c r="B1468" s="328"/>
      <c r="C1468" s="218">
        <v>44908</v>
      </c>
      <c r="D1468" s="205"/>
      <c r="E1468" s="21" t="s">
        <v>543</v>
      </c>
      <c r="F1468" s="22" t="s">
        <v>1278</v>
      </c>
      <c r="G1468" s="61"/>
      <c r="H1468" s="61"/>
      <c r="I1468" s="148"/>
      <c r="J1468" s="157"/>
      <c r="K1468" s="138"/>
      <c r="L1468" s="138"/>
      <c r="M1468" s="150"/>
      <c r="N1468" s="150"/>
      <c r="O1468" s="138"/>
      <c r="P1468" s="150"/>
      <c r="Q1468" s="150" t="s">
        <v>70</v>
      </c>
      <c r="R1468" s="139"/>
      <c r="S1468" s="148"/>
      <c r="T1468" s="140"/>
      <c r="U1468" s="175"/>
      <c r="V1468" s="21"/>
    </row>
    <row r="1469" spans="1:22" ht="16.5" customHeight="1" x14ac:dyDescent="0.25">
      <c r="A1469" s="318">
        <v>1444</v>
      </c>
      <c r="B1469" s="326" t="s">
        <v>1335</v>
      </c>
      <c r="C1469" s="218">
        <v>44896</v>
      </c>
      <c r="D1469" s="218">
        <v>44896</v>
      </c>
      <c r="E1469" s="21" t="s">
        <v>19</v>
      </c>
      <c r="F1469" s="22">
        <v>864811036981889</v>
      </c>
      <c r="G1469" s="45"/>
      <c r="H1469" s="61" t="s">
        <v>138</v>
      </c>
      <c r="I1469" s="21"/>
      <c r="J1469" s="219" t="s">
        <v>158</v>
      </c>
      <c r="K1469" s="178" t="s">
        <v>187</v>
      </c>
      <c r="L1469" s="220" t="s">
        <v>188</v>
      </c>
      <c r="M1469" s="52"/>
      <c r="N1469" s="52" t="s">
        <v>217</v>
      </c>
      <c r="O1469" s="178"/>
      <c r="P1469" s="178" t="s">
        <v>150</v>
      </c>
      <c r="Q1469" s="52" t="s">
        <v>151</v>
      </c>
      <c r="R1469" s="178" t="s">
        <v>71</v>
      </c>
      <c r="S1469" s="222" t="s">
        <v>1362</v>
      </c>
      <c r="T1469" s="140" t="s">
        <v>75</v>
      </c>
      <c r="U1469" s="175"/>
      <c r="V1469" s="21"/>
    </row>
    <row r="1470" spans="1:22" ht="16.5" customHeight="1" x14ac:dyDescent="0.25">
      <c r="A1470" s="318">
        <v>1445</v>
      </c>
      <c r="B1470" s="327"/>
      <c r="C1470" s="218">
        <v>44896</v>
      </c>
      <c r="D1470" s="218">
        <v>44896</v>
      </c>
      <c r="E1470" s="21" t="s">
        <v>19</v>
      </c>
      <c r="F1470" s="22">
        <v>866192037802293</v>
      </c>
      <c r="G1470" s="45"/>
      <c r="H1470" s="61" t="s">
        <v>138</v>
      </c>
      <c r="I1470" s="21"/>
      <c r="J1470" s="219" t="s">
        <v>158</v>
      </c>
      <c r="K1470" s="178" t="s">
        <v>187</v>
      </c>
      <c r="L1470" s="220" t="s">
        <v>294</v>
      </c>
      <c r="M1470" s="52" t="s">
        <v>192</v>
      </c>
      <c r="N1470" s="52" t="s">
        <v>217</v>
      </c>
      <c r="O1470" s="178"/>
      <c r="P1470" s="178" t="s">
        <v>150</v>
      </c>
      <c r="Q1470" s="52" t="s">
        <v>151</v>
      </c>
      <c r="R1470" s="178" t="s">
        <v>71</v>
      </c>
      <c r="S1470" s="222" t="s">
        <v>1362</v>
      </c>
      <c r="T1470" s="140" t="s">
        <v>75</v>
      </c>
      <c r="U1470" s="175"/>
      <c r="V1470" s="21"/>
    </row>
    <row r="1471" spans="1:22" ht="16.5" customHeight="1" x14ac:dyDescent="0.25">
      <c r="A1471" s="318">
        <v>1446</v>
      </c>
      <c r="B1471" s="327"/>
      <c r="C1471" s="218">
        <v>44901</v>
      </c>
      <c r="D1471" s="218">
        <v>44902</v>
      </c>
      <c r="E1471" s="21" t="s">
        <v>19</v>
      </c>
      <c r="F1471" s="22">
        <v>864811036981889</v>
      </c>
      <c r="G1471" s="45"/>
      <c r="H1471" s="61" t="s">
        <v>138</v>
      </c>
      <c r="I1471" s="21"/>
      <c r="J1471" s="219"/>
      <c r="K1471" s="178"/>
      <c r="L1471" s="220"/>
      <c r="M1471" s="52"/>
      <c r="N1471" s="52" t="s">
        <v>193</v>
      </c>
      <c r="O1471" s="178"/>
      <c r="P1471" s="178" t="s">
        <v>150</v>
      </c>
      <c r="Q1471" s="52" t="s">
        <v>151</v>
      </c>
      <c r="R1471" s="178" t="s">
        <v>28</v>
      </c>
      <c r="S1471" s="222" t="s">
        <v>31</v>
      </c>
      <c r="T1471" s="140"/>
      <c r="U1471" s="175"/>
      <c r="V1471" s="21"/>
    </row>
    <row r="1472" spans="1:22" ht="16.5" customHeight="1" x14ac:dyDescent="0.25">
      <c r="A1472" s="318">
        <v>1447</v>
      </c>
      <c r="B1472" s="327"/>
      <c r="C1472" s="218">
        <v>44907</v>
      </c>
      <c r="D1472" s="218">
        <v>44907</v>
      </c>
      <c r="E1472" s="21" t="s">
        <v>19</v>
      </c>
      <c r="F1472" s="22">
        <v>868345035626381</v>
      </c>
      <c r="G1472" s="45"/>
      <c r="H1472" s="61" t="s">
        <v>138</v>
      </c>
      <c r="I1472" s="45"/>
      <c r="J1472" s="219" t="s">
        <v>1402</v>
      </c>
      <c r="K1472" s="178" t="s">
        <v>1403</v>
      </c>
      <c r="L1472" s="220" t="s">
        <v>277</v>
      </c>
      <c r="M1472" s="220" t="s">
        <v>188</v>
      </c>
      <c r="N1472" s="52" t="s">
        <v>1404</v>
      </c>
      <c r="O1472" s="178"/>
      <c r="P1472" s="178" t="s">
        <v>150</v>
      </c>
      <c r="Q1472" s="52" t="s">
        <v>151</v>
      </c>
      <c r="R1472" s="178" t="s">
        <v>71</v>
      </c>
      <c r="S1472" s="222" t="s">
        <v>508</v>
      </c>
      <c r="T1472" s="140"/>
      <c r="U1472" s="175"/>
      <c r="V1472" s="21"/>
    </row>
    <row r="1473" spans="1:22" ht="16.5" customHeight="1" x14ac:dyDescent="0.25">
      <c r="A1473" s="318">
        <v>1448</v>
      </c>
      <c r="B1473" s="327"/>
      <c r="C1473" s="218">
        <v>44907</v>
      </c>
      <c r="D1473" s="218">
        <v>44907</v>
      </c>
      <c r="E1473" s="21" t="s">
        <v>19</v>
      </c>
      <c r="F1473" s="22">
        <v>868926033943744</v>
      </c>
      <c r="G1473" s="45"/>
      <c r="H1473" s="61" t="s">
        <v>138</v>
      </c>
      <c r="I1473" s="45"/>
      <c r="J1473" s="219" t="s">
        <v>215</v>
      </c>
      <c r="K1473" s="178" t="s">
        <v>187</v>
      </c>
      <c r="L1473" s="178" t="s">
        <v>277</v>
      </c>
      <c r="M1473" s="220" t="s">
        <v>188</v>
      </c>
      <c r="N1473" s="52" t="s">
        <v>217</v>
      </c>
      <c r="O1473" s="178"/>
      <c r="P1473" s="178" t="s">
        <v>150</v>
      </c>
      <c r="Q1473" s="52" t="s">
        <v>151</v>
      </c>
      <c r="R1473" s="178" t="s">
        <v>71</v>
      </c>
      <c r="S1473" s="222" t="s">
        <v>1362</v>
      </c>
      <c r="T1473" s="140" t="s">
        <v>75</v>
      </c>
      <c r="U1473" s="175"/>
      <c r="V1473" s="21"/>
    </row>
    <row r="1474" spans="1:22" ht="16.5" customHeight="1" x14ac:dyDescent="0.25">
      <c r="A1474" s="318">
        <v>1449</v>
      </c>
      <c r="B1474" s="327"/>
      <c r="C1474" s="218">
        <v>44907</v>
      </c>
      <c r="D1474" s="218">
        <v>44917</v>
      </c>
      <c r="E1474" s="21" t="s">
        <v>19</v>
      </c>
      <c r="F1474" s="22">
        <v>868926033962751</v>
      </c>
      <c r="G1474" s="45"/>
      <c r="H1474" s="61" t="s">
        <v>138</v>
      </c>
      <c r="I1474" s="45"/>
      <c r="J1474" s="219" t="s">
        <v>215</v>
      </c>
      <c r="K1474" s="178" t="s">
        <v>187</v>
      </c>
      <c r="L1474" s="178" t="s">
        <v>277</v>
      </c>
      <c r="M1474" s="220" t="s">
        <v>188</v>
      </c>
      <c r="N1474" s="52" t="s">
        <v>217</v>
      </c>
      <c r="O1474" s="178"/>
      <c r="P1474" s="178" t="s">
        <v>150</v>
      </c>
      <c r="Q1474" s="52" t="s">
        <v>151</v>
      </c>
      <c r="R1474" s="178" t="s">
        <v>71</v>
      </c>
      <c r="S1474" s="222" t="s">
        <v>1362</v>
      </c>
      <c r="T1474" s="140" t="s">
        <v>75</v>
      </c>
      <c r="U1474" s="175"/>
      <c r="V1474" s="21"/>
    </row>
    <row r="1475" spans="1:22" ht="16.5" customHeight="1" x14ac:dyDescent="0.25">
      <c r="A1475" s="318">
        <v>1450</v>
      </c>
      <c r="B1475" s="327"/>
      <c r="C1475" s="218">
        <v>44907</v>
      </c>
      <c r="D1475" s="218">
        <v>44917</v>
      </c>
      <c r="E1475" s="21" t="s">
        <v>19</v>
      </c>
      <c r="F1475" s="22">
        <v>864811037105942</v>
      </c>
      <c r="G1475" s="45"/>
      <c r="H1475" s="61" t="s">
        <v>138</v>
      </c>
      <c r="I1475" s="45"/>
      <c r="J1475" s="219" t="s">
        <v>287</v>
      </c>
      <c r="K1475" s="178" t="s">
        <v>187</v>
      </c>
      <c r="L1475" s="178" t="s">
        <v>503</v>
      </c>
      <c r="M1475" s="52" t="s">
        <v>192</v>
      </c>
      <c r="N1475" s="52" t="s">
        <v>217</v>
      </c>
      <c r="O1475" s="178"/>
      <c r="P1475" s="178" t="s">
        <v>150</v>
      </c>
      <c r="Q1475" s="52" t="s">
        <v>151</v>
      </c>
      <c r="R1475" s="178" t="s">
        <v>71</v>
      </c>
      <c r="S1475" s="222" t="s">
        <v>1362</v>
      </c>
      <c r="T1475" s="140" t="s">
        <v>75</v>
      </c>
      <c r="U1475" s="175"/>
      <c r="V1475" s="21"/>
    </row>
    <row r="1476" spans="1:22" ht="16.5" customHeight="1" x14ac:dyDescent="0.25">
      <c r="A1476" s="318">
        <v>1451</v>
      </c>
      <c r="B1476" s="327"/>
      <c r="C1476" s="218">
        <v>44912</v>
      </c>
      <c r="D1476" s="218">
        <v>44917</v>
      </c>
      <c r="E1476" s="21" t="s">
        <v>19</v>
      </c>
      <c r="F1476" s="22">
        <v>864811036970122</v>
      </c>
      <c r="G1476" s="45"/>
      <c r="H1476" s="21" t="s">
        <v>138</v>
      </c>
      <c r="I1476" s="21"/>
      <c r="J1476" s="219" t="s">
        <v>287</v>
      </c>
      <c r="K1476" s="178" t="s">
        <v>187</v>
      </c>
      <c r="L1476" s="178" t="s">
        <v>673</v>
      </c>
      <c r="M1476" s="220" t="s">
        <v>188</v>
      </c>
      <c r="N1476" s="52" t="s">
        <v>217</v>
      </c>
      <c r="O1476" s="178"/>
      <c r="P1476" s="178" t="s">
        <v>150</v>
      </c>
      <c r="Q1476" s="52" t="s">
        <v>151</v>
      </c>
      <c r="R1476" s="178" t="s">
        <v>71</v>
      </c>
      <c r="S1476" s="222" t="s">
        <v>1362</v>
      </c>
      <c r="T1476" s="140" t="s">
        <v>75</v>
      </c>
      <c r="U1476" s="175"/>
      <c r="V1476" s="21"/>
    </row>
    <row r="1477" spans="1:22" ht="16.5" customHeight="1" x14ac:dyDescent="0.25">
      <c r="A1477" s="318">
        <v>1452</v>
      </c>
      <c r="B1477" s="327"/>
      <c r="C1477" s="218">
        <v>44912</v>
      </c>
      <c r="D1477" s="218">
        <v>44917</v>
      </c>
      <c r="E1477" s="21" t="s">
        <v>19</v>
      </c>
      <c r="F1477" s="22">
        <v>868926033982098</v>
      </c>
      <c r="G1477" s="45"/>
      <c r="H1477" s="21" t="s">
        <v>138</v>
      </c>
      <c r="I1477" s="45"/>
      <c r="J1477" s="219" t="s">
        <v>287</v>
      </c>
      <c r="K1477" s="178" t="s">
        <v>187</v>
      </c>
      <c r="L1477" s="178" t="s">
        <v>277</v>
      </c>
      <c r="M1477" s="220" t="s">
        <v>188</v>
      </c>
      <c r="N1477" s="52" t="s">
        <v>217</v>
      </c>
      <c r="O1477" s="178"/>
      <c r="P1477" s="178" t="s">
        <v>150</v>
      </c>
      <c r="Q1477" s="52" t="s">
        <v>151</v>
      </c>
      <c r="R1477" s="178" t="s">
        <v>71</v>
      </c>
      <c r="S1477" s="222" t="s">
        <v>1362</v>
      </c>
      <c r="T1477" s="140" t="s">
        <v>75</v>
      </c>
      <c r="U1477" s="175"/>
      <c r="V1477" s="21"/>
    </row>
    <row r="1478" spans="1:22" ht="16.5" customHeight="1" x14ac:dyDescent="0.25">
      <c r="A1478" s="318">
        <v>1453</v>
      </c>
      <c r="B1478" s="327"/>
      <c r="C1478" s="218">
        <v>44912</v>
      </c>
      <c r="D1478" s="218">
        <v>44917</v>
      </c>
      <c r="E1478" s="21" t="s">
        <v>19</v>
      </c>
      <c r="F1478" s="22">
        <v>868926033920007</v>
      </c>
      <c r="G1478" s="45"/>
      <c r="H1478" s="21" t="s">
        <v>138</v>
      </c>
      <c r="I1478" s="45"/>
      <c r="J1478" s="219" t="s">
        <v>287</v>
      </c>
      <c r="K1478" s="178" t="s">
        <v>187</v>
      </c>
      <c r="L1478" s="178" t="s">
        <v>210</v>
      </c>
      <c r="M1478" s="220" t="s">
        <v>188</v>
      </c>
      <c r="N1478" s="52" t="s">
        <v>217</v>
      </c>
      <c r="O1478" s="178"/>
      <c r="P1478" s="178" t="s">
        <v>150</v>
      </c>
      <c r="Q1478" s="52" t="s">
        <v>151</v>
      </c>
      <c r="R1478" s="178" t="s">
        <v>71</v>
      </c>
      <c r="S1478" s="222" t="s">
        <v>1362</v>
      </c>
      <c r="T1478" s="140" t="s">
        <v>75</v>
      </c>
      <c r="U1478" s="175"/>
      <c r="V1478" s="21"/>
    </row>
    <row r="1479" spans="1:22" ht="16.5" customHeight="1" x14ac:dyDescent="0.25">
      <c r="A1479" s="318">
        <v>1454</v>
      </c>
      <c r="B1479" s="327"/>
      <c r="C1479" s="218">
        <v>44912</v>
      </c>
      <c r="D1479" s="218">
        <v>44912</v>
      </c>
      <c r="E1479" s="21" t="s">
        <v>19</v>
      </c>
      <c r="F1479" s="22">
        <v>868926033919314</v>
      </c>
      <c r="G1479" s="45"/>
      <c r="H1479" s="21" t="s">
        <v>138</v>
      </c>
      <c r="I1479" s="21"/>
      <c r="J1479" s="219" t="s">
        <v>287</v>
      </c>
      <c r="K1479" s="178" t="s">
        <v>173</v>
      </c>
      <c r="L1479" s="220" t="s">
        <v>188</v>
      </c>
      <c r="M1479" s="220"/>
      <c r="N1479" s="52" t="s">
        <v>172</v>
      </c>
      <c r="O1479" s="178"/>
      <c r="P1479" s="178" t="s">
        <v>150</v>
      </c>
      <c r="Q1479" s="52" t="s">
        <v>151</v>
      </c>
      <c r="R1479" s="178" t="s">
        <v>28</v>
      </c>
      <c r="S1479" s="222" t="s">
        <v>47</v>
      </c>
      <c r="T1479" s="140"/>
      <c r="U1479" s="175"/>
      <c r="V1479" s="21"/>
    </row>
    <row r="1480" spans="1:22" ht="16.5" customHeight="1" x14ac:dyDescent="0.25">
      <c r="A1480" s="318">
        <v>1455</v>
      </c>
      <c r="B1480" s="327"/>
      <c r="C1480" s="205">
        <v>44921</v>
      </c>
      <c r="D1480" s="205"/>
      <c r="E1480" s="21" t="s">
        <v>19</v>
      </c>
      <c r="F1480" s="22">
        <v>868926033929032</v>
      </c>
      <c r="G1480" s="156"/>
      <c r="H1480" s="21" t="s">
        <v>138</v>
      </c>
      <c r="I1480" s="138"/>
      <c r="J1480" s="103"/>
      <c r="K1480" s="150"/>
      <c r="L1480" s="208"/>
      <c r="M1480" s="150"/>
      <c r="N1480" s="150"/>
      <c r="O1480" s="138"/>
      <c r="P1480" s="138"/>
      <c r="Q1480" s="150" t="s">
        <v>70</v>
      </c>
      <c r="R1480" s="138"/>
      <c r="S1480" s="139"/>
      <c r="T1480" s="140"/>
      <c r="U1480" s="175"/>
      <c r="V1480" s="21"/>
    </row>
    <row r="1481" spans="1:22" ht="16.5" customHeight="1" x14ac:dyDescent="0.25">
      <c r="A1481" s="318">
        <v>1456</v>
      </c>
      <c r="B1481" s="327"/>
      <c r="C1481" s="205">
        <v>44921</v>
      </c>
      <c r="D1481" s="205"/>
      <c r="E1481" s="21" t="s">
        <v>19</v>
      </c>
      <c r="F1481" s="22">
        <v>868926033921690</v>
      </c>
      <c r="G1481" s="156"/>
      <c r="H1481" s="21" t="s">
        <v>138</v>
      </c>
      <c r="I1481" s="138"/>
      <c r="J1481" s="103"/>
      <c r="K1481" s="138"/>
      <c r="L1481" s="138"/>
      <c r="M1481" s="150"/>
      <c r="N1481" s="150"/>
      <c r="O1481" s="138"/>
      <c r="P1481" s="138"/>
      <c r="Q1481" s="150" t="s">
        <v>70</v>
      </c>
      <c r="R1481" s="138"/>
      <c r="S1481" s="139"/>
      <c r="T1481" s="140"/>
      <c r="U1481" s="175"/>
      <c r="V1481" s="21"/>
    </row>
    <row r="1482" spans="1:22" ht="16.5" customHeight="1" x14ac:dyDescent="0.25">
      <c r="A1482" s="318">
        <v>1457</v>
      </c>
      <c r="B1482" s="327"/>
      <c r="C1482" s="205">
        <v>44921</v>
      </c>
      <c r="D1482" s="205"/>
      <c r="E1482" s="21" t="s">
        <v>19</v>
      </c>
      <c r="F1482" s="22">
        <v>868926033990539</v>
      </c>
      <c r="G1482" s="156"/>
      <c r="H1482" s="21" t="s">
        <v>138</v>
      </c>
      <c r="I1482" s="138"/>
      <c r="J1482" s="103"/>
      <c r="K1482" s="138"/>
      <c r="L1482" s="138"/>
      <c r="M1482" s="150"/>
      <c r="N1482" s="150"/>
      <c r="O1482" s="138"/>
      <c r="P1482" s="138"/>
      <c r="Q1482" s="150" t="s">
        <v>70</v>
      </c>
      <c r="R1482" s="138"/>
      <c r="S1482" s="139"/>
      <c r="T1482" s="140"/>
      <c r="U1482" s="175"/>
      <c r="V1482" s="21"/>
    </row>
    <row r="1483" spans="1:22" ht="16.5" customHeight="1" x14ac:dyDescent="0.25">
      <c r="A1483" s="318">
        <v>1458</v>
      </c>
      <c r="B1483" s="327"/>
      <c r="C1483" s="205">
        <v>44921</v>
      </c>
      <c r="D1483" s="205"/>
      <c r="E1483" s="21" t="s">
        <v>19</v>
      </c>
      <c r="F1483" s="22">
        <v>868926033993632</v>
      </c>
      <c r="G1483" s="156"/>
      <c r="H1483" s="21" t="s">
        <v>138</v>
      </c>
      <c r="I1483" s="138"/>
      <c r="J1483" s="103"/>
      <c r="K1483" s="138"/>
      <c r="L1483" s="138"/>
      <c r="M1483" s="150"/>
      <c r="N1483" s="150"/>
      <c r="O1483" s="138"/>
      <c r="P1483" s="138"/>
      <c r="Q1483" s="150" t="s">
        <v>70</v>
      </c>
      <c r="R1483" s="138"/>
      <c r="S1483" s="139"/>
      <c r="T1483" s="140"/>
      <c r="U1483" s="175"/>
      <c r="V1483" s="21"/>
    </row>
    <row r="1484" spans="1:22" ht="16.5" customHeight="1" x14ac:dyDescent="0.25">
      <c r="A1484" s="318">
        <v>1459</v>
      </c>
      <c r="B1484" s="327"/>
      <c r="C1484" s="205">
        <v>44921</v>
      </c>
      <c r="D1484" s="205"/>
      <c r="E1484" s="21" t="s">
        <v>19</v>
      </c>
      <c r="F1484" s="22">
        <v>864811036930258</v>
      </c>
      <c r="G1484" s="156"/>
      <c r="H1484" s="21" t="s">
        <v>138</v>
      </c>
      <c r="I1484" s="138"/>
      <c r="J1484" s="103"/>
      <c r="K1484" s="138"/>
      <c r="L1484" s="138"/>
      <c r="M1484" s="150"/>
      <c r="N1484" s="150"/>
      <c r="O1484" s="138"/>
      <c r="P1484" s="138"/>
      <c r="Q1484" s="150" t="s">
        <v>70</v>
      </c>
      <c r="R1484" s="138"/>
      <c r="S1484" s="139"/>
      <c r="T1484" s="140"/>
      <c r="U1484" s="175"/>
      <c r="V1484" s="21"/>
    </row>
    <row r="1485" spans="1:22" ht="16.5" customHeight="1" x14ac:dyDescent="0.25">
      <c r="A1485" s="318">
        <v>1460</v>
      </c>
      <c r="B1485" s="327"/>
      <c r="C1485" s="205">
        <v>44921</v>
      </c>
      <c r="D1485" s="205"/>
      <c r="E1485" s="21" t="s">
        <v>19</v>
      </c>
      <c r="F1485" s="22">
        <v>864811036919574</v>
      </c>
      <c r="G1485" s="156"/>
      <c r="H1485" s="21" t="s">
        <v>138</v>
      </c>
      <c r="I1485" s="321"/>
      <c r="J1485" s="103"/>
      <c r="K1485" s="321"/>
      <c r="L1485" s="321"/>
      <c r="M1485" s="150"/>
      <c r="N1485" s="150"/>
      <c r="O1485" s="138"/>
      <c r="P1485" s="138"/>
      <c r="Q1485" s="150" t="s">
        <v>70</v>
      </c>
      <c r="R1485" s="138"/>
      <c r="S1485" s="139"/>
      <c r="T1485" s="140"/>
      <c r="U1485" s="175"/>
      <c r="V1485" s="21"/>
    </row>
    <row r="1486" spans="1:22" ht="16.5" customHeight="1" x14ac:dyDescent="0.25">
      <c r="A1486" s="318">
        <v>1461</v>
      </c>
      <c r="B1486" s="327"/>
      <c r="C1486" s="218">
        <v>44901</v>
      </c>
      <c r="D1486" s="218">
        <v>44907</v>
      </c>
      <c r="E1486" s="61" t="s">
        <v>16</v>
      </c>
      <c r="F1486" s="22">
        <v>202105191407643</v>
      </c>
      <c r="G1486" s="45"/>
      <c r="H1486" s="21" t="s">
        <v>138</v>
      </c>
      <c r="I1486" s="22">
        <v>202105191407643</v>
      </c>
      <c r="J1486" s="103" t="s">
        <v>163</v>
      </c>
      <c r="K1486" s="178"/>
      <c r="L1486" s="220" t="s">
        <v>142</v>
      </c>
      <c r="M1486" s="138"/>
      <c r="N1486" s="52" t="s">
        <v>193</v>
      </c>
      <c r="O1486" s="178"/>
      <c r="P1486" s="178" t="s">
        <v>150</v>
      </c>
      <c r="Q1486" s="52" t="s">
        <v>151</v>
      </c>
      <c r="R1486" s="178" t="s">
        <v>28</v>
      </c>
      <c r="S1486" s="222" t="s">
        <v>31</v>
      </c>
      <c r="T1486" s="140"/>
      <c r="U1486" s="175"/>
      <c r="V1486" s="21"/>
    </row>
    <row r="1487" spans="1:22" ht="16.5" customHeight="1" x14ac:dyDescent="0.25">
      <c r="A1487" s="318">
        <v>1462</v>
      </c>
      <c r="B1487" s="327"/>
      <c r="C1487" s="218">
        <v>44921</v>
      </c>
      <c r="D1487" s="21"/>
      <c r="E1487" s="21" t="s">
        <v>16</v>
      </c>
      <c r="F1487" s="22">
        <v>869696043532907</v>
      </c>
      <c r="G1487" s="61"/>
      <c r="H1487" s="21" t="s">
        <v>138</v>
      </c>
      <c r="I1487" s="149"/>
      <c r="J1487" s="103"/>
      <c r="K1487" s="138"/>
      <c r="L1487" s="184"/>
      <c r="M1487" s="150"/>
      <c r="N1487" s="150"/>
      <c r="O1487" s="138"/>
      <c r="P1487" s="138"/>
      <c r="Q1487" s="150" t="s">
        <v>70</v>
      </c>
      <c r="R1487" s="138"/>
      <c r="S1487" s="139"/>
      <c r="T1487" s="140"/>
      <c r="U1487" s="175"/>
      <c r="V1487" s="21"/>
    </row>
    <row r="1488" spans="1:22" ht="16.5" customHeight="1" x14ac:dyDescent="0.25">
      <c r="A1488" s="318">
        <v>1463</v>
      </c>
      <c r="B1488" s="327"/>
      <c r="C1488" s="218">
        <v>44921</v>
      </c>
      <c r="D1488" s="21"/>
      <c r="E1488" s="21" t="s">
        <v>16</v>
      </c>
      <c r="F1488" s="22">
        <v>861694037976113</v>
      </c>
      <c r="G1488" s="61"/>
      <c r="H1488" s="21" t="s">
        <v>138</v>
      </c>
      <c r="I1488" s="149"/>
      <c r="J1488" s="103"/>
      <c r="K1488" s="138"/>
      <c r="L1488" s="184"/>
      <c r="M1488" s="150"/>
      <c r="N1488" s="150"/>
      <c r="O1488" s="138"/>
      <c r="P1488" s="138"/>
      <c r="Q1488" s="150" t="s">
        <v>70</v>
      </c>
      <c r="R1488" s="138"/>
      <c r="S1488" s="139"/>
      <c r="T1488" s="140"/>
      <c r="U1488" s="175"/>
      <c r="V1488" s="21"/>
    </row>
    <row r="1489" spans="1:22" ht="16.5" customHeight="1" x14ac:dyDescent="0.25">
      <c r="A1489" s="318">
        <v>1464</v>
      </c>
      <c r="B1489" s="327"/>
      <c r="C1489" s="218">
        <v>44921</v>
      </c>
      <c r="D1489" s="21"/>
      <c r="E1489" s="21" t="s">
        <v>16</v>
      </c>
      <c r="F1489" s="22">
        <v>861694031765546</v>
      </c>
      <c r="G1489" s="61"/>
      <c r="H1489" s="21" t="s">
        <v>138</v>
      </c>
      <c r="I1489" s="149"/>
      <c r="J1489" s="103"/>
      <c r="K1489" s="138"/>
      <c r="L1489" s="138"/>
      <c r="M1489" s="138"/>
      <c r="N1489" s="150"/>
      <c r="O1489" s="138"/>
      <c r="P1489" s="138"/>
      <c r="Q1489" s="150" t="s">
        <v>70</v>
      </c>
      <c r="R1489" s="138"/>
      <c r="S1489" s="139"/>
      <c r="T1489" s="140"/>
      <c r="U1489" s="175"/>
      <c r="V1489" s="21"/>
    </row>
    <row r="1490" spans="1:22" ht="16.5" customHeight="1" x14ac:dyDescent="0.25">
      <c r="A1490" s="318">
        <v>1465</v>
      </c>
      <c r="B1490" s="327"/>
      <c r="C1490" s="218">
        <v>44921</v>
      </c>
      <c r="D1490" s="21"/>
      <c r="E1490" s="21" t="s">
        <v>16</v>
      </c>
      <c r="F1490" s="22">
        <v>861694037963137</v>
      </c>
      <c r="G1490" s="61"/>
      <c r="H1490" s="21" t="s">
        <v>138</v>
      </c>
      <c r="I1490" s="149"/>
      <c r="J1490" s="103"/>
      <c r="K1490" s="138"/>
      <c r="L1490" s="149"/>
      <c r="M1490" s="150"/>
      <c r="N1490" s="150"/>
      <c r="O1490" s="138"/>
      <c r="P1490" s="138"/>
      <c r="Q1490" s="150" t="s">
        <v>70</v>
      </c>
      <c r="R1490" s="138"/>
      <c r="S1490" s="139"/>
      <c r="T1490" s="140"/>
      <c r="U1490" s="175"/>
      <c r="V1490" s="21"/>
    </row>
    <row r="1491" spans="1:22" ht="16.5" customHeight="1" x14ac:dyDescent="0.25">
      <c r="A1491" s="318">
        <v>1466</v>
      </c>
      <c r="B1491" s="327"/>
      <c r="C1491" s="218">
        <v>44921</v>
      </c>
      <c r="D1491" s="21"/>
      <c r="E1491" s="21" t="s">
        <v>16</v>
      </c>
      <c r="F1491" s="22">
        <v>868345035589050</v>
      </c>
      <c r="G1491" s="61"/>
      <c r="H1491" s="21" t="s">
        <v>138</v>
      </c>
      <c r="I1491" s="153"/>
      <c r="J1491" s="103"/>
      <c r="K1491" s="138"/>
      <c r="L1491" s="149"/>
      <c r="M1491" s="138"/>
      <c r="N1491" s="150"/>
      <c r="O1491" s="138"/>
      <c r="P1491" s="138"/>
      <c r="Q1491" s="150" t="s">
        <v>70</v>
      </c>
      <c r="R1491" s="138"/>
      <c r="S1491" s="139"/>
      <c r="T1491" s="140"/>
      <c r="U1491" s="175"/>
      <c r="V1491" s="21"/>
    </row>
    <row r="1492" spans="1:22" ht="16.5" customHeight="1" x14ac:dyDescent="0.25">
      <c r="A1492" s="318">
        <v>1467</v>
      </c>
      <c r="B1492" s="327"/>
      <c r="C1492" s="218">
        <v>44921</v>
      </c>
      <c r="D1492" s="21"/>
      <c r="E1492" s="21" t="s">
        <v>16</v>
      </c>
      <c r="F1492" s="22">
        <v>864811037253775</v>
      </c>
      <c r="G1492" s="61"/>
      <c r="H1492" s="21" t="s">
        <v>138</v>
      </c>
      <c r="I1492" s="153"/>
      <c r="J1492" s="103"/>
      <c r="K1492" s="138"/>
      <c r="L1492" s="138"/>
      <c r="M1492" s="138"/>
      <c r="N1492" s="150"/>
      <c r="O1492" s="138"/>
      <c r="P1492" s="138"/>
      <c r="Q1492" s="150" t="s">
        <v>70</v>
      </c>
      <c r="R1492" s="138"/>
      <c r="S1492" s="139"/>
      <c r="T1492" s="140"/>
      <c r="U1492" s="175"/>
      <c r="V1492" s="21"/>
    </row>
    <row r="1493" spans="1:22" ht="16.5" customHeight="1" x14ac:dyDescent="0.25">
      <c r="A1493" s="318">
        <v>1468</v>
      </c>
      <c r="B1493" s="327"/>
      <c r="C1493" s="218">
        <v>44921</v>
      </c>
      <c r="D1493" s="21"/>
      <c r="E1493" s="21" t="s">
        <v>16</v>
      </c>
      <c r="F1493" s="22">
        <v>866104022160371</v>
      </c>
      <c r="G1493" s="61"/>
      <c r="H1493" s="21" t="s">
        <v>138</v>
      </c>
      <c r="I1493" s="414"/>
      <c r="J1493" s="103"/>
      <c r="K1493" s="138"/>
      <c r="L1493" s="138"/>
      <c r="M1493" s="150"/>
      <c r="N1493" s="150"/>
      <c r="O1493" s="138"/>
      <c r="P1493" s="138"/>
      <c r="Q1493" s="150" t="s">
        <v>70</v>
      </c>
      <c r="R1493" s="138"/>
      <c r="S1493" s="139"/>
      <c r="T1493" s="140"/>
      <c r="U1493" s="175"/>
      <c r="V1493" s="21"/>
    </row>
    <row r="1494" spans="1:22" ht="16.5" customHeight="1" x14ac:dyDescent="0.25">
      <c r="A1494" s="318">
        <v>1469</v>
      </c>
      <c r="B1494" s="327"/>
      <c r="C1494" s="218">
        <v>44921</v>
      </c>
      <c r="D1494" s="21"/>
      <c r="E1494" s="21" t="s">
        <v>16</v>
      </c>
      <c r="F1494" s="22">
        <v>861694031118357</v>
      </c>
      <c r="G1494" s="156"/>
      <c r="H1494" s="21" t="s">
        <v>138</v>
      </c>
      <c r="I1494" s="414"/>
      <c r="J1494" s="103"/>
      <c r="K1494" s="138"/>
      <c r="L1494" s="138"/>
      <c r="M1494" s="150"/>
      <c r="N1494" s="150"/>
      <c r="O1494" s="138"/>
      <c r="P1494" s="138"/>
      <c r="Q1494" s="150" t="s">
        <v>70</v>
      </c>
      <c r="R1494" s="138"/>
      <c r="S1494" s="139"/>
      <c r="T1494" s="140"/>
      <c r="U1494" s="175"/>
      <c r="V1494" s="21"/>
    </row>
    <row r="1495" spans="1:22" ht="16.5" customHeight="1" x14ac:dyDescent="0.25">
      <c r="A1495" s="318">
        <v>1470</v>
      </c>
      <c r="B1495" s="327"/>
      <c r="C1495" s="218">
        <v>44921</v>
      </c>
      <c r="D1495" s="21"/>
      <c r="E1495" s="21" t="s">
        <v>16</v>
      </c>
      <c r="F1495" s="22">
        <v>863586032920583</v>
      </c>
      <c r="G1495" s="156"/>
      <c r="H1495" s="21" t="s">
        <v>138</v>
      </c>
      <c r="I1495" s="414"/>
      <c r="J1495" s="103"/>
      <c r="K1495" s="138"/>
      <c r="L1495" s="138"/>
      <c r="M1495" s="150"/>
      <c r="N1495" s="150"/>
      <c r="O1495" s="138"/>
      <c r="P1495" s="138"/>
      <c r="Q1495" s="150" t="s">
        <v>70</v>
      </c>
      <c r="R1495" s="138"/>
      <c r="S1495" s="139"/>
      <c r="T1495" s="140"/>
      <c r="U1495" s="175"/>
      <c r="V1495" s="21"/>
    </row>
    <row r="1496" spans="1:22" ht="16.5" customHeight="1" x14ac:dyDescent="0.25">
      <c r="A1496" s="318">
        <v>1471</v>
      </c>
      <c r="B1496" s="327"/>
      <c r="C1496" s="218">
        <v>44921</v>
      </c>
      <c r="D1496" s="21"/>
      <c r="E1496" s="21" t="s">
        <v>16</v>
      </c>
      <c r="F1496" s="22">
        <v>862631037445797</v>
      </c>
      <c r="G1496" s="156"/>
      <c r="H1496" s="21" t="s">
        <v>138</v>
      </c>
      <c r="I1496" s="149"/>
      <c r="J1496" s="103"/>
      <c r="K1496" s="138"/>
      <c r="L1496" s="138"/>
      <c r="M1496" s="150"/>
      <c r="N1496" s="150"/>
      <c r="O1496" s="138"/>
      <c r="P1496" s="138"/>
      <c r="Q1496" s="150" t="s">
        <v>70</v>
      </c>
      <c r="R1496" s="138"/>
      <c r="S1496" s="139"/>
      <c r="T1496" s="140"/>
      <c r="U1496" s="175"/>
      <c r="V1496" s="21"/>
    </row>
    <row r="1497" spans="1:22" ht="19.5" customHeight="1" x14ac:dyDescent="0.25">
      <c r="A1497" s="318">
        <v>1472</v>
      </c>
      <c r="B1497" s="327"/>
      <c r="C1497" s="218">
        <v>44921</v>
      </c>
      <c r="D1497" s="21"/>
      <c r="E1497" s="21" t="s">
        <v>16</v>
      </c>
      <c r="F1497" s="22">
        <v>202103261225338</v>
      </c>
      <c r="G1497" s="156"/>
      <c r="H1497" s="21" t="s">
        <v>138</v>
      </c>
      <c r="I1497" s="48"/>
      <c r="J1497" s="103"/>
      <c r="K1497" s="150"/>
      <c r="L1497" s="208"/>
      <c r="M1497" s="150"/>
      <c r="N1497" s="150"/>
      <c r="O1497" s="138"/>
      <c r="P1497" s="138"/>
      <c r="Q1497" s="150" t="s">
        <v>70</v>
      </c>
      <c r="R1497" s="138"/>
      <c r="S1497" s="139"/>
      <c r="T1497" s="140"/>
      <c r="U1497" s="175"/>
      <c r="V1497" s="21"/>
    </row>
    <row r="1498" spans="1:22" ht="16.5" customHeight="1" x14ac:dyDescent="0.25">
      <c r="A1498" s="318">
        <v>1473</v>
      </c>
      <c r="B1498" s="327"/>
      <c r="C1498" s="218">
        <v>44921</v>
      </c>
      <c r="D1498" s="21"/>
      <c r="E1498" s="21" t="s">
        <v>16</v>
      </c>
      <c r="F1498" s="22">
        <v>861694031110701</v>
      </c>
      <c r="G1498" s="156"/>
      <c r="H1498" s="21" t="s">
        <v>138</v>
      </c>
      <c r="I1498" s="48"/>
      <c r="J1498" s="103"/>
      <c r="K1498" s="138"/>
      <c r="L1498" s="138"/>
      <c r="M1498" s="150"/>
      <c r="N1498" s="150"/>
      <c r="O1498" s="138"/>
      <c r="P1498" s="138"/>
      <c r="Q1498" s="150" t="s">
        <v>70</v>
      </c>
      <c r="R1498" s="138"/>
      <c r="S1498" s="139"/>
      <c r="T1498" s="140"/>
      <c r="U1498" s="175"/>
      <c r="V1498" s="21"/>
    </row>
    <row r="1499" spans="1:22" ht="16.5" customHeight="1" x14ac:dyDescent="0.25">
      <c r="A1499" s="318">
        <v>1474</v>
      </c>
      <c r="B1499" s="327"/>
      <c r="C1499" s="218">
        <v>44921</v>
      </c>
      <c r="D1499" s="21"/>
      <c r="E1499" s="21" t="s">
        <v>16</v>
      </c>
      <c r="F1499" s="22">
        <v>862631037478475</v>
      </c>
      <c r="G1499" s="156"/>
      <c r="H1499" s="21" t="s">
        <v>138</v>
      </c>
      <c r="I1499" s="48"/>
      <c r="J1499" s="103"/>
      <c r="K1499" s="138"/>
      <c r="L1499" s="138"/>
      <c r="M1499" s="150"/>
      <c r="N1499" s="150"/>
      <c r="O1499" s="138"/>
      <c r="P1499" s="138"/>
      <c r="Q1499" s="150" t="s">
        <v>70</v>
      </c>
      <c r="R1499" s="138"/>
      <c r="S1499" s="139"/>
      <c r="T1499" s="140"/>
      <c r="U1499" s="175"/>
      <c r="V1499" s="21"/>
    </row>
    <row r="1500" spans="1:22" ht="16.5" customHeight="1" x14ac:dyDescent="0.25">
      <c r="A1500" s="318">
        <v>1475</v>
      </c>
      <c r="B1500" s="327"/>
      <c r="C1500" s="218">
        <v>44921</v>
      </c>
      <c r="D1500" s="21"/>
      <c r="E1500" s="21" t="s">
        <v>16</v>
      </c>
      <c r="F1500" s="22">
        <v>868926033950178</v>
      </c>
      <c r="G1500" s="156"/>
      <c r="H1500" s="21" t="s">
        <v>138</v>
      </c>
      <c r="I1500" s="48"/>
      <c r="J1500" s="103"/>
      <c r="K1500" s="138"/>
      <c r="L1500" s="138"/>
      <c r="M1500" s="150"/>
      <c r="N1500" s="150"/>
      <c r="O1500" s="138"/>
      <c r="P1500" s="138"/>
      <c r="Q1500" s="150" t="s">
        <v>70</v>
      </c>
      <c r="R1500" s="138"/>
      <c r="S1500" s="139"/>
      <c r="T1500" s="140"/>
      <c r="U1500" s="175"/>
      <c r="V1500" s="21"/>
    </row>
    <row r="1501" spans="1:22" ht="16.5" customHeight="1" x14ac:dyDescent="0.25">
      <c r="A1501" s="318">
        <v>1476</v>
      </c>
      <c r="B1501" s="327"/>
      <c r="C1501" s="218">
        <v>44921</v>
      </c>
      <c r="D1501" s="21"/>
      <c r="E1501" s="21" t="s">
        <v>16</v>
      </c>
      <c r="F1501" s="22">
        <v>862631034723055</v>
      </c>
      <c r="G1501" s="156"/>
      <c r="H1501" s="21" t="s">
        <v>138</v>
      </c>
      <c r="I1501" s="48"/>
      <c r="J1501" s="103"/>
      <c r="K1501" s="138"/>
      <c r="L1501" s="138"/>
      <c r="M1501" s="150"/>
      <c r="N1501" s="150"/>
      <c r="O1501" s="138"/>
      <c r="P1501" s="138"/>
      <c r="Q1501" s="150" t="s">
        <v>70</v>
      </c>
      <c r="R1501" s="138"/>
      <c r="S1501" s="139"/>
      <c r="T1501" s="140"/>
      <c r="U1501" s="175"/>
      <c r="V1501" s="21"/>
    </row>
    <row r="1502" spans="1:22" ht="16.5" customHeight="1" x14ac:dyDescent="0.25">
      <c r="A1502" s="318">
        <v>1477</v>
      </c>
      <c r="B1502" s="327"/>
      <c r="C1502" s="218">
        <v>44921</v>
      </c>
      <c r="D1502" s="21"/>
      <c r="E1502" s="21" t="s">
        <v>16</v>
      </c>
      <c r="F1502" s="22">
        <v>861694031760059</v>
      </c>
      <c r="G1502" s="156"/>
      <c r="H1502" s="21" t="s">
        <v>138</v>
      </c>
      <c r="I1502" s="143"/>
      <c r="J1502" s="103"/>
      <c r="K1502" s="321"/>
      <c r="L1502" s="321"/>
      <c r="M1502" s="150"/>
      <c r="N1502" s="150"/>
      <c r="O1502" s="138"/>
      <c r="P1502" s="138"/>
      <c r="Q1502" s="150" t="s">
        <v>70</v>
      </c>
      <c r="R1502" s="138"/>
      <c r="S1502" s="139"/>
      <c r="T1502" s="140"/>
      <c r="U1502" s="175"/>
      <c r="V1502" s="21"/>
    </row>
    <row r="1503" spans="1:22" ht="16.5" customHeight="1" x14ac:dyDescent="0.25">
      <c r="A1503" s="318">
        <v>1478</v>
      </c>
      <c r="B1503" s="327"/>
      <c r="C1503" s="218">
        <v>44921</v>
      </c>
      <c r="D1503" s="21"/>
      <c r="E1503" s="21" t="s">
        <v>16</v>
      </c>
      <c r="F1503" s="22">
        <v>862631037515268</v>
      </c>
      <c r="G1503" s="156"/>
      <c r="H1503" s="21" t="s">
        <v>138</v>
      </c>
      <c r="I1503" s="143"/>
      <c r="J1503" s="103"/>
      <c r="K1503" s="138"/>
      <c r="L1503" s="321"/>
      <c r="M1503" s="150"/>
      <c r="N1503" s="150"/>
      <c r="O1503" s="138"/>
      <c r="P1503" s="138"/>
      <c r="Q1503" s="150" t="s">
        <v>70</v>
      </c>
      <c r="R1503" s="138"/>
      <c r="S1503" s="139"/>
      <c r="T1503" s="140"/>
      <c r="U1503" s="175"/>
      <c r="V1503" s="21"/>
    </row>
    <row r="1504" spans="1:22" ht="16.5" customHeight="1" x14ac:dyDescent="0.25">
      <c r="A1504" s="318">
        <v>1479</v>
      </c>
      <c r="B1504" s="327"/>
      <c r="C1504" s="218">
        <v>44921</v>
      </c>
      <c r="D1504" s="21"/>
      <c r="E1504" s="21" t="s">
        <v>16</v>
      </c>
      <c r="F1504" s="22">
        <v>861694030851636</v>
      </c>
      <c r="G1504" s="156"/>
      <c r="H1504" s="21" t="s">
        <v>138</v>
      </c>
      <c r="I1504" s="143"/>
      <c r="J1504" s="103"/>
      <c r="K1504" s="138"/>
      <c r="L1504" s="321"/>
      <c r="M1504" s="150"/>
      <c r="N1504" s="150"/>
      <c r="O1504" s="138"/>
      <c r="P1504" s="138"/>
      <c r="Q1504" s="150" t="s">
        <v>70</v>
      </c>
      <c r="R1504" s="138"/>
      <c r="S1504" s="139"/>
      <c r="T1504" s="140"/>
      <c r="U1504" s="175"/>
      <c r="V1504" s="21"/>
    </row>
    <row r="1505" spans="1:22" ht="16.5" customHeight="1" x14ac:dyDescent="0.25">
      <c r="A1505" s="318">
        <v>1480</v>
      </c>
      <c r="B1505" s="327"/>
      <c r="C1505" s="218">
        <v>44921</v>
      </c>
      <c r="D1505" s="21"/>
      <c r="E1505" s="21" t="s">
        <v>16</v>
      </c>
      <c r="F1505" s="22">
        <v>863586034552350</v>
      </c>
      <c r="G1505" s="156"/>
      <c r="H1505" s="21" t="s">
        <v>138</v>
      </c>
      <c r="I1505" s="143"/>
      <c r="J1505" s="103"/>
      <c r="K1505" s="138"/>
      <c r="L1505" s="321"/>
      <c r="M1505" s="150"/>
      <c r="N1505" s="150"/>
      <c r="O1505" s="138"/>
      <c r="P1505" s="138"/>
      <c r="Q1505" s="150" t="s">
        <v>70</v>
      </c>
      <c r="R1505" s="138"/>
      <c r="S1505" s="139"/>
      <c r="T1505" s="140"/>
      <c r="U1505" s="175"/>
      <c r="V1505" s="21"/>
    </row>
    <row r="1506" spans="1:22" ht="16.5" customHeight="1" x14ac:dyDescent="0.25">
      <c r="A1506" s="318">
        <v>1481</v>
      </c>
      <c r="B1506" s="327"/>
      <c r="C1506" s="218">
        <v>44921</v>
      </c>
      <c r="D1506" s="21"/>
      <c r="E1506" s="21" t="s">
        <v>16</v>
      </c>
      <c r="F1506" s="22">
        <v>861694037943964</v>
      </c>
      <c r="G1506" s="156"/>
      <c r="H1506" s="21" t="s">
        <v>138</v>
      </c>
      <c r="I1506" s="143"/>
      <c r="J1506" s="103"/>
      <c r="K1506" s="138"/>
      <c r="L1506" s="321"/>
      <c r="M1506" s="150"/>
      <c r="N1506" s="150"/>
      <c r="O1506" s="138"/>
      <c r="P1506" s="138"/>
      <c r="Q1506" s="150" t="s">
        <v>70</v>
      </c>
      <c r="R1506" s="138"/>
      <c r="S1506" s="139"/>
      <c r="T1506" s="140"/>
      <c r="U1506" s="175"/>
      <c r="V1506" s="21"/>
    </row>
    <row r="1507" spans="1:22" ht="16.5" customHeight="1" x14ac:dyDescent="0.25">
      <c r="A1507" s="318">
        <v>1482</v>
      </c>
      <c r="B1507" s="327"/>
      <c r="C1507" s="218">
        <v>44896</v>
      </c>
      <c r="D1507" s="218">
        <v>44896</v>
      </c>
      <c r="E1507" s="21" t="s">
        <v>38</v>
      </c>
      <c r="F1507" s="22">
        <v>868183034533138</v>
      </c>
      <c r="G1507" s="45"/>
      <c r="H1507" s="21" t="s">
        <v>138</v>
      </c>
      <c r="I1507" s="21"/>
      <c r="J1507" s="219" t="s">
        <v>158</v>
      </c>
      <c r="K1507" s="178"/>
      <c r="L1507" s="220"/>
      <c r="M1507" s="52" t="s">
        <v>160</v>
      </c>
      <c r="N1507" s="52" t="s">
        <v>716</v>
      </c>
      <c r="O1507" s="178"/>
      <c r="P1507" s="178" t="s">
        <v>150</v>
      </c>
      <c r="Q1507" s="52" t="s">
        <v>151</v>
      </c>
      <c r="R1507" s="178" t="s">
        <v>28</v>
      </c>
      <c r="S1507" s="222" t="s">
        <v>31</v>
      </c>
      <c r="T1507" s="140"/>
      <c r="U1507" s="175"/>
      <c r="V1507" s="21"/>
    </row>
    <row r="1508" spans="1:22" ht="16.5" customHeight="1" x14ac:dyDescent="0.25">
      <c r="A1508" s="318">
        <v>1483</v>
      </c>
      <c r="B1508" s="327"/>
      <c r="C1508" s="218">
        <v>44896</v>
      </c>
      <c r="D1508" s="218">
        <v>44896</v>
      </c>
      <c r="E1508" s="21" t="s">
        <v>38</v>
      </c>
      <c r="F1508" s="22">
        <v>868183038538968</v>
      </c>
      <c r="G1508" s="45"/>
      <c r="H1508" s="21" t="s">
        <v>138</v>
      </c>
      <c r="I1508" s="21"/>
      <c r="J1508" s="219" t="s">
        <v>158</v>
      </c>
      <c r="K1508" s="178"/>
      <c r="L1508" s="220"/>
      <c r="M1508" s="52" t="s">
        <v>160</v>
      </c>
      <c r="N1508" s="52" t="s">
        <v>716</v>
      </c>
      <c r="O1508" s="178"/>
      <c r="P1508" s="178" t="s">
        <v>150</v>
      </c>
      <c r="Q1508" s="52" t="s">
        <v>151</v>
      </c>
      <c r="R1508" s="178" t="s">
        <v>28</v>
      </c>
      <c r="S1508" s="222" t="s">
        <v>31</v>
      </c>
      <c r="T1508" s="140"/>
      <c r="U1508" s="175"/>
      <c r="V1508" s="21"/>
    </row>
    <row r="1509" spans="1:22" ht="16.5" customHeight="1" x14ac:dyDescent="0.25">
      <c r="A1509" s="318">
        <v>1484</v>
      </c>
      <c r="B1509" s="327"/>
      <c r="C1509" s="218">
        <v>44901</v>
      </c>
      <c r="D1509" s="218">
        <v>44902</v>
      </c>
      <c r="E1509" s="21" t="s">
        <v>38</v>
      </c>
      <c r="F1509" s="22">
        <v>860157040208073</v>
      </c>
      <c r="G1509" s="45"/>
      <c r="H1509" s="21" t="s">
        <v>138</v>
      </c>
      <c r="I1509" s="21"/>
      <c r="J1509" s="219" t="s">
        <v>215</v>
      </c>
      <c r="K1509" s="178" t="s">
        <v>1405</v>
      </c>
      <c r="L1509" s="220" t="s">
        <v>522</v>
      </c>
      <c r="M1509" s="52" t="s">
        <v>160</v>
      </c>
      <c r="N1509" s="52" t="s">
        <v>1406</v>
      </c>
      <c r="O1509" s="178"/>
      <c r="P1509" s="178" t="s">
        <v>150</v>
      </c>
      <c r="Q1509" s="52" t="s">
        <v>151</v>
      </c>
      <c r="R1509" s="178" t="s">
        <v>23</v>
      </c>
      <c r="S1509" s="222" t="s">
        <v>27</v>
      </c>
      <c r="T1509" s="140"/>
      <c r="U1509" s="175"/>
      <c r="V1509" s="21"/>
    </row>
    <row r="1510" spans="1:22" ht="16.5" customHeight="1" x14ac:dyDescent="0.25">
      <c r="A1510" s="318">
        <v>1485</v>
      </c>
      <c r="B1510" s="327"/>
      <c r="C1510" s="218">
        <v>44907</v>
      </c>
      <c r="D1510" s="218">
        <v>44912</v>
      </c>
      <c r="E1510" s="21" t="s">
        <v>38</v>
      </c>
      <c r="F1510" s="22">
        <v>868183038557984</v>
      </c>
      <c r="G1510" s="45"/>
      <c r="H1510" s="21" t="s">
        <v>138</v>
      </c>
      <c r="I1510" s="21"/>
      <c r="J1510" s="219" t="s">
        <v>184</v>
      </c>
      <c r="K1510" s="178" t="s">
        <v>1405</v>
      </c>
      <c r="L1510" s="178" t="s">
        <v>160</v>
      </c>
      <c r="M1510" s="52"/>
      <c r="N1510" s="52" t="s">
        <v>1406</v>
      </c>
      <c r="O1510" s="178"/>
      <c r="P1510" s="178" t="s">
        <v>150</v>
      </c>
      <c r="Q1510" s="52" t="s">
        <v>151</v>
      </c>
      <c r="R1510" s="178" t="s">
        <v>23</v>
      </c>
      <c r="S1510" s="222" t="s">
        <v>27</v>
      </c>
      <c r="T1510" s="140"/>
      <c r="U1510" s="175"/>
      <c r="V1510" s="21"/>
    </row>
    <row r="1511" spans="1:22" ht="16.5" customHeight="1" x14ac:dyDescent="0.25">
      <c r="A1511" s="318">
        <v>1486</v>
      </c>
      <c r="B1511" s="327"/>
      <c r="C1511" s="218">
        <v>44912</v>
      </c>
      <c r="D1511" s="218">
        <v>44912</v>
      </c>
      <c r="E1511" s="21" t="s">
        <v>38</v>
      </c>
      <c r="F1511" s="22">
        <v>868183033796041</v>
      </c>
      <c r="G1511" s="45"/>
      <c r="H1511" s="21" t="s">
        <v>138</v>
      </c>
      <c r="I1511" s="21"/>
      <c r="J1511" s="219" t="s">
        <v>287</v>
      </c>
      <c r="K1511" s="178" t="s">
        <v>1405</v>
      </c>
      <c r="L1511" s="22" t="s">
        <v>1407</v>
      </c>
      <c r="M1511" s="178" t="s">
        <v>160</v>
      </c>
      <c r="N1511" s="52" t="s">
        <v>1408</v>
      </c>
      <c r="O1511" s="178"/>
      <c r="P1511" s="178" t="s">
        <v>150</v>
      </c>
      <c r="Q1511" s="52" t="s">
        <v>151</v>
      </c>
      <c r="R1511" s="178" t="s">
        <v>71</v>
      </c>
      <c r="S1511" s="222" t="s">
        <v>152</v>
      </c>
      <c r="T1511" s="140"/>
      <c r="U1511" s="175"/>
      <c r="V1511" s="21"/>
    </row>
    <row r="1512" spans="1:22" ht="16.5" customHeight="1" x14ac:dyDescent="0.25">
      <c r="A1512" s="318">
        <v>1487</v>
      </c>
      <c r="B1512" s="327"/>
      <c r="C1512" s="218">
        <v>44921</v>
      </c>
      <c r="D1512" s="218"/>
      <c r="E1512" s="21" t="s">
        <v>38</v>
      </c>
      <c r="F1512" s="22">
        <v>868183034550652</v>
      </c>
      <c r="G1512" s="21"/>
      <c r="H1512" s="21" t="s">
        <v>138</v>
      </c>
      <c r="I1512" s="233"/>
      <c r="J1512" s="219"/>
      <c r="K1512" s="178"/>
      <c r="L1512" s="22"/>
      <c r="M1512" s="52"/>
      <c r="N1512" s="52"/>
      <c r="O1512" s="178"/>
      <c r="P1512" s="178"/>
      <c r="Q1512" s="150" t="s">
        <v>70</v>
      </c>
      <c r="R1512" s="178"/>
      <c r="S1512" s="222"/>
      <c r="T1512" s="140"/>
      <c r="U1512" s="175"/>
      <c r="V1512" s="21"/>
    </row>
    <row r="1513" spans="1:22" ht="16.5" customHeight="1" x14ac:dyDescent="0.25">
      <c r="A1513" s="318">
        <v>1488</v>
      </c>
      <c r="B1513" s="327"/>
      <c r="C1513" s="218">
        <v>44921</v>
      </c>
      <c r="D1513" s="205"/>
      <c r="E1513" s="21" t="s">
        <v>38</v>
      </c>
      <c r="F1513" s="22">
        <v>868183038093006</v>
      </c>
      <c r="G1513" s="148"/>
      <c r="H1513" s="21" t="s">
        <v>138</v>
      </c>
      <c r="I1513" s="49"/>
      <c r="J1513" s="103"/>
      <c r="K1513" s="138"/>
      <c r="L1513" s="138"/>
      <c r="M1513" s="150"/>
      <c r="N1513" s="150"/>
      <c r="O1513" s="138"/>
      <c r="P1513" s="138"/>
      <c r="Q1513" s="150" t="s">
        <v>70</v>
      </c>
      <c r="R1513" s="138"/>
      <c r="S1513" s="139"/>
      <c r="T1513" s="140"/>
      <c r="U1513" s="175"/>
      <c r="V1513" s="21"/>
    </row>
    <row r="1514" spans="1:22" ht="16.5" customHeight="1" x14ac:dyDescent="0.25">
      <c r="A1514" s="318">
        <v>1489</v>
      </c>
      <c r="B1514" s="327"/>
      <c r="C1514" s="218">
        <v>44921</v>
      </c>
      <c r="D1514" s="205"/>
      <c r="E1514" s="21" t="s">
        <v>38</v>
      </c>
      <c r="F1514" s="22">
        <v>862205051298654</v>
      </c>
      <c r="G1514" s="148"/>
      <c r="H1514" s="21" t="s">
        <v>138</v>
      </c>
      <c r="I1514" s="156"/>
      <c r="J1514" s="103"/>
      <c r="K1514" s="138"/>
      <c r="L1514" s="138"/>
      <c r="M1514" s="150"/>
      <c r="N1514" s="150"/>
      <c r="O1514" s="138"/>
      <c r="P1514" s="138"/>
      <c r="Q1514" s="150" t="s">
        <v>70</v>
      </c>
      <c r="R1514" s="138"/>
      <c r="S1514" s="139"/>
      <c r="T1514" s="140"/>
      <c r="U1514" s="175"/>
      <c r="V1514" s="21"/>
    </row>
    <row r="1515" spans="1:22" ht="16.5" customHeight="1" x14ac:dyDescent="0.25">
      <c r="A1515" s="318">
        <v>1490</v>
      </c>
      <c r="B1515" s="327"/>
      <c r="C1515" s="218">
        <v>44921</v>
      </c>
      <c r="D1515" s="205"/>
      <c r="E1515" s="21" t="s">
        <v>38</v>
      </c>
      <c r="F1515" s="22">
        <v>868183038527797</v>
      </c>
      <c r="G1515" s="156"/>
      <c r="H1515" s="21" t="s">
        <v>138</v>
      </c>
      <c r="I1515" s="156"/>
      <c r="J1515" s="103"/>
      <c r="K1515" s="138"/>
      <c r="L1515" s="138"/>
      <c r="M1515" s="150"/>
      <c r="N1515" s="150"/>
      <c r="O1515" s="138"/>
      <c r="P1515" s="138"/>
      <c r="Q1515" s="150" t="s">
        <v>70</v>
      </c>
      <c r="R1515" s="138"/>
      <c r="S1515" s="139"/>
      <c r="T1515" s="140"/>
      <c r="U1515" s="175"/>
      <c r="V1515" s="21"/>
    </row>
    <row r="1516" spans="1:22" ht="16.5" customHeight="1" x14ac:dyDescent="0.25">
      <c r="A1516" s="318">
        <v>1491</v>
      </c>
      <c r="B1516" s="327"/>
      <c r="C1516" s="218">
        <v>44921</v>
      </c>
      <c r="D1516" s="205"/>
      <c r="E1516" s="21" t="s">
        <v>38</v>
      </c>
      <c r="F1516" s="22">
        <v>868183038077983</v>
      </c>
      <c r="G1516" s="156"/>
      <c r="H1516" s="21" t="s">
        <v>138</v>
      </c>
      <c r="I1516" s="156"/>
      <c r="J1516" s="103"/>
      <c r="K1516" s="138"/>
      <c r="L1516" s="138"/>
      <c r="M1516" s="150"/>
      <c r="N1516" s="150"/>
      <c r="O1516" s="138"/>
      <c r="P1516" s="138"/>
      <c r="Q1516" s="150" t="s">
        <v>70</v>
      </c>
      <c r="R1516" s="138"/>
      <c r="S1516" s="139"/>
      <c r="T1516" s="140"/>
      <c r="U1516" s="175"/>
      <c r="V1516" s="21"/>
    </row>
    <row r="1517" spans="1:22" ht="16.5" customHeight="1" x14ac:dyDescent="0.25">
      <c r="A1517" s="318">
        <v>1492</v>
      </c>
      <c r="B1517" s="327"/>
      <c r="C1517" s="218">
        <v>44921</v>
      </c>
      <c r="D1517" s="205"/>
      <c r="E1517" s="21" t="s">
        <v>38</v>
      </c>
      <c r="F1517" s="22">
        <v>868183037843112</v>
      </c>
      <c r="G1517" s="156"/>
      <c r="H1517" s="21" t="s">
        <v>138</v>
      </c>
      <c r="I1517" s="148"/>
      <c r="J1517" s="103"/>
      <c r="K1517" s="138"/>
      <c r="L1517" s="138"/>
      <c r="M1517" s="150"/>
      <c r="N1517" s="150"/>
      <c r="O1517" s="138"/>
      <c r="P1517" s="138"/>
      <c r="Q1517" s="150" t="s">
        <v>70</v>
      </c>
      <c r="R1517" s="138"/>
      <c r="S1517" s="139"/>
      <c r="T1517" s="140"/>
      <c r="U1517" s="175"/>
      <c r="V1517" s="21"/>
    </row>
    <row r="1518" spans="1:22" ht="16.5" customHeight="1" x14ac:dyDescent="0.25">
      <c r="A1518" s="318">
        <v>1493</v>
      </c>
      <c r="B1518" s="327"/>
      <c r="C1518" s="218">
        <v>44921</v>
      </c>
      <c r="D1518" s="205"/>
      <c r="E1518" s="21" t="s">
        <v>38</v>
      </c>
      <c r="F1518" s="22">
        <v>868183037858763</v>
      </c>
      <c r="G1518" s="156"/>
      <c r="H1518" s="21" t="s">
        <v>138</v>
      </c>
      <c r="I1518" s="138"/>
      <c r="J1518" s="103"/>
      <c r="K1518" s="150"/>
      <c r="L1518" s="208"/>
      <c r="M1518" s="150"/>
      <c r="N1518" s="150"/>
      <c r="O1518" s="138"/>
      <c r="P1518" s="138"/>
      <c r="Q1518" s="150" t="s">
        <v>70</v>
      </c>
      <c r="R1518" s="138"/>
      <c r="S1518" s="139"/>
      <c r="T1518" s="140"/>
      <c r="U1518" s="175"/>
      <c r="V1518" s="21"/>
    </row>
    <row r="1519" spans="1:22" ht="16.5" customHeight="1" x14ac:dyDescent="0.25">
      <c r="A1519" s="318">
        <v>1494</v>
      </c>
      <c r="B1519" s="327"/>
      <c r="C1519" s="218">
        <v>44921</v>
      </c>
      <c r="D1519" s="205"/>
      <c r="E1519" s="21" t="s">
        <v>38</v>
      </c>
      <c r="F1519" s="22">
        <v>868183033792552</v>
      </c>
      <c r="G1519" s="156"/>
      <c r="H1519" s="21" t="s">
        <v>138</v>
      </c>
      <c r="I1519" s="138"/>
      <c r="J1519" s="103"/>
      <c r="K1519" s="138"/>
      <c r="L1519" s="138"/>
      <c r="M1519" s="150"/>
      <c r="N1519" s="150"/>
      <c r="O1519" s="138"/>
      <c r="P1519" s="138"/>
      <c r="Q1519" s="150" t="s">
        <v>70</v>
      </c>
      <c r="R1519" s="138"/>
      <c r="S1519" s="139"/>
      <c r="T1519" s="140"/>
      <c r="U1519" s="175"/>
      <c r="V1519" s="21"/>
    </row>
    <row r="1520" spans="1:22" ht="16.5" customHeight="1" x14ac:dyDescent="0.25">
      <c r="A1520" s="318">
        <v>1495</v>
      </c>
      <c r="B1520" s="327"/>
      <c r="C1520" s="218">
        <v>44921</v>
      </c>
      <c r="D1520" s="205"/>
      <c r="E1520" s="21" t="s">
        <v>38</v>
      </c>
      <c r="F1520" s="22">
        <v>860157040195445</v>
      </c>
      <c r="G1520" s="156"/>
      <c r="H1520" s="21" t="s">
        <v>138</v>
      </c>
      <c r="I1520" s="138"/>
      <c r="J1520" s="103"/>
      <c r="K1520" s="138"/>
      <c r="L1520" s="138"/>
      <c r="M1520" s="150"/>
      <c r="N1520" s="150"/>
      <c r="O1520" s="138"/>
      <c r="P1520" s="138"/>
      <c r="Q1520" s="150" t="s">
        <v>70</v>
      </c>
      <c r="R1520" s="138"/>
      <c r="S1520" s="139"/>
      <c r="T1520" s="140"/>
      <c r="U1520" s="175"/>
      <c r="V1520" s="21"/>
    </row>
    <row r="1521" spans="1:22" ht="16.5" customHeight="1" x14ac:dyDescent="0.25">
      <c r="A1521" s="318">
        <v>1496</v>
      </c>
      <c r="B1521" s="327"/>
      <c r="C1521" s="218">
        <v>44921</v>
      </c>
      <c r="D1521" s="205"/>
      <c r="E1521" s="21" t="s">
        <v>38</v>
      </c>
      <c r="F1521" s="22">
        <v>868183034533989</v>
      </c>
      <c r="G1521" s="156"/>
      <c r="H1521" s="21" t="s">
        <v>138</v>
      </c>
      <c r="I1521" s="138"/>
      <c r="J1521" s="103"/>
      <c r="K1521" s="138"/>
      <c r="L1521" s="138"/>
      <c r="M1521" s="150"/>
      <c r="N1521" s="150"/>
      <c r="O1521" s="138"/>
      <c r="P1521" s="138"/>
      <c r="Q1521" s="150" t="s">
        <v>70</v>
      </c>
      <c r="R1521" s="138"/>
      <c r="S1521" s="139"/>
      <c r="T1521" s="140"/>
      <c r="U1521" s="175"/>
      <c r="V1521" s="21"/>
    </row>
    <row r="1522" spans="1:22" ht="16.5" customHeight="1" x14ac:dyDescent="0.25">
      <c r="A1522" s="318">
        <v>1497</v>
      </c>
      <c r="B1522" s="327"/>
      <c r="C1522" s="218">
        <v>44921</v>
      </c>
      <c r="D1522" s="205"/>
      <c r="E1522" s="21" t="s">
        <v>38</v>
      </c>
      <c r="F1522" s="22">
        <v>868183038608902</v>
      </c>
      <c r="G1522" s="156"/>
      <c r="H1522" s="21" t="s">
        <v>138</v>
      </c>
      <c r="I1522" s="138"/>
      <c r="J1522" s="103"/>
      <c r="K1522" s="138"/>
      <c r="L1522" s="138"/>
      <c r="M1522" s="150"/>
      <c r="N1522" s="150"/>
      <c r="O1522" s="138"/>
      <c r="P1522" s="138"/>
      <c r="Q1522" s="150" t="s">
        <v>70</v>
      </c>
      <c r="R1522" s="138"/>
      <c r="S1522" s="139"/>
      <c r="T1522" s="140"/>
      <c r="U1522" s="175"/>
      <c r="V1522" s="21"/>
    </row>
    <row r="1523" spans="1:22" ht="16.5" customHeight="1" x14ac:dyDescent="0.25">
      <c r="A1523" s="318">
        <v>1498</v>
      </c>
      <c r="B1523" s="327"/>
      <c r="C1523" s="218">
        <v>44921</v>
      </c>
      <c r="D1523" s="205"/>
      <c r="E1523" s="21" t="s">
        <v>38</v>
      </c>
      <c r="F1523" s="22">
        <v>868183037808321</v>
      </c>
      <c r="G1523" s="156"/>
      <c r="H1523" s="21" t="s">
        <v>138</v>
      </c>
      <c r="I1523" s="321"/>
      <c r="J1523" s="103"/>
      <c r="K1523" s="321"/>
      <c r="L1523" s="321"/>
      <c r="M1523" s="150"/>
      <c r="N1523" s="150"/>
      <c r="O1523" s="138"/>
      <c r="P1523" s="138"/>
      <c r="Q1523" s="150" t="s">
        <v>70</v>
      </c>
      <c r="R1523" s="138"/>
      <c r="S1523" s="139"/>
      <c r="T1523" s="140"/>
      <c r="U1523" s="175"/>
      <c r="V1523" s="21"/>
    </row>
    <row r="1524" spans="1:22" ht="16.5" customHeight="1" x14ac:dyDescent="0.25">
      <c r="A1524" s="318">
        <v>1499</v>
      </c>
      <c r="B1524" s="327"/>
      <c r="C1524" s="218">
        <v>44921</v>
      </c>
      <c r="D1524" s="205"/>
      <c r="E1524" s="21" t="s">
        <v>38</v>
      </c>
      <c r="F1524" s="22">
        <v>868183037811648</v>
      </c>
      <c r="G1524" s="156"/>
      <c r="H1524" s="21" t="s">
        <v>138</v>
      </c>
      <c r="I1524" s="321"/>
      <c r="J1524" s="103"/>
      <c r="K1524" s="138"/>
      <c r="L1524" s="321"/>
      <c r="M1524" s="150"/>
      <c r="N1524" s="150"/>
      <c r="O1524" s="138"/>
      <c r="P1524" s="138"/>
      <c r="Q1524" s="150" t="s">
        <v>70</v>
      </c>
      <c r="R1524" s="138"/>
      <c r="S1524" s="139"/>
      <c r="T1524" s="140"/>
      <c r="U1524" s="175"/>
      <c r="V1524" s="21"/>
    </row>
    <row r="1525" spans="1:22" ht="16.5" customHeight="1" x14ac:dyDescent="0.25">
      <c r="A1525" s="318">
        <v>1500</v>
      </c>
      <c r="B1525" s="327"/>
      <c r="C1525" s="218">
        <v>44921</v>
      </c>
      <c r="D1525" s="205"/>
      <c r="E1525" s="21" t="s">
        <v>38</v>
      </c>
      <c r="F1525" s="22">
        <v>868183038090465</v>
      </c>
      <c r="G1525" s="156"/>
      <c r="H1525" s="21" t="s">
        <v>138</v>
      </c>
      <c r="I1525" s="321"/>
      <c r="J1525" s="103"/>
      <c r="K1525" s="138"/>
      <c r="L1525" s="321"/>
      <c r="M1525" s="150"/>
      <c r="N1525" s="150"/>
      <c r="O1525" s="138"/>
      <c r="P1525" s="138"/>
      <c r="Q1525" s="150" t="s">
        <v>70</v>
      </c>
      <c r="R1525" s="138"/>
      <c r="S1525" s="139"/>
      <c r="T1525" s="140"/>
      <c r="U1525" s="175"/>
      <c r="V1525" s="21"/>
    </row>
    <row r="1526" spans="1:22" ht="16.5" customHeight="1" x14ac:dyDescent="0.25">
      <c r="A1526" s="318">
        <v>1501</v>
      </c>
      <c r="B1526" s="327"/>
      <c r="C1526" s="218">
        <v>44921</v>
      </c>
      <c r="D1526" s="205"/>
      <c r="E1526" s="21" t="s">
        <v>38</v>
      </c>
      <c r="F1526" s="22">
        <v>862205051175411</v>
      </c>
      <c r="G1526" s="156"/>
      <c r="H1526" s="21" t="s">
        <v>138</v>
      </c>
      <c r="I1526" s="321"/>
      <c r="J1526" s="103"/>
      <c r="K1526" s="138"/>
      <c r="L1526" s="321"/>
      <c r="M1526" s="150"/>
      <c r="N1526" s="150"/>
      <c r="O1526" s="138"/>
      <c r="P1526" s="138"/>
      <c r="Q1526" s="150" t="s">
        <v>70</v>
      </c>
      <c r="R1526" s="138"/>
      <c r="S1526" s="139"/>
      <c r="T1526" s="140"/>
      <c r="U1526" s="175"/>
      <c r="V1526" s="21"/>
    </row>
    <row r="1527" spans="1:22" ht="16.5" customHeight="1" x14ac:dyDescent="0.25">
      <c r="A1527" s="318">
        <v>1502</v>
      </c>
      <c r="B1527" s="327"/>
      <c r="C1527" s="218">
        <v>44921</v>
      </c>
      <c r="D1527" s="205"/>
      <c r="E1527" s="21" t="s">
        <v>38</v>
      </c>
      <c r="F1527" s="22">
        <v>868183038077959</v>
      </c>
      <c r="G1527" s="156"/>
      <c r="H1527" s="21" t="s">
        <v>138</v>
      </c>
      <c r="I1527" s="321"/>
      <c r="J1527" s="103"/>
      <c r="K1527" s="138"/>
      <c r="L1527" s="321"/>
      <c r="M1527" s="150"/>
      <c r="N1527" s="150"/>
      <c r="O1527" s="138"/>
      <c r="P1527" s="138"/>
      <c r="Q1527" s="150" t="s">
        <v>70</v>
      </c>
      <c r="R1527" s="138"/>
      <c r="S1527" s="139"/>
      <c r="T1527" s="140"/>
      <c r="U1527" s="175"/>
      <c r="V1527" s="21"/>
    </row>
    <row r="1528" spans="1:22" ht="16.5" customHeight="1" x14ac:dyDescent="0.25">
      <c r="A1528" s="318">
        <v>1503</v>
      </c>
      <c r="B1528" s="327"/>
      <c r="C1528" s="218">
        <v>44921</v>
      </c>
      <c r="D1528" s="205"/>
      <c r="E1528" s="21" t="s">
        <v>38</v>
      </c>
      <c r="F1528" s="22">
        <v>868183035889471</v>
      </c>
      <c r="G1528" s="156"/>
      <c r="H1528" s="21" t="s">
        <v>138</v>
      </c>
      <c r="I1528" s="321"/>
      <c r="J1528" s="103"/>
      <c r="K1528" s="138"/>
      <c r="L1528" s="321"/>
      <c r="M1528" s="150"/>
      <c r="N1528" s="150"/>
      <c r="O1528" s="138"/>
      <c r="P1528" s="138"/>
      <c r="Q1528" s="150" t="s">
        <v>70</v>
      </c>
      <c r="R1528" s="138"/>
      <c r="S1528" s="139"/>
      <c r="T1528" s="140"/>
      <c r="U1528" s="175"/>
      <c r="V1528" s="21"/>
    </row>
    <row r="1529" spans="1:22" ht="16.5" customHeight="1" x14ac:dyDescent="0.25">
      <c r="A1529" s="318">
        <v>1504</v>
      </c>
      <c r="B1529" s="327"/>
      <c r="C1529" s="218">
        <v>44921</v>
      </c>
      <c r="D1529" s="205"/>
      <c r="E1529" s="21" t="s">
        <v>38</v>
      </c>
      <c r="F1529" s="22">
        <v>868183037834327</v>
      </c>
      <c r="G1529" s="156"/>
      <c r="H1529" s="21" t="s">
        <v>138</v>
      </c>
      <c r="I1529" s="138"/>
      <c r="J1529" s="103"/>
      <c r="K1529" s="138"/>
      <c r="L1529" s="138"/>
      <c r="M1529" s="150"/>
      <c r="N1529" s="150"/>
      <c r="O1529" s="138"/>
      <c r="P1529" s="138"/>
      <c r="Q1529" s="150" t="s">
        <v>70</v>
      </c>
      <c r="R1529" s="138"/>
      <c r="S1529" s="139"/>
      <c r="T1529" s="140"/>
      <c r="U1529" s="175"/>
      <c r="V1529" s="21"/>
    </row>
    <row r="1530" spans="1:22" ht="16.5" customHeight="1" x14ac:dyDescent="0.25">
      <c r="A1530" s="318">
        <v>1505</v>
      </c>
      <c r="B1530" s="327"/>
      <c r="C1530" s="218">
        <v>44921</v>
      </c>
      <c r="D1530" s="205"/>
      <c r="E1530" s="21" t="s">
        <v>38</v>
      </c>
      <c r="F1530" s="22">
        <v>868183034523931</v>
      </c>
      <c r="G1530" s="156"/>
      <c r="H1530" s="21" t="s">
        <v>138</v>
      </c>
      <c r="I1530" s="138"/>
      <c r="J1530" s="103"/>
      <c r="K1530" s="138"/>
      <c r="L1530" s="138"/>
      <c r="M1530" s="150"/>
      <c r="N1530" s="150"/>
      <c r="O1530" s="138"/>
      <c r="P1530" s="138"/>
      <c r="Q1530" s="150" t="s">
        <v>70</v>
      </c>
      <c r="R1530" s="138"/>
      <c r="S1530" s="139"/>
      <c r="T1530" s="140"/>
      <c r="U1530" s="175"/>
      <c r="V1530" s="21"/>
    </row>
    <row r="1531" spans="1:22" ht="16.5" customHeight="1" x14ac:dyDescent="0.25">
      <c r="A1531" s="318">
        <v>1506</v>
      </c>
      <c r="B1531" s="327"/>
      <c r="C1531" s="218">
        <v>44921</v>
      </c>
      <c r="D1531" s="205"/>
      <c r="E1531" s="21" t="s">
        <v>38</v>
      </c>
      <c r="F1531" s="22">
        <v>868345035660232</v>
      </c>
      <c r="G1531" s="156"/>
      <c r="H1531" s="21" t="s">
        <v>138</v>
      </c>
      <c r="I1531" s="138"/>
      <c r="J1531" s="103"/>
      <c r="K1531" s="138"/>
      <c r="L1531" s="138"/>
      <c r="M1531" s="150"/>
      <c r="N1531" s="150"/>
      <c r="O1531" s="138"/>
      <c r="P1531" s="138"/>
      <c r="Q1531" s="150" t="s">
        <v>70</v>
      </c>
      <c r="R1531" s="138"/>
      <c r="S1531" s="139"/>
      <c r="T1531" s="140"/>
      <c r="U1531" s="175"/>
      <c r="V1531" s="21"/>
    </row>
    <row r="1532" spans="1:22" ht="16.5" customHeight="1" x14ac:dyDescent="0.25">
      <c r="A1532" s="318">
        <v>1507</v>
      </c>
      <c r="B1532" s="327"/>
      <c r="C1532" s="218">
        <v>44921</v>
      </c>
      <c r="D1532" s="205"/>
      <c r="E1532" s="21" t="s">
        <v>38</v>
      </c>
      <c r="F1532" s="22">
        <v>868183034595848</v>
      </c>
      <c r="G1532" s="156"/>
      <c r="H1532" s="21" t="s">
        <v>138</v>
      </c>
      <c r="I1532" s="138"/>
      <c r="J1532" s="103"/>
      <c r="K1532" s="138"/>
      <c r="L1532" s="138"/>
      <c r="M1532" s="150"/>
      <c r="N1532" s="150"/>
      <c r="O1532" s="138"/>
      <c r="P1532" s="138"/>
      <c r="Q1532" s="150" t="s">
        <v>70</v>
      </c>
      <c r="R1532" s="138"/>
      <c r="S1532" s="139"/>
      <c r="T1532" s="140"/>
      <c r="U1532" s="175"/>
      <c r="V1532" s="21"/>
    </row>
    <row r="1533" spans="1:22" ht="16.5" customHeight="1" x14ac:dyDescent="0.25">
      <c r="A1533" s="318">
        <v>1508</v>
      </c>
      <c r="B1533" s="327"/>
      <c r="C1533" s="218">
        <v>44921</v>
      </c>
      <c r="D1533" s="205"/>
      <c r="E1533" s="21" t="s">
        <v>38</v>
      </c>
      <c r="F1533" s="22">
        <v>868183033803870</v>
      </c>
      <c r="G1533" s="156"/>
      <c r="H1533" s="21" t="s">
        <v>138</v>
      </c>
      <c r="I1533" s="138"/>
      <c r="J1533" s="103"/>
      <c r="K1533" s="138"/>
      <c r="L1533" s="138"/>
      <c r="M1533" s="150"/>
      <c r="N1533" s="150"/>
      <c r="O1533" s="138"/>
      <c r="P1533" s="138"/>
      <c r="Q1533" s="150" t="s">
        <v>70</v>
      </c>
      <c r="R1533" s="138"/>
      <c r="S1533" s="139"/>
      <c r="T1533" s="140"/>
      <c r="U1533" s="175"/>
      <c r="V1533" s="21"/>
    </row>
    <row r="1534" spans="1:22" ht="16.5" customHeight="1" x14ac:dyDescent="0.25">
      <c r="A1534" s="318">
        <v>1509</v>
      </c>
      <c r="B1534" s="327"/>
      <c r="C1534" s="218">
        <v>44921</v>
      </c>
      <c r="D1534" s="205"/>
      <c r="E1534" s="21" t="s">
        <v>38</v>
      </c>
      <c r="F1534" s="22">
        <v>862205051296583</v>
      </c>
      <c r="G1534" s="156"/>
      <c r="H1534" s="21" t="s">
        <v>138</v>
      </c>
      <c r="I1534" s="138"/>
      <c r="J1534" s="103"/>
      <c r="K1534" s="138"/>
      <c r="L1534" s="138"/>
      <c r="M1534" s="150"/>
      <c r="N1534" s="150"/>
      <c r="O1534" s="138"/>
      <c r="P1534" s="138"/>
      <c r="Q1534" s="150" t="s">
        <v>70</v>
      </c>
      <c r="R1534" s="138"/>
      <c r="S1534" s="139"/>
      <c r="T1534" s="140"/>
      <c r="U1534" s="175"/>
      <c r="V1534" s="21"/>
    </row>
    <row r="1535" spans="1:22" ht="16.5" customHeight="1" x14ac:dyDescent="0.25">
      <c r="A1535" s="318">
        <v>1510</v>
      </c>
      <c r="B1535" s="327"/>
      <c r="C1535" s="218">
        <v>44921</v>
      </c>
      <c r="D1535" s="205"/>
      <c r="E1535" s="21" t="s">
        <v>38</v>
      </c>
      <c r="F1535" s="22">
        <v>868183037823833</v>
      </c>
      <c r="G1535" s="156"/>
      <c r="H1535" s="21" t="s">
        <v>138</v>
      </c>
      <c r="I1535" s="138"/>
      <c r="J1535" s="103"/>
      <c r="K1535" s="138"/>
      <c r="L1535" s="138"/>
      <c r="M1535" s="150"/>
      <c r="N1535" s="150"/>
      <c r="O1535" s="138"/>
      <c r="P1535" s="138"/>
      <c r="Q1535" s="150" t="s">
        <v>70</v>
      </c>
      <c r="R1535" s="138"/>
      <c r="S1535" s="139"/>
      <c r="T1535" s="140"/>
      <c r="U1535" s="175"/>
      <c r="V1535" s="21"/>
    </row>
    <row r="1536" spans="1:22" ht="16.5" customHeight="1" x14ac:dyDescent="0.25">
      <c r="A1536" s="318">
        <v>1511</v>
      </c>
      <c r="B1536" s="327"/>
      <c r="C1536" s="218">
        <v>44921</v>
      </c>
      <c r="D1536" s="205"/>
      <c r="E1536" s="21" t="s">
        <v>38</v>
      </c>
      <c r="F1536" s="22">
        <v>868183038478751</v>
      </c>
      <c r="G1536" s="156"/>
      <c r="H1536" s="21" t="s">
        <v>138</v>
      </c>
      <c r="I1536" s="138"/>
      <c r="J1536" s="103"/>
      <c r="K1536" s="138"/>
      <c r="L1536" s="138"/>
      <c r="M1536" s="150"/>
      <c r="N1536" s="150"/>
      <c r="O1536" s="138"/>
      <c r="P1536" s="138"/>
      <c r="Q1536" s="150" t="s">
        <v>70</v>
      </c>
      <c r="R1536" s="138"/>
      <c r="S1536" s="139"/>
      <c r="T1536" s="140"/>
      <c r="U1536" s="175"/>
      <c r="V1536" s="21"/>
    </row>
    <row r="1537" spans="1:22" ht="16.5" customHeight="1" x14ac:dyDescent="0.25">
      <c r="A1537" s="318">
        <v>1512</v>
      </c>
      <c r="B1537" s="327"/>
      <c r="C1537" s="218">
        <v>44921</v>
      </c>
      <c r="D1537" s="205"/>
      <c r="E1537" s="21" t="s">
        <v>38</v>
      </c>
      <c r="F1537" s="22">
        <v>867857039936278</v>
      </c>
      <c r="G1537" s="156"/>
      <c r="H1537" s="21" t="s">
        <v>138</v>
      </c>
      <c r="I1537" s="138"/>
      <c r="J1537" s="103"/>
      <c r="K1537" s="138"/>
      <c r="L1537" s="138"/>
      <c r="M1537" s="150"/>
      <c r="N1537" s="150"/>
      <c r="O1537" s="138"/>
      <c r="P1537" s="138"/>
      <c r="Q1537" s="150" t="s">
        <v>70</v>
      </c>
      <c r="R1537" s="138"/>
      <c r="S1537" s="139"/>
      <c r="T1537" s="140"/>
      <c r="U1537" s="175"/>
      <c r="V1537" s="21"/>
    </row>
    <row r="1538" spans="1:22" ht="16.5" customHeight="1" x14ac:dyDescent="0.25">
      <c r="A1538" s="318">
        <v>1513</v>
      </c>
      <c r="B1538" s="327"/>
      <c r="C1538" s="218">
        <v>44921</v>
      </c>
      <c r="D1538" s="218"/>
      <c r="E1538" s="21" t="s">
        <v>1409</v>
      </c>
      <c r="F1538" s="22">
        <v>862649049681910</v>
      </c>
      <c r="G1538" s="148"/>
      <c r="H1538" s="21" t="s">
        <v>138</v>
      </c>
      <c r="I1538" s="138"/>
      <c r="J1538" s="103"/>
      <c r="K1538" s="138"/>
      <c r="L1538" s="138"/>
      <c r="M1538" s="138"/>
      <c r="N1538" s="138"/>
      <c r="O1538" s="138"/>
      <c r="P1538" s="138"/>
      <c r="Q1538" s="150" t="s">
        <v>70</v>
      </c>
      <c r="R1538" s="140"/>
      <c r="S1538" s="175"/>
      <c r="T1538" s="140"/>
      <c r="U1538" s="175"/>
      <c r="V1538" s="21"/>
    </row>
    <row r="1539" spans="1:22" ht="16.5" customHeight="1" x14ac:dyDescent="0.25">
      <c r="A1539" s="318">
        <v>1514</v>
      </c>
      <c r="B1539" s="327"/>
      <c r="C1539" s="218">
        <v>44921</v>
      </c>
      <c r="D1539" s="218"/>
      <c r="E1539" s="21" t="s">
        <v>1409</v>
      </c>
      <c r="F1539" s="22">
        <v>862649049678957</v>
      </c>
      <c r="G1539" s="148"/>
      <c r="H1539" s="21" t="s">
        <v>138</v>
      </c>
      <c r="I1539" s="138"/>
      <c r="J1539" s="103"/>
      <c r="K1539" s="138"/>
      <c r="L1539" s="138"/>
      <c r="M1539" s="138"/>
      <c r="N1539" s="138"/>
      <c r="O1539" s="138"/>
      <c r="P1539" s="138"/>
      <c r="Q1539" s="150" t="s">
        <v>70</v>
      </c>
      <c r="R1539" s="140"/>
      <c r="S1539" s="175"/>
      <c r="T1539" s="140"/>
      <c r="U1539" s="175"/>
      <c r="V1539" s="21"/>
    </row>
    <row r="1540" spans="1:22" ht="16.5" customHeight="1" x14ac:dyDescent="0.25">
      <c r="A1540" s="318">
        <v>1515</v>
      </c>
      <c r="B1540" s="327"/>
      <c r="C1540" s="218">
        <v>44921</v>
      </c>
      <c r="D1540" s="218"/>
      <c r="E1540" s="21" t="s">
        <v>1409</v>
      </c>
      <c r="F1540" s="22">
        <v>862649049662589</v>
      </c>
      <c r="G1540" s="148"/>
      <c r="H1540" s="21" t="s">
        <v>138</v>
      </c>
      <c r="I1540" s="138"/>
      <c r="J1540" s="103"/>
      <c r="K1540" s="138"/>
      <c r="L1540" s="138"/>
      <c r="M1540" s="138"/>
      <c r="N1540" s="138"/>
      <c r="O1540" s="138"/>
      <c r="P1540" s="138"/>
      <c r="Q1540" s="150" t="s">
        <v>70</v>
      </c>
      <c r="R1540" s="140"/>
      <c r="S1540" s="175"/>
      <c r="T1540" s="140"/>
      <c r="U1540" s="175"/>
      <c r="V1540" s="21"/>
    </row>
    <row r="1541" spans="1:22" ht="16.5" customHeight="1" x14ac:dyDescent="0.25">
      <c r="A1541" s="318">
        <v>1516</v>
      </c>
      <c r="B1541" s="327"/>
      <c r="C1541" s="218">
        <v>44921</v>
      </c>
      <c r="D1541" s="218"/>
      <c r="E1541" s="21" t="s">
        <v>1409</v>
      </c>
      <c r="F1541" s="22">
        <v>862649049689400</v>
      </c>
      <c r="G1541" s="148"/>
      <c r="H1541" s="21" t="s">
        <v>138</v>
      </c>
      <c r="I1541" s="138"/>
      <c r="J1541" s="103"/>
      <c r="K1541" s="138"/>
      <c r="L1541" s="138"/>
      <c r="M1541" s="138"/>
      <c r="N1541" s="138"/>
      <c r="O1541" s="138"/>
      <c r="P1541" s="138"/>
      <c r="Q1541" s="150" t="s">
        <v>70</v>
      </c>
      <c r="R1541" s="140"/>
      <c r="S1541" s="175"/>
      <c r="T1541" s="140"/>
      <c r="U1541" s="175"/>
      <c r="V1541" s="21"/>
    </row>
    <row r="1542" spans="1:22" ht="16.5" customHeight="1" x14ac:dyDescent="0.25">
      <c r="A1542" s="318">
        <v>1517</v>
      </c>
      <c r="B1542" s="327"/>
      <c r="C1542" s="218">
        <v>44921</v>
      </c>
      <c r="D1542" s="218"/>
      <c r="E1542" s="21" t="s">
        <v>1409</v>
      </c>
      <c r="F1542" s="22">
        <v>864424041940211</v>
      </c>
      <c r="G1542" s="148"/>
      <c r="H1542" s="21" t="s">
        <v>138</v>
      </c>
      <c r="I1542" s="138"/>
      <c r="J1542" s="103"/>
      <c r="K1542" s="138"/>
      <c r="L1542" s="138"/>
      <c r="M1542" s="138"/>
      <c r="N1542" s="138"/>
      <c r="O1542" s="138"/>
      <c r="P1542" s="138"/>
      <c r="Q1542" s="150" t="s">
        <v>70</v>
      </c>
      <c r="R1542" s="140"/>
      <c r="S1542" s="175"/>
      <c r="T1542" s="140"/>
      <c r="U1542" s="175"/>
      <c r="V1542" s="21"/>
    </row>
    <row r="1543" spans="1:22" ht="16.5" customHeight="1" x14ac:dyDescent="0.25">
      <c r="A1543" s="318">
        <v>1518</v>
      </c>
      <c r="B1543" s="327"/>
      <c r="C1543" s="218">
        <v>44921</v>
      </c>
      <c r="D1543" s="218"/>
      <c r="E1543" s="21" t="s">
        <v>1409</v>
      </c>
      <c r="F1543" s="22">
        <v>862649049664064</v>
      </c>
      <c r="G1543" s="148"/>
      <c r="H1543" s="21" t="s">
        <v>138</v>
      </c>
      <c r="I1543" s="138"/>
      <c r="J1543" s="103"/>
      <c r="K1543" s="138"/>
      <c r="L1543" s="138"/>
      <c r="M1543" s="138"/>
      <c r="N1543" s="138"/>
      <c r="O1543" s="138"/>
      <c r="P1543" s="138"/>
      <c r="Q1543" s="150" t="s">
        <v>70</v>
      </c>
      <c r="R1543" s="140"/>
      <c r="S1543" s="175"/>
      <c r="T1543" s="140"/>
      <c r="U1543" s="175"/>
      <c r="V1543" s="21"/>
    </row>
    <row r="1544" spans="1:22" ht="16.5" customHeight="1" x14ac:dyDescent="0.25">
      <c r="A1544" s="318">
        <v>1519</v>
      </c>
      <c r="B1544" s="327"/>
      <c r="C1544" s="218">
        <v>44921</v>
      </c>
      <c r="D1544" s="218"/>
      <c r="E1544" s="21" t="s">
        <v>1055</v>
      </c>
      <c r="F1544" s="22">
        <v>862205051174110</v>
      </c>
      <c r="G1544" s="148"/>
      <c r="H1544" s="21" t="s">
        <v>138</v>
      </c>
      <c r="I1544" s="138"/>
      <c r="J1544" s="103"/>
      <c r="K1544" s="138"/>
      <c r="L1544" s="138"/>
      <c r="M1544" s="138"/>
      <c r="N1544" s="138"/>
      <c r="O1544" s="138"/>
      <c r="P1544" s="138"/>
      <c r="Q1544" s="150" t="s">
        <v>70</v>
      </c>
      <c r="R1544" s="140"/>
      <c r="S1544" s="175"/>
      <c r="T1544" s="140"/>
      <c r="U1544" s="175"/>
      <c r="V1544" s="21"/>
    </row>
    <row r="1545" spans="1:22" ht="16.5" customHeight="1" x14ac:dyDescent="0.25">
      <c r="A1545" s="318">
        <v>1520</v>
      </c>
      <c r="B1545" s="327"/>
      <c r="C1545" s="218">
        <v>44921</v>
      </c>
      <c r="D1545" s="218"/>
      <c r="E1545" s="21" t="s">
        <v>100</v>
      </c>
      <c r="F1545" s="22">
        <v>868183037863094</v>
      </c>
      <c r="G1545" s="148"/>
      <c r="H1545" s="21" t="s">
        <v>138</v>
      </c>
      <c r="I1545" s="138"/>
      <c r="J1545" s="103"/>
      <c r="K1545" s="138"/>
      <c r="L1545" s="138"/>
      <c r="M1545" s="138"/>
      <c r="N1545" s="138"/>
      <c r="O1545" s="138"/>
      <c r="P1545" s="138"/>
      <c r="Q1545" s="150" t="s">
        <v>70</v>
      </c>
      <c r="R1545" s="140"/>
      <c r="S1545" s="175"/>
      <c r="T1545" s="140"/>
      <c r="U1545" s="175"/>
      <c r="V1545" s="21"/>
    </row>
    <row r="1546" spans="1:22" ht="16.5" customHeight="1" x14ac:dyDescent="0.25">
      <c r="A1546" s="318">
        <v>1521</v>
      </c>
      <c r="B1546" s="327"/>
      <c r="C1546" s="218">
        <v>44921</v>
      </c>
      <c r="D1546" s="205"/>
      <c r="E1546" s="21" t="s">
        <v>100</v>
      </c>
      <c r="F1546" s="22">
        <v>868183038024175</v>
      </c>
      <c r="G1546" s="148"/>
      <c r="H1546" s="21" t="s">
        <v>138</v>
      </c>
      <c r="I1546" s="138"/>
      <c r="J1546" s="103"/>
      <c r="K1546" s="138"/>
      <c r="L1546" s="138"/>
      <c r="M1546" s="138"/>
      <c r="N1546" s="138"/>
      <c r="O1546" s="138"/>
      <c r="P1546" s="138"/>
      <c r="Q1546" s="150" t="s">
        <v>70</v>
      </c>
      <c r="R1546" s="140"/>
      <c r="S1546" s="175"/>
      <c r="T1546" s="140"/>
      <c r="U1546" s="175"/>
      <c r="V1546" s="21"/>
    </row>
    <row r="1547" spans="1:22" ht="16.5" customHeight="1" x14ac:dyDescent="0.25">
      <c r="A1547" s="318">
        <v>1522</v>
      </c>
      <c r="B1547" s="327"/>
      <c r="C1547" s="218">
        <v>44921</v>
      </c>
      <c r="D1547" s="205"/>
      <c r="E1547" s="21" t="s">
        <v>100</v>
      </c>
      <c r="F1547" s="22">
        <v>868183037846313</v>
      </c>
      <c r="G1547" s="148"/>
      <c r="H1547" s="21" t="s">
        <v>138</v>
      </c>
      <c r="I1547" s="138"/>
      <c r="J1547" s="103"/>
      <c r="K1547" s="138"/>
      <c r="L1547" s="138"/>
      <c r="M1547" s="138"/>
      <c r="N1547" s="138"/>
      <c r="O1547" s="138"/>
      <c r="P1547" s="138"/>
      <c r="Q1547" s="150" t="s">
        <v>70</v>
      </c>
      <c r="R1547" s="140"/>
      <c r="S1547" s="175"/>
      <c r="T1547" s="140"/>
      <c r="U1547" s="175"/>
      <c r="V1547" s="21"/>
    </row>
    <row r="1548" spans="1:22" ht="16.5" customHeight="1" x14ac:dyDescent="0.25">
      <c r="A1548" s="318">
        <v>1523</v>
      </c>
      <c r="B1548" s="327"/>
      <c r="C1548" s="218">
        <v>44921</v>
      </c>
      <c r="D1548" s="218"/>
      <c r="E1548" s="21" t="s">
        <v>14</v>
      </c>
      <c r="F1548" s="22">
        <v>867330024403282</v>
      </c>
      <c r="G1548" s="148"/>
      <c r="H1548" s="21" t="s">
        <v>138</v>
      </c>
      <c r="I1548" s="138"/>
      <c r="J1548" s="103"/>
      <c r="K1548" s="138"/>
      <c r="L1548" s="138"/>
      <c r="M1548" s="138"/>
      <c r="N1548" s="138"/>
      <c r="O1548" s="138"/>
      <c r="P1548" s="138"/>
      <c r="Q1548" s="150" t="s">
        <v>70</v>
      </c>
      <c r="R1548" s="140"/>
      <c r="S1548" s="175"/>
      <c r="T1548" s="140"/>
      <c r="U1548" s="175"/>
      <c r="V1548" s="21"/>
    </row>
    <row r="1549" spans="1:22" ht="16.5" customHeight="1" x14ac:dyDescent="0.25">
      <c r="A1549" s="318">
        <v>1524</v>
      </c>
      <c r="B1549" s="327"/>
      <c r="C1549" s="218">
        <v>44921</v>
      </c>
      <c r="D1549" s="205"/>
      <c r="E1549" s="21" t="s">
        <v>14</v>
      </c>
      <c r="F1549" s="22">
        <v>866762024315374</v>
      </c>
      <c r="G1549" s="148"/>
      <c r="H1549" s="21" t="s">
        <v>138</v>
      </c>
      <c r="I1549" s="138"/>
      <c r="J1549" s="103"/>
      <c r="K1549" s="138"/>
      <c r="L1549" s="138"/>
      <c r="M1549" s="138"/>
      <c r="N1549" s="138"/>
      <c r="O1549" s="138"/>
      <c r="P1549" s="138"/>
      <c r="Q1549" s="150" t="s">
        <v>70</v>
      </c>
      <c r="R1549" s="140"/>
      <c r="S1549" s="175"/>
      <c r="T1549" s="140"/>
      <c r="U1549" s="175"/>
      <c r="V1549" s="21"/>
    </row>
    <row r="1550" spans="1:22" ht="17.25" customHeight="1" x14ac:dyDescent="0.25">
      <c r="A1550" s="318">
        <v>1525</v>
      </c>
      <c r="B1550" s="327"/>
      <c r="C1550" s="218">
        <v>44921</v>
      </c>
      <c r="D1550" s="205"/>
      <c r="E1550" s="21" t="s">
        <v>14</v>
      </c>
      <c r="F1550" s="22">
        <v>12896000428802</v>
      </c>
      <c r="G1550" s="148"/>
      <c r="H1550" s="21" t="s">
        <v>138</v>
      </c>
      <c r="I1550" s="138"/>
      <c r="J1550" s="103"/>
      <c r="K1550" s="138"/>
      <c r="L1550" s="138"/>
      <c r="M1550" s="138"/>
      <c r="N1550" s="138"/>
      <c r="O1550" s="138"/>
      <c r="P1550" s="138"/>
      <c r="Q1550" s="150" t="s">
        <v>70</v>
      </c>
      <c r="R1550" s="140"/>
      <c r="S1550" s="175"/>
      <c r="T1550" s="140"/>
      <c r="U1550" s="175"/>
      <c r="V1550" s="21"/>
    </row>
    <row r="1551" spans="1:22" ht="16.5" customHeight="1" x14ac:dyDescent="0.25">
      <c r="A1551" s="318">
        <v>1526</v>
      </c>
      <c r="B1551" s="327"/>
      <c r="C1551" s="218">
        <v>44921</v>
      </c>
      <c r="D1551" s="205"/>
      <c r="E1551" s="21" t="s">
        <v>14</v>
      </c>
      <c r="F1551" s="22">
        <v>866762029435334</v>
      </c>
      <c r="G1551" s="148"/>
      <c r="H1551" s="21" t="s">
        <v>138</v>
      </c>
      <c r="I1551" s="138"/>
      <c r="J1551" s="103"/>
      <c r="K1551" s="138"/>
      <c r="L1551" s="138"/>
      <c r="M1551" s="138"/>
      <c r="N1551" s="138"/>
      <c r="O1551" s="138"/>
      <c r="P1551" s="138"/>
      <c r="Q1551" s="150" t="s">
        <v>70</v>
      </c>
      <c r="R1551" s="140"/>
      <c r="S1551" s="175"/>
      <c r="T1551" s="140"/>
      <c r="U1551" s="175"/>
      <c r="V1551" s="21"/>
    </row>
    <row r="1552" spans="1:22" ht="16.5" customHeight="1" x14ac:dyDescent="0.25">
      <c r="A1552" s="318">
        <v>1527</v>
      </c>
      <c r="B1552" s="327"/>
      <c r="C1552" s="218">
        <v>44921</v>
      </c>
      <c r="D1552" s="205"/>
      <c r="E1552" s="21" t="s">
        <v>14</v>
      </c>
      <c r="F1552" s="22">
        <v>865904028278346</v>
      </c>
      <c r="G1552" s="148"/>
      <c r="H1552" s="21" t="s">
        <v>138</v>
      </c>
      <c r="I1552" s="138"/>
      <c r="J1552" s="103"/>
      <c r="K1552" s="138"/>
      <c r="L1552" s="138"/>
      <c r="M1552" s="138"/>
      <c r="N1552" s="138"/>
      <c r="O1552" s="138"/>
      <c r="P1552" s="138"/>
      <c r="Q1552" s="150" t="s">
        <v>70</v>
      </c>
      <c r="R1552" s="140"/>
      <c r="S1552" s="175"/>
      <c r="T1552" s="140"/>
      <c r="U1552" s="175"/>
      <c r="V1552" s="21"/>
    </row>
    <row r="1553" spans="1:22" ht="16.5" customHeight="1" x14ac:dyDescent="0.25">
      <c r="A1553" s="318">
        <v>1528</v>
      </c>
      <c r="B1553" s="327"/>
      <c r="C1553" s="218">
        <v>44921</v>
      </c>
      <c r="D1553" s="205"/>
      <c r="E1553" s="21" t="s">
        <v>14</v>
      </c>
      <c r="F1553" s="22">
        <v>865904028278312</v>
      </c>
      <c r="G1553" s="148"/>
      <c r="H1553" s="21" t="s">
        <v>138</v>
      </c>
      <c r="I1553" s="148"/>
      <c r="J1553" s="103"/>
      <c r="K1553" s="138"/>
      <c r="L1553" s="118"/>
      <c r="M1553" s="150"/>
      <c r="N1553" s="138"/>
      <c r="O1553" s="138"/>
      <c r="P1553" s="150"/>
      <c r="Q1553" s="150" t="s">
        <v>70</v>
      </c>
      <c r="R1553" s="140"/>
      <c r="S1553" s="175"/>
      <c r="T1553" s="140"/>
      <c r="U1553" s="175"/>
      <c r="V1553" s="21"/>
    </row>
    <row r="1554" spans="1:22" ht="16.5" customHeight="1" x14ac:dyDescent="0.25">
      <c r="A1554" s="318">
        <v>1529</v>
      </c>
      <c r="B1554" s="327"/>
      <c r="C1554" s="218">
        <v>44921</v>
      </c>
      <c r="D1554" s="205"/>
      <c r="E1554" s="21" t="s">
        <v>14</v>
      </c>
      <c r="F1554" s="22">
        <v>864161026900204</v>
      </c>
      <c r="G1554" s="148"/>
      <c r="H1554" s="21" t="s">
        <v>138</v>
      </c>
      <c r="I1554" s="148"/>
      <c r="J1554" s="103"/>
      <c r="K1554" s="138"/>
      <c r="L1554" s="118"/>
      <c r="M1554" s="138"/>
      <c r="N1554" s="150"/>
      <c r="O1554" s="138"/>
      <c r="P1554" s="150"/>
      <c r="Q1554" s="150" t="s">
        <v>70</v>
      </c>
      <c r="R1554" s="139"/>
      <c r="S1554" s="148"/>
      <c r="T1554" s="140"/>
      <c r="U1554" s="175"/>
      <c r="V1554" s="21"/>
    </row>
    <row r="1555" spans="1:22" ht="16.5" customHeight="1" x14ac:dyDescent="0.25">
      <c r="A1555" s="318">
        <v>1530</v>
      </c>
      <c r="B1555" s="327"/>
      <c r="C1555" s="218">
        <v>44921</v>
      </c>
      <c r="D1555" s="205"/>
      <c r="E1555" s="21" t="s">
        <v>14</v>
      </c>
      <c r="F1555" s="22">
        <v>867330024399670</v>
      </c>
      <c r="G1555" s="148"/>
      <c r="H1555" s="21" t="s">
        <v>138</v>
      </c>
      <c r="I1555" s="40"/>
      <c r="J1555" s="103"/>
      <c r="K1555" s="138"/>
      <c r="L1555" s="138"/>
      <c r="M1555" s="150"/>
      <c r="N1555" s="150"/>
      <c r="O1555" s="138"/>
      <c r="P1555" s="150"/>
      <c r="Q1555" s="150" t="s">
        <v>70</v>
      </c>
      <c r="R1555" s="139"/>
      <c r="S1555" s="148"/>
      <c r="T1555" s="140"/>
      <c r="U1555" s="175"/>
      <c r="V1555" s="21"/>
    </row>
    <row r="1556" spans="1:22" ht="16.5" customHeight="1" x14ac:dyDescent="0.25">
      <c r="A1556" s="318">
        <v>1531</v>
      </c>
      <c r="B1556" s="327"/>
      <c r="C1556" s="218">
        <v>44921</v>
      </c>
      <c r="D1556" s="205"/>
      <c r="E1556" s="21" t="s">
        <v>14</v>
      </c>
      <c r="F1556" s="22">
        <v>865904020111198</v>
      </c>
      <c r="G1556" s="148"/>
      <c r="H1556" s="21" t="s">
        <v>138</v>
      </c>
      <c r="I1556" s="138"/>
      <c r="J1556" s="157"/>
      <c r="K1556" s="138"/>
      <c r="L1556" s="150"/>
      <c r="M1556" s="138"/>
      <c r="N1556" s="150"/>
      <c r="O1556" s="138"/>
      <c r="P1556" s="150"/>
      <c r="Q1556" s="150" t="s">
        <v>70</v>
      </c>
      <c r="R1556" s="139"/>
      <c r="S1556" s="148"/>
      <c r="T1556" s="140"/>
      <c r="U1556" s="175"/>
      <c r="V1556" s="21"/>
    </row>
    <row r="1557" spans="1:22" ht="16.5" customHeight="1" x14ac:dyDescent="0.25">
      <c r="A1557" s="318">
        <v>1532</v>
      </c>
      <c r="B1557" s="328"/>
      <c r="C1557" s="218">
        <v>44921</v>
      </c>
      <c r="D1557" s="205"/>
      <c r="E1557" s="21" t="s">
        <v>14</v>
      </c>
      <c r="F1557" s="22">
        <v>861785006292548</v>
      </c>
      <c r="G1557" s="148"/>
      <c r="H1557" s="21" t="s">
        <v>138</v>
      </c>
      <c r="I1557" s="138"/>
      <c r="J1557" s="103"/>
      <c r="K1557" s="138"/>
      <c r="L1557" s="150"/>
      <c r="M1557" s="150"/>
      <c r="N1557" s="150"/>
      <c r="O1557" s="138"/>
      <c r="P1557" s="150"/>
      <c r="Q1557" s="150" t="s">
        <v>70</v>
      </c>
      <c r="R1557" s="139"/>
      <c r="S1557" s="148"/>
      <c r="T1557" s="140"/>
      <c r="U1557" s="175"/>
      <c r="V1557" s="21"/>
    </row>
    <row r="1558" spans="1:22" ht="16.5" customHeight="1" x14ac:dyDescent="0.25">
      <c r="A1558" s="318">
        <v>1533</v>
      </c>
      <c r="B1558" s="175"/>
      <c r="C1558" s="147"/>
      <c r="D1558" s="147"/>
      <c r="E1558" s="21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318">
        <v>1534</v>
      </c>
      <c r="B1559" s="175"/>
      <c r="C1559" s="147"/>
      <c r="D1559" s="147"/>
      <c r="E1559" s="21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318">
        <v>1535</v>
      </c>
      <c r="B1560" s="175"/>
      <c r="C1560" s="147"/>
      <c r="D1560" s="147"/>
      <c r="E1560" s="21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318">
        <v>1536</v>
      </c>
      <c r="B1561" s="175"/>
      <c r="C1561" s="147"/>
      <c r="D1561" s="147"/>
      <c r="E1561" s="21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318">
        <v>1537</v>
      </c>
      <c r="B1562" s="175"/>
      <c r="C1562" s="147"/>
      <c r="D1562" s="147"/>
      <c r="E1562" s="21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318">
        <v>1538</v>
      </c>
      <c r="B1563" s="175"/>
      <c r="C1563" s="147"/>
      <c r="D1563" s="147"/>
      <c r="E1563" s="21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318">
        <v>1539</v>
      </c>
      <c r="B1564" s="175"/>
      <c r="C1564" s="147"/>
      <c r="D1564" s="147"/>
      <c r="E1564" s="21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318">
        <v>1540</v>
      </c>
      <c r="B1565" s="175"/>
      <c r="C1565" s="147"/>
      <c r="D1565" s="147"/>
      <c r="E1565" s="21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318">
        <v>1541</v>
      </c>
      <c r="B1566" s="175"/>
      <c r="C1566" s="147"/>
      <c r="D1566" s="147"/>
      <c r="E1566" s="21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318">
        <v>1542</v>
      </c>
      <c r="B1567" s="175"/>
      <c r="C1567" s="147"/>
      <c r="D1567" s="147"/>
      <c r="E1567" s="21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318">
        <v>1543</v>
      </c>
      <c r="B1568" s="175"/>
      <c r="C1568" s="147"/>
      <c r="D1568" s="147"/>
      <c r="E1568" s="21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318">
        <v>1544</v>
      </c>
      <c r="B1569" s="175"/>
      <c r="C1569" s="147"/>
      <c r="D1569" s="147"/>
      <c r="E1569" s="21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318">
        <v>1545</v>
      </c>
      <c r="B1570" s="175"/>
      <c r="C1570" s="147"/>
      <c r="D1570" s="147"/>
      <c r="E1570" s="21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318">
        <v>1546</v>
      </c>
      <c r="B1571" s="175"/>
      <c r="C1571" s="147"/>
      <c r="D1571" s="147"/>
      <c r="E1571" s="21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318">
        <v>1547</v>
      </c>
      <c r="B1572" s="175"/>
      <c r="C1572" s="147"/>
      <c r="D1572" s="147"/>
      <c r="E1572" s="21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318">
        <v>1548</v>
      </c>
      <c r="B1573" s="175"/>
      <c r="C1573" s="147"/>
      <c r="D1573" s="147"/>
      <c r="E1573" s="21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318">
        <v>1549</v>
      </c>
      <c r="B1574" s="175"/>
      <c r="C1574" s="147"/>
      <c r="D1574" s="147"/>
      <c r="E1574" s="21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318">
        <v>1550</v>
      </c>
      <c r="B1575" s="175"/>
      <c r="C1575" s="147"/>
      <c r="D1575" s="147"/>
      <c r="E1575" s="21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318">
        <v>1551</v>
      </c>
      <c r="B1576" s="175"/>
      <c r="C1576" s="147"/>
      <c r="D1576" s="147"/>
      <c r="E1576" s="21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318">
        <v>1552</v>
      </c>
      <c r="B1577" s="175"/>
      <c r="C1577" s="147"/>
      <c r="D1577" s="147"/>
      <c r="E1577" s="21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318">
        <v>1553</v>
      </c>
      <c r="B1578" s="175"/>
      <c r="C1578" s="147"/>
      <c r="D1578" s="147"/>
      <c r="E1578" s="21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318">
        <v>1554</v>
      </c>
      <c r="B1579" s="175"/>
      <c r="C1579" s="147"/>
      <c r="D1579" s="147"/>
      <c r="E1579" s="21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318">
        <v>1555</v>
      </c>
      <c r="B1580" s="175"/>
      <c r="C1580" s="147"/>
      <c r="D1580" s="147"/>
      <c r="E1580" s="21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318">
        <v>1556</v>
      </c>
      <c r="B1581" s="175"/>
      <c r="C1581" s="147"/>
      <c r="D1581" s="147"/>
      <c r="E1581" s="21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318">
        <v>1557</v>
      </c>
      <c r="B1582" s="175"/>
      <c r="C1582" s="147"/>
      <c r="D1582" s="147"/>
      <c r="E1582" s="21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318">
        <v>1558</v>
      </c>
      <c r="B1583" s="199"/>
      <c r="C1583" s="199"/>
      <c r="D1583" s="199"/>
      <c r="E1583" s="407"/>
      <c r="F1583" s="307"/>
      <c r="G1583" s="199"/>
      <c r="H1583" s="199"/>
      <c r="I1583" s="199"/>
      <c r="J1583" s="199"/>
      <c r="K1583" s="199"/>
      <c r="L1583" s="199"/>
      <c r="M1583" s="199"/>
      <c r="N1583" s="199"/>
      <c r="O1583" s="199"/>
      <c r="P1583" s="199"/>
      <c r="Q1583" s="199"/>
      <c r="R1583" s="199"/>
      <c r="S1583" s="199"/>
      <c r="T1583" s="199"/>
      <c r="U1583" s="199"/>
      <c r="V1583" s="199"/>
    </row>
    <row r="1584" spans="1:22" s="2" customFormat="1" ht="16.5" customHeight="1" x14ac:dyDescent="0.25">
      <c r="A1584" s="318">
        <v>1559</v>
      </c>
      <c r="B1584" s="199"/>
      <c r="C1584" s="199"/>
      <c r="D1584" s="199"/>
      <c r="E1584" s="407"/>
      <c r="F1584" s="307"/>
      <c r="G1584" s="199"/>
      <c r="H1584" s="199"/>
      <c r="I1584" s="199"/>
      <c r="J1584" s="199"/>
      <c r="K1584" s="199"/>
      <c r="L1584" s="199"/>
      <c r="M1584" s="199"/>
      <c r="N1584" s="199"/>
      <c r="O1584" s="199"/>
      <c r="P1584" s="199"/>
      <c r="Q1584" s="199"/>
      <c r="R1584" s="199"/>
      <c r="S1584" s="199"/>
      <c r="T1584" s="199"/>
      <c r="U1584" s="199"/>
      <c r="V1584" s="199"/>
    </row>
    <row r="1585" spans="1:22" ht="16.5" customHeight="1" x14ac:dyDescent="0.25">
      <c r="A1585" s="318">
        <v>1560</v>
      </c>
      <c r="B1585" s="175"/>
      <c r="C1585" s="147"/>
      <c r="D1585" s="147"/>
      <c r="E1585" s="21"/>
      <c r="F1585" s="149"/>
      <c r="G1585" s="148"/>
      <c r="H1585" s="148"/>
      <c r="I1585" s="49"/>
      <c r="J1585" s="150"/>
      <c r="K1585" s="150"/>
      <c r="L1585" s="188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318">
        <v>1561</v>
      </c>
      <c r="B1586" s="175"/>
      <c r="C1586" s="147"/>
      <c r="D1586" s="147"/>
      <c r="E1586" s="21"/>
      <c r="F1586" s="149"/>
      <c r="G1586" s="148"/>
      <c r="H1586" s="148"/>
      <c r="I1586" s="148"/>
      <c r="J1586" s="150"/>
      <c r="K1586" s="150"/>
      <c r="L1586" s="188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318">
        <v>1562</v>
      </c>
      <c r="B1587" s="175"/>
      <c r="C1587" s="147"/>
      <c r="D1587" s="147"/>
      <c r="E1587" s="21"/>
      <c r="F1587" s="149"/>
      <c r="G1587" s="148"/>
      <c r="H1587" s="148"/>
      <c r="I1587" s="49"/>
      <c r="J1587" s="150"/>
      <c r="K1587" s="150"/>
      <c r="L1587" s="188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318">
        <v>1563</v>
      </c>
      <c r="B1588" s="175"/>
      <c r="C1588" s="147"/>
      <c r="D1588" s="147"/>
      <c r="E1588" s="21"/>
      <c r="F1588" s="149"/>
      <c r="G1588" s="148"/>
      <c r="H1588" s="148"/>
      <c r="I1588" s="148"/>
      <c r="J1588" s="150"/>
      <c r="K1588" s="150"/>
      <c r="L1588" s="188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318">
        <v>1564</v>
      </c>
      <c r="B1589" s="175"/>
      <c r="C1589" s="147"/>
      <c r="D1589" s="147"/>
      <c r="E1589" s="21"/>
      <c r="F1589" s="149"/>
      <c r="G1589" s="148"/>
      <c r="H1589" s="148"/>
      <c r="I1589" s="49"/>
      <c r="J1589" s="150"/>
      <c r="K1589" s="150"/>
      <c r="L1589" s="188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318">
        <v>1565</v>
      </c>
      <c r="B1590" s="175"/>
      <c r="C1590" s="147"/>
      <c r="D1590" s="147"/>
      <c r="E1590" s="21"/>
      <c r="F1590" s="149"/>
      <c r="G1590" s="148"/>
      <c r="H1590" s="148"/>
      <c r="I1590" s="148"/>
      <c r="J1590" s="150"/>
      <c r="K1590" s="150"/>
      <c r="L1590" s="188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318">
        <v>1566</v>
      </c>
      <c r="B1591" s="175"/>
      <c r="C1591" s="147"/>
      <c r="D1591" s="147"/>
      <c r="E1591" s="21"/>
      <c r="F1591" s="149"/>
      <c r="G1591" s="148"/>
      <c r="H1591" s="148"/>
      <c r="I1591" s="103"/>
      <c r="J1591" s="150"/>
      <c r="K1591" s="150"/>
      <c r="L1591" s="150"/>
      <c r="M1591" s="188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318">
        <v>1567</v>
      </c>
      <c r="B1592" s="175"/>
      <c r="C1592" s="147"/>
      <c r="D1592" s="147"/>
      <c r="E1592" s="21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318">
        <v>1568</v>
      </c>
      <c r="B1593" s="175"/>
      <c r="C1593" s="147"/>
      <c r="D1593" s="147"/>
      <c r="E1593" s="21"/>
      <c r="F1593" s="149"/>
      <c r="G1593" s="148"/>
      <c r="H1593" s="148"/>
      <c r="I1593" s="49"/>
      <c r="J1593" s="150"/>
      <c r="K1593" s="150"/>
      <c r="L1593" s="188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318">
        <v>1569</v>
      </c>
      <c r="B1594" s="175"/>
      <c r="C1594" s="147"/>
      <c r="D1594" s="147"/>
      <c r="E1594" s="21"/>
      <c r="F1594" s="149"/>
      <c r="G1594" s="148"/>
      <c r="H1594" s="148"/>
      <c r="I1594" s="148"/>
      <c r="J1594" s="150"/>
      <c r="K1594" s="150"/>
      <c r="L1594" s="188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318">
        <v>1570</v>
      </c>
      <c r="B1595" s="175"/>
      <c r="C1595" s="147"/>
      <c r="D1595" s="147"/>
      <c r="E1595" s="21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318">
        <v>1571</v>
      </c>
      <c r="B1596" s="175"/>
      <c r="C1596" s="147"/>
      <c r="D1596" s="147"/>
      <c r="E1596" s="21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318">
        <v>1572</v>
      </c>
      <c r="B1597" s="175"/>
      <c r="C1597" s="147"/>
      <c r="D1597" s="147"/>
      <c r="E1597" s="21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318">
        <v>1573</v>
      </c>
      <c r="B1598" s="175"/>
      <c r="C1598" s="147"/>
      <c r="D1598" s="147"/>
      <c r="E1598" s="21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318">
        <v>1574</v>
      </c>
      <c r="B1599" s="175"/>
      <c r="C1599" s="147"/>
      <c r="D1599" s="147"/>
      <c r="E1599" s="21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318">
        <v>1575</v>
      </c>
      <c r="B1600" s="175"/>
      <c r="C1600" s="147"/>
      <c r="D1600" s="147"/>
      <c r="E1600" s="21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318">
        <v>1576</v>
      </c>
      <c r="B1601" s="175"/>
      <c r="C1601" s="147"/>
      <c r="D1601" s="147"/>
      <c r="E1601" s="21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318">
        <v>1577</v>
      </c>
      <c r="B1602" s="175"/>
      <c r="C1602" s="147"/>
      <c r="D1602" s="147"/>
      <c r="E1602" s="21"/>
      <c r="F1602" s="149"/>
      <c r="G1602" s="148"/>
      <c r="H1602" s="148"/>
      <c r="I1602" s="49"/>
      <c r="J1602" s="150"/>
      <c r="K1602" s="150"/>
      <c r="L1602" s="188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318">
        <v>1578</v>
      </c>
      <c r="B1603" s="175"/>
      <c r="C1603" s="147"/>
      <c r="D1603" s="147"/>
      <c r="E1603" s="21"/>
      <c r="F1603" s="149"/>
      <c r="G1603" s="148"/>
      <c r="H1603" s="148"/>
      <c r="I1603" s="148"/>
      <c r="J1603" s="103"/>
      <c r="K1603" s="150"/>
      <c r="L1603" s="188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318">
        <v>1579</v>
      </c>
      <c r="B1604" s="175"/>
      <c r="C1604" s="147"/>
      <c r="D1604" s="147"/>
      <c r="E1604" s="21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318">
        <v>1580</v>
      </c>
      <c r="B1605" s="175"/>
      <c r="C1605" s="147"/>
      <c r="D1605" s="147"/>
      <c r="E1605" s="21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318">
        <v>1581</v>
      </c>
      <c r="B1606" s="175"/>
      <c r="C1606" s="147"/>
      <c r="D1606" s="147"/>
      <c r="E1606" s="21"/>
      <c r="F1606" s="149"/>
      <c r="G1606" s="156"/>
      <c r="H1606" s="148"/>
      <c r="I1606" s="49"/>
      <c r="J1606" s="157"/>
      <c r="K1606" s="150"/>
      <c r="L1606" s="188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318">
        <v>1582</v>
      </c>
      <c r="B1607" s="175"/>
      <c r="C1607" s="147"/>
      <c r="D1607" s="147"/>
      <c r="E1607" s="21"/>
      <c r="F1607" s="149"/>
      <c r="G1607" s="156"/>
      <c r="H1607" s="148"/>
      <c r="I1607" s="148"/>
      <c r="J1607" s="157"/>
      <c r="K1607" s="138"/>
      <c r="L1607" s="188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318">
        <v>1583</v>
      </c>
      <c r="B1608" s="175"/>
      <c r="C1608" s="147"/>
      <c r="D1608" s="147"/>
      <c r="E1608" s="21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318">
        <v>1584</v>
      </c>
      <c r="B1609" s="175"/>
      <c r="C1609" s="147"/>
      <c r="D1609" s="147"/>
      <c r="E1609" s="21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318">
        <v>1585</v>
      </c>
      <c r="B1610" s="175"/>
      <c r="C1610" s="147"/>
      <c r="D1610" s="147"/>
      <c r="E1610" s="21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318">
        <v>1586</v>
      </c>
      <c r="B1611" s="175"/>
      <c r="C1611" s="147"/>
      <c r="D1611" s="147"/>
      <c r="E1611" s="21"/>
      <c r="F1611" s="149"/>
      <c r="G1611" s="148"/>
      <c r="H1611" s="148"/>
      <c r="I1611" s="49"/>
      <c r="J1611" s="103"/>
      <c r="K1611" s="150"/>
      <c r="L1611" s="150"/>
      <c r="M1611" s="188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318">
        <v>1587</v>
      </c>
      <c r="B1612" s="175"/>
      <c r="C1612" s="147"/>
      <c r="D1612" s="147"/>
      <c r="E1612" s="21"/>
      <c r="F1612" s="149"/>
      <c r="G1612" s="148"/>
      <c r="H1612" s="148"/>
      <c r="I1612" s="49"/>
      <c r="J1612" s="103"/>
      <c r="K1612" s="150"/>
      <c r="L1612" s="150"/>
      <c r="M1612" s="188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318">
        <v>1588</v>
      </c>
      <c r="B1613" s="175"/>
      <c r="C1613" s="147"/>
      <c r="D1613" s="147"/>
      <c r="E1613" s="21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318">
        <v>1589</v>
      </c>
      <c r="B1614" s="175"/>
      <c r="C1614" s="147"/>
      <c r="D1614" s="147"/>
      <c r="E1614" s="21"/>
      <c r="F1614" s="149"/>
      <c r="G1614" s="148"/>
      <c r="H1614" s="148"/>
      <c r="I1614" s="148"/>
      <c r="J1614" s="150"/>
      <c r="K1614" s="138"/>
      <c r="L1614" s="188"/>
      <c r="M1614" s="188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318">
        <v>1590</v>
      </c>
      <c r="B1615" s="175"/>
      <c r="C1615" s="147"/>
      <c r="D1615" s="147"/>
      <c r="E1615" s="21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318">
        <v>1591</v>
      </c>
      <c r="B1616" s="175"/>
      <c r="C1616" s="147"/>
      <c r="D1616" s="147"/>
      <c r="E1616" s="21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318">
        <v>1592</v>
      </c>
      <c r="B1617" s="175"/>
      <c r="C1617" s="147"/>
      <c r="D1617" s="147"/>
      <c r="E1617" s="21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318">
        <v>1593</v>
      </c>
      <c r="B1618" s="175"/>
      <c r="C1618" s="147"/>
      <c r="D1618" s="147"/>
      <c r="E1618" s="21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318">
        <v>1594</v>
      </c>
      <c r="B1619" s="175"/>
      <c r="C1619" s="147"/>
      <c r="D1619" s="147"/>
      <c r="E1619" s="21"/>
      <c r="F1619" s="149"/>
      <c r="G1619" s="148"/>
      <c r="H1619" s="148"/>
      <c r="I1619" s="49"/>
      <c r="J1619" s="103"/>
      <c r="K1619" s="150"/>
      <c r="L1619" s="150"/>
      <c r="M1619" s="188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318">
        <v>1595</v>
      </c>
      <c r="B1620" s="175"/>
      <c r="C1620" s="147"/>
      <c r="D1620" s="147"/>
      <c r="E1620" s="21"/>
      <c r="F1620" s="149"/>
      <c r="G1620" s="148"/>
      <c r="H1620" s="148"/>
      <c r="I1620" s="148"/>
      <c r="J1620" s="150"/>
      <c r="K1620" s="150"/>
      <c r="L1620" s="188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318">
        <v>1596</v>
      </c>
      <c r="B1621" s="175"/>
      <c r="C1621" s="147"/>
      <c r="D1621" s="147"/>
      <c r="E1621" s="21"/>
      <c r="F1621" s="149"/>
      <c r="G1621" s="148"/>
      <c r="H1621" s="148"/>
      <c r="I1621" s="40"/>
      <c r="J1621" s="103"/>
      <c r="K1621" s="150"/>
      <c r="L1621" s="150"/>
      <c r="M1621" s="188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318">
        <v>1597</v>
      </c>
      <c r="B1622" s="175"/>
      <c r="C1622" s="147"/>
      <c r="D1622" s="147"/>
      <c r="E1622" s="21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318">
        <v>1598</v>
      </c>
      <c r="B1623" s="175"/>
      <c r="C1623" s="147"/>
      <c r="D1623" s="147"/>
      <c r="E1623" s="21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318">
        <v>1599</v>
      </c>
      <c r="B1624" s="175"/>
      <c r="C1624" s="147"/>
      <c r="D1624" s="147"/>
      <c r="E1624" s="21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318">
        <v>1600</v>
      </c>
      <c r="B1625" s="175"/>
      <c r="C1625" s="147"/>
      <c r="D1625" s="147"/>
      <c r="E1625" s="21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318">
        <v>1601</v>
      </c>
      <c r="B1626" s="175"/>
      <c r="C1626" s="147"/>
      <c r="D1626" s="147"/>
      <c r="E1626" s="21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318">
        <v>1602</v>
      </c>
      <c r="B1627" s="175"/>
      <c r="C1627" s="147"/>
      <c r="D1627" s="147"/>
      <c r="E1627" s="21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318">
        <v>1603</v>
      </c>
      <c r="B1628" s="175"/>
      <c r="C1628" s="147"/>
      <c r="D1628" s="147"/>
      <c r="E1628" s="21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318">
        <v>1604</v>
      </c>
      <c r="B1629" s="175"/>
      <c r="C1629" s="147"/>
      <c r="D1629" s="147"/>
      <c r="E1629" s="21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318">
        <v>1605</v>
      </c>
      <c r="B1630" s="175"/>
      <c r="C1630" s="147"/>
      <c r="D1630" s="147"/>
      <c r="E1630" s="21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318">
        <v>1606</v>
      </c>
      <c r="B1631" s="175"/>
      <c r="C1631" s="147"/>
      <c r="D1631" s="147"/>
      <c r="E1631" s="21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318">
        <v>1607</v>
      </c>
      <c r="B1632" s="175"/>
      <c r="C1632" s="147"/>
      <c r="D1632" s="147"/>
      <c r="E1632" s="21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318">
        <v>1608</v>
      </c>
      <c r="B1633" s="175"/>
      <c r="C1633" s="147"/>
      <c r="D1633" s="147"/>
      <c r="E1633" s="21"/>
      <c r="F1633" s="149"/>
      <c r="G1633" s="156"/>
      <c r="H1633" s="148"/>
      <c r="I1633" s="49"/>
      <c r="J1633" s="157"/>
      <c r="K1633" s="150"/>
      <c r="L1633" s="188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318">
        <v>1609</v>
      </c>
      <c r="B1634" s="175"/>
      <c r="C1634" s="147"/>
      <c r="D1634" s="147"/>
      <c r="E1634" s="21"/>
      <c r="F1634" s="149"/>
      <c r="G1634" s="148"/>
      <c r="H1634" s="148"/>
      <c r="I1634" s="49"/>
      <c r="J1634" s="157"/>
      <c r="K1634" s="150"/>
      <c r="L1634" s="188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318">
        <v>1610</v>
      </c>
      <c r="B1635" s="175"/>
      <c r="C1635" s="147"/>
      <c r="D1635" s="147"/>
      <c r="E1635" s="21"/>
      <c r="F1635" s="149"/>
      <c r="G1635" s="148"/>
      <c r="H1635" s="148"/>
      <c r="I1635" s="175"/>
      <c r="J1635" s="157"/>
      <c r="K1635" s="150"/>
      <c r="L1635" s="188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318">
        <v>1611</v>
      </c>
      <c r="B1636" s="175"/>
      <c r="C1636" s="147"/>
      <c r="D1636" s="147"/>
      <c r="E1636" s="21"/>
      <c r="F1636" s="149"/>
      <c r="G1636" s="156"/>
      <c r="H1636" s="148"/>
      <c r="I1636" s="49"/>
      <c r="J1636" s="157"/>
      <c r="K1636" s="150"/>
      <c r="L1636" s="188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318">
        <v>1612</v>
      </c>
      <c r="B1637" s="175"/>
      <c r="C1637" s="147"/>
      <c r="D1637" s="147"/>
      <c r="E1637" s="21"/>
      <c r="F1637" s="41"/>
      <c r="G1637" s="156"/>
      <c r="H1637" s="148"/>
      <c r="I1637" s="148"/>
      <c r="J1637" s="157"/>
      <c r="K1637" s="150"/>
      <c r="L1637" s="188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318">
        <v>1613</v>
      </c>
      <c r="B1638" s="175"/>
      <c r="C1638" s="147"/>
      <c r="D1638" s="147"/>
      <c r="E1638" s="21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318">
        <v>1614</v>
      </c>
      <c r="B1639" s="175"/>
      <c r="C1639" s="147"/>
      <c r="D1639" s="147"/>
      <c r="E1639" s="21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318">
        <v>1615</v>
      </c>
      <c r="B1640" s="175"/>
      <c r="C1640" s="147"/>
      <c r="D1640" s="147"/>
      <c r="E1640" s="21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318">
        <v>1616</v>
      </c>
      <c r="B1641" s="175"/>
      <c r="C1641" s="147"/>
      <c r="D1641" s="147"/>
      <c r="E1641" s="21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318">
        <v>1617</v>
      </c>
      <c r="B1642" s="175"/>
      <c r="C1642" s="147"/>
      <c r="D1642" s="147"/>
      <c r="E1642" s="21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318">
        <v>1618</v>
      </c>
      <c r="B1643" s="175"/>
      <c r="C1643" s="147"/>
      <c r="D1643" s="147"/>
      <c r="E1643" s="21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318">
        <v>1619</v>
      </c>
      <c r="B1644" s="175"/>
      <c r="C1644" s="147"/>
      <c r="D1644" s="147"/>
      <c r="E1644" s="21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318">
        <v>1620</v>
      </c>
      <c r="B1645" s="175"/>
      <c r="C1645" s="147"/>
      <c r="D1645" s="147"/>
      <c r="E1645" s="21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318">
        <v>1621</v>
      </c>
      <c r="B1646" s="175"/>
      <c r="C1646" s="147"/>
      <c r="D1646" s="147"/>
      <c r="E1646" s="21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318">
        <v>1622</v>
      </c>
      <c r="B1647" s="175"/>
      <c r="C1647" s="147"/>
      <c r="D1647" s="147"/>
      <c r="E1647" s="21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318">
        <v>1623</v>
      </c>
      <c r="B1648" s="175"/>
      <c r="C1648" s="147"/>
      <c r="D1648" s="147"/>
      <c r="E1648" s="21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318">
        <v>1624</v>
      </c>
      <c r="B1649" s="175"/>
      <c r="C1649" s="147"/>
      <c r="D1649" s="147"/>
      <c r="E1649" s="21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318">
        <v>1625</v>
      </c>
      <c r="B1650" s="175"/>
      <c r="C1650" s="147"/>
      <c r="D1650" s="147"/>
      <c r="E1650" s="21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318">
        <v>1626</v>
      </c>
      <c r="B1651" s="175"/>
      <c r="C1651" s="147"/>
      <c r="D1651" s="147"/>
      <c r="E1651" s="21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318">
        <v>1627</v>
      </c>
      <c r="B1652" s="175"/>
      <c r="C1652" s="147"/>
      <c r="D1652" s="147"/>
      <c r="E1652" s="21"/>
      <c r="F1652" s="149"/>
      <c r="G1652" s="156"/>
      <c r="H1652" s="148"/>
      <c r="I1652" s="49"/>
      <c r="J1652" s="150"/>
      <c r="K1652" s="150"/>
      <c r="L1652" s="188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318">
        <v>1628</v>
      </c>
      <c r="B1653" s="175"/>
      <c r="C1653" s="147"/>
      <c r="D1653" s="147"/>
      <c r="E1653" s="21"/>
      <c r="F1653" s="153"/>
      <c r="G1653" s="148"/>
      <c r="H1653" s="148"/>
      <c r="I1653" s="49"/>
      <c r="J1653" s="150"/>
      <c r="K1653" s="150"/>
      <c r="L1653" s="189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318">
        <v>1629</v>
      </c>
      <c r="B1654" s="175"/>
      <c r="C1654" s="147"/>
      <c r="D1654" s="147"/>
      <c r="E1654" s="21"/>
      <c r="F1654" s="149"/>
      <c r="G1654" s="156"/>
      <c r="H1654" s="148"/>
      <c r="I1654" s="148"/>
      <c r="J1654" s="150"/>
      <c r="K1654" s="150"/>
      <c r="L1654" s="189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318">
        <v>1630</v>
      </c>
      <c r="B1655" s="175"/>
      <c r="C1655" s="147"/>
      <c r="D1655" s="147"/>
      <c r="E1655" s="21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318">
        <v>1631</v>
      </c>
      <c r="B1656" s="175"/>
      <c r="C1656" s="147"/>
      <c r="D1656" s="147"/>
      <c r="E1656" s="21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318">
        <v>1632</v>
      </c>
      <c r="B1657" s="175"/>
      <c r="C1657" s="147"/>
      <c r="D1657" s="147"/>
      <c r="E1657" s="21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318">
        <v>1633</v>
      </c>
      <c r="B1658" s="175"/>
      <c r="C1658" s="147"/>
      <c r="D1658" s="147"/>
      <c r="E1658" s="21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318">
        <v>1634</v>
      </c>
      <c r="B1659" s="175"/>
      <c r="C1659" s="147"/>
      <c r="D1659" s="147"/>
      <c r="E1659" s="21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318">
        <v>1635</v>
      </c>
      <c r="B1660" s="175"/>
      <c r="C1660" s="147"/>
      <c r="D1660" s="147"/>
      <c r="E1660" s="21"/>
      <c r="F1660" s="149"/>
      <c r="G1660" s="156"/>
      <c r="H1660" s="148"/>
      <c r="I1660" s="49"/>
      <c r="J1660" s="150"/>
      <c r="K1660" s="150"/>
      <c r="L1660" s="188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318">
        <v>1636</v>
      </c>
      <c r="B1661" s="175"/>
      <c r="C1661" s="147"/>
      <c r="D1661" s="147"/>
      <c r="E1661" s="21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318">
        <v>1637</v>
      </c>
      <c r="B1662" s="175"/>
      <c r="C1662" s="147"/>
      <c r="D1662" s="147"/>
      <c r="E1662" s="21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318">
        <v>1638</v>
      </c>
      <c r="B1663" s="175"/>
      <c r="C1663" s="147"/>
      <c r="D1663" s="147"/>
      <c r="E1663" s="21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318">
        <v>1639</v>
      </c>
      <c r="B1664" s="175"/>
      <c r="C1664" s="147"/>
      <c r="D1664" s="147"/>
      <c r="E1664" s="21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318">
        <v>1640</v>
      </c>
      <c r="B1665" s="175"/>
      <c r="C1665" s="147"/>
      <c r="D1665" s="147"/>
      <c r="E1665" s="21"/>
      <c r="F1665" s="149"/>
      <c r="G1665" s="148"/>
      <c r="H1665" s="148"/>
      <c r="I1665" s="49"/>
      <c r="J1665" s="157"/>
      <c r="K1665" s="150"/>
      <c r="L1665" s="188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318">
        <v>1641</v>
      </c>
      <c r="B1666" s="175"/>
      <c r="C1666" s="147"/>
      <c r="D1666" s="147"/>
      <c r="E1666" s="21"/>
      <c r="F1666" s="149"/>
      <c r="G1666" s="156"/>
      <c r="H1666" s="148"/>
      <c r="I1666" s="148"/>
      <c r="J1666" s="157"/>
      <c r="K1666" s="150"/>
      <c r="L1666" s="188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318">
        <v>1642</v>
      </c>
      <c r="B1667" s="175"/>
      <c r="C1667" s="147"/>
      <c r="D1667" s="147"/>
      <c r="E1667" s="21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318">
        <v>1643</v>
      </c>
      <c r="B1668" s="175"/>
      <c r="C1668" s="147"/>
      <c r="D1668" s="147"/>
      <c r="E1668" s="21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318">
        <v>1644</v>
      </c>
      <c r="B1669" s="175"/>
      <c r="C1669" s="147"/>
      <c r="D1669" s="147"/>
      <c r="E1669" s="21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318">
        <v>1645</v>
      </c>
      <c r="B1670" s="175"/>
      <c r="C1670" s="147"/>
      <c r="D1670" s="147"/>
      <c r="E1670" s="21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318">
        <v>1646</v>
      </c>
      <c r="B1671" s="175"/>
      <c r="C1671" s="147"/>
      <c r="D1671" s="147"/>
      <c r="E1671" s="21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318">
        <v>1647</v>
      </c>
      <c r="B1672" s="175"/>
      <c r="C1672" s="147"/>
      <c r="D1672" s="147"/>
      <c r="E1672" s="21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318">
        <v>1648</v>
      </c>
      <c r="B1673" s="175"/>
      <c r="C1673" s="147"/>
      <c r="D1673" s="147"/>
      <c r="E1673" s="21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318">
        <v>1649</v>
      </c>
      <c r="B1674" s="175"/>
      <c r="C1674" s="147"/>
      <c r="D1674" s="147"/>
      <c r="E1674" s="21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318">
        <v>1650</v>
      </c>
      <c r="B1675" s="175"/>
      <c r="C1675" s="147"/>
      <c r="D1675" s="147"/>
      <c r="E1675" s="21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318">
        <v>1651</v>
      </c>
      <c r="B1676" s="175"/>
      <c r="C1676" s="147"/>
      <c r="D1676" s="147"/>
      <c r="E1676" s="21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318">
        <v>1652</v>
      </c>
      <c r="B1677" s="175"/>
      <c r="C1677" s="147"/>
      <c r="D1677" s="147"/>
      <c r="E1677" s="21"/>
      <c r="F1677" s="149"/>
      <c r="G1677" s="148"/>
      <c r="H1677" s="148"/>
      <c r="I1677" s="49"/>
      <c r="J1677" s="103"/>
      <c r="K1677" s="150"/>
      <c r="L1677" s="150"/>
      <c r="M1677" s="188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318">
        <v>1653</v>
      </c>
      <c r="B1678" s="175"/>
      <c r="C1678" s="147"/>
      <c r="D1678" s="147"/>
      <c r="E1678" s="21"/>
      <c r="F1678" s="149"/>
      <c r="G1678" s="148"/>
      <c r="H1678" s="148"/>
      <c r="I1678" s="148"/>
      <c r="J1678" s="150"/>
      <c r="K1678" s="150"/>
      <c r="L1678" s="188"/>
      <c r="M1678" s="188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318">
        <v>1654</v>
      </c>
      <c r="B1679" s="175"/>
      <c r="C1679" s="147"/>
      <c r="D1679" s="147"/>
      <c r="E1679" s="21"/>
      <c r="F1679" s="149"/>
      <c r="G1679" s="148"/>
      <c r="H1679" s="148"/>
      <c r="I1679" s="40"/>
      <c r="J1679" s="103"/>
      <c r="K1679" s="150"/>
      <c r="L1679" s="150"/>
      <c r="M1679" s="188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318">
        <v>1655</v>
      </c>
      <c r="B1680" s="175"/>
      <c r="C1680" s="147"/>
      <c r="D1680" s="147"/>
      <c r="E1680" s="21"/>
      <c r="F1680" s="149"/>
      <c r="G1680" s="148"/>
      <c r="H1680" s="148"/>
      <c r="I1680" s="138"/>
      <c r="J1680" s="103"/>
      <c r="K1680" s="138"/>
      <c r="L1680" s="150"/>
      <c r="M1680" s="188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318">
        <v>1656</v>
      </c>
      <c r="B1681" s="175"/>
      <c r="C1681" s="147"/>
      <c r="D1681" s="147"/>
      <c r="E1681" s="21"/>
      <c r="F1681" s="149"/>
      <c r="G1681" s="148"/>
      <c r="H1681" s="148"/>
      <c r="I1681" s="49"/>
      <c r="J1681" s="157"/>
      <c r="K1681" s="150"/>
      <c r="L1681" s="188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318">
        <v>1657</v>
      </c>
      <c r="B1682" s="175"/>
      <c r="C1682" s="147"/>
      <c r="D1682" s="147"/>
      <c r="E1682" s="21"/>
      <c r="F1682" s="149"/>
      <c r="G1682" s="148"/>
      <c r="H1682" s="148"/>
      <c r="I1682" s="148"/>
      <c r="J1682" s="157"/>
      <c r="K1682" s="150"/>
      <c r="L1682" s="188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318">
        <v>1658</v>
      </c>
      <c r="B1683" s="175"/>
      <c r="C1683" s="147"/>
      <c r="D1683" s="147"/>
      <c r="E1683" s="21"/>
      <c r="F1683" s="149"/>
      <c r="G1683" s="156"/>
      <c r="H1683" s="148"/>
      <c r="I1683" s="49"/>
      <c r="J1683" s="150"/>
      <c r="K1683" s="150"/>
      <c r="L1683" s="188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318">
        <v>1659</v>
      </c>
      <c r="B1684" s="175"/>
      <c r="C1684" s="147"/>
      <c r="D1684" s="147"/>
      <c r="E1684" s="21"/>
      <c r="F1684" s="153"/>
      <c r="G1684" s="156"/>
      <c r="H1684" s="148"/>
      <c r="I1684" s="40"/>
      <c r="J1684" s="150"/>
      <c r="K1684" s="150"/>
      <c r="L1684" s="188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318">
        <v>1660</v>
      </c>
      <c r="B1685" s="175"/>
      <c r="C1685" s="147"/>
      <c r="D1685" s="147"/>
      <c r="E1685" s="21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318">
        <v>1661</v>
      </c>
      <c r="B1686" s="175"/>
      <c r="C1686" s="147"/>
      <c r="D1686" s="147"/>
      <c r="E1686" s="21"/>
      <c r="F1686" s="149"/>
      <c r="G1686" s="156"/>
      <c r="H1686" s="148"/>
      <c r="I1686" s="49"/>
      <c r="J1686" s="157"/>
      <c r="K1686" s="150"/>
      <c r="L1686" s="188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318">
        <v>1662</v>
      </c>
      <c r="B1687" s="175"/>
      <c r="C1687" s="147"/>
      <c r="D1687" s="147"/>
      <c r="E1687" s="21"/>
      <c r="F1687" s="149"/>
      <c r="G1687" s="156"/>
      <c r="H1687" s="148"/>
      <c r="I1687" s="148"/>
      <c r="J1687" s="157"/>
      <c r="K1687" s="150"/>
      <c r="L1687" s="188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318">
        <v>1663</v>
      </c>
      <c r="B1688" s="175"/>
      <c r="C1688" s="147"/>
      <c r="D1688" s="147"/>
      <c r="E1688" s="21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318">
        <v>1664</v>
      </c>
      <c r="B1689" s="175"/>
      <c r="C1689" s="147"/>
      <c r="D1689" s="147"/>
      <c r="E1689" s="21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318">
        <v>1665</v>
      </c>
      <c r="B1690" s="175"/>
      <c r="C1690" s="147"/>
      <c r="D1690" s="147"/>
      <c r="E1690" s="21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318">
        <v>1666</v>
      </c>
      <c r="B1691" s="175"/>
      <c r="C1691" s="147"/>
      <c r="D1691" s="147"/>
      <c r="E1691" s="21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318">
        <v>1667</v>
      </c>
      <c r="B1692" s="175"/>
      <c r="C1692" s="147"/>
      <c r="D1692" s="147"/>
      <c r="E1692" s="21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318">
        <v>1668</v>
      </c>
      <c r="B1693" s="175"/>
      <c r="C1693" s="147"/>
      <c r="D1693" s="147"/>
      <c r="E1693" s="21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318">
        <v>1669</v>
      </c>
      <c r="B1694" s="175"/>
      <c r="C1694" s="147"/>
      <c r="D1694" s="147"/>
      <c r="E1694" s="21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318">
        <v>1670</v>
      </c>
      <c r="B1695" s="175"/>
      <c r="C1695" s="147"/>
      <c r="D1695" s="147"/>
      <c r="E1695" s="21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318">
        <v>1671</v>
      </c>
      <c r="B1696" s="175"/>
      <c r="C1696" s="147"/>
      <c r="D1696" s="147"/>
      <c r="E1696" s="21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318">
        <v>1672</v>
      </c>
      <c r="B1697" s="175"/>
      <c r="C1697" s="147"/>
      <c r="D1697" s="147"/>
      <c r="E1697" s="21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318">
        <v>1673</v>
      </c>
      <c r="B1698" s="175"/>
      <c r="C1698" s="147"/>
      <c r="D1698" s="147"/>
      <c r="E1698" s="21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318">
        <v>1674</v>
      </c>
      <c r="B1699" s="175"/>
      <c r="C1699" s="147"/>
      <c r="D1699" s="147"/>
      <c r="E1699" s="21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318">
        <v>1675</v>
      </c>
      <c r="B1700" s="175"/>
      <c r="C1700" s="147"/>
      <c r="D1700" s="147"/>
      <c r="E1700" s="21"/>
      <c r="F1700" s="149"/>
      <c r="G1700" s="156"/>
      <c r="H1700" s="148"/>
      <c r="I1700" s="49"/>
      <c r="J1700" s="157"/>
      <c r="K1700" s="150"/>
      <c r="L1700" s="188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318">
        <v>1676</v>
      </c>
      <c r="B1701" s="175"/>
      <c r="C1701" s="147"/>
      <c r="D1701" s="147"/>
      <c r="E1701" s="21"/>
      <c r="F1701" s="149"/>
      <c r="G1701" s="156"/>
      <c r="H1701" s="148"/>
      <c r="I1701" s="148"/>
      <c r="J1701" s="150"/>
      <c r="K1701" s="150"/>
      <c r="L1701" s="188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318">
        <v>1677</v>
      </c>
      <c r="B1702" s="175"/>
      <c r="C1702" s="147"/>
      <c r="D1702" s="147"/>
      <c r="E1702" s="21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318">
        <v>1678</v>
      </c>
      <c r="B1703" s="175"/>
      <c r="C1703" s="147"/>
      <c r="D1703" s="147"/>
      <c r="E1703" s="21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318">
        <v>1679</v>
      </c>
      <c r="B1704" s="175"/>
      <c r="C1704" s="147"/>
      <c r="D1704" s="147"/>
      <c r="E1704" s="21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318">
        <v>1680</v>
      </c>
      <c r="B1705" s="175"/>
      <c r="C1705" s="147"/>
      <c r="D1705" s="147"/>
      <c r="E1705" s="21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318">
        <v>1681</v>
      </c>
      <c r="B1706" s="175"/>
      <c r="C1706" s="147"/>
      <c r="D1706" s="147"/>
      <c r="E1706" s="21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318">
        <v>1682</v>
      </c>
      <c r="B1707" s="175"/>
      <c r="C1707" s="147"/>
      <c r="D1707" s="147"/>
      <c r="E1707" s="21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318">
        <v>1683</v>
      </c>
      <c r="B1708" s="175"/>
      <c r="C1708" s="147"/>
      <c r="D1708" s="147"/>
      <c r="E1708" s="21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318">
        <v>1684</v>
      </c>
      <c r="B1709" s="175"/>
      <c r="C1709" s="147"/>
      <c r="D1709" s="147"/>
      <c r="E1709" s="21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318">
        <v>1685</v>
      </c>
      <c r="B1710" s="175"/>
      <c r="C1710" s="147"/>
      <c r="D1710" s="147"/>
      <c r="E1710" s="21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318">
        <v>1686</v>
      </c>
      <c r="B1711" s="175"/>
      <c r="C1711" s="147"/>
      <c r="D1711" s="147"/>
      <c r="E1711" s="21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318">
        <v>1687</v>
      </c>
      <c r="B1712" s="175"/>
      <c r="C1712" s="147"/>
      <c r="D1712" s="147"/>
      <c r="E1712" s="21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318">
        <v>1688</v>
      </c>
      <c r="B1713" s="175"/>
      <c r="C1713" s="147"/>
      <c r="D1713" s="147"/>
      <c r="E1713" s="21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318">
        <v>1689</v>
      </c>
      <c r="B1714" s="175"/>
      <c r="C1714" s="147"/>
      <c r="D1714" s="147"/>
      <c r="E1714" s="21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318">
        <v>1690</v>
      </c>
      <c r="B1715" s="175"/>
      <c r="C1715" s="147"/>
      <c r="D1715" s="147"/>
      <c r="E1715" s="21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318">
        <v>1691</v>
      </c>
      <c r="B1716" s="175"/>
      <c r="C1716" s="147"/>
      <c r="D1716" s="147"/>
      <c r="E1716" s="21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318">
        <v>1692</v>
      </c>
      <c r="B1717" s="175"/>
      <c r="C1717" s="147"/>
      <c r="D1717" s="147"/>
      <c r="E1717" s="21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318">
        <v>1693</v>
      </c>
      <c r="B1718" s="175"/>
      <c r="C1718" s="147"/>
      <c r="D1718" s="147"/>
      <c r="E1718" s="21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318">
        <v>1694</v>
      </c>
      <c r="B1719" s="175"/>
      <c r="C1719" s="147"/>
      <c r="D1719" s="147"/>
      <c r="E1719" s="21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318">
        <v>1695</v>
      </c>
      <c r="B1720" s="175"/>
      <c r="C1720" s="147"/>
      <c r="D1720" s="147"/>
      <c r="E1720" s="21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318">
        <v>1696</v>
      </c>
      <c r="B1721" s="175"/>
      <c r="C1721" s="147"/>
      <c r="D1721" s="147"/>
      <c r="E1721" s="21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318">
        <v>1697</v>
      </c>
      <c r="B1722" s="175"/>
      <c r="C1722" s="147"/>
      <c r="D1722" s="147"/>
      <c r="E1722" s="21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318">
        <v>1698</v>
      </c>
      <c r="B1723" s="175"/>
      <c r="C1723" s="141"/>
      <c r="D1723" s="147"/>
      <c r="E1723" s="21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318">
        <v>1699</v>
      </c>
      <c r="B1724" s="175"/>
      <c r="C1724" s="141"/>
      <c r="D1724" s="147"/>
      <c r="E1724" s="21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318">
        <v>1700</v>
      </c>
      <c r="B1725" s="175"/>
      <c r="C1725" s="141"/>
      <c r="D1725" s="147"/>
      <c r="E1725" s="21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318">
        <v>1701</v>
      </c>
      <c r="B1726" s="175"/>
      <c r="C1726" s="141"/>
      <c r="D1726" s="147"/>
      <c r="E1726" s="21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318">
        <v>1702</v>
      </c>
      <c r="B1727" s="175"/>
      <c r="C1727" s="141"/>
      <c r="D1727" s="147"/>
      <c r="E1727" s="21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318">
        <v>1703</v>
      </c>
      <c r="B1728" s="175"/>
      <c r="C1728" s="141"/>
      <c r="D1728" s="147"/>
      <c r="E1728" s="21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318">
        <v>1704</v>
      </c>
      <c r="B1729" s="175"/>
      <c r="C1729" s="141"/>
      <c r="D1729" s="147"/>
      <c r="E1729" s="21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318">
        <v>1705</v>
      </c>
      <c r="B1730" s="175"/>
      <c r="C1730" s="141"/>
      <c r="D1730" s="147"/>
      <c r="E1730" s="21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318">
        <v>1706</v>
      </c>
      <c r="B1731" s="175"/>
      <c r="C1731" s="141"/>
      <c r="D1731" s="147"/>
      <c r="E1731" s="21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318">
        <v>1707</v>
      </c>
      <c r="B1732" s="175"/>
      <c r="C1732" s="141"/>
      <c r="D1732" s="147"/>
      <c r="E1732" s="21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318">
        <v>1708</v>
      </c>
      <c r="B1733" s="175"/>
      <c r="C1733" s="141"/>
      <c r="D1733" s="147"/>
      <c r="E1733" s="21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318">
        <v>1709</v>
      </c>
      <c r="B1734" s="175"/>
      <c r="C1734" s="141"/>
      <c r="D1734" s="147"/>
      <c r="E1734" s="21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318">
        <v>1710</v>
      </c>
      <c r="B1735" s="175"/>
      <c r="C1735" s="141"/>
      <c r="D1735" s="147"/>
      <c r="E1735" s="21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318">
        <v>1711</v>
      </c>
      <c r="B1736" s="175"/>
      <c r="C1736" s="141"/>
      <c r="D1736" s="147"/>
      <c r="E1736" s="21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318">
        <v>1712</v>
      </c>
      <c r="B1737" s="175"/>
      <c r="C1737" s="141"/>
      <c r="D1737" s="147"/>
      <c r="E1737" s="21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318">
        <v>1713</v>
      </c>
      <c r="B1738" s="175"/>
      <c r="C1738" s="141"/>
      <c r="D1738" s="147"/>
      <c r="E1738" s="21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318">
        <v>1714</v>
      </c>
      <c r="B1739" s="175"/>
      <c r="C1739" s="141"/>
      <c r="D1739" s="147"/>
      <c r="E1739" s="21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318">
        <v>1715</v>
      </c>
      <c r="B1740" s="175"/>
      <c r="C1740" s="147"/>
      <c r="D1740" s="147"/>
      <c r="E1740" s="21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318">
        <v>1716</v>
      </c>
      <c r="B1741" s="175"/>
      <c r="C1741" s="147"/>
      <c r="D1741" s="147"/>
      <c r="E1741" s="21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318">
        <v>1717</v>
      </c>
      <c r="B1742" s="175"/>
      <c r="C1742" s="147"/>
      <c r="D1742" s="147"/>
      <c r="E1742" s="21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318">
        <v>1718</v>
      </c>
      <c r="B1743" s="175"/>
      <c r="C1743" s="147"/>
      <c r="D1743" s="147"/>
      <c r="E1743" s="21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318">
        <v>1719</v>
      </c>
      <c r="B1744" s="175"/>
      <c r="C1744" s="147"/>
      <c r="D1744" s="147"/>
      <c r="E1744" s="21"/>
      <c r="F1744" s="149"/>
      <c r="G1744" s="148"/>
      <c r="H1744" s="148"/>
      <c r="I1744" s="49"/>
      <c r="J1744" s="157"/>
      <c r="K1744" s="150"/>
      <c r="L1744" s="188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318">
        <v>1720</v>
      </c>
      <c r="B1745" s="175"/>
      <c r="C1745" s="147"/>
      <c r="D1745" s="147"/>
      <c r="E1745" s="21"/>
      <c r="F1745" s="149"/>
      <c r="G1745" s="148"/>
      <c r="H1745" s="148"/>
      <c r="I1745" s="49"/>
      <c r="J1745" s="157"/>
      <c r="K1745" s="150"/>
      <c r="L1745" s="190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318">
        <v>1721</v>
      </c>
      <c r="B1746" s="175"/>
      <c r="C1746" s="147"/>
      <c r="D1746" s="147"/>
      <c r="E1746" s="21"/>
      <c r="F1746" s="149"/>
      <c r="G1746" s="156"/>
      <c r="H1746" s="148"/>
      <c r="I1746" s="49"/>
      <c r="J1746" s="157"/>
      <c r="K1746" s="150"/>
      <c r="L1746" s="191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318">
        <v>1722</v>
      </c>
      <c r="B1747" s="175"/>
      <c r="C1747" s="147"/>
      <c r="D1747" s="147"/>
      <c r="E1747" s="21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318">
        <v>1723</v>
      </c>
      <c r="B1748" s="175"/>
      <c r="C1748" s="147"/>
      <c r="D1748" s="147"/>
      <c r="E1748" s="21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318">
        <v>1724</v>
      </c>
      <c r="B1749" s="175"/>
      <c r="C1749" s="147"/>
      <c r="D1749" s="147"/>
      <c r="E1749" s="21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318">
        <v>1725</v>
      </c>
      <c r="B1750" s="175"/>
      <c r="C1750" s="147"/>
      <c r="D1750" s="147"/>
      <c r="E1750" s="21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318">
        <v>1726</v>
      </c>
      <c r="B1751" s="175"/>
      <c r="C1751" s="147"/>
      <c r="D1751" s="147"/>
      <c r="E1751" s="21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318">
        <v>1727</v>
      </c>
      <c r="B1752" s="175"/>
      <c r="C1752" s="147"/>
      <c r="D1752" s="147"/>
      <c r="E1752" s="21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318">
        <v>1728</v>
      </c>
      <c r="B1753" s="175"/>
      <c r="C1753" s="147"/>
      <c r="D1753" s="147"/>
      <c r="E1753" s="21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318">
        <v>1729</v>
      </c>
      <c r="B1754" s="175"/>
      <c r="C1754" s="147"/>
      <c r="D1754" s="147"/>
      <c r="E1754" s="21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318">
        <v>1730</v>
      </c>
      <c r="B1755" s="175"/>
      <c r="C1755" s="147"/>
      <c r="D1755" s="147"/>
      <c r="E1755" s="21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318">
        <v>1731</v>
      </c>
      <c r="B1756" s="175"/>
      <c r="C1756" s="147"/>
      <c r="D1756" s="147"/>
      <c r="E1756" s="21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318">
        <v>1732</v>
      </c>
      <c r="B1757" s="175"/>
      <c r="C1757" s="147"/>
      <c r="D1757" s="147"/>
      <c r="E1757" s="21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318">
        <v>1733</v>
      </c>
      <c r="B1758" s="175"/>
      <c r="C1758" s="147"/>
      <c r="D1758" s="147"/>
      <c r="E1758" s="21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318">
        <v>1734</v>
      </c>
      <c r="B1759" s="175"/>
      <c r="C1759" s="147"/>
      <c r="D1759" s="147"/>
      <c r="E1759" s="21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318">
        <v>1735</v>
      </c>
      <c r="B1760" s="175"/>
      <c r="C1760" s="147"/>
      <c r="D1760" s="147"/>
      <c r="E1760" s="21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318">
        <v>1736</v>
      </c>
      <c r="B1761" s="175"/>
      <c r="C1761" s="147"/>
      <c r="D1761" s="147"/>
      <c r="E1761" s="21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318">
        <v>1737</v>
      </c>
      <c r="B1762" s="175"/>
      <c r="C1762" s="147"/>
      <c r="D1762" s="147"/>
      <c r="E1762" s="21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318">
        <v>1738</v>
      </c>
      <c r="B1763" s="175"/>
      <c r="C1763" s="147"/>
      <c r="D1763" s="147"/>
      <c r="E1763" s="21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318">
        <v>1739</v>
      </c>
      <c r="B1764" s="175"/>
      <c r="C1764" s="147"/>
      <c r="D1764" s="147"/>
      <c r="E1764" s="21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318">
        <v>1740</v>
      </c>
      <c r="B1765" s="175"/>
      <c r="C1765" s="147"/>
      <c r="D1765" s="147"/>
      <c r="E1765" s="21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318">
        <v>1741</v>
      </c>
      <c r="B1766" s="175"/>
      <c r="C1766" s="147"/>
      <c r="D1766" s="147"/>
      <c r="E1766" s="21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318">
        <v>1742</v>
      </c>
      <c r="B1767" s="175"/>
      <c r="C1767" s="147"/>
      <c r="D1767" s="147"/>
      <c r="E1767" s="21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2"/>
      <c r="R1767" s="193"/>
      <c r="S1767" s="148"/>
      <c r="T1767" s="140"/>
      <c r="U1767" s="175"/>
      <c r="V1767" s="21"/>
    </row>
    <row r="1768" spans="1:22" ht="16.5" customHeight="1" x14ac:dyDescent="0.25">
      <c r="A1768" s="318">
        <v>1743</v>
      </c>
      <c r="B1768" s="175"/>
      <c r="C1768" s="147"/>
      <c r="D1768" s="147"/>
      <c r="E1768" s="21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318">
        <v>1744</v>
      </c>
      <c r="B1769" s="175"/>
      <c r="C1769" s="147"/>
      <c r="D1769" s="147"/>
      <c r="E1769" s="21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318">
        <v>1745</v>
      </c>
      <c r="B1770" s="175"/>
      <c r="C1770" s="147"/>
      <c r="D1770" s="147"/>
      <c r="E1770" s="21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318">
        <v>1746</v>
      </c>
      <c r="B1771" s="175"/>
      <c r="C1771" s="147"/>
      <c r="D1771" s="147"/>
      <c r="E1771" s="21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318">
        <v>1747</v>
      </c>
      <c r="B1772" s="175"/>
      <c r="C1772" s="147"/>
      <c r="D1772" s="147"/>
      <c r="E1772" s="21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318">
        <v>1748</v>
      </c>
      <c r="B1773" s="175"/>
      <c r="C1773" s="147"/>
      <c r="D1773" s="147"/>
      <c r="E1773" s="21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318">
        <v>1749</v>
      </c>
      <c r="B1774" s="175"/>
      <c r="C1774" s="147"/>
      <c r="D1774" s="147"/>
      <c r="E1774" s="21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318">
        <v>1750</v>
      </c>
      <c r="B1775" s="175"/>
      <c r="C1775" s="147"/>
      <c r="D1775" s="147"/>
      <c r="E1775" s="21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318">
        <v>1751</v>
      </c>
      <c r="B1776" s="175"/>
      <c r="C1776" s="147"/>
      <c r="D1776" s="147"/>
      <c r="E1776" s="21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318">
        <v>1752</v>
      </c>
      <c r="B1777" s="175"/>
      <c r="C1777" s="147"/>
      <c r="D1777" s="147"/>
      <c r="E1777" s="21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318">
        <v>1753</v>
      </c>
      <c r="B1778" s="175"/>
      <c r="C1778" s="147"/>
      <c r="D1778" s="147"/>
      <c r="E1778" s="21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318">
        <v>1754</v>
      </c>
      <c r="B1779" s="175"/>
      <c r="C1779" s="147"/>
      <c r="D1779" s="147"/>
      <c r="E1779" s="21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318">
        <v>1755</v>
      </c>
      <c r="B1780" s="175"/>
      <c r="C1780" s="147"/>
      <c r="D1780" s="147"/>
      <c r="E1780" s="21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318">
        <v>1756</v>
      </c>
      <c r="B1781" s="175"/>
      <c r="C1781" s="147"/>
      <c r="D1781" s="147"/>
      <c r="E1781" s="21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318">
        <v>1757</v>
      </c>
      <c r="B1782" s="175"/>
      <c r="C1782" s="147"/>
      <c r="D1782" s="147"/>
      <c r="E1782" s="21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318">
        <v>1758</v>
      </c>
      <c r="B1783" s="175"/>
      <c r="C1783" s="147"/>
      <c r="D1783" s="147"/>
      <c r="E1783" s="21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318">
        <v>1759</v>
      </c>
      <c r="B1784" s="175"/>
      <c r="C1784" s="147"/>
      <c r="D1784" s="147"/>
      <c r="E1784" s="21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318">
        <v>1760</v>
      </c>
      <c r="B1785" s="175"/>
      <c r="C1785" s="147"/>
      <c r="D1785" s="147"/>
      <c r="E1785" s="21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318">
        <v>1761</v>
      </c>
      <c r="B1786" s="175"/>
      <c r="C1786" s="147"/>
      <c r="D1786" s="147"/>
      <c r="E1786" s="21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318">
        <v>1762</v>
      </c>
      <c r="B1787" s="175"/>
      <c r="C1787" s="147"/>
      <c r="D1787" s="147"/>
      <c r="E1787" s="21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318">
        <v>1763</v>
      </c>
      <c r="B1788" s="175"/>
      <c r="C1788" s="147"/>
      <c r="D1788" s="147"/>
      <c r="E1788" s="21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318">
        <v>1764</v>
      </c>
      <c r="B1789" s="175"/>
      <c r="C1789" s="147"/>
      <c r="D1789" s="147"/>
      <c r="E1789" s="21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318">
        <v>1765</v>
      </c>
      <c r="B1790" s="175"/>
      <c r="C1790" s="147"/>
      <c r="D1790" s="147"/>
      <c r="E1790" s="21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318">
        <v>1766</v>
      </c>
      <c r="B1791" s="175"/>
      <c r="C1791" s="147"/>
      <c r="D1791" s="147"/>
      <c r="E1791" s="21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318">
        <v>1767</v>
      </c>
      <c r="B1792" s="175"/>
      <c r="C1792" s="147"/>
      <c r="D1792" s="147"/>
      <c r="E1792" s="21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318">
        <v>1768</v>
      </c>
      <c r="B1793" s="175"/>
      <c r="C1793" s="147"/>
      <c r="D1793" s="147"/>
      <c r="E1793" s="21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318">
        <v>1769</v>
      </c>
      <c r="B1794" s="175"/>
      <c r="C1794" s="147"/>
      <c r="D1794" s="147"/>
      <c r="E1794" s="21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318">
        <v>1770</v>
      </c>
      <c r="B1795" s="175"/>
      <c r="C1795" s="147"/>
      <c r="D1795" s="147"/>
      <c r="E1795" s="21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318">
        <v>1771</v>
      </c>
      <c r="B1796" s="175"/>
      <c r="C1796" s="147"/>
      <c r="D1796" s="147"/>
      <c r="E1796" s="21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318">
        <v>1772</v>
      </c>
      <c r="B1797" s="175"/>
      <c r="C1797" s="147"/>
      <c r="D1797" s="147"/>
      <c r="E1797" s="21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318">
        <v>1773</v>
      </c>
      <c r="B1798" s="175"/>
      <c r="C1798" s="147"/>
      <c r="D1798" s="147"/>
      <c r="E1798" s="21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318">
        <v>1774</v>
      </c>
      <c r="B1799" s="175"/>
      <c r="C1799" s="147"/>
      <c r="D1799" s="147"/>
      <c r="E1799" s="21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318">
        <v>1775</v>
      </c>
      <c r="B1800" s="175"/>
      <c r="C1800" s="147"/>
      <c r="D1800" s="147"/>
      <c r="E1800" s="21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318">
        <v>1776</v>
      </c>
      <c r="B1801" s="175"/>
      <c r="C1801" s="147"/>
      <c r="D1801" s="147"/>
      <c r="E1801" s="21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318">
        <v>1777</v>
      </c>
      <c r="B1802" s="175"/>
      <c r="C1802" s="147"/>
      <c r="D1802" s="147"/>
      <c r="E1802" s="21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318">
        <v>1778</v>
      </c>
      <c r="B1803" s="175"/>
      <c r="C1803" s="147"/>
      <c r="D1803" s="147"/>
      <c r="E1803" s="21"/>
      <c r="F1803" s="149"/>
      <c r="G1803" s="148"/>
      <c r="H1803" s="148"/>
      <c r="I1803" s="49"/>
      <c r="J1803" s="157"/>
      <c r="K1803" s="150"/>
      <c r="L1803" s="188"/>
      <c r="M1803" s="150"/>
      <c r="N1803" s="191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318">
        <v>1779</v>
      </c>
      <c r="B1804" s="175"/>
      <c r="C1804" s="147"/>
      <c r="D1804" s="147"/>
      <c r="E1804" s="21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318">
        <v>1780</v>
      </c>
      <c r="B1805" s="175"/>
      <c r="C1805" s="147"/>
      <c r="D1805" s="147"/>
      <c r="E1805" s="21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318">
        <v>1781</v>
      </c>
      <c r="B1806" s="175"/>
      <c r="C1806" s="147"/>
      <c r="D1806" s="147"/>
      <c r="E1806" s="21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318">
        <v>1782</v>
      </c>
      <c r="B1807" s="175"/>
      <c r="C1807" s="147"/>
      <c r="D1807" s="147"/>
      <c r="E1807" s="21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318">
        <v>1783</v>
      </c>
      <c r="B1808" s="175"/>
      <c r="C1808" s="147"/>
      <c r="D1808" s="147"/>
      <c r="E1808" s="21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318">
        <v>1784</v>
      </c>
      <c r="B1809" s="175"/>
      <c r="C1809" s="147"/>
      <c r="D1809" s="147"/>
      <c r="E1809" s="21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318">
        <v>1785</v>
      </c>
      <c r="B1810" s="175"/>
      <c r="C1810" s="147"/>
      <c r="D1810" s="147"/>
      <c r="E1810" s="21"/>
      <c r="F1810" s="149"/>
      <c r="G1810" s="148"/>
      <c r="H1810" s="148"/>
      <c r="I1810" s="49"/>
      <c r="J1810" s="150"/>
      <c r="K1810" s="150"/>
      <c r="L1810" s="188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318">
        <v>1786</v>
      </c>
      <c r="B1811" s="175"/>
      <c r="C1811" s="147"/>
      <c r="D1811" s="147"/>
      <c r="E1811" s="21"/>
      <c r="F1811" s="149"/>
      <c r="G1811" s="148"/>
      <c r="H1811" s="148"/>
      <c r="I1811" s="148"/>
      <c r="J1811" s="150"/>
      <c r="K1811" s="150"/>
      <c r="L1811" s="188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318">
        <v>1787</v>
      </c>
      <c r="B1812" s="175"/>
      <c r="C1812" s="147"/>
      <c r="D1812" s="147"/>
      <c r="E1812" s="21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318">
        <v>1788</v>
      </c>
      <c r="B1813" s="175"/>
      <c r="C1813" s="147"/>
      <c r="D1813" s="147"/>
      <c r="E1813" s="21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318">
        <v>1789</v>
      </c>
      <c r="B1814" s="175"/>
      <c r="C1814" s="147"/>
      <c r="D1814" s="147"/>
      <c r="E1814" s="21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318">
        <v>1790</v>
      </c>
      <c r="B1815" s="175"/>
      <c r="C1815" s="147"/>
      <c r="D1815" s="147"/>
      <c r="E1815" s="21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318">
        <v>1791</v>
      </c>
      <c r="B1816" s="175"/>
      <c r="C1816" s="147"/>
      <c r="D1816" s="147"/>
      <c r="E1816" s="21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318">
        <v>1792</v>
      </c>
      <c r="B1817" s="175"/>
      <c r="C1817" s="147"/>
      <c r="D1817" s="147"/>
      <c r="E1817" s="21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318">
        <v>1793</v>
      </c>
      <c r="B1818" s="175"/>
      <c r="C1818" s="147"/>
      <c r="D1818" s="147"/>
      <c r="E1818" s="21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318">
        <v>1794</v>
      </c>
      <c r="B1819" s="175"/>
      <c r="C1819" s="147"/>
      <c r="D1819" s="147"/>
      <c r="E1819" s="21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318">
        <v>1795</v>
      </c>
      <c r="B1820" s="175"/>
      <c r="C1820" s="147"/>
      <c r="D1820" s="147"/>
      <c r="E1820" s="21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318">
        <v>1796</v>
      </c>
      <c r="B1821" s="175"/>
      <c r="C1821" s="147"/>
      <c r="D1821" s="147"/>
      <c r="E1821" s="21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318">
        <v>1797</v>
      </c>
      <c r="B1822" s="175"/>
      <c r="C1822" s="147"/>
      <c r="D1822" s="147"/>
      <c r="E1822" s="21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318">
        <v>1798</v>
      </c>
      <c r="B1823" s="175"/>
      <c r="C1823" s="147"/>
      <c r="D1823" s="147"/>
      <c r="E1823" s="21"/>
      <c r="F1823" s="149"/>
      <c r="G1823" s="148"/>
      <c r="H1823" s="148"/>
      <c r="I1823" s="49"/>
      <c r="J1823" s="150"/>
      <c r="K1823" s="150"/>
      <c r="L1823" s="188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318">
        <v>1799</v>
      </c>
      <c r="B1824" s="175"/>
      <c r="C1824" s="147"/>
      <c r="D1824" s="147"/>
      <c r="E1824" s="21"/>
      <c r="F1824" s="149"/>
      <c r="G1824" s="156"/>
      <c r="H1824" s="148"/>
      <c r="I1824" s="148"/>
      <c r="J1824" s="150"/>
      <c r="K1824" s="150"/>
      <c r="L1824" s="188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318">
        <v>1800</v>
      </c>
      <c r="B1825" s="175"/>
      <c r="C1825" s="147"/>
      <c r="D1825" s="147"/>
      <c r="E1825" s="21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318">
        <v>1801</v>
      </c>
      <c r="B1826" s="175"/>
      <c r="C1826" s="147"/>
      <c r="D1826" s="147"/>
      <c r="E1826" s="21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318">
        <v>1802</v>
      </c>
      <c r="B1827" s="195"/>
      <c r="C1827" s="195"/>
      <c r="D1827" s="195"/>
      <c r="E1827" s="408"/>
      <c r="F1827" s="308"/>
      <c r="G1827" s="195"/>
      <c r="H1827" s="195"/>
      <c r="I1827" s="195"/>
      <c r="J1827" s="195"/>
      <c r="K1827" s="195"/>
      <c r="L1827" s="195"/>
      <c r="M1827" s="195"/>
      <c r="N1827" s="195"/>
      <c r="O1827" s="195"/>
      <c r="P1827" s="195"/>
      <c r="Q1827" s="195"/>
      <c r="R1827" s="195"/>
      <c r="S1827" s="195"/>
      <c r="T1827" s="195"/>
      <c r="U1827" s="195"/>
      <c r="V1827" s="195"/>
    </row>
    <row r="1828" spans="1:22" ht="16.5" customHeight="1" x14ac:dyDescent="0.25">
      <c r="A1828" s="318">
        <v>1803</v>
      </c>
      <c r="B1828" s="195"/>
      <c r="C1828" s="195"/>
      <c r="D1828" s="195"/>
      <c r="E1828" s="408"/>
      <c r="F1828" s="308"/>
      <c r="G1828" s="195"/>
      <c r="H1828" s="195"/>
      <c r="I1828" s="195"/>
      <c r="J1828" s="195"/>
      <c r="K1828" s="195"/>
      <c r="L1828" s="195"/>
      <c r="M1828" s="195"/>
      <c r="N1828" s="195"/>
      <c r="O1828" s="195"/>
      <c r="P1828" s="195"/>
      <c r="Q1828" s="195"/>
      <c r="R1828" s="195"/>
      <c r="S1828" s="195"/>
      <c r="T1828" s="195"/>
      <c r="U1828" s="195"/>
      <c r="V1828" s="195"/>
    </row>
    <row r="1829" spans="1:22" ht="16.5" customHeight="1" x14ac:dyDescent="0.25">
      <c r="A1829" s="318">
        <v>1804</v>
      </c>
      <c r="B1829" s="175"/>
      <c r="C1829" s="147"/>
      <c r="D1829" s="147"/>
      <c r="E1829" s="21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318">
        <v>1805</v>
      </c>
      <c r="B1830" s="175"/>
      <c r="C1830" s="147"/>
      <c r="D1830" s="147"/>
      <c r="E1830" s="21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318">
        <v>1806</v>
      </c>
      <c r="B1831" s="175"/>
      <c r="C1831" s="147"/>
      <c r="D1831" s="147"/>
      <c r="E1831" s="21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318">
        <v>1807</v>
      </c>
      <c r="B1832" s="175"/>
      <c r="C1832" s="147"/>
      <c r="D1832" s="147"/>
      <c r="E1832" s="21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318">
        <v>1808</v>
      </c>
      <c r="B1833" s="175"/>
      <c r="C1833" s="147"/>
      <c r="D1833" s="147"/>
      <c r="E1833" s="21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318">
        <v>1809</v>
      </c>
      <c r="B1834" s="175"/>
      <c r="C1834" s="147"/>
      <c r="D1834" s="147"/>
      <c r="E1834" s="21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318">
        <v>1810</v>
      </c>
      <c r="B1835" s="175"/>
      <c r="C1835" s="147"/>
      <c r="D1835" s="147"/>
      <c r="E1835" s="21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318">
        <v>1811</v>
      </c>
      <c r="B1836" s="175"/>
      <c r="C1836" s="147"/>
      <c r="D1836" s="147"/>
      <c r="E1836" s="21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318">
        <v>1812</v>
      </c>
      <c r="B1837" s="175"/>
      <c r="C1837" s="147"/>
      <c r="D1837" s="147"/>
      <c r="E1837" s="21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318">
        <v>1813</v>
      </c>
      <c r="B1838" s="175"/>
      <c r="C1838" s="147"/>
      <c r="D1838" s="147"/>
      <c r="E1838" s="21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318">
        <v>1814</v>
      </c>
      <c r="B1839" s="175"/>
      <c r="C1839" s="147"/>
      <c r="D1839" s="147"/>
      <c r="E1839" s="21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318">
        <v>1815</v>
      </c>
      <c r="B1840" s="175"/>
      <c r="C1840" s="147"/>
      <c r="D1840" s="147"/>
      <c r="E1840" s="21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318">
        <v>1816</v>
      </c>
      <c r="B1841" s="175"/>
      <c r="C1841" s="147"/>
      <c r="D1841" s="147"/>
      <c r="E1841" s="21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318">
        <v>1817</v>
      </c>
      <c r="B1842" s="175"/>
      <c r="C1842" s="147"/>
      <c r="D1842" s="147"/>
      <c r="E1842" s="21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318">
        <v>1818</v>
      </c>
      <c r="B1843" s="175"/>
      <c r="C1843" s="147"/>
      <c r="D1843" s="147"/>
      <c r="E1843" s="21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318">
        <v>1819</v>
      </c>
      <c r="B1844" s="175"/>
      <c r="C1844" s="147"/>
      <c r="D1844" s="147"/>
      <c r="E1844" s="21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318">
        <v>1820</v>
      </c>
      <c r="B1845" s="175"/>
      <c r="C1845" s="147"/>
      <c r="D1845" s="147"/>
      <c r="E1845" s="21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318">
        <v>1821</v>
      </c>
      <c r="B1846" s="175"/>
      <c r="C1846" s="147"/>
      <c r="D1846" s="147"/>
      <c r="E1846" s="21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318">
        <v>1822</v>
      </c>
      <c r="B1847" s="175"/>
      <c r="C1847" s="147"/>
      <c r="D1847" s="147"/>
      <c r="E1847" s="21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318">
        <v>1823</v>
      </c>
      <c r="B1848" s="175"/>
      <c r="C1848" s="147"/>
      <c r="D1848" s="147"/>
      <c r="E1848" s="21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318">
        <v>1824</v>
      </c>
      <c r="B1849" s="175"/>
      <c r="C1849" s="147"/>
      <c r="D1849" s="147"/>
      <c r="E1849" s="21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318">
        <v>1825</v>
      </c>
      <c r="B1850" s="175"/>
      <c r="C1850" s="147"/>
      <c r="D1850" s="147"/>
      <c r="E1850" s="21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318">
        <v>1826</v>
      </c>
      <c r="B1851" s="175"/>
      <c r="C1851" s="147"/>
      <c r="D1851" s="147"/>
      <c r="E1851" s="21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318">
        <v>1827</v>
      </c>
      <c r="B1852" s="175"/>
      <c r="C1852" s="147"/>
      <c r="D1852" s="147"/>
      <c r="E1852" s="21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318">
        <v>1828</v>
      </c>
      <c r="B1853" s="175"/>
      <c r="C1853" s="147"/>
      <c r="D1853" s="147"/>
      <c r="E1853" s="21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318">
        <v>1829</v>
      </c>
      <c r="B1854" s="175"/>
      <c r="C1854" s="147"/>
      <c r="D1854" s="147"/>
      <c r="E1854" s="21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318">
        <v>1830</v>
      </c>
      <c r="B1855" s="175"/>
      <c r="C1855" s="147"/>
      <c r="D1855" s="147"/>
      <c r="E1855" s="21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318">
        <v>1831</v>
      </c>
      <c r="B1856" s="175"/>
      <c r="C1856" s="147"/>
      <c r="D1856" s="147"/>
      <c r="E1856" s="21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318">
        <v>1832</v>
      </c>
      <c r="B1857" s="175"/>
      <c r="C1857" s="147"/>
      <c r="D1857" s="147"/>
      <c r="E1857" s="21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318">
        <v>1833</v>
      </c>
      <c r="B1858" s="175"/>
      <c r="C1858" s="147"/>
      <c r="D1858" s="147"/>
      <c r="E1858" s="21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318">
        <v>1834</v>
      </c>
      <c r="B1859" s="175"/>
      <c r="C1859" s="147"/>
      <c r="D1859" s="147"/>
      <c r="E1859" s="21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318">
        <v>1835</v>
      </c>
      <c r="B1860" s="175"/>
      <c r="C1860" s="147"/>
      <c r="D1860" s="147"/>
      <c r="E1860" s="21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318">
        <v>1836</v>
      </c>
      <c r="B1861" s="175"/>
      <c r="C1861" s="147"/>
      <c r="D1861" s="147"/>
      <c r="E1861" s="21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318">
        <v>1837</v>
      </c>
      <c r="B1862" s="175"/>
      <c r="C1862" s="147"/>
      <c r="D1862" s="147"/>
      <c r="E1862" s="21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318">
        <v>1838</v>
      </c>
      <c r="B1863" s="175"/>
      <c r="C1863" s="187"/>
      <c r="D1863" s="147"/>
      <c r="E1863" s="21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318">
        <v>1839</v>
      </c>
      <c r="B1864" s="175"/>
      <c r="C1864" s="187"/>
      <c r="D1864" s="187"/>
      <c r="E1864" s="21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318">
        <v>1840</v>
      </c>
      <c r="B1865" s="175"/>
      <c r="C1865" s="187"/>
      <c r="D1865" s="187"/>
      <c r="E1865" s="21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318">
        <v>1841</v>
      </c>
      <c r="B1866" s="175"/>
      <c r="C1866" s="187"/>
      <c r="D1866" s="147"/>
      <c r="E1866" s="21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318">
        <v>1842</v>
      </c>
      <c r="B1867" s="175"/>
      <c r="C1867" s="147"/>
      <c r="D1867" s="147"/>
      <c r="E1867" s="21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318">
        <v>1843</v>
      </c>
      <c r="B1868" s="175"/>
      <c r="C1868" s="147"/>
      <c r="D1868" s="147"/>
      <c r="E1868" s="21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318">
        <v>1844</v>
      </c>
      <c r="B1869" s="175"/>
      <c r="C1869" s="147"/>
      <c r="D1869" s="147"/>
      <c r="E1869" s="21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318">
        <v>1845</v>
      </c>
      <c r="B1870" s="175"/>
      <c r="C1870" s="147"/>
      <c r="D1870" s="147"/>
      <c r="E1870" s="21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318">
        <v>1846</v>
      </c>
      <c r="B1871" s="175"/>
      <c r="C1871" s="147"/>
      <c r="D1871" s="147"/>
      <c r="E1871" s="21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318">
        <v>1847</v>
      </c>
      <c r="B1872" s="175"/>
      <c r="C1872" s="147"/>
      <c r="D1872" s="147"/>
      <c r="E1872" s="21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318">
        <v>1848</v>
      </c>
      <c r="B1873" s="175"/>
      <c r="C1873" s="147"/>
      <c r="D1873" s="147"/>
      <c r="E1873" s="21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318">
        <v>1849</v>
      </c>
      <c r="B1874" s="175"/>
      <c r="C1874" s="147"/>
      <c r="D1874" s="147"/>
      <c r="E1874" s="21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318">
        <v>1850</v>
      </c>
      <c r="B1875" s="175"/>
      <c r="C1875" s="147"/>
      <c r="D1875" s="147"/>
      <c r="E1875" s="21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318">
        <v>1851</v>
      </c>
      <c r="B1876" s="175"/>
      <c r="C1876" s="147"/>
      <c r="D1876" s="147"/>
      <c r="E1876" s="21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318">
        <v>1852</v>
      </c>
      <c r="B1877" s="175"/>
      <c r="C1877" s="147"/>
      <c r="D1877" s="147"/>
      <c r="E1877" s="21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318">
        <v>1853</v>
      </c>
      <c r="B1878" s="175"/>
      <c r="C1878" s="147"/>
      <c r="D1878" s="147"/>
      <c r="E1878" s="21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318">
        <v>1854</v>
      </c>
      <c r="B1879" s="175"/>
      <c r="C1879" s="147"/>
      <c r="D1879" s="147"/>
      <c r="E1879" s="21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318">
        <v>1855</v>
      </c>
      <c r="B1880" s="175"/>
      <c r="C1880" s="147"/>
      <c r="D1880" s="147"/>
      <c r="E1880" s="21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318">
        <v>1856</v>
      </c>
      <c r="B1881" s="175"/>
      <c r="C1881" s="147"/>
      <c r="D1881" s="147"/>
      <c r="E1881" s="21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318">
        <v>1857</v>
      </c>
      <c r="B1882" s="175"/>
      <c r="C1882" s="147"/>
      <c r="D1882" s="147"/>
      <c r="E1882" s="21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318">
        <v>1858</v>
      </c>
      <c r="B1883" s="175"/>
      <c r="C1883" s="147"/>
      <c r="D1883" s="147"/>
      <c r="E1883" s="21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318">
        <v>1859</v>
      </c>
      <c r="B1884" s="175"/>
      <c r="C1884" s="147"/>
      <c r="D1884" s="147"/>
      <c r="E1884" s="21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318">
        <v>1860</v>
      </c>
      <c r="B1885" s="175"/>
      <c r="C1885" s="158"/>
      <c r="D1885" s="158"/>
      <c r="E1885" s="21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318">
        <v>1861</v>
      </c>
      <c r="B1886" s="175"/>
      <c r="C1886" s="158"/>
      <c r="D1886" s="158"/>
      <c r="E1886" s="21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318">
        <v>1862</v>
      </c>
      <c r="B1887" s="175"/>
      <c r="C1887" s="158"/>
      <c r="D1887" s="158"/>
      <c r="E1887" s="21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318">
        <v>1863</v>
      </c>
      <c r="B1888" s="175"/>
      <c r="C1888" s="158"/>
      <c r="D1888" s="158"/>
      <c r="E1888" s="21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318">
        <v>1864</v>
      </c>
      <c r="B1889" s="175"/>
      <c r="C1889" s="158"/>
      <c r="D1889" s="158"/>
      <c r="E1889" s="21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318">
        <v>1865</v>
      </c>
      <c r="B1890" s="175"/>
      <c r="C1890" s="158"/>
      <c r="D1890" s="158"/>
      <c r="E1890" s="21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318">
        <v>1866</v>
      </c>
      <c r="B1891" s="175"/>
      <c r="C1891" s="158"/>
      <c r="D1891" s="158"/>
      <c r="E1891" s="21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318">
        <v>1867</v>
      </c>
      <c r="B1892" s="175"/>
      <c r="C1892" s="158"/>
      <c r="D1892" s="158"/>
      <c r="E1892" s="21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318">
        <v>1868</v>
      </c>
      <c r="B1893" s="175"/>
      <c r="C1893" s="114"/>
      <c r="D1893" s="158"/>
      <c r="E1893" s="21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318">
        <v>1869</v>
      </c>
      <c r="B1894" s="175"/>
      <c r="C1894" s="114"/>
      <c r="D1894" s="158"/>
      <c r="E1894" s="21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318">
        <v>1870</v>
      </c>
      <c r="B1895" s="175"/>
      <c r="C1895" s="114"/>
      <c r="D1895" s="158"/>
      <c r="E1895" s="21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318">
        <v>1871</v>
      </c>
      <c r="B1896" s="175"/>
      <c r="C1896" s="114"/>
      <c r="D1896" s="158"/>
      <c r="E1896" s="21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318">
        <v>1872</v>
      </c>
      <c r="B1897" s="175"/>
      <c r="C1897" s="114"/>
      <c r="D1897" s="158"/>
      <c r="E1897" s="21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318">
        <v>1873</v>
      </c>
      <c r="B1898" s="175"/>
      <c r="C1898" s="114"/>
      <c r="D1898" s="158"/>
      <c r="E1898" s="21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318">
        <v>1874</v>
      </c>
      <c r="B1899" s="175"/>
      <c r="C1899" s="114"/>
      <c r="D1899" s="158"/>
      <c r="E1899" s="21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318">
        <v>1875</v>
      </c>
      <c r="B1900" s="175"/>
      <c r="C1900" s="114"/>
      <c r="D1900" s="158"/>
      <c r="E1900" s="21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318">
        <v>1876</v>
      </c>
      <c r="B1901" s="175"/>
      <c r="C1901" s="158"/>
      <c r="D1901" s="158"/>
      <c r="E1901" s="21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318">
        <v>1877</v>
      </c>
      <c r="B1902" s="175"/>
      <c r="C1902" s="158"/>
      <c r="D1902" s="158"/>
      <c r="E1902" s="21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318">
        <v>1878</v>
      </c>
      <c r="B1903" s="175"/>
      <c r="C1903" s="158"/>
      <c r="D1903" s="158"/>
      <c r="E1903" s="21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318">
        <v>1879</v>
      </c>
      <c r="B1904" s="175"/>
      <c r="C1904" s="158"/>
      <c r="D1904" s="158"/>
      <c r="E1904" s="21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318">
        <v>1880</v>
      </c>
      <c r="B1905" s="175"/>
      <c r="C1905" s="158"/>
      <c r="D1905" s="158"/>
      <c r="E1905" s="21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318">
        <v>1881</v>
      </c>
      <c r="B1906" s="175"/>
      <c r="C1906" s="158"/>
      <c r="D1906" s="158"/>
      <c r="E1906" s="21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318">
        <v>1882</v>
      </c>
      <c r="B1907" s="175"/>
      <c r="C1907" s="158"/>
      <c r="D1907" s="158"/>
      <c r="E1907" s="21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318">
        <v>1883</v>
      </c>
      <c r="B1908" s="175"/>
      <c r="C1908" s="158"/>
      <c r="D1908" s="158"/>
      <c r="E1908" s="21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318">
        <v>1884</v>
      </c>
      <c r="B1909" s="175"/>
      <c r="C1909" s="158"/>
      <c r="D1909" s="158"/>
      <c r="E1909" s="21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318">
        <v>1885</v>
      </c>
      <c r="B1910" s="175"/>
      <c r="C1910" s="158"/>
      <c r="D1910" s="158"/>
      <c r="E1910" s="21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318">
        <v>1886</v>
      </c>
      <c r="B1911" s="175"/>
      <c r="C1911" s="158"/>
      <c r="D1911" s="158"/>
      <c r="E1911" s="21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318">
        <v>1887</v>
      </c>
      <c r="B1912" s="175"/>
      <c r="C1912" s="158"/>
      <c r="D1912" s="158"/>
      <c r="E1912" s="21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318">
        <v>1888</v>
      </c>
      <c r="B1913" s="175"/>
      <c r="C1913" s="158"/>
      <c r="D1913" s="158"/>
      <c r="E1913" s="21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318">
        <v>1889</v>
      </c>
      <c r="B1914" s="175"/>
      <c r="C1914" s="158"/>
      <c r="D1914" s="158"/>
      <c r="E1914" s="21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318">
        <v>1890</v>
      </c>
      <c r="B1915" s="175"/>
      <c r="C1915" s="158"/>
      <c r="D1915" s="158"/>
      <c r="E1915" s="21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318">
        <v>1891</v>
      </c>
      <c r="B1916" s="175"/>
      <c r="C1916" s="158"/>
      <c r="D1916" s="158"/>
      <c r="E1916" s="21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318">
        <v>1892</v>
      </c>
      <c r="B1917" s="175"/>
      <c r="C1917" s="158"/>
      <c r="D1917" s="158"/>
      <c r="E1917" s="21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318">
        <v>1893</v>
      </c>
      <c r="B1918" s="175"/>
      <c r="C1918" s="158"/>
      <c r="D1918" s="158"/>
      <c r="E1918" s="21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318">
        <v>1894</v>
      </c>
      <c r="B1919" s="175"/>
      <c r="C1919" s="158"/>
      <c r="D1919" s="158"/>
      <c r="E1919" s="21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318">
        <v>1895</v>
      </c>
      <c r="B1920" s="175"/>
      <c r="C1920" s="158"/>
      <c r="D1920" s="158"/>
      <c r="E1920" s="21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318">
        <v>1896</v>
      </c>
      <c r="B1921" s="175"/>
      <c r="C1921" s="158"/>
      <c r="D1921" s="158"/>
      <c r="E1921" s="21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318">
        <v>1897</v>
      </c>
      <c r="B1922" s="175"/>
      <c r="C1922" s="158"/>
      <c r="D1922" s="158"/>
      <c r="E1922" s="21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318">
        <v>1898</v>
      </c>
      <c r="B1923" s="175"/>
      <c r="C1923" s="158"/>
      <c r="D1923" s="158"/>
      <c r="E1923" s="21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318">
        <v>1899</v>
      </c>
      <c r="B1924" s="175"/>
      <c r="C1924" s="158"/>
      <c r="D1924" s="158"/>
      <c r="E1924" s="21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318">
        <v>1900</v>
      </c>
      <c r="B1925" s="175"/>
      <c r="C1925" s="158"/>
      <c r="D1925" s="158"/>
      <c r="E1925" s="21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318">
        <v>1901</v>
      </c>
      <c r="B1926" s="175"/>
      <c r="C1926" s="158"/>
      <c r="D1926" s="158"/>
      <c r="E1926" s="21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318">
        <v>1902</v>
      </c>
      <c r="B1927" s="175"/>
      <c r="C1927" s="158"/>
      <c r="D1927" s="158"/>
      <c r="E1927" s="21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318">
        <v>1903</v>
      </c>
      <c r="B1928" s="175"/>
      <c r="C1928" s="158"/>
      <c r="D1928" s="158"/>
      <c r="E1928" s="21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318">
        <v>1904</v>
      </c>
      <c r="B1929" s="175"/>
      <c r="C1929" s="158"/>
      <c r="D1929" s="158"/>
      <c r="E1929" s="21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318">
        <v>1905</v>
      </c>
      <c r="B1930" s="175"/>
      <c r="C1930" s="158"/>
      <c r="D1930" s="158"/>
      <c r="E1930" s="21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318">
        <v>1906</v>
      </c>
      <c r="B1931" s="175"/>
      <c r="C1931" s="158"/>
      <c r="D1931" s="158"/>
      <c r="E1931" s="21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318">
        <v>1907</v>
      </c>
      <c r="B1932" s="175"/>
      <c r="C1932" s="158"/>
      <c r="D1932" s="158"/>
      <c r="E1932" s="21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318">
        <v>1908</v>
      </c>
      <c r="B1933" s="175"/>
      <c r="C1933" s="114"/>
      <c r="D1933" s="158"/>
      <c r="E1933" s="21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318">
        <v>1909</v>
      </c>
      <c r="B1934" s="175"/>
      <c r="C1934" s="114"/>
      <c r="D1934" s="158"/>
      <c r="E1934" s="21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318">
        <v>1910</v>
      </c>
      <c r="B1935" s="175"/>
      <c r="C1935" s="114"/>
      <c r="D1935" s="158"/>
      <c r="E1935" s="21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318">
        <v>1911</v>
      </c>
      <c r="B1936" s="175"/>
      <c r="C1936" s="114"/>
      <c r="D1936" s="158"/>
      <c r="E1936" s="21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318">
        <v>1912</v>
      </c>
      <c r="B1937" s="175"/>
      <c r="C1937" s="114"/>
      <c r="D1937" s="158"/>
      <c r="E1937" s="21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318">
        <v>1913</v>
      </c>
      <c r="B1938" s="175"/>
      <c r="C1938" s="114"/>
      <c r="D1938" s="158"/>
      <c r="E1938" s="21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318">
        <v>1914</v>
      </c>
      <c r="B1939" s="175"/>
      <c r="C1939" s="114"/>
      <c r="D1939" s="158"/>
      <c r="E1939" s="21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318">
        <v>1915</v>
      </c>
      <c r="B1940" s="175"/>
      <c r="C1940" s="114"/>
      <c r="D1940" s="158"/>
      <c r="E1940" s="21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318">
        <v>1916</v>
      </c>
      <c r="B1941" s="175"/>
      <c r="C1941" s="114"/>
      <c r="D1941" s="158"/>
      <c r="E1941" s="21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318">
        <v>1917</v>
      </c>
      <c r="B1942" s="175"/>
      <c r="C1942" s="114"/>
      <c r="D1942" s="158"/>
      <c r="E1942" s="21"/>
      <c r="F1942" s="155"/>
      <c r="G1942" s="156"/>
      <c r="H1942" s="148"/>
      <c r="I1942" s="138"/>
      <c r="J1942" s="138"/>
      <c r="K1942" s="138"/>
      <c r="L1942" s="196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318">
        <v>1918</v>
      </c>
      <c r="B1943" s="175"/>
      <c r="C1943" s="114"/>
      <c r="D1943" s="158"/>
      <c r="E1943" s="21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318">
        <v>1919</v>
      </c>
      <c r="B1944" s="175"/>
      <c r="C1944" s="158"/>
      <c r="D1944" s="158"/>
      <c r="E1944" s="21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318">
        <v>1920</v>
      </c>
      <c r="B1945" s="175"/>
      <c r="C1945" s="158"/>
      <c r="D1945" s="158"/>
      <c r="E1945" s="21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318">
        <v>1921</v>
      </c>
      <c r="B1946" s="175"/>
      <c r="C1946" s="158"/>
      <c r="D1946" s="158"/>
      <c r="E1946" s="21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318">
        <v>1922</v>
      </c>
      <c r="B1947" s="175"/>
      <c r="C1947" s="158"/>
      <c r="D1947" s="158"/>
      <c r="E1947" s="21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318">
        <v>1923</v>
      </c>
      <c r="B1948" s="175"/>
      <c r="C1948" s="158"/>
      <c r="D1948" s="158"/>
      <c r="E1948" s="21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318">
        <v>1924</v>
      </c>
      <c r="B1949" s="175"/>
      <c r="C1949" s="158"/>
      <c r="D1949" s="158"/>
      <c r="E1949" s="21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318">
        <v>1925</v>
      </c>
      <c r="B1950" s="175"/>
      <c r="C1950" s="158"/>
      <c r="D1950" s="158"/>
      <c r="E1950" s="21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318">
        <v>1926</v>
      </c>
      <c r="B1951" s="175"/>
      <c r="C1951" s="158"/>
      <c r="D1951" s="158"/>
      <c r="E1951" s="21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318">
        <v>1927</v>
      </c>
      <c r="B1952" s="175"/>
      <c r="C1952" s="158"/>
      <c r="D1952" s="158"/>
      <c r="E1952" s="21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318">
        <v>1928</v>
      </c>
      <c r="B1953" s="175"/>
      <c r="C1953" s="158"/>
      <c r="D1953" s="158"/>
      <c r="E1953" s="21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318">
        <v>1929</v>
      </c>
      <c r="B1954" s="175"/>
      <c r="C1954" s="158"/>
      <c r="D1954" s="158"/>
      <c r="E1954" s="21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318">
        <v>1930</v>
      </c>
      <c r="B1955" s="175"/>
      <c r="C1955" s="158"/>
      <c r="D1955" s="158"/>
      <c r="E1955" s="21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318">
        <v>1931</v>
      </c>
      <c r="B1956" s="175"/>
      <c r="C1956" s="158"/>
      <c r="D1956" s="158"/>
      <c r="E1956" s="22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318">
        <v>1932</v>
      </c>
      <c r="B1957" s="175"/>
      <c r="C1957" s="158"/>
      <c r="D1957" s="158"/>
      <c r="E1957" s="21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318">
        <v>1933</v>
      </c>
      <c r="B1958" s="175"/>
      <c r="C1958" s="158"/>
      <c r="D1958" s="158"/>
      <c r="E1958" s="21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318">
        <v>1934</v>
      </c>
      <c r="B1959" s="175"/>
      <c r="C1959" s="158"/>
      <c r="D1959" s="158"/>
      <c r="E1959" s="21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318">
        <v>1935</v>
      </c>
      <c r="B1960" s="175"/>
      <c r="C1960" s="158"/>
      <c r="D1960" s="158"/>
      <c r="E1960" s="21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318">
        <v>1936</v>
      </c>
      <c r="B1961" s="175"/>
      <c r="C1961" s="109"/>
      <c r="D1961" s="109"/>
      <c r="E1961" s="40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318">
        <v>1937</v>
      </c>
      <c r="B1962" s="175"/>
      <c r="C1962" s="109"/>
      <c r="D1962" s="109"/>
      <c r="E1962" s="40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318">
        <v>1938</v>
      </c>
      <c r="B1963" s="175"/>
      <c r="C1963" s="109"/>
      <c r="D1963" s="109"/>
      <c r="E1963" s="40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318">
        <v>1939</v>
      </c>
      <c r="B1964" s="175"/>
      <c r="C1964" s="109"/>
      <c r="D1964" s="109"/>
      <c r="E1964" s="40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318">
        <v>1940</v>
      </c>
      <c r="B1965" s="175"/>
      <c r="C1965" s="109"/>
      <c r="D1965" s="109"/>
      <c r="E1965" s="40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318">
        <v>1941</v>
      </c>
      <c r="B1966" s="175"/>
      <c r="C1966" s="109"/>
      <c r="D1966" s="109"/>
      <c r="E1966" s="40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318">
        <v>1942</v>
      </c>
      <c r="B1967" s="175"/>
      <c r="C1967" s="109"/>
      <c r="D1967" s="109"/>
      <c r="E1967" s="40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318">
        <v>1943</v>
      </c>
      <c r="B1968" s="175"/>
      <c r="C1968" s="109"/>
      <c r="D1968" s="110"/>
      <c r="E1968" s="40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318">
        <v>1944</v>
      </c>
      <c r="B1969" s="175"/>
      <c r="C1969" s="109"/>
      <c r="D1969" s="110"/>
      <c r="E1969" s="40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318">
        <v>1945</v>
      </c>
      <c r="B1970" s="175"/>
      <c r="C1970" s="109"/>
      <c r="D1970" s="110"/>
      <c r="E1970" s="40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318">
        <v>1946</v>
      </c>
      <c r="B1971" s="175"/>
      <c r="C1971" s="158"/>
      <c r="D1971" s="158"/>
      <c r="E1971" s="21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318">
        <v>1947</v>
      </c>
      <c r="B1972" s="175"/>
      <c r="C1972" s="57"/>
      <c r="D1972" s="57"/>
      <c r="E1972" s="77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299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318">
        <v>1948</v>
      </c>
      <c r="B1973" s="175"/>
      <c r="C1973" s="158"/>
      <c r="D1973" s="158"/>
      <c r="E1973" s="21"/>
      <c r="F1973" s="149"/>
      <c r="G1973" s="196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318">
        <v>1949</v>
      </c>
      <c r="B1974" s="175"/>
      <c r="C1974" s="158"/>
      <c r="D1974" s="158"/>
      <c r="E1974" s="21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318">
        <v>1950</v>
      </c>
      <c r="B1975" s="175"/>
      <c r="C1975" s="158"/>
      <c r="D1975" s="158"/>
      <c r="E1975" s="21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318">
        <v>1951</v>
      </c>
      <c r="B1976" s="175"/>
      <c r="C1976" s="158"/>
      <c r="D1976" s="158"/>
      <c r="E1976" s="21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318">
        <v>1952</v>
      </c>
      <c r="B1977" s="175"/>
      <c r="C1977" s="158"/>
      <c r="D1977" s="158"/>
      <c r="E1977" s="21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318">
        <v>1953</v>
      </c>
      <c r="B1978" s="175"/>
      <c r="C1978" s="158"/>
      <c r="D1978" s="158"/>
      <c r="E1978" s="21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318">
        <v>1954</v>
      </c>
      <c r="B1979" s="175"/>
      <c r="C1979" s="158"/>
      <c r="D1979" s="158"/>
      <c r="E1979" s="21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318">
        <v>1955</v>
      </c>
      <c r="B1980" s="175"/>
      <c r="C1980" s="158"/>
      <c r="D1980" s="158"/>
      <c r="E1980" s="21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318">
        <v>1956</v>
      </c>
      <c r="B1981" s="175"/>
      <c r="C1981" s="158"/>
      <c r="D1981" s="158"/>
      <c r="E1981" s="21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318">
        <v>1957</v>
      </c>
      <c r="B1982" s="175"/>
      <c r="C1982" s="158"/>
      <c r="D1982" s="158"/>
      <c r="E1982" s="21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318">
        <v>1958</v>
      </c>
      <c r="B1983" s="175"/>
      <c r="C1983" s="158"/>
      <c r="D1983" s="158"/>
      <c r="E1983" s="21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318">
        <v>1959</v>
      </c>
      <c r="B1984" s="175"/>
      <c r="C1984" s="158"/>
      <c r="D1984" s="158"/>
      <c r="E1984" s="21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318">
        <v>1960</v>
      </c>
      <c r="B1985" s="175"/>
      <c r="C1985" s="158"/>
      <c r="D1985" s="158"/>
      <c r="E1985" s="21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318">
        <v>1961</v>
      </c>
      <c r="B1986" s="175"/>
      <c r="C1986" s="158"/>
      <c r="D1986" s="158"/>
      <c r="E1986" s="21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318">
        <v>1962</v>
      </c>
      <c r="B1987" s="175"/>
      <c r="C1987" s="158"/>
      <c r="D1987" s="158"/>
      <c r="E1987" s="21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318">
        <v>1963</v>
      </c>
      <c r="B1988" s="175"/>
      <c r="C1988" s="158"/>
      <c r="D1988" s="158"/>
      <c r="E1988" s="21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318">
        <v>1964</v>
      </c>
      <c r="B1989" s="175"/>
      <c r="C1989" s="158"/>
      <c r="D1989" s="158"/>
      <c r="E1989" s="21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318">
        <v>1965</v>
      </c>
      <c r="B1990" s="175"/>
      <c r="C1990" s="158"/>
      <c r="D1990" s="158"/>
      <c r="E1990" s="21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318">
        <v>1966</v>
      </c>
      <c r="B1991" s="175"/>
      <c r="C1991" s="158"/>
      <c r="D1991" s="158"/>
      <c r="E1991" s="21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318">
        <v>1967</v>
      </c>
      <c r="B1992" s="175"/>
      <c r="C1992" s="158"/>
      <c r="D1992" s="158"/>
      <c r="E1992" s="21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318">
        <v>1968</v>
      </c>
      <c r="B1993" s="175"/>
      <c r="C1993" s="158"/>
      <c r="D1993" s="158"/>
      <c r="E1993" s="21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318">
        <v>1969</v>
      </c>
      <c r="B1994" s="175"/>
      <c r="C1994" s="158"/>
      <c r="D1994" s="158"/>
      <c r="E1994" s="21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318">
        <v>1970</v>
      </c>
      <c r="B1995" s="175"/>
      <c r="C1995" s="158"/>
      <c r="D1995" s="158"/>
      <c r="E1995" s="21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318">
        <v>1971</v>
      </c>
      <c r="B1996" s="175"/>
      <c r="C1996" s="57"/>
      <c r="D1996" s="158"/>
      <c r="E1996" s="77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318">
        <v>1972</v>
      </c>
      <c r="B1997" s="175"/>
      <c r="C1997" s="57"/>
      <c r="D1997" s="158"/>
      <c r="E1997" s="77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318">
        <v>1973</v>
      </c>
      <c r="B1998" s="175"/>
      <c r="C1998" s="57"/>
      <c r="D1998" s="158"/>
      <c r="E1998" s="77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318">
        <v>1974</v>
      </c>
      <c r="B1999" s="175"/>
      <c r="C1999" s="158"/>
      <c r="D1999" s="158"/>
      <c r="E1999" s="21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318">
        <v>1975</v>
      </c>
      <c r="B2000" s="175"/>
      <c r="C2000" s="158"/>
      <c r="D2000" s="158"/>
      <c r="E2000" s="21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318">
        <v>1976</v>
      </c>
      <c r="B2001" s="175"/>
      <c r="C2001" s="158"/>
      <c r="D2001" s="158"/>
      <c r="E2001" s="21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318">
        <v>1977</v>
      </c>
      <c r="B2002" s="175"/>
      <c r="C2002" s="158"/>
      <c r="D2002" s="158"/>
      <c r="E2002" s="21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318">
        <v>1978</v>
      </c>
      <c r="B2003" s="175"/>
      <c r="C2003" s="158"/>
      <c r="D2003" s="158"/>
      <c r="E2003" s="21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318">
        <v>1979</v>
      </c>
      <c r="B2004" s="175"/>
      <c r="C2004" s="158"/>
      <c r="D2004" s="158"/>
      <c r="E2004" s="21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318">
        <v>1980</v>
      </c>
      <c r="B2005" s="175"/>
      <c r="C2005" s="158"/>
      <c r="D2005" s="158"/>
      <c r="E2005" s="21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318">
        <v>1981</v>
      </c>
      <c r="B2006" s="175"/>
      <c r="C2006" s="158"/>
      <c r="D2006" s="158"/>
      <c r="E2006" s="21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318">
        <v>1982</v>
      </c>
      <c r="B2007" s="175"/>
      <c r="C2007" s="158"/>
      <c r="D2007" s="158"/>
      <c r="E2007" s="21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318">
        <v>1983</v>
      </c>
      <c r="B2008" s="175"/>
      <c r="C2008" s="158"/>
      <c r="D2008" s="158"/>
      <c r="E2008" s="21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318">
        <v>1984</v>
      </c>
      <c r="B2009" s="175"/>
      <c r="C2009" s="158"/>
      <c r="D2009" s="158"/>
      <c r="E2009" s="21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318">
        <v>1985</v>
      </c>
      <c r="B2010" s="175"/>
      <c r="C2010" s="158"/>
      <c r="D2010" s="158"/>
      <c r="E2010" s="21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318">
        <v>1986</v>
      </c>
      <c r="B2011" s="175"/>
      <c r="C2011" s="158"/>
      <c r="D2011" s="158"/>
      <c r="E2011" s="21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318">
        <v>1987</v>
      </c>
      <c r="B2012" s="175"/>
      <c r="C2012" s="158"/>
      <c r="D2012" s="158"/>
      <c r="E2012" s="21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318">
        <v>1988</v>
      </c>
      <c r="B2013" s="175"/>
      <c r="C2013" s="158"/>
      <c r="D2013" s="158"/>
      <c r="E2013" s="21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318">
        <v>1989</v>
      </c>
      <c r="B2014" s="175"/>
      <c r="C2014" s="158"/>
      <c r="D2014" s="158"/>
      <c r="E2014" s="21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318">
        <v>1990</v>
      </c>
      <c r="B2015" s="175"/>
      <c r="C2015" s="158"/>
      <c r="D2015" s="158"/>
      <c r="E2015" s="21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318">
        <v>1991</v>
      </c>
      <c r="B2016" s="175"/>
      <c r="C2016" s="158"/>
      <c r="D2016" s="158"/>
      <c r="E2016" s="21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318">
        <v>1992</v>
      </c>
      <c r="B2017" s="175"/>
      <c r="C2017" s="158"/>
      <c r="D2017" s="158"/>
      <c r="E2017" s="21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318">
        <v>1993</v>
      </c>
      <c r="B2018" s="175"/>
      <c r="C2018" s="158"/>
      <c r="D2018" s="158"/>
      <c r="E2018" s="21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318">
        <v>1994</v>
      </c>
      <c r="B2019" s="175"/>
      <c r="C2019" s="158"/>
      <c r="D2019" s="158"/>
      <c r="E2019" s="21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318">
        <v>1995</v>
      </c>
      <c r="B2020" s="175"/>
      <c r="C2020" s="158"/>
      <c r="D2020" s="158"/>
      <c r="E2020" s="21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318">
        <v>1996</v>
      </c>
      <c r="B2021" s="183"/>
      <c r="C2021" s="183"/>
      <c r="D2021" s="183"/>
      <c r="E2021" s="410"/>
      <c r="F2021" s="309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318">
        <v>1997</v>
      </c>
      <c r="B2022" s="183"/>
      <c r="C2022" s="183"/>
      <c r="D2022" s="183"/>
      <c r="E2022" s="410"/>
      <c r="F2022" s="309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318">
        <v>1998</v>
      </c>
      <c r="B2023" s="175"/>
      <c r="C2023" s="147"/>
      <c r="D2023" s="147"/>
      <c r="E2023" s="21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318">
        <v>1999</v>
      </c>
      <c r="B2024" s="175"/>
      <c r="C2024" s="147"/>
      <c r="D2024" s="147"/>
      <c r="E2024" s="21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318">
        <v>2000</v>
      </c>
      <c r="B2025" s="175"/>
      <c r="C2025" s="147"/>
      <c r="D2025" s="147"/>
      <c r="E2025" s="21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318">
        <v>2001</v>
      </c>
      <c r="B2026" s="175"/>
      <c r="C2026" s="147"/>
      <c r="D2026" s="147"/>
      <c r="E2026" s="21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318">
        <v>2002</v>
      </c>
      <c r="B2027" s="175"/>
      <c r="C2027" s="147"/>
      <c r="D2027" s="147"/>
      <c r="E2027" s="21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318">
        <v>2003</v>
      </c>
      <c r="B2028" s="175"/>
      <c r="C2028" s="147"/>
      <c r="D2028" s="147"/>
      <c r="E2028" s="21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318">
        <v>2004</v>
      </c>
      <c r="B2029" s="175"/>
      <c r="C2029" s="147"/>
      <c r="D2029" s="147"/>
      <c r="E2029" s="21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318">
        <v>2005</v>
      </c>
      <c r="B2030" s="175"/>
      <c r="C2030" s="147"/>
      <c r="D2030" s="147"/>
      <c r="E2030" s="21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318">
        <v>2006</v>
      </c>
      <c r="B2031" s="175"/>
      <c r="C2031" s="147"/>
      <c r="D2031" s="147"/>
      <c r="E2031" s="21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318">
        <v>2007</v>
      </c>
      <c r="B2032" s="175"/>
      <c r="C2032" s="147"/>
      <c r="D2032" s="147"/>
      <c r="E2032" s="21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318">
        <v>2008</v>
      </c>
      <c r="B2033" s="175"/>
      <c r="C2033" s="147"/>
      <c r="D2033" s="147"/>
      <c r="E2033" s="21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318">
        <v>2009</v>
      </c>
      <c r="B2034" s="175"/>
      <c r="C2034" s="158"/>
      <c r="D2034" s="147"/>
      <c r="E2034" s="21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318">
        <v>2010</v>
      </c>
      <c r="B2035" s="175"/>
      <c r="C2035" s="147"/>
      <c r="D2035" s="147"/>
      <c r="E2035" s="21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318">
        <v>2011</v>
      </c>
      <c r="B2036" s="175"/>
      <c r="C2036" s="158"/>
      <c r="D2036" s="158"/>
      <c r="E2036" s="21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318">
        <v>2012</v>
      </c>
      <c r="B2037" s="175"/>
      <c r="C2037" s="158"/>
      <c r="D2037" s="158"/>
      <c r="E2037" s="21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318">
        <v>2013</v>
      </c>
      <c r="B2038" s="175"/>
      <c r="C2038" s="158"/>
      <c r="D2038" s="158"/>
      <c r="E2038" s="21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318">
        <v>2014</v>
      </c>
      <c r="B2039" s="175"/>
      <c r="C2039" s="158"/>
      <c r="D2039" s="158"/>
      <c r="E2039" s="21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318">
        <v>2015</v>
      </c>
      <c r="B2040" s="175"/>
      <c r="C2040" s="158"/>
      <c r="D2040" s="158"/>
      <c r="E2040" s="21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318">
        <v>2016</v>
      </c>
      <c r="B2041" s="175"/>
      <c r="C2041" s="158"/>
      <c r="D2041" s="158"/>
      <c r="E2041" s="21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318">
        <v>2017</v>
      </c>
      <c r="B2042" s="175"/>
      <c r="C2042" s="158"/>
      <c r="D2042" s="158"/>
      <c r="E2042" s="21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318">
        <v>2018</v>
      </c>
      <c r="B2043" s="175"/>
      <c r="C2043" s="158"/>
      <c r="D2043" s="158"/>
      <c r="E2043" s="21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318">
        <v>2019</v>
      </c>
      <c r="B2044" s="175"/>
      <c r="C2044" s="158"/>
      <c r="D2044" s="158"/>
      <c r="E2044" s="21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318">
        <v>2020</v>
      </c>
      <c r="B2045" s="175"/>
      <c r="C2045" s="158"/>
      <c r="D2045" s="158"/>
      <c r="E2045" s="21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318">
        <v>2021</v>
      </c>
      <c r="B2046" s="175"/>
      <c r="C2046" s="158"/>
      <c r="D2046" s="158"/>
      <c r="E2046" s="21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318">
        <v>2022</v>
      </c>
      <c r="B2047" s="175"/>
      <c r="C2047" s="158"/>
      <c r="D2047" s="158"/>
      <c r="E2047" s="21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318">
        <v>2023</v>
      </c>
      <c r="B2048" s="175"/>
      <c r="C2048" s="158"/>
      <c r="D2048" s="158"/>
      <c r="E2048" s="21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318">
        <v>2024</v>
      </c>
      <c r="B2049" s="175"/>
      <c r="C2049" s="158"/>
      <c r="D2049" s="158"/>
      <c r="E2049" s="21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318">
        <v>2025</v>
      </c>
      <c r="B2050" s="175"/>
      <c r="C2050" s="158"/>
      <c r="D2050" s="158"/>
      <c r="E2050" s="21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318">
        <v>2026</v>
      </c>
      <c r="B2051" s="175"/>
      <c r="C2051" s="158"/>
      <c r="D2051" s="158"/>
      <c r="E2051" s="21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318">
        <v>2027</v>
      </c>
      <c r="B2052" s="175"/>
      <c r="C2052" s="158"/>
      <c r="D2052" s="158"/>
      <c r="E2052" s="21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318">
        <v>2028</v>
      </c>
      <c r="B2053" s="175"/>
      <c r="C2053" s="147"/>
      <c r="D2053" s="147"/>
      <c r="E2053" s="21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318">
        <v>2029</v>
      </c>
      <c r="B2054" s="175"/>
      <c r="C2054" s="158"/>
      <c r="D2054" s="158"/>
      <c r="E2054" s="21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318">
        <v>2030</v>
      </c>
      <c r="B2055" s="175"/>
      <c r="C2055" s="158"/>
      <c r="D2055" s="158"/>
      <c r="E2055" s="21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318">
        <v>2031</v>
      </c>
      <c r="B2056" s="175"/>
      <c r="C2056" s="158"/>
      <c r="D2056" s="158"/>
      <c r="E2056" s="21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318">
        <v>2032</v>
      </c>
      <c r="B2057" s="175"/>
      <c r="C2057" s="158"/>
      <c r="D2057" s="158"/>
      <c r="E2057" s="21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318">
        <v>2033</v>
      </c>
      <c r="B2058" s="175"/>
      <c r="C2058" s="158"/>
      <c r="D2058" s="147"/>
      <c r="E2058" s="21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318">
        <v>2034</v>
      </c>
      <c r="B2059" s="175"/>
      <c r="C2059" s="158"/>
      <c r="D2059" s="147"/>
      <c r="E2059" s="21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318">
        <v>2035</v>
      </c>
      <c r="B2060" s="175"/>
      <c r="C2060" s="158"/>
      <c r="D2060" s="158"/>
      <c r="E2060" s="21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318">
        <v>2036</v>
      </c>
      <c r="B2061" s="175"/>
      <c r="C2061" s="158"/>
      <c r="D2061" s="158"/>
      <c r="E2061" s="21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318">
        <v>2037</v>
      </c>
      <c r="B2062" s="175"/>
      <c r="C2062" s="147"/>
      <c r="D2062" s="147"/>
      <c r="E2062" s="21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318">
        <v>2038</v>
      </c>
      <c r="B2063" s="175"/>
      <c r="C2063" s="147"/>
      <c r="D2063" s="147"/>
      <c r="E2063" s="21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318">
        <v>2039</v>
      </c>
      <c r="B2064" s="175"/>
      <c r="C2064" s="147"/>
      <c r="D2064" s="147"/>
      <c r="E2064" s="21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318">
        <v>2040</v>
      </c>
      <c r="B2065" s="175"/>
      <c r="C2065" s="147"/>
      <c r="D2065" s="147"/>
      <c r="E2065" s="21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318">
        <v>2041</v>
      </c>
      <c r="B2066" s="175"/>
      <c r="C2066" s="158"/>
      <c r="D2066" s="158"/>
      <c r="E2066" s="21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318">
        <v>2042</v>
      </c>
      <c r="B2067" s="175"/>
      <c r="C2067" s="147"/>
      <c r="D2067" s="147"/>
      <c r="E2067" s="21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318">
        <v>2043</v>
      </c>
      <c r="B2068" s="175"/>
      <c r="C2068" s="147"/>
      <c r="D2068" s="147"/>
      <c r="E2068" s="21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318">
        <v>2044</v>
      </c>
      <c r="B2069" s="175"/>
      <c r="C2069" s="147"/>
      <c r="D2069" s="147"/>
      <c r="E2069" s="21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318">
        <v>2045</v>
      </c>
      <c r="B2070" s="175"/>
      <c r="C2070" s="158"/>
      <c r="D2070" s="158"/>
      <c r="E2070" s="21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318">
        <v>2046</v>
      </c>
      <c r="B2071" s="175"/>
      <c r="C2071" s="158"/>
      <c r="D2071" s="158"/>
      <c r="E2071" s="21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318">
        <v>2047</v>
      </c>
      <c r="B2072" s="175"/>
      <c r="C2072" s="158"/>
      <c r="D2072" s="158"/>
      <c r="E2072" s="21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318">
        <v>2048</v>
      </c>
      <c r="B2073" s="175"/>
      <c r="C2073" s="158"/>
      <c r="D2073" s="158"/>
      <c r="E2073" s="21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318">
        <v>2049</v>
      </c>
      <c r="B2074" s="175"/>
      <c r="C2074" s="158"/>
      <c r="D2074" s="158"/>
      <c r="E2074" s="21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318">
        <v>2050</v>
      </c>
      <c r="B2075" s="175"/>
      <c r="C2075" s="158"/>
      <c r="D2075" s="158"/>
      <c r="E2075" s="21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318">
        <v>2051</v>
      </c>
      <c r="B2076" s="175"/>
      <c r="C2076" s="158"/>
      <c r="D2076" s="158"/>
      <c r="E2076" s="21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318">
        <v>2052</v>
      </c>
      <c r="B2077" s="175"/>
      <c r="C2077" s="158"/>
      <c r="D2077" s="109"/>
      <c r="E2077" s="21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318">
        <v>2053</v>
      </c>
      <c r="B2078" s="175"/>
      <c r="C2078" s="158"/>
      <c r="D2078" s="158"/>
      <c r="E2078" s="21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318">
        <v>2054</v>
      </c>
      <c r="B2079" s="175"/>
      <c r="C2079" s="158"/>
      <c r="D2079" s="158"/>
      <c r="E2079" s="52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318">
        <v>2055</v>
      </c>
      <c r="B2080" s="175"/>
      <c r="C2080" s="158"/>
      <c r="D2080" s="158"/>
      <c r="E2080" s="21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318">
        <v>2056</v>
      </c>
      <c r="B2081" s="175"/>
      <c r="C2081" s="158"/>
      <c r="D2081" s="158"/>
      <c r="E2081" s="21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318">
        <v>2057</v>
      </c>
      <c r="B2082" s="175"/>
      <c r="C2082" s="158"/>
      <c r="D2082" s="158"/>
      <c r="E2082" s="21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318">
        <v>2058</v>
      </c>
      <c r="B2083" s="175"/>
      <c r="C2083" s="158"/>
      <c r="D2083" s="158"/>
      <c r="E2083" s="21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318">
        <v>2059</v>
      </c>
      <c r="B2084" s="175"/>
      <c r="C2084" s="158"/>
      <c r="D2084" s="158"/>
      <c r="E2084" s="21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318">
        <v>2060</v>
      </c>
      <c r="B2085" s="175"/>
      <c r="C2085" s="158"/>
      <c r="D2085" s="158"/>
      <c r="E2085" s="21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318">
        <v>2061</v>
      </c>
      <c r="B2086" s="175"/>
      <c r="C2086" s="158"/>
      <c r="D2086" s="158"/>
      <c r="E2086" s="21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318">
        <v>2062</v>
      </c>
      <c r="B2087" s="175"/>
      <c r="C2087" s="158"/>
      <c r="D2087" s="158"/>
      <c r="E2087" s="21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318">
        <v>2063</v>
      </c>
      <c r="B2088" s="175"/>
      <c r="C2088" s="158"/>
      <c r="D2088" s="158"/>
      <c r="E2088" s="21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318">
        <v>2064</v>
      </c>
      <c r="B2089" s="175"/>
      <c r="C2089" s="158"/>
      <c r="D2089" s="158"/>
      <c r="E2089" s="21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318">
        <v>2065</v>
      </c>
      <c r="B2090" s="175"/>
      <c r="C2090" s="158"/>
      <c r="D2090" s="158"/>
      <c r="E2090" s="21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318">
        <v>2066</v>
      </c>
      <c r="B2091" s="175"/>
      <c r="C2091" s="158"/>
      <c r="D2091" s="158"/>
      <c r="E2091" s="21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318">
        <v>2067</v>
      </c>
      <c r="B2092" s="175"/>
      <c r="C2092" s="158"/>
      <c r="D2092" s="158"/>
      <c r="E2092" s="21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318">
        <v>2068</v>
      </c>
      <c r="B2093" s="175"/>
      <c r="C2093" s="158"/>
      <c r="D2093" s="158"/>
      <c r="E2093" s="21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318">
        <v>2069</v>
      </c>
      <c r="B2094" s="175"/>
      <c r="C2094" s="158"/>
      <c r="D2094" s="158"/>
      <c r="E2094" s="21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318">
        <v>2070</v>
      </c>
      <c r="B2095" s="175"/>
      <c r="C2095" s="158"/>
      <c r="D2095" s="158"/>
      <c r="E2095" s="21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318">
        <v>2071</v>
      </c>
      <c r="B2096" s="175"/>
      <c r="C2096" s="158"/>
      <c r="D2096" s="158"/>
      <c r="E2096" s="21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318">
        <v>2072</v>
      </c>
      <c r="B2097" s="175"/>
      <c r="C2097" s="158"/>
      <c r="D2097" s="158"/>
      <c r="E2097" s="21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318">
        <v>2073</v>
      </c>
      <c r="B2098" s="175"/>
      <c r="C2098" s="158"/>
      <c r="D2098" s="158"/>
      <c r="E2098" s="21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318">
        <v>2074</v>
      </c>
      <c r="B2099" s="175"/>
      <c r="C2099" s="158"/>
      <c r="D2099" s="158"/>
      <c r="E2099" s="21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318">
        <v>2075</v>
      </c>
      <c r="B2100" s="175"/>
      <c r="C2100" s="158"/>
      <c r="D2100" s="158"/>
      <c r="E2100" s="21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318">
        <v>2076</v>
      </c>
      <c r="B2101" s="175"/>
      <c r="C2101" s="158"/>
      <c r="D2101" s="158"/>
      <c r="E2101" s="21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318">
        <v>2077</v>
      </c>
      <c r="B2102" s="175"/>
      <c r="C2102" s="158"/>
      <c r="D2102" s="158"/>
      <c r="E2102" s="21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318">
        <v>2078</v>
      </c>
      <c r="B2103" s="175"/>
      <c r="C2103" s="158"/>
      <c r="D2103" s="158"/>
      <c r="E2103" s="21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318">
        <v>2079</v>
      </c>
      <c r="B2104" s="175"/>
      <c r="C2104" s="158"/>
      <c r="D2104" s="158"/>
      <c r="E2104" s="21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318">
        <v>2080</v>
      </c>
      <c r="B2105" s="175"/>
      <c r="C2105" s="158"/>
      <c r="D2105" s="158"/>
      <c r="E2105" s="21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318">
        <v>2081</v>
      </c>
      <c r="B2106" s="175"/>
      <c r="C2106" s="158"/>
      <c r="D2106" s="158"/>
      <c r="E2106" s="21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318">
        <v>2082</v>
      </c>
      <c r="B2107" s="175"/>
      <c r="C2107" s="158"/>
      <c r="D2107" s="158"/>
      <c r="E2107" s="21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318">
        <v>2083</v>
      </c>
      <c r="B2108" s="175"/>
      <c r="C2108" s="158"/>
      <c r="D2108" s="158"/>
      <c r="E2108" s="21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318">
        <v>2084</v>
      </c>
      <c r="B2109" s="175"/>
      <c r="C2109" s="158"/>
      <c r="D2109" s="158"/>
      <c r="E2109" s="21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318">
        <v>2085</v>
      </c>
      <c r="B2110" s="175"/>
      <c r="C2110" s="158"/>
      <c r="D2110" s="158"/>
      <c r="E2110" s="21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318">
        <v>2086</v>
      </c>
      <c r="B2111" s="175"/>
      <c r="C2111" s="158"/>
      <c r="D2111" s="158"/>
      <c r="E2111" s="21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318">
        <v>2087</v>
      </c>
      <c r="B2112" s="175"/>
      <c r="C2112" s="158"/>
      <c r="D2112" s="158"/>
      <c r="E2112" s="21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318">
        <v>2088</v>
      </c>
      <c r="B2113" s="175"/>
      <c r="C2113" s="158"/>
      <c r="D2113" s="147"/>
      <c r="E2113" s="21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318">
        <v>2089</v>
      </c>
      <c r="B2114" s="175"/>
      <c r="C2114" s="158"/>
      <c r="D2114" s="158"/>
      <c r="E2114" s="21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318">
        <v>2090</v>
      </c>
      <c r="B2115" s="175"/>
      <c r="C2115" s="158"/>
      <c r="D2115" s="158"/>
      <c r="E2115" s="21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318">
        <v>2091</v>
      </c>
      <c r="B2116" s="175"/>
      <c r="C2116" s="158"/>
      <c r="D2116" s="158"/>
      <c r="E2116" s="21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318">
        <v>2092</v>
      </c>
      <c r="B2117" s="175"/>
      <c r="C2117" s="158"/>
      <c r="D2117" s="158"/>
      <c r="E2117" s="21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318">
        <v>2093</v>
      </c>
      <c r="B2118" s="175"/>
      <c r="C2118" s="158"/>
      <c r="D2118" s="158"/>
      <c r="E2118" s="21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318">
        <v>2094</v>
      </c>
      <c r="B2119" s="175"/>
      <c r="C2119" s="158"/>
      <c r="D2119" s="158"/>
      <c r="E2119" s="21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318">
        <v>2095</v>
      </c>
      <c r="B2120" s="175"/>
      <c r="C2120" s="158"/>
      <c r="D2120" s="158"/>
      <c r="E2120" s="21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318">
        <v>2096</v>
      </c>
      <c r="B2121" s="175"/>
      <c r="C2121" s="158"/>
      <c r="D2121" s="158"/>
      <c r="E2121" s="21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318">
        <v>2097</v>
      </c>
      <c r="B2122" s="175"/>
      <c r="C2122" s="158"/>
      <c r="D2122" s="158"/>
      <c r="E2122" s="21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318">
        <v>2098</v>
      </c>
      <c r="B2123" s="175"/>
      <c r="C2123" s="158"/>
      <c r="D2123" s="158"/>
      <c r="E2123" s="21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318">
        <v>2099</v>
      </c>
      <c r="B2124" s="175"/>
      <c r="C2124" s="158"/>
      <c r="D2124" s="158"/>
      <c r="E2124" s="21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318">
        <v>2100</v>
      </c>
      <c r="B2125" s="175"/>
      <c r="C2125" s="158"/>
      <c r="D2125" s="158"/>
      <c r="E2125" s="21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318">
        <v>2101</v>
      </c>
      <c r="B2126" s="175"/>
      <c r="C2126" s="158"/>
      <c r="D2126" s="158"/>
      <c r="E2126" s="21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318">
        <v>2102</v>
      </c>
      <c r="B2127" s="175"/>
      <c r="C2127" s="158"/>
      <c r="D2127" s="158"/>
      <c r="E2127" s="21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318">
        <v>2103</v>
      </c>
      <c r="B2128" s="175"/>
      <c r="C2128" s="158"/>
      <c r="D2128" s="158"/>
      <c r="E2128" s="21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318">
        <v>2104</v>
      </c>
      <c r="B2129" s="175"/>
      <c r="C2129" s="158"/>
      <c r="D2129" s="158"/>
      <c r="E2129" s="21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318">
        <v>2105</v>
      </c>
      <c r="B2130" s="175"/>
      <c r="C2130" s="158"/>
      <c r="D2130" s="158"/>
      <c r="E2130" s="21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318">
        <v>2106</v>
      </c>
      <c r="B2131" s="175"/>
      <c r="C2131" s="158"/>
      <c r="D2131" s="158"/>
      <c r="E2131" s="21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318">
        <v>2107</v>
      </c>
      <c r="B2132" s="175"/>
      <c r="C2132" s="158"/>
      <c r="D2132" s="158"/>
      <c r="E2132" s="21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318">
        <v>2108</v>
      </c>
      <c r="B2133" s="175"/>
      <c r="C2133" s="158"/>
      <c r="D2133" s="158"/>
      <c r="E2133" s="21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318">
        <v>2109</v>
      </c>
      <c r="B2134" s="175"/>
      <c r="C2134" s="158"/>
      <c r="D2134" s="158"/>
      <c r="E2134" s="21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318">
        <v>2110</v>
      </c>
      <c r="B2135" s="175"/>
      <c r="C2135" s="158"/>
      <c r="D2135" s="158"/>
      <c r="E2135" s="52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318">
        <v>2111</v>
      </c>
      <c r="B2136" s="175"/>
      <c r="C2136" s="158"/>
      <c r="D2136" s="158"/>
      <c r="E2136" s="21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318">
        <v>2112</v>
      </c>
      <c r="B2137" s="175"/>
      <c r="C2137" s="158"/>
      <c r="D2137" s="158"/>
      <c r="E2137" s="21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318">
        <v>2113</v>
      </c>
      <c r="B2138" s="175"/>
      <c r="C2138" s="158"/>
      <c r="D2138" s="158"/>
      <c r="E2138" s="21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318">
        <v>2114</v>
      </c>
      <c r="B2139" s="175"/>
      <c r="C2139" s="158"/>
      <c r="D2139" s="158"/>
      <c r="E2139" s="21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318">
        <v>2115</v>
      </c>
      <c r="B2140" s="175"/>
      <c r="C2140" s="158"/>
      <c r="D2140" s="158"/>
      <c r="E2140" s="21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318">
        <v>2116</v>
      </c>
      <c r="B2141" s="175"/>
      <c r="C2141" s="158"/>
      <c r="D2141" s="158"/>
      <c r="E2141" s="21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318">
        <v>2117</v>
      </c>
      <c r="B2142" s="175"/>
      <c r="C2142" s="158"/>
      <c r="D2142" s="158"/>
      <c r="E2142" s="21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318">
        <v>2118</v>
      </c>
      <c r="B2143" s="175"/>
      <c r="C2143" s="158"/>
      <c r="D2143" s="158"/>
      <c r="E2143" s="21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318">
        <v>2119</v>
      </c>
      <c r="B2144" s="175"/>
      <c r="C2144" s="158"/>
      <c r="D2144" s="158"/>
      <c r="E2144" s="21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318">
        <v>2120</v>
      </c>
      <c r="B2145" s="175"/>
      <c r="C2145" s="158"/>
      <c r="D2145" s="158"/>
      <c r="E2145" s="21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318">
        <v>2121</v>
      </c>
      <c r="B2146" s="175"/>
      <c r="C2146" s="158"/>
      <c r="D2146" s="158"/>
      <c r="E2146" s="21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318">
        <v>2122</v>
      </c>
      <c r="B2147" s="175"/>
      <c r="C2147" s="158"/>
      <c r="D2147" s="158"/>
      <c r="E2147" s="21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318">
        <v>2123</v>
      </c>
      <c r="B2148" s="175"/>
      <c r="C2148" s="158"/>
      <c r="D2148" s="158"/>
      <c r="E2148" s="21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318">
        <v>2124</v>
      </c>
      <c r="B2149" s="175"/>
      <c r="C2149" s="158"/>
      <c r="D2149" s="158"/>
      <c r="E2149" s="21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318">
        <v>2125</v>
      </c>
      <c r="B2150" s="175"/>
      <c r="C2150" s="158"/>
      <c r="D2150" s="158"/>
      <c r="E2150" s="21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318">
        <v>2126</v>
      </c>
      <c r="B2151" s="175"/>
      <c r="C2151" s="158"/>
      <c r="D2151" s="158"/>
      <c r="E2151" s="21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318">
        <v>2127</v>
      </c>
      <c r="B2152" s="175"/>
      <c r="C2152" s="158"/>
      <c r="D2152" s="158"/>
      <c r="E2152" s="21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318">
        <v>2128</v>
      </c>
      <c r="B2153" s="175"/>
      <c r="C2153" s="158"/>
      <c r="D2153" s="158"/>
      <c r="E2153" s="21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318">
        <v>2129</v>
      </c>
      <c r="B2154" s="183"/>
      <c r="C2154" s="176"/>
      <c r="D2154" s="176"/>
      <c r="E2154" s="411"/>
      <c r="F2154" s="310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83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318">
        <v>2130</v>
      </c>
      <c r="B2155" s="183"/>
      <c r="C2155" s="176"/>
      <c r="D2155" s="176"/>
      <c r="E2155" s="411"/>
      <c r="F2155" s="310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83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318">
        <v>2131</v>
      </c>
      <c r="B2156" s="175"/>
      <c r="C2156" s="158"/>
      <c r="D2156" s="158"/>
      <c r="E2156" s="21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318">
        <v>2132</v>
      </c>
      <c r="B2157" s="175"/>
      <c r="C2157" s="158"/>
      <c r="D2157" s="158"/>
      <c r="E2157" s="21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318">
        <v>2133</v>
      </c>
      <c r="B2158" s="175"/>
      <c r="C2158" s="158"/>
      <c r="D2158" s="158"/>
      <c r="E2158" s="21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318">
        <v>2134</v>
      </c>
      <c r="B2159" s="175"/>
      <c r="C2159" s="57"/>
      <c r="D2159" s="57"/>
      <c r="E2159" s="77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299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318">
        <v>2135</v>
      </c>
      <c r="B2160" s="175"/>
      <c r="C2160" s="57"/>
      <c r="D2160" s="57"/>
      <c r="E2160" s="77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299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318">
        <v>2136</v>
      </c>
      <c r="B2161" s="175"/>
      <c r="C2161" s="57"/>
      <c r="D2161" s="57"/>
      <c r="E2161" s="77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299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318">
        <v>2137</v>
      </c>
      <c r="B2162" s="175"/>
      <c r="C2162" s="57"/>
      <c r="D2162" s="57"/>
      <c r="E2162" s="77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299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318">
        <v>2138</v>
      </c>
      <c r="B2163" s="175"/>
      <c r="C2163" s="57"/>
      <c r="D2163" s="57"/>
      <c r="E2163" s="77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299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318">
        <v>2139</v>
      </c>
      <c r="B2164" s="175"/>
      <c r="C2164" s="147"/>
      <c r="D2164" s="147"/>
      <c r="E2164" s="21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318">
        <v>2140</v>
      </c>
      <c r="B2165" s="175"/>
      <c r="C2165" s="147"/>
      <c r="D2165" s="147"/>
      <c r="E2165" s="21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318">
        <v>2141</v>
      </c>
      <c r="B2166" s="175"/>
      <c r="C2166" s="158"/>
      <c r="D2166" s="158"/>
      <c r="E2166" s="21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318">
        <v>2142</v>
      </c>
      <c r="B2167" s="175"/>
      <c r="C2167" s="158"/>
      <c r="D2167" s="158"/>
      <c r="E2167" s="21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318">
        <v>2143</v>
      </c>
      <c r="B2168" s="175"/>
      <c r="C2168" s="158"/>
      <c r="D2168" s="158"/>
      <c r="E2168" s="21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318">
        <v>2144</v>
      </c>
      <c r="B2169" s="175"/>
      <c r="C2169" s="158"/>
      <c r="D2169" s="158"/>
      <c r="E2169" s="21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318">
        <v>2145</v>
      </c>
      <c r="B2170" s="175"/>
      <c r="C2170" s="158"/>
      <c r="D2170" s="158"/>
      <c r="E2170" s="21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318">
        <v>2146</v>
      </c>
      <c r="B2171" s="175"/>
      <c r="C2171" s="158"/>
      <c r="D2171" s="158"/>
      <c r="E2171" s="21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318">
        <v>2147</v>
      </c>
      <c r="B2172" s="175"/>
      <c r="C2172" s="158"/>
      <c r="D2172" s="158"/>
      <c r="E2172" s="21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318">
        <v>2148</v>
      </c>
      <c r="B2173" s="175"/>
      <c r="C2173" s="57"/>
      <c r="D2173" s="57"/>
      <c r="E2173" s="77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299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318">
        <v>2149</v>
      </c>
      <c r="B2174" s="175"/>
      <c r="C2174" s="158"/>
      <c r="D2174" s="158"/>
      <c r="E2174" s="21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318">
        <v>2150</v>
      </c>
      <c r="B2175" s="175"/>
      <c r="C2175" s="57"/>
      <c r="D2175" s="57"/>
      <c r="E2175" s="77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299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318">
        <v>2151</v>
      </c>
      <c r="B2176" s="175"/>
      <c r="C2176" s="57"/>
      <c r="D2176" s="57"/>
      <c r="E2176" s="77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299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318">
        <v>2152</v>
      </c>
      <c r="B2177" s="175"/>
      <c r="C2177" s="57"/>
      <c r="D2177" s="57"/>
      <c r="E2177" s="77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299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318">
        <v>2153</v>
      </c>
      <c r="B2178" s="175"/>
      <c r="C2178" s="57"/>
      <c r="D2178" s="57"/>
      <c r="E2178" s="77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299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318">
        <v>2154</v>
      </c>
      <c r="B2179" s="175"/>
      <c r="C2179" s="57"/>
      <c r="D2179" s="57"/>
      <c r="E2179" s="77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299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318">
        <v>2155</v>
      </c>
      <c r="B2180" s="175"/>
      <c r="C2180" s="57"/>
      <c r="D2180" s="57"/>
      <c r="E2180" s="77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299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318">
        <v>2156</v>
      </c>
      <c r="B2181" s="175"/>
      <c r="C2181" s="57"/>
      <c r="D2181" s="57"/>
      <c r="E2181" s="77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299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318">
        <v>2157</v>
      </c>
      <c r="B2182" s="175"/>
      <c r="C2182" s="57"/>
      <c r="D2182" s="57"/>
      <c r="E2182" s="77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299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318">
        <v>2158</v>
      </c>
      <c r="B2183" s="175"/>
      <c r="C2183" s="57"/>
      <c r="D2183" s="57"/>
      <c r="E2183" s="77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299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318">
        <v>2159</v>
      </c>
      <c r="B2184" s="175"/>
      <c r="C2184" s="57"/>
      <c r="D2184" s="57"/>
      <c r="E2184" s="77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299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318">
        <v>2160</v>
      </c>
      <c r="B2185" s="175"/>
      <c r="C2185" s="57"/>
      <c r="D2185" s="57"/>
      <c r="E2185" s="77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299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318">
        <v>2161</v>
      </c>
      <c r="B2186" s="175"/>
      <c r="C2186" s="57"/>
      <c r="D2186" s="57"/>
      <c r="E2186" s="77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299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318">
        <v>2162</v>
      </c>
      <c r="B2187" s="175"/>
      <c r="C2187" s="57"/>
      <c r="D2187" s="57"/>
      <c r="E2187" s="77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299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318">
        <v>2163</v>
      </c>
      <c r="B2188" s="175"/>
      <c r="C2188" s="57"/>
      <c r="D2188" s="57"/>
      <c r="E2188" s="77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299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318">
        <v>2164</v>
      </c>
      <c r="B2189" s="175"/>
      <c r="C2189" s="57"/>
      <c r="D2189" s="57"/>
      <c r="E2189" s="77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299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318">
        <v>2165</v>
      </c>
      <c r="B2190" s="175"/>
      <c r="C2190" s="57"/>
      <c r="D2190" s="57"/>
      <c r="E2190" s="77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299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318">
        <v>2166</v>
      </c>
      <c r="B2191" s="175"/>
      <c r="C2191" s="57"/>
      <c r="D2191" s="57"/>
      <c r="E2191" s="77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299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318">
        <v>2167</v>
      </c>
      <c r="B2192" s="175"/>
      <c r="C2192" s="57"/>
      <c r="D2192" s="57"/>
      <c r="E2192" s="77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299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318">
        <v>2168</v>
      </c>
      <c r="B2193" s="175"/>
      <c r="C2193" s="57"/>
      <c r="D2193" s="57"/>
      <c r="E2193" s="77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299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318">
        <v>2169</v>
      </c>
      <c r="B2194" s="175"/>
      <c r="C2194" s="57"/>
      <c r="D2194" s="57"/>
      <c r="E2194" s="77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299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318">
        <v>2170</v>
      </c>
      <c r="B2195" s="175"/>
      <c r="C2195" s="57"/>
      <c r="D2195" s="57"/>
      <c r="E2195" s="77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299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318">
        <v>2171</v>
      </c>
      <c r="B2196" s="175"/>
      <c r="C2196" s="57"/>
      <c r="D2196" s="57"/>
      <c r="E2196" s="77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299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318">
        <v>2172</v>
      </c>
      <c r="B2197" s="175"/>
      <c r="C2197" s="57"/>
      <c r="D2197" s="57"/>
      <c r="E2197" s="77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299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318">
        <v>2173</v>
      </c>
      <c r="B2198" s="175"/>
      <c r="C2198" s="57"/>
      <c r="D2198" s="57"/>
      <c r="E2198" s="77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299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318">
        <v>2174</v>
      </c>
      <c r="B2199" s="175"/>
      <c r="C2199" s="57"/>
      <c r="D2199" s="57"/>
      <c r="E2199" s="77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299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318">
        <v>2175</v>
      </c>
      <c r="B2200" s="175"/>
      <c r="C2200" s="57"/>
      <c r="D2200" s="57"/>
      <c r="E2200" s="77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299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318">
        <v>2176</v>
      </c>
      <c r="B2201" s="175"/>
      <c r="C2201" s="57"/>
      <c r="D2201" s="57"/>
      <c r="E2201" s="77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299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318">
        <v>2177</v>
      </c>
      <c r="B2202" s="175"/>
      <c r="C2202" s="57"/>
      <c r="D2202" s="57"/>
      <c r="E2202" s="77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299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318">
        <v>2178</v>
      </c>
      <c r="B2203" s="175"/>
      <c r="C2203" s="57"/>
      <c r="D2203" s="57"/>
      <c r="E2203" s="77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299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318">
        <v>2179</v>
      </c>
      <c r="B2204" s="175"/>
      <c r="C2204" s="57"/>
      <c r="D2204" s="57"/>
      <c r="E2204" s="77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299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318">
        <v>2180</v>
      </c>
      <c r="B2205" s="175"/>
      <c r="C2205" s="57"/>
      <c r="D2205" s="57"/>
      <c r="E2205" s="77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299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318">
        <v>2181</v>
      </c>
      <c r="B2206" s="175"/>
      <c r="C2206" s="57"/>
      <c r="D2206" s="57"/>
      <c r="E2206" s="77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299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318">
        <v>2182</v>
      </c>
      <c r="B2207" s="175"/>
      <c r="C2207" s="158"/>
      <c r="D2207" s="158"/>
      <c r="E2207" s="21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318">
        <v>2183</v>
      </c>
      <c r="B2208" s="175"/>
      <c r="C2208" s="158"/>
      <c r="D2208" s="158"/>
      <c r="E2208" s="21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318">
        <v>2184</v>
      </c>
      <c r="B2209" s="175"/>
      <c r="C2209" s="158"/>
      <c r="D2209" s="158"/>
      <c r="E2209" s="21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318">
        <v>2185</v>
      </c>
      <c r="B2210" s="175"/>
      <c r="C2210" s="158"/>
      <c r="D2210" s="158"/>
      <c r="E2210" s="21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318">
        <v>2186</v>
      </c>
      <c r="B2211" s="175"/>
      <c r="C2211" s="158"/>
      <c r="D2211" s="158"/>
      <c r="E2211" s="21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318">
        <v>2187</v>
      </c>
      <c r="B2212" s="175"/>
      <c r="C2212" s="158"/>
      <c r="D2212" s="158"/>
      <c r="E2212" s="21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318">
        <v>2188</v>
      </c>
      <c r="B2213" s="175"/>
      <c r="C2213" s="158"/>
      <c r="D2213" s="158"/>
      <c r="E2213" s="21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318">
        <v>2189</v>
      </c>
      <c r="B2214" s="175"/>
      <c r="C2214" s="158"/>
      <c r="D2214" s="158"/>
      <c r="E2214" s="21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318">
        <v>2190</v>
      </c>
      <c r="B2215" s="175"/>
      <c r="C2215" s="158"/>
      <c r="D2215" s="158"/>
      <c r="E2215" s="21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318">
        <v>2191</v>
      </c>
      <c r="B2216" s="175"/>
      <c r="C2216" s="158"/>
      <c r="D2216" s="158"/>
      <c r="E2216" s="21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318">
        <v>2192</v>
      </c>
      <c r="B2217" s="175"/>
      <c r="C2217" s="158"/>
      <c r="D2217" s="158"/>
      <c r="E2217" s="21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318">
        <v>2193</v>
      </c>
      <c r="B2218" s="175"/>
      <c r="C2218" s="158"/>
      <c r="D2218" s="158"/>
      <c r="E2218" s="21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318">
        <v>2194</v>
      </c>
      <c r="B2219" s="175"/>
      <c r="C2219" s="158"/>
      <c r="D2219" s="158"/>
      <c r="E2219" s="21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318">
        <v>2195</v>
      </c>
      <c r="B2220" s="175"/>
      <c r="C2220" s="147"/>
      <c r="D2220" s="147"/>
      <c r="E2220" s="21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318">
        <v>2196</v>
      </c>
      <c r="B2221" s="175"/>
      <c r="C2221" s="147"/>
      <c r="D2221" s="147"/>
      <c r="E2221" s="21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318">
        <v>2197</v>
      </c>
      <c r="B2222" s="175"/>
      <c r="C2222" s="147"/>
      <c r="D2222" s="147"/>
      <c r="E2222" s="21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318">
        <v>2198</v>
      </c>
      <c r="B2223" s="175"/>
      <c r="C2223" s="147"/>
      <c r="D2223" s="147"/>
      <c r="E2223" s="21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318">
        <v>2199</v>
      </c>
      <c r="B2224" s="175"/>
      <c r="C2224" s="147"/>
      <c r="D2224" s="147"/>
      <c r="E2224" s="21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318">
        <v>2200</v>
      </c>
      <c r="B2225" s="175"/>
      <c r="C2225" s="141"/>
      <c r="D2225" s="138"/>
      <c r="E2225" s="21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318">
        <v>2201</v>
      </c>
      <c r="B2226" s="175"/>
      <c r="C2226" s="141"/>
      <c r="D2226" s="138"/>
      <c r="E2226" s="21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318">
        <v>2202</v>
      </c>
      <c r="B2227" s="175"/>
      <c r="C2227" s="141"/>
      <c r="D2227" s="138"/>
      <c r="E2227" s="21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318">
        <v>2203</v>
      </c>
      <c r="B2228" s="175"/>
      <c r="C2228" s="141"/>
      <c r="D2228" s="138"/>
      <c r="E2228" s="21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318">
        <v>2204</v>
      </c>
      <c r="B2229" s="175"/>
      <c r="C2229" s="158"/>
      <c r="D2229" s="158"/>
      <c r="E2229" s="21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318">
        <v>2205</v>
      </c>
      <c r="B2230" s="175"/>
      <c r="C2230" s="158"/>
      <c r="D2230" s="158"/>
      <c r="E2230" s="21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318">
        <v>2206</v>
      </c>
      <c r="B2231" s="175"/>
      <c r="C2231" s="158"/>
      <c r="D2231" s="158"/>
      <c r="E2231" s="21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318">
        <v>2207</v>
      </c>
      <c r="B2232" s="175"/>
      <c r="C2232" s="158"/>
      <c r="D2232" s="158"/>
      <c r="E2232" s="52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318">
        <v>2208</v>
      </c>
      <c r="B2233" s="175"/>
      <c r="C2233" s="57"/>
      <c r="D2233" s="57"/>
      <c r="E2233" s="77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299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318">
        <v>2209</v>
      </c>
      <c r="B2234" s="175"/>
      <c r="C2234" s="57"/>
      <c r="D2234" s="57"/>
      <c r="E2234" s="77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299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318">
        <v>2210</v>
      </c>
      <c r="B2235" s="175"/>
      <c r="C2235" s="57"/>
      <c r="D2235" s="57"/>
      <c r="E2235" s="77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299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318">
        <v>2211</v>
      </c>
      <c r="B2236" s="175"/>
      <c r="C2236" s="57"/>
      <c r="D2236" s="57"/>
      <c r="E2236" s="77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299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318">
        <v>2212</v>
      </c>
      <c r="B2237" s="175"/>
      <c r="C2237" s="57"/>
      <c r="D2237" s="57"/>
      <c r="E2237" s="77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299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318">
        <v>2213</v>
      </c>
      <c r="B2238" s="175"/>
      <c r="C2238" s="57"/>
      <c r="D2238" s="57"/>
      <c r="E2238" s="77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299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318">
        <v>2214</v>
      </c>
      <c r="B2239" s="175"/>
      <c r="C2239" s="57"/>
      <c r="D2239" s="57"/>
      <c r="E2239" s="77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299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318">
        <v>2215</v>
      </c>
      <c r="B2240" s="175"/>
      <c r="C2240" s="57"/>
      <c r="D2240" s="57"/>
      <c r="E2240" s="77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299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318">
        <v>2216</v>
      </c>
      <c r="B2241" s="175"/>
      <c r="C2241" s="57"/>
      <c r="D2241" s="57"/>
      <c r="E2241" s="77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299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318">
        <v>2217</v>
      </c>
      <c r="B2242" s="175"/>
      <c r="C2242" s="57"/>
      <c r="D2242" s="57"/>
      <c r="E2242" s="77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299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318">
        <v>2218</v>
      </c>
      <c r="B2243" s="175"/>
      <c r="C2243" s="57"/>
      <c r="D2243" s="57"/>
      <c r="E2243" s="77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299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318">
        <v>2219</v>
      </c>
      <c r="B2244" s="175"/>
      <c r="C2244" s="57"/>
      <c r="D2244" s="57"/>
      <c r="E2244" s="77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299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318">
        <v>2220</v>
      </c>
      <c r="B2245" s="175"/>
      <c r="C2245" s="57"/>
      <c r="D2245" s="57"/>
      <c r="E2245" s="77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299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318">
        <v>2221</v>
      </c>
      <c r="B2246" s="175"/>
      <c r="C2246" s="57"/>
      <c r="D2246" s="57"/>
      <c r="E2246" s="77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299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318">
        <v>2222</v>
      </c>
      <c r="B2247" s="175"/>
      <c r="C2247" s="57"/>
      <c r="D2247" s="57"/>
      <c r="E2247" s="77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299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318">
        <v>2223</v>
      </c>
      <c r="B2248" s="175"/>
      <c r="C2248" s="57"/>
      <c r="D2248" s="57"/>
      <c r="E2248" s="77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299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318">
        <v>2224</v>
      </c>
      <c r="B2249" s="175"/>
      <c r="C2249" s="57"/>
      <c r="D2249" s="57"/>
      <c r="E2249" s="77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299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318">
        <v>2225</v>
      </c>
      <c r="B2250" s="175"/>
      <c r="C2250" s="57"/>
      <c r="D2250" s="57"/>
      <c r="E2250" s="77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299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318">
        <v>2226</v>
      </c>
      <c r="B2251" s="175"/>
      <c r="C2251" s="57"/>
      <c r="D2251" s="57"/>
      <c r="E2251" s="77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299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318">
        <v>2227</v>
      </c>
      <c r="B2252" s="175"/>
      <c r="C2252" s="57"/>
      <c r="D2252" s="57"/>
      <c r="E2252" s="77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299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77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299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77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299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77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299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77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299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77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299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77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299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77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299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77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299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77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299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77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299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77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299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77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299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77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299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77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299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77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299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77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299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77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299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77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299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77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299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77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299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77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299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77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299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77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299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77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299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77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299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77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299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77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299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77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299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77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299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77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299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77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299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77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299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77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299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77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299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77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299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77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299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77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299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77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299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77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299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77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299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77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299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77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299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77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299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77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299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77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299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77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299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77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299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77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299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77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299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77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299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77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299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77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299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77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299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77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299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77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299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77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299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77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299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77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299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77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299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77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299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77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299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77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299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77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299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77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299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77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299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77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299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77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299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77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299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77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299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77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299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77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299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77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299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77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299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77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299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77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299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77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299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77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299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77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299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77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299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77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299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77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299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77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299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77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299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77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299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77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299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77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299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77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299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77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299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77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299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77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299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77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299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77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299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77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299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77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299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77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299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77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299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77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299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77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299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77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299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77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299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77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299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77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299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77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299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77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299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77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299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77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299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77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299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77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299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77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299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77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299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77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299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77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299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77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299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77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299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77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299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77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299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77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299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77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299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77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299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77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299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77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299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77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299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77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299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77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299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77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299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77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299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77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299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28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28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28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28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28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28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28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28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28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28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28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28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28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28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28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28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28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28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28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28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28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28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28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28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28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28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28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28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28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28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28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28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28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28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28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28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28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28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28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28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28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28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28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28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28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28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28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28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28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28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28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28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28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28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28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28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28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28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28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28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28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28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28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28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28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28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28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28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28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28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28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28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28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28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28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28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28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28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28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28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28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28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28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28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28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28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28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28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28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28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28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28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28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28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28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28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28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28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28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28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28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28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28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28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28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28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28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28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28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28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28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28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28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28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28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28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28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28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28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28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28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28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28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28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28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28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28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28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28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28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28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28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28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28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28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28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28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28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28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28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28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28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28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28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28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28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28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28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28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28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28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28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28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28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28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28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28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28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28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28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28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28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28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28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28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28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28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28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28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28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28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28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28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28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28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28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28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28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28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28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28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28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28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28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28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28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28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28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28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28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28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28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28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28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28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28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28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28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28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28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28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28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28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28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28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28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28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28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28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28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28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28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28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28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28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28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28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28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28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28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28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28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28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28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28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28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28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28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28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28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28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28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28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28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28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28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28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28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28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28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28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28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28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28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28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28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28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28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28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28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28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28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28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28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28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28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28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28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28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28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28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28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28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28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28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28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28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28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28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28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28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28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28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28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28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28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28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28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28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28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28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28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28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28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28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28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28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28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28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28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28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28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28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28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28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28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28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28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28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28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28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28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28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28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28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28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28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28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28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28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28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28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28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28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28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28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28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28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28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28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28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28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28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28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28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28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28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28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28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28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28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28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28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28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28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28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28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28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28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28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28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28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28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28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28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28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28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28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28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28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28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28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28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28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28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28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28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28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28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28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28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28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28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28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28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28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28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28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28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28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28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28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28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28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28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28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28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28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28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28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28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28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28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28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28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28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28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28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28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28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28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28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28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28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28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28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28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28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28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28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28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28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28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28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28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28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28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28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28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28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28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28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28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28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28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28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28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28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28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28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28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28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28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28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28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28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28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28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28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28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28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28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28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28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28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28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28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28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28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28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28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28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28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28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28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28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28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28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28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28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28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28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28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28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28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28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28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28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28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28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28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28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28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28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28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28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28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28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28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28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28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28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28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28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28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28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28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28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28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28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28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28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28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28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28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28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28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28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28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28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28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28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28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28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28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28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28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28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28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28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28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28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28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28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28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28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28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28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28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28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28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28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28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28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28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28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28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28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28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28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28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28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28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28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28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28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28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28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28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28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28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28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28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28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28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28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28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28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28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28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28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28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28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28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28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28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28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28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28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412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412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412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412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412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412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412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412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412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412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412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412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412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412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412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412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412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412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412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412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412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412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412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412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412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412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412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412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412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412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412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412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412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412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412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412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412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412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412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412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412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412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412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412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412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412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412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412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412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412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412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412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412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412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412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412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412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412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412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412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412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412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412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412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412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412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412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412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412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412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412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412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412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412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412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412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412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412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412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412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412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412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412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412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412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412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412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412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412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412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412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412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412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412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412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412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412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412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412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412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412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412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412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412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412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412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412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412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412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412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412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412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412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412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412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412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412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412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412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412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412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412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412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412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412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412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412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412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412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412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412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412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412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412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412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412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412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412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412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412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412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412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412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412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412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412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412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412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412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412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412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412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412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412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412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412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412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412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412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412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412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412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412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412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412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412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412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412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412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412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412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412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412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412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412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412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412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412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412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412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412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412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412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412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412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412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412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412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412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412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412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412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412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412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412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412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412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412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412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412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412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412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412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412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412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412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412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412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412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412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412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412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412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412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412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412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412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412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412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412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412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412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412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412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412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412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412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412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412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412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412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412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412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412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412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412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412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412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412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412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412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412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412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412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412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412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412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412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412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412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412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412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412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412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412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412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412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412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320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300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85">
    <mergeCell ref="B1459:B1460"/>
    <mergeCell ref="B1461:B1468"/>
    <mergeCell ref="B1469:B155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807:B808"/>
    <mergeCell ref="B809:B815"/>
    <mergeCell ref="B816:B820"/>
    <mergeCell ref="B821:B848"/>
    <mergeCell ref="B849:B874"/>
    <mergeCell ref="A875:U876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877:B914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440:B1446"/>
    <mergeCell ref="B1449:B1456"/>
    <mergeCell ref="A1327:U1328"/>
    <mergeCell ref="B1329:B1335"/>
    <mergeCell ref="B1336:B1351"/>
    <mergeCell ref="B1352:B1371"/>
    <mergeCell ref="B1373:B1374"/>
    <mergeCell ref="B1375:B1391"/>
    <mergeCell ref="B1392:B1398"/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A1436:U1437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101</v>
      </c>
      <c r="B1" s="62" t="s">
        <v>102</v>
      </c>
      <c r="C1" s="62" t="s">
        <v>103</v>
      </c>
      <c r="D1" s="62" t="s">
        <v>127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94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401" t="s">
        <v>104</v>
      </c>
      <c r="U1" s="402" t="s">
        <v>128</v>
      </c>
      <c r="V1" s="402" t="s">
        <v>105</v>
      </c>
      <c r="W1" s="402" t="s">
        <v>108</v>
      </c>
      <c r="X1" s="402" t="s">
        <v>106</v>
      </c>
      <c r="Y1" s="401" t="s">
        <v>107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401"/>
      <c r="U2" s="403"/>
      <c r="V2" s="403"/>
      <c r="W2" s="403"/>
      <c r="X2" s="403"/>
      <c r="Y2" s="40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2022-12-26T04:23:52Z</dcterms:modified>
</cp:coreProperties>
</file>