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TG102LE!$S$4:$S$53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TG102LE!$S$4:$S$53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50" i="51"/>
  <c r="W50" i="51"/>
  <c r="V50" i="51"/>
  <c r="T50" i="51"/>
  <c r="X49" i="51"/>
  <c r="W49" i="51"/>
  <c r="V49" i="51"/>
  <c r="X48" i="51"/>
  <c r="W48" i="51"/>
  <c r="V48" i="51"/>
  <c r="X47" i="51"/>
  <c r="W47" i="51"/>
  <c r="V47" i="51"/>
  <c r="V43" i="51"/>
  <c r="V42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9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<sst xmlns="http://schemas.openxmlformats.org/spreadsheetml/2006/main" count="890" uniqueCount="146">
  <si>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</si>
  <si>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</si>
  <si>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</si>
  <si>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</si>
  <si>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</si>
  <si>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</si>
  <si>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</si>
  <si>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</si>
  <si>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</si>
  <si>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</si>
  <si>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</si>
  <si>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</si>
  <si>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</si>
  <si>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</si>
  <si>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</si>
  <si>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</si>
  <si>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</si>
  <si>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</si>
  <si>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</si>
  <si>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</si>
  <si>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</si>
  <si>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</si>
  <si>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</si>
  <si>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</si>
  <si>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</si>
  <si>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</si>
  <si>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</si>
  <si>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</si>
  <si>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</si>
  <si>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</si>
  <si>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</si>
  <si>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</si>
  <si>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</si>
  <si>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</si>
  <si>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</si>
  <si>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</si>
  <si>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</si>
  <si>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</si>
  <si>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</si>
  <si>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</si>
  <si>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</si>
  <si>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</si>
  <si>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</si>
  <si>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</si>
  <si>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</si>
  <si>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</si>
  <si>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</si>
  <si>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</si>
  <si>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</si>
  <si>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</si>
  <si>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</si>
  <si>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</si>
  <si>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</si>
  <si>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</si>
  <si>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</si>
  <si>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</si>
  <si>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</si>
  <si>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</si>
  <si>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</si>
  <si>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</si>
  <si>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</si>
  <si>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</si>
  <si>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</si>
  <si>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</si>
  <si>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</si>
  <si>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</si>
  <si>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</si>
  <si>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</si>
  <si>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</si>
  <si>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</si>
  <si>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</si>
  <si>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</si>
  <si>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</si>
  <si>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</si>
  <si>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</si>
  <si>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</si>
  <si>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</si>
  <si>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</si>
  <si>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</si>
  <si>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</si>
  <si>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</si>
  <si>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</si>
  <si>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</si>
  <si>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</si>
  <si>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</si>
  <si>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</si>
  <si>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</si>
  <si>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</si>
  <si>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</si>
  <si>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</si>
  <si>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</si>
  <si>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</si>
  <si>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</si>
  <si>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</si>
  <si>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</si>
  <si>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</si>
  <si>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</si>
  <si>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</si>
  <si>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</si>
  <si>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</si>
  <si>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</si>
  <si>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</si>
  <si>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</si>
  <si>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</si>
  <si>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</si>
  <si>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</si>
  <si>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</si>
  <si>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</si>
  <si>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</si>
  <si>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</si>
  <si>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</si>
  <si>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</si>
  <si>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</si>
  <si>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</si>
  <si>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</si>
  <si>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</si>
  <si>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</si>
  <si>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</si>
  <si>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</si>
  <si>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</si>
  <si>
    <t>Bung via connector I/O</t>
  </si>
  <si>
    <t>Xử lý lại connector</t>
  </si>
  <si>
    <t>Lỗi module GSM/GPS</t>
  </si>
  <si>
    <t>KS</t>
  </si>
  <si>
    <t>Không sửa chữa</t>
  </si>
  <si>
    <t>LE.1.00.---06.191010</t>
  </si>
  <si>
    <t>Thiết bị lỗi nguồn, không quẹt được thẻ RFID</t>
  </si>
  <si>
    <t>Xử lý lại khối nguồn, hàn lại IC quẹt thẻ RFID</t>
  </si>
  <si>
    <t>Thiếu MCU, IC nguồn 4v4, còi, diode quá áp, cầu chì</t>
  </si>
  <si>
    <t>Thiết bị reset liên tục</t>
  </si>
  <si>
    <t>Xử lý lại nguồn 3v3</t>
  </si>
  <si>
    <t>Thiếu MCU, mất nguồn, sai FW</t>
  </si>
  <si>
    <t>Hàn thêm MCU, xử lý lại nguồn, nạp lại FW</t>
  </si>
  <si>
    <t>MCU,NG,NCFW</t>
  </si>
  <si>
    <t>Thiết bị chập module GSM</t>
  </si>
  <si>
    <t>Thay module GSM (module cũ)</t>
  </si>
  <si>
    <t>Imei mới: 868183033803870</t>
  </si>
  <si>
    <t>Thế module GSM/GPS qua Imei: 868183037834327</t>
  </si>
  <si>
    <t>Main chập nổ thiếu nhiều LK</t>
  </si>
  <si>
    <t>NG,LK</t>
  </si>
  <si>
    <t>Thiết bị lỗi module GSM</t>
  </si>
  <si>
    <t>Thiết bị chập MCU linh, tụ trở hàn sai, mất ID</t>
  </si>
  <si>
    <t>Thay MCU, xử lý lại main, nạp lại FW module GSM</t>
  </si>
  <si>
    <t>MCU,NCFW,LK</t>
  </si>
  <si>
    <t>Sai Imei</t>
  </si>
  <si>
    <t>Khởi tạo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</si>
</sst>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83"/>
      <c r="K5" s="80" t="s">
        <v>12</v>
      </c>
      <c r="L5" s="80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91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92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92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92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92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92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91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92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92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showZeros="0" tabSelected="1" topLeftCell="A10" zoomScale="85" zoomScaleNormal="85" workbookViewId="0">
      <selection activeCell="H33" sqref="H3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51" t="s">
        <v>72</v>
      </c>
      <c r="J11" s="61" t="s">
        <v>122</v>
      </c>
      <c r="K11" s="1" t="s">
        <v>83</v>
      </c>
      <c r="L11" s="63"/>
      <c r="M11" s="63" t="s">
        <v>124</v>
      </c>
      <c r="N11" s="61"/>
      <c r="O11" s="61" t="s">
        <v>123</v>
      </c>
      <c r="P11" s="63" t="s">
        <v>111</v>
      </c>
      <c r="Q11" s="61" t="s">
        <v>18</v>
      </c>
      <c r="R11" s="64" t="s">
        <v>35</v>
      </c>
      <c r="S11" s="68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 t="s">
        <v>72</v>
      </c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868183033859054</v>
      </c>
      <c r="F13" s="37"/>
      <c r="G13" s="37"/>
      <c r="H13" s="47"/>
      <c r="I13" s="51" t="s">
        <v>72</v>
      </c>
      <c r="J13" s="1" t="s">
        <v>120</v>
      </c>
      <c r="K13" s="1" t="s">
        <v>83</v>
      </c>
      <c r="L13" s="39"/>
      <c r="M13" s="39" t="s">
        <v>121</v>
      </c>
      <c r="N13" s="1"/>
      <c r="O13" s="1" t="s">
        <v>67</v>
      </c>
      <c r="P13" s="39" t="s">
        <v>111</v>
      </c>
      <c r="Q13" s="1" t="s">
        <v>18</v>
      </c>
      <c r="R13" s="2" t="s">
        <v>30</v>
      </c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82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 t="s">
        <v>72</v>
      </c>
      <c r="J20" s="1" t="s">
        <v>144</v>
      </c>
      <c r="K20" s="1" t="s">
        <v>83</v>
      </c>
      <c r="L20" s="39"/>
      <c r="M20" s="39" t="s">
        <v>145</v>
      </c>
      <c r="N20" s="1"/>
      <c r="O20" s="1" t="s">
        <v>67</v>
      </c>
      <c r="P20" s="39" t="s">
        <v>111</v>
      </c>
      <c r="Q20" s="1" t="s">
        <v>19</v>
      </c>
      <c r="R20" s="2" t="s">
        <v>37</v>
      </c>
      <c r="S20" s="3"/>
      <c r="T20" s="13"/>
      <c r="U20" s="9" t="s">
        <v>17</v>
      </c>
      <c r="V20" s="9">
        <f>COUNTIF($Q$6:$Q$53,"PM")</f>
        <v>8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 t="s">
        <v>72</v>
      </c>
      <c r="J21" s="1" t="s">
        <v>140</v>
      </c>
      <c r="K21" s="1" t="s">
        <v>83</v>
      </c>
      <c r="L21" s="39"/>
      <c r="M21" s="39" t="s">
        <v>124</v>
      </c>
      <c r="N21" s="1"/>
      <c r="O21" s="1" t="s">
        <v>123</v>
      </c>
      <c r="P21" s="39" t="s">
        <v>111</v>
      </c>
      <c r="Q21" s="1" t="s">
        <v>18</v>
      </c>
      <c r="R21" s="2" t="s">
        <v>35</v>
      </c>
      <c r="S21" s="3"/>
      <c r="T21" s="13"/>
      <c r="U21" s="9" t="s">
        <v>49</v>
      </c>
      <c r="V21" s="9">
        <f>COUNTIF($Q$6:$Q$53,"PC")</f>
        <v>11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COUNTIF($Q$6:$Q$53,"PC+PM")</f>
        <v>3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COUNTIF($R$6:$R$53,"*MCU*")</f>
        <v>3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COUNTIF($R$6:$R$53,"*GSM*")</f>
        <v>4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 t="s">
        <v>136</v>
      </c>
      <c r="I28" s="51" t="s">
        <v>72</v>
      </c>
      <c r="J28" s="1" t="s">
        <v>134</v>
      </c>
      <c r="K28" s="1"/>
      <c r="L28" s="39" t="s">
        <v>83</v>
      </c>
      <c r="M28" s="39" t="s">
        <v>135</v>
      </c>
      <c r="N28" s="1"/>
      <c r="O28" s="1" t="s">
        <v>67</v>
      </c>
      <c r="P28" s="39" t="s">
        <v>111</v>
      </c>
      <c r="Q28" s="1" t="s">
        <v>18</v>
      </c>
      <c r="R28" s="2" t="s">
        <v>35</v>
      </c>
      <c r="S28" s="3"/>
      <c r="T28" s="13"/>
      <c r="U28" s="3" t="s">
        <v>27</v>
      </c>
      <c r="V28" s="9">
        <f>COUNTIF($R$6:$R$53,"*GPS*")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 t="s">
        <v>72</v>
      </c>
      <c r="J29" s="1" t="s">
        <v>131</v>
      </c>
      <c r="K29" s="1"/>
      <c r="L29" s="39" t="s">
        <v>83</v>
      </c>
      <c r="M29" s="39" t="s">
        <v>132</v>
      </c>
      <c r="N29" s="1"/>
      <c r="O29" s="1" t="s">
        <v>67</v>
      </c>
      <c r="P29" s="39" t="s">
        <v>111</v>
      </c>
      <c r="Q29" s="1" t="s">
        <v>73</v>
      </c>
      <c r="R29" s="2" t="s">
        <v>133</v>
      </c>
      <c r="S29" s="3"/>
      <c r="T29" s="13"/>
      <c r="U29" s="3" t="s">
        <v>52</v>
      </c>
      <c r="V29" s="9">
        <f>COUNTIF($R$6:$R$53,"*NG*")</f>
        <v>4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COUNTIF($R$6:$R$53,"*I/O*")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 t="s">
        <v>72</v>
      </c>
      <c r="J31" s="1" t="s">
        <v>129</v>
      </c>
      <c r="K31" s="1"/>
      <c r="L31" s="39"/>
      <c r="M31" s="39" t="s">
        <v>130</v>
      </c>
      <c r="N31" s="1"/>
      <c r="O31" s="1" t="s">
        <v>67</v>
      </c>
      <c r="P31" s="39" t="s">
        <v>111</v>
      </c>
      <c r="Q31" s="1" t="s">
        <v>18</v>
      </c>
      <c r="R31" s="2" t="s">
        <v>31</v>
      </c>
      <c r="S31" s="3"/>
      <c r="T31" s="13"/>
      <c r="U31" s="3" t="s">
        <v>22</v>
      </c>
      <c r="V31" s="9">
        <f>COUNTIF($R$6:$R$53,"*LK*")</f>
        <v>7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 t="s">
        <v>128</v>
      </c>
      <c r="K32" s="1"/>
      <c r="L32" s="39"/>
      <c r="M32" s="39" t="s">
        <v>137</v>
      </c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COUNTIF($R$6:$R$53,"*MCH*")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COUNTIF($R$6:$R$53,"*SF*")</f>
        <v>2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 t="s">
        <v>138</v>
      </c>
      <c r="K34" s="1"/>
      <c r="L34" s="39"/>
      <c r="M34" s="39" t="s">
        <v>124</v>
      </c>
      <c r="N34" s="1"/>
      <c r="O34" s="1" t="s">
        <v>123</v>
      </c>
      <c r="P34" s="39" t="s">
        <v>111</v>
      </c>
      <c r="Q34" s="1" t="s">
        <v>18</v>
      </c>
      <c r="R34" s="2" t="s">
        <v>139</v>
      </c>
      <c r="S34" s="3"/>
      <c r="T34" s="13"/>
      <c r="U34" s="3" t="s">
        <v>48</v>
      </c>
      <c r="V34" s="9">
        <f>COUNTIF($R$6:$R$53,"*RTB*")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867717030431424</v>
      </c>
      <c r="F35" s="47"/>
      <c r="G35" s="37"/>
      <c r="H35" s="1"/>
      <c r="I35" s="51" t="s">
        <v>72</v>
      </c>
      <c r="J35" s="1" t="s">
        <v>126</v>
      </c>
      <c r="K35" s="1" t="s">
        <v>83</v>
      </c>
      <c r="L35" s="39"/>
      <c r="M35" s="39" t="s">
        <v>127</v>
      </c>
      <c r="N35" s="1"/>
      <c r="O35" s="1" t="s">
        <v>67</v>
      </c>
      <c r="P35" s="39" t="s">
        <v>111</v>
      </c>
      <c r="Q35" s="1" t="s">
        <v>18</v>
      </c>
      <c r="R35" s="2" t="s">
        <v>31</v>
      </c>
      <c r="S35" s="3"/>
      <c r="T35" s="13"/>
      <c r="U35" s="3" t="s">
        <v>38</v>
      </c>
      <c r="V35" s="9">
        <f>COUNTIF($R$6:$R$53,"*NCFW*")</f>
        <v>3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 t="s">
        <v>125</v>
      </c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COUNTIF($R$6:$R$53,"*KL*")</f>
        <v>5</v>
      </c>
      <c r="W36" s="13"/>
    </row>
    <row r="37" spans="1:24" ht="18" customHeight="1" x14ac:dyDescent="0.25">
      <c r="A37" s="3"/>
      <c r="B37" s="58">
        <v>44921</v>
      </c>
      <c r="C37" s="54"/>
      <c r="D37" s="59" t="s">
        <v>44</v>
      </c>
      <c r="E37" s="67">
        <v>868183034585575</v>
      </c>
      <c r="F37" s="47"/>
      <c r="G37" s="37"/>
      <c r="H37" s="1"/>
      <c r="I37" s="51"/>
      <c r="J37" s="1"/>
      <c r="K37" s="1" t="s">
        <v>83</v>
      </c>
      <c r="L37" s="39"/>
      <c r="M37" s="39"/>
      <c r="N37" s="1"/>
      <c r="O37" s="1"/>
      <c r="P37" s="39"/>
      <c r="Q37" s="1"/>
      <c r="R37" s="2"/>
      <c r="S37" s="3"/>
      <c r="T37" s="13"/>
      <c r="U37" s="3"/>
      <c r="V37" s="9"/>
      <c r="W37" s="13"/>
    </row>
    <row r="38" spans="1:24" ht="18" customHeight="1" x14ac:dyDescent="0.25">
      <c r="A38" s="3"/>
      <c r="B38" s="58">
        <v>44921</v>
      </c>
      <c r="C38" s="54"/>
      <c r="D38" s="59" t="s">
        <v>44</v>
      </c>
      <c r="E38" s="67">
        <v>868183038478751</v>
      </c>
      <c r="F38" s="47"/>
      <c r="G38" s="37"/>
      <c r="H38" s="1"/>
      <c r="I38" s="51" t="s">
        <v>72</v>
      </c>
      <c r="J38" s="1" t="s">
        <v>141</v>
      </c>
      <c r="K38" s="1"/>
      <c r="L38" s="39" t="s">
        <v>83</v>
      </c>
      <c r="M38" s="39" t="s">
        <v>142</v>
      </c>
      <c r="N38" s="1"/>
      <c r="O38" s="1" t="s">
        <v>67</v>
      </c>
      <c r="P38" s="39" t="s">
        <v>111</v>
      </c>
      <c r="Q38" s="1" t="s">
        <v>73</v>
      </c>
      <c r="R38" s="2" t="s">
        <v>143</v>
      </c>
      <c r="S38" s="3"/>
      <c r="T38" s="13"/>
      <c r="U38" s="3"/>
      <c r="V38" s="9"/>
      <c r="W38" s="13"/>
    </row>
    <row r="39" spans="1:24" ht="18" customHeight="1" x14ac:dyDescent="0.25">
      <c r="A39" s="3">
        <v>32</v>
      </c>
      <c r="B39" s="58">
        <v>44921</v>
      </c>
      <c r="C39" s="54"/>
      <c r="D39" s="59" t="s">
        <v>44</v>
      </c>
      <c r="E39" s="67" t="s">
        <v>106</v>
      </c>
      <c r="F39" s="47"/>
      <c r="G39" s="37"/>
      <c r="H39" s="1" t="s">
        <v>107</v>
      </c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7" t="s">
        <v>33</v>
      </c>
      <c r="V39" s="9">
        <f>SUM(V26:V36)</f>
        <v>29</v>
      </c>
      <c r="W39" s="13"/>
    </row>
    <row r="40" spans="1:24" ht="18" customHeight="1" x14ac:dyDescent="0.25">
      <c r="A40" s="3">
        <v>33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3"/>
      <c r="V40" s="15"/>
      <c r="W40" s="13"/>
    </row>
    <row r="41" spans="1:24" ht="18" customHeight="1" x14ac:dyDescent="0.25">
      <c r="A41" s="3">
        <v>34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3"/>
      <c r="V41" s="15"/>
      <c r="W41" s="13"/>
    </row>
    <row r="42" spans="1:24" ht="18" customHeight="1" x14ac:dyDescent="0.25">
      <c r="A42" s="3">
        <v>35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7" t="s">
        <v>40</v>
      </c>
      <c r="V42" s="9">
        <f>COUNTIF($O$6:$O$53,"*DM*")</f>
        <v>0</v>
      </c>
      <c r="W42" s="13"/>
    </row>
    <row r="43" spans="1:24" ht="18" customHeight="1" x14ac:dyDescent="0.25">
      <c r="A43" s="3">
        <v>36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7" t="s">
        <v>41</v>
      </c>
      <c r="V43" s="9">
        <f>COUNTIF($O$6:$O$53,"*KS*")</f>
        <v>3</v>
      </c>
      <c r="W43" s="13"/>
    </row>
    <row r="44" spans="1:24" ht="18" customHeight="1" x14ac:dyDescent="0.25">
      <c r="A44" s="3">
        <v>37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13"/>
      <c r="V44" s="15"/>
      <c r="W44" s="13"/>
    </row>
    <row r="45" spans="1:24" ht="18" customHeight="1" x14ac:dyDescent="0.25">
      <c r="A45" s="3">
        <v>38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13"/>
      <c r="V45" s="15"/>
      <c r="W45" s="13"/>
    </row>
    <row r="46" spans="1:24" ht="18" customHeight="1" x14ac:dyDescent="0.25">
      <c r="A46" s="3">
        <v>39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3</v>
      </c>
      <c r="V46" s="9" t="s">
        <v>58</v>
      </c>
      <c r="W46" s="9" t="s">
        <v>59</v>
      </c>
      <c r="X46" s="9" t="s">
        <v>60</v>
      </c>
    </row>
    <row r="47" spans="1:24" ht="18" customHeight="1" x14ac:dyDescent="0.25">
      <c r="A47" s="3">
        <v>40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44</v>
      </c>
      <c r="V47" s="9">
        <f>COUNTIFS($D$6:$D$302,"TG102LE",$H$6:$H$302,"*Lô 3-20*")</f>
        <v>0</v>
      </c>
      <c r="W47" s="9">
        <f>COUNTIFS($D$6:$D$302,"TG102LE",$H$6:$H$302,"*Lô 1-21*")</f>
        <v>0</v>
      </c>
      <c r="X47" s="9">
        <f>COUNTIFS($D$6:$D$302,"TG102LE",$H$6:$H$302,"*Lô 2-21*")</f>
        <v>0</v>
      </c>
    </row>
    <row r="48" spans="1:24" ht="18" customHeight="1" x14ac:dyDescent="0.25">
      <c r="A48" s="3">
        <v>41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13"/>
      <c r="U48" s="9" t="s">
        <v>56</v>
      </c>
      <c r="V48" s="9">
        <f>COUNTIFS($D$6:$D$302,"TG102LE-4G",$H$6:$H$302,"*Lô 3-20*")</f>
        <v>0</v>
      </c>
      <c r="W48" s="9">
        <f>COUNTIFS($D$6:$D$302,"TG102LE-4G",$H$6:$H$302,"*Lô 1-21*")</f>
        <v>0</v>
      </c>
      <c r="X48" s="9">
        <f>COUNTIFS($D$6:$D$302,"TG102LE-4G",$H$6:$H$302,"*Lô 2-21*")</f>
        <v>0</v>
      </c>
    </row>
    <row r="49" spans="1:24" ht="18" customHeight="1" x14ac:dyDescent="0.25">
      <c r="A49" s="3">
        <v>42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13"/>
      <c r="U49" s="9" t="s">
        <v>45</v>
      </c>
      <c r="V49" s="9">
        <f>COUNTIFS($D$6:$D$302,"TG102E",$H$6:$H$302,"*Lô 3-20*")</f>
        <v>0</v>
      </c>
      <c r="W49" s="9">
        <f>COUNTIFS($D$6:$D$302,"TG102E",$H$6:$H$302,"*Lô 1-21*")</f>
        <v>0</v>
      </c>
      <c r="X49" s="9">
        <f>COUNTIFS($D$6:$D$302,"TG102E",$H$6:$H$302,"*Lô 2-21*")</f>
        <v>0</v>
      </c>
    </row>
    <row r="50" spans="1:24" ht="18" customHeight="1" x14ac:dyDescent="0.25">
      <c r="A50" s="3">
        <v>43</v>
      </c>
      <c r="B50" s="54"/>
      <c r="C50" s="54"/>
      <c r="D50" s="37"/>
      <c r="E50" s="38"/>
      <c r="F50" s="47"/>
      <c r="G50" s="37"/>
      <c r="H50" s="1"/>
      <c r="I50" s="51"/>
      <c r="J50" s="1"/>
      <c r="K50" s="1"/>
      <c r="L50" s="39"/>
      <c r="M50" s="39"/>
      <c r="N50" s="1"/>
      <c r="O50" s="1"/>
      <c r="P50" s="39"/>
      <c r="Q50" s="1"/>
      <c r="R50" s="2"/>
      <c r="S50" s="3"/>
      <c r="T50" s="34">
        <f>COUNTIF(J9:J20,"*GSM*")</f>
        <v>3</v>
      </c>
      <c r="U50" s="9" t="s">
        <v>57</v>
      </c>
      <c r="V50" s="9">
        <f>COUNTIFS($D$6:$D$302,"ACT-01",$H$6:$H$302,"*Lô 3-20*")</f>
        <v>0</v>
      </c>
      <c r="W50" s="9">
        <f>COUNTIFS($D$6:$D$302,"ACT-01",$H$6:$H$302,"*Lô 1-21*")</f>
        <v>0</v>
      </c>
      <c r="X50" s="9">
        <f>COUNTIFS($D$6:$D$302,"ACT-01",$H$6:$H$302,"*Lô 2-21*")</f>
        <v>0</v>
      </c>
    </row>
    <row r="51" spans="1:24" ht="18" customHeight="1" x14ac:dyDescent="0.25">
      <c r="A51" s="3">
        <v>44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3"/>
      <c r="T51" s="34"/>
      <c r="U51" s="43"/>
      <c r="V51" s="43"/>
      <c r="W51" s="43"/>
      <c r="X51" s="32"/>
    </row>
    <row r="52" spans="1:24" ht="18" customHeight="1" x14ac:dyDescent="0.25">
      <c r="A52" s="28">
        <v>45</v>
      </c>
      <c r="B52" s="54"/>
      <c r="C52" s="54"/>
      <c r="D52" s="37"/>
      <c r="E52" s="38"/>
      <c r="F52" s="47"/>
      <c r="G52" s="37"/>
      <c r="H52" s="31"/>
      <c r="I52" s="51"/>
      <c r="J52" s="31"/>
      <c r="K52" s="31"/>
      <c r="L52" s="39"/>
      <c r="M52" s="39"/>
      <c r="N52" s="1"/>
      <c r="O52" s="1"/>
      <c r="P52" s="39"/>
      <c r="Q52" s="1"/>
      <c r="R52" s="2"/>
      <c r="S52" s="28"/>
      <c r="T52" s="34"/>
      <c r="U52" s="43"/>
      <c r="V52" s="43"/>
      <c r="W52" s="43"/>
      <c r="X52" s="32"/>
    </row>
    <row r="53" spans="1:24" ht="18" customHeight="1" x14ac:dyDescent="0.25">
      <c r="A53" s="3">
        <v>46</v>
      </c>
      <c r="B53" s="54"/>
      <c r="C53" s="54"/>
      <c r="D53" s="37"/>
      <c r="E53" s="38"/>
      <c r="F53" s="47"/>
      <c r="G53" s="37"/>
      <c r="H53" s="1"/>
      <c r="I53" s="51"/>
      <c r="J53" s="1"/>
      <c r="K53" s="1"/>
      <c r="L53" s="39"/>
      <c r="M53" s="39"/>
      <c r="N53" s="1"/>
      <c r="O53" s="1"/>
      <c r="P53" s="39"/>
      <c r="Q53" s="1"/>
      <c r="R53" s="2"/>
      <c r="S53" s="9"/>
      <c r="T53" s="34"/>
      <c r="U53" s="43"/>
      <c r="V53" s="43"/>
      <c r="W53" s="43"/>
      <c r="X53" s="32"/>
    </row>
    <row r="54" spans="1:24" ht="18" customHeight="1" x14ac:dyDescent="0.25">
      <c r="A54" s="3">
        <v>47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48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49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T56" s="34"/>
      <c r="U56" s="43"/>
      <c r="V56" s="43"/>
      <c r="W56" s="43"/>
      <c r="X56" s="32"/>
    </row>
    <row r="57" spans="1:24" ht="18" customHeight="1" x14ac:dyDescent="0.25">
      <c r="A57" s="3">
        <v>50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T57" s="35"/>
      <c r="U57" s="43"/>
      <c r="V57" s="43"/>
      <c r="W57" s="43"/>
      <c r="X57" s="32"/>
    </row>
    <row r="58" spans="1:24" ht="18" customHeight="1" x14ac:dyDescent="0.25">
      <c r="A58" s="3">
        <v>51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  <c r="U58" s="24"/>
      <c r="V58" s="24"/>
      <c r="W58" s="24"/>
    </row>
    <row r="59" spans="1:24" ht="18" customHeight="1" x14ac:dyDescent="0.25">
      <c r="A59" s="3">
        <v>52</v>
      </c>
      <c r="B59" s="54"/>
      <c r="C59" s="54"/>
      <c r="D59" s="37"/>
      <c r="E59" s="38"/>
      <c r="F59" s="4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  <c r="U59" s="24"/>
      <c r="V59" s="24"/>
      <c r="W59" s="24"/>
    </row>
    <row r="60" spans="1:24" ht="18" customHeight="1" x14ac:dyDescent="0.25">
      <c r="A60" s="3">
        <v>53</v>
      </c>
      <c r="B60" s="54"/>
      <c r="C60" s="54"/>
      <c r="D60" s="37"/>
      <c r="E60" s="38"/>
      <c r="F60" s="4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54</v>
      </c>
      <c r="B61" s="54"/>
      <c r="C61" s="54"/>
      <c r="D61" s="37"/>
      <c r="E61" s="38"/>
      <c r="F61" s="37"/>
      <c r="G61" s="37"/>
      <c r="H61" s="32"/>
      <c r="I61" s="51"/>
      <c r="J61" s="32"/>
      <c r="K61" s="32"/>
      <c r="L61" s="39"/>
      <c r="M61" s="39"/>
      <c r="N61" s="1"/>
      <c r="O61" s="1"/>
      <c r="P61" s="39"/>
      <c r="Q61" s="1"/>
      <c r="R61" s="2"/>
      <c r="S61" s="32"/>
    </row>
    <row r="62" spans="1:24" ht="18" customHeight="1" x14ac:dyDescent="0.25">
      <c r="A62" s="3">
        <v>55</v>
      </c>
      <c r="B62" s="54"/>
      <c r="C62" s="54"/>
      <c r="D62" s="37"/>
      <c r="E62" s="38"/>
      <c r="F62" s="37"/>
      <c r="G62" s="37"/>
      <c r="H62" s="32"/>
      <c r="I62" s="51"/>
      <c r="J62" s="32"/>
      <c r="K62" s="32"/>
      <c r="L62" s="39"/>
      <c r="M62" s="39"/>
      <c r="N62" s="1"/>
      <c r="O62" s="1"/>
      <c r="P62" s="39"/>
      <c r="Q62" s="1"/>
      <c r="R62" s="2"/>
      <c r="S62" s="32"/>
    </row>
    <row r="63" spans="1:24" ht="18" customHeight="1" x14ac:dyDescent="0.25">
      <c r="A63" s="3">
        <v>56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57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58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59</v>
      </c>
      <c r="B66" s="54"/>
      <c r="C66" s="32"/>
      <c r="D66" s="32"/>
      <c r="E66" s="32"/>
      <c r="F66" s="32"/>
      <c r="G66" s="32"/>
      <c r="H66" s="32"/>
      <c r="I66" s="52"/>
      <c r="J66" s="32"/>
      <c r="K66" s="32"/>
      <c r="L66" s="39"/>
      <c r="M66" s="32"/>
      <c r="N66" s="32"/>
      <c r="O66" s="32"/>
      <c r="P66" s="32"/>
      <c r="Q66" s="32"/>
      <c r="R66" s="32"/>
      <c r="S66" s="32"/>
    </row>
    <row r="67" spans="1:19" ht="18" customHeight="1" x14ac:dyDescent="0.25">
      <c r="A67" s="3">
        <v>60</v>
      </c>
      <c r="B67" s="54"/>
      <c r="C67" s="32"/>
      <c r="D67" s="32"/>
      <c r="E67" s="32"/>
      <c r="F67" s="32"/>
      <c r="G67" s="32"/>
      <c r="H67" s="32"/>
      <c r="I67" s="52"/>
      <c r="J67" s="32"/>
      <c r="K67" s="32"/>
      <c r="L67" s="39"/>
      <c r="M67" s="32"/>
      <c r="N67" s="32"/>
      <c r="O67" s="32"/>
      <c r="P67" s="32"/>
      <c r="Q67" s="32"/>
      <c r="R67" s="32"/>
      <c r="S67" s="32"/>
    </row>
    <row r="68" spans="1:19" ht="18" customHeight="1" x14ac:dyDescent="0.25">
      <c r="A68" s="3">
        <v>61</v>
      </c>
    </row>
    <row r="69" spans="1:19" ht="18" customHeight="1" x14ac:dyDescent="0.25">
      <c r="A69" s="3">
        <v>62</v>
      </c>
    </row>
    <row r="70" spans="1:19" ht="18" customHeight="1" x14ac:dyDescent="0.25">
      <c r="A70" s="3">
        <v>63</v>
      </c>
    </row>
    <row r="71" spans="1:19" ht="18" customHeight="1" x14ac:dyDescent="0.25">
      <c r="A71" s="3">
        <v>64</v>
      </c>
    </row>
    <row r="72" spans="1:19" ht="18" customHeight="1" x14ac:dyDescent="0.25">
      <c r="A72" s="3">
        <v>65</v>
      </c>
    </row>
    <row r="73" spans="1:19" ht="18" customHeight="1" x14ac:dyDescent="0.25">
      <c r="A73" s="3">
        <v>66</v>
      </c>
    </row>
    <row r="74" spans="1:19" ht="18" customHeight="1" x14ac:dyDescent="0.25">
      <c r="A74" s="3">
        <v>67</v>
      </c>
    </row>
    <row r="75" spans="1:19" ht="18" customHeight="1" x14ac:dyDescent="0.25">
      <c r="A75" s="3">
        <v>68</v>
      </c>
    </row>
    <row r="76" spans="1:19" ht="18" customHeight="1" x14ac:dyDescent="0.25">
      <c r="A76" s="3">
        <v>69</v>
      </c>
    </row>
    <row r="77" spans="1:19" ht="18" customHeight="1" x14ac:dyDescent="0.25">
      <c r="A77" s="3">
        <v>70</v>
      </c>
    </row>
    <row r="78" spans="1:19" ht="18" customHeight="1" x14ac:dyDescent="0.25">
      <c r="A78" s="3">
        <v>71</v>
      </c>
    </row>
    <row r="79" spans="1:19" ht="18" customHeight="1" x14ac:dyDescent="0.25">
      <c r="A79" s="3">
        <v>72</v>
      </c>
    </row>
    <row r="80" spans="1:19" ht="18" customHeight="1" x14ac:dyDescent="0.25">
      <c r="A80" s="3">
        <v>73</v>
      </c>
    </row>
    <row r="81" spans="1:1" ht="18" customHeight="1" x14ac:dyDescent="0.25">
      <c r="A81" s="3">
        <v>74</v>
      </c>
    </row>
    <row r="82" spans="1:1" ht="18" customHeight="1" x14ac:dyDescent="0.25">
      <c r="A82" s="3">
        <v>75</v>
      </c>
    </row>
    <row r="83" spans="1:1" ht="18" customHeight="1" x14ac:dyDescent="0.25">
      <c r="A83" s="3">
        <v>76</v>
      </c>
    </row>
    <row r="84" spans="1:1" ht="18" customHeight="1" x14ac:dyDescent="0.25">
      <c r="A84" s="3">
        <v>77</v>
      </c>
    </row>
    <row r="85" spans="1:1" ht="18" customHeight="1" x14ac:dyDescent="0.25">
      <c r="A85" s="3">
        <v>78</v>
      </c>
    </row>
    <row r="86" spans="1:1" ht="18" customHeight="1" x14ac:dyDescent="0.25">
      <c r="A86" s="3">
        <v>79</v>
      </c>
    </row>
    <row r="87" spans="1:1" ht="18" customHeight="1" x14ac:dyDescent="0.25">
      <c r="A87" s="3">
        <v>80</v>
      </c>
    </row>
    <row r="88" spans="1:1" ht="18" customHeight="1" x14ac:dyDescent="0.25">
      <c r="A88" s="3">
        <v>81</v>
      </c>
    </row>
    <row r="89" spans="1:1" ht="18" customHeight="1" x14ac:dyDescent="0.25">
      <c r="A89" s="3">
        <v>82</v>
      </c>
    </row>
    <row r="90" spans="1:1" ht="18" customHeight="1" x14ac:dyDescent="0.25">
      <c r="A90" s="3">
        <v>83</v>
      </c>
    </row>
    <row r="91" spans="1:1" ht="18" customHeight="1" x14ac:dyDescent="0.25">
      <c r="A91" s="3">
        <v>84</v>
      </c>
    </row>
    <row r="92" spans="1:1" ht="18" customHeight="1" x14ac:dyDescent="0.25">
      <c r="A92" s="3">
        <v>85</v>
      </c>
    </row>
    <row r="93" spans="1:1" ht="18" customHeight="1" x14ac:dyDescent="0.25">
      <c r="A93" s="3">
        <v>86</v>
      </c>
    </row>
    <row r="94" spans="1:1" ht="18" customHeight="1" x14ac:dyDescent="0.25">
      <c r="A94" s="3">
        <v>87</v>
      </c>
    </row>
    <row r="95" spans="1:1" ht="18" customHeight="1" x14ac:dyDescent="0.25">
      <c r="A95" s="3">
        <v>88</v>
      </c>
    </row>
    <row r="96" spans="1:1" ht="18" customHeight="1" x14ac:dyDescent="0.25">
      <c r="A96" s="3">
        <v>89</v>
      </c>
    </row>
    <row r="97" spans="1:1" ht="18" customHeight="1" x14ac:dyDescent="0.25">
      <c r="A97" s="3">
        <v>90</v>
      </c>
    </row>
    <row r="98" spans="1:1" ht="18" customHeight="1" x14ac:dyDescent="0.25">
      <c r="A98" s="3">
        <v>91</v>
      </c>
    </row>
    <row r="99" spans="1:1" ht="18" customHeight="1" x14ac:dyDescent="0.25">
      <c r="A99" s="3">
        <v>92</v>
      </c>
    </row>
    <row r="100" spans="1:1" ht="18" customHeight="1" x14ac:dyDescent="0.25">
      <c r="A100" s="3">
        <v>93</v>
      </c>
    </row>
    <row r="101" spans="1:1" ht="18" customHeight="1" x14ac:dyDescent="0.25">
      <c r="A101" s="3">
        <v>94</v>
      </c>
    </row>
    <row r="102" spans="1:1" ht="18" customHeight="1" x14ac:dyDescent="0.25">
      <c r="A102" s="3">
        <v>95</v>
      </c>
    </row>
    <row r="103" spans="1:1" ht="18" customHeight="1" x14ac:dyDescent="0.25">
      <c r="A103" s="3">
        <v>96</v>
      </c>
    </row>
    <row r="104" spans="1:1" ht="18" customHeight="1" x14ac:dyDescent="0.25">
      <c r="A104" s="3">
        <v>97</v>
      </c>
    </row>
    <row r="105" spans="1:1" ht="18" customHeight="1" x14ac:dyDescent="0.25">
      <c r="A105" s="3">
        <v>98</v>
      </c>
    </row>
    <row r="106" spans="1:1" ht="18" customHeight="1" x14ac:dyDescent="0.25">
      <c r="A106" s="3">
        <v>99</v>
      </c>
    </row>
    <row r="107" spans="1:1" ht="18" customHeight="1" x14ac:dyDescent="0.25">
      <c r="A107" s="3">
        <v>100</v>
      </c>
    </row>
    <row r="108" spans="1:1" ht="18" customHeight="1" x14ac:dyDescent="0.25">
      <c r="A108" s="3">
        <v>101</v>
      </c>
    </row>
    <row r="109" spans="1:1" ht="18" customHeight="1" x14ac:dyDescent="0.25">
      <c r="A109" s="3">
        <v>102</v>
      </c>
    </row>
    <row r="110" spans="1:1" ht="18" customHeight="1" x14ac:dyDescent="0.25">
      <c r="A110" s="3">
        <v>103</v>
      </c>
    </row>
    <row r="111" spans="1:1" ht="18" customHeight="1" x14ac:dyDescent="0.25">
      <c r="A111" s="3">
        <v>104</v>
      </c>
    </row>
    <row r="112" spans="1:1" ht="18" customHeight="1" x14ac:dyDescent="0.25">
      <c r="A112" s="3">
        <v>105</v>
      </c>
    </row>
    <row r="113" spans="1:1" ht="18" customHeight="1" x14ac:dyDescent="0.25">
      <c r="A113" s="3">
        <v>106</v>
      </c>
    </row>
    <row r="114" spans="1:1" ht="18" customHeight="1" x14ac:dyDescent="0.25">
      <c r="A114" s="3">
        <v>107</v>
      </c>
    </row>
    <row r="115" spans="1:1" ht="18" customHeight="1" x14ac:dyDescent="0.25">
      <c r="A115" s="3">
        <v>108</v>
      </c>
    </row>
    <row r="116" spans="1:1" ht="18" customHeight="1" x14ac:dyDescent="0.25">
      <c r="A116" s="3">
        <v>109</v>
      </c>
    </row>
    <row r="117" spans="1:1" ht="18" customHeight="1" x14ac:dyDescent="0.25">
      <c r="A117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5" zoomScale="115" zoomScaleNormal="115" workbookViewId="0">
      <selection activeCell="B7" sqref="B7:Q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3"/>
      <c r="K5" s="65" t="s">
        <v>12</v>
      </c>
      <c r="L5" s="6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7" t="s">
        <v>14</v>
      </c>
      <c r="Q4" s="83" t="s">
        <v>39</v>
      </c>
      <c r="R4" s="83" t="s">
        <v>53</v>
      </c>
      <c r="S4" s="96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90"/>
      <c r="N5" s="90"/>
      <c r="O5" s="83"/>
      <c r="P5" s="97"/>
      <c r="Q5" s="83"/>
      <c r="R5" s="83"/>
      <c r="S5" s="96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2023-01-10T10:00:49Z</dcterms:modified>
</cp:coreProperties>
</file>