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32" r:id="rId1"/>
    <sheet name="TG102V" sheetId="27" r:id="rId2"/>
    <sheet name="TG102SE" sheetId="31" r:id="rId3"/>
    <sheet name="TongHopThang" sheetId="22" r:id="rId4"/>
  </sheets>
  <definedNames>
    <definedName name="_xlnm._FilterDatabase" localSheetId="0" hidden="1">TG102LE!$S$1:$S$105</definedName>
    <definedName name="_xlnm._FilterDatabase" localSheetId="2" hidden="1">TG102SE!$S$1:$S$105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37" i="32" l="1"/>
  <c r="W56" i="31"/>
  <c r="W56" i="32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<sst xmlns="http://schemas.openxmlformats.org/spreadsheetml/2006/main" count="582" uniqueCount="109">
  <si>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</si>
  <si>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</si>
  <si>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</si>
  <si>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</si>
  <si>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</si>
  <si>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</si>
  <si>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</si>
  <si>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</si>
  <si>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</si>
  <si>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</si>
  <si>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</si>
  <si>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</si>
  <si>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</si>
  <si>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</si>
  <si>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</si>
  <si>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</si>
  <si>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</si>
  <si>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</si>
  <si>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</si>
  <si>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</si>
  <si>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</si>
  <si>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</si>
  <si>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</si>
  <si>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</si>
  <si>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</si>
  <si>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</si>
  <si>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</si>
  <si>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</si>
  <si>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</si>
  <si>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</si>
  <si>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</si>
  <si>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</si>
  <si>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</si>
  <si>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</si>
  <si>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</si>
  <si>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</si>
  <si>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</si>
  <si>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</si>
  <si>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</si>
  <si>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</si>
  <si>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</si>
  <si>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</si>
  <si>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</si>
  <si>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</si>
  <si>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</si>
  <si>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</si>
  <si>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</si>
  <si>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</si>
  <si>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</si>
  <si>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</si>
  <si>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</si>
  <si>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</si>
  <si>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</si>
  <si>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</si>
  <si>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</si>
  <si>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</si>
  <si>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</si>
  <si>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</si>
  <si>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</si>
  <si>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</si>
  <si>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</si>
  <si>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</si>
  <si>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</si>
  <si>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</si>
  <si>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</si>
  <si>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</si>
  <si>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</si>
  <si>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Còn BH</t>
  </si>
  <si>
    <t>Ngọc Kim Anh</t>
  </si>
  <si>
    <t>XỬ LÝ THIẾT BỊ BẢO HÀNH THÁNG 12 NĂM 2020</t>
  </si>
  <si>
    <t>02/12/2020</t>
  </si>
  <si>
    <t>LE.1.00.---04.181025</t>
  </si>
  <si>
    <t>Lock: 125.212.203.114,16363</t>
  </si>
  <si>
    <t>LE.1.00.---06.191010</t>
  </si>
  <si>
    <t>Lock: 125.212.203.114,15757</t>
  </si>
  <si>
    <t>Chập nguồn</t>
  </si>
  <si>
    <t>Tùng</t>
  </si>
  <si>
    <t>LE.2.00.---27.200525</t>
  </si>
  <si>
    <t>Lock: 125.212.203.114,16565</t>
  </si>
  <si>
    <t>LE.1.00.---01.180710</t>
  </si>
  <si>
    <t>Không bắn lên terminal, thiết bị không nhận sim</t>
  </si>
  <si>
    <t>PC+PM</t>
  </si>
  <si>
    <t>Thay diode quá áp, nâng cấp FW</t>
  </si>
  <si>
    <t>Thiết bị không nhận sim</t>
  </si>
  <si>
    <t>Lock: 125.212.203.114,16767</t>
  </si>
  <si>
    <t>LE.2.00.---28.200624</t>
  </si>
  <si>
    <t>Thay ic giao tiếp, khởi tạo lại module GSM, nâng cấp FW</t>
  </si>
  <si>
    <t>Thay mosfet, nâng cấp FW</t>
  </si>
  <si>
    <t>LK,NCFW</t>
  </si>
  <si>
    <t>LK,SF,NCFW</t>
  </si>
  <si>
    <t>NG,NCFW</t>
  </si>
  <si>
    <t>Lock: 125.212.203.114,16161</t>
  </si>
  <si>
    <t>Không khởi động được thiết bị</t>
  </si>
  <si>
    <t>Nạp lại FW</t>
  </si>
  <si>
    <t>Khởi tạo lại module GSM</t>
  </si>
  <si>
    <t>Xử lý phần cứng</t>
  </si>
  <si>
    <t>Lock: 203.162.69.75,20075</t>
  </si>
  <si>
    <t>Thiết bị hoạt động bình thường</t>
  </si>
  <si>
    <t>Test lại chức năng</t>
  </si>
  <si>
    <t>Thiết bị có dấu hiệu bị phá hoại</t>
  </si>
  <si>
    <t>Không nhận BH</t>
  </si>
  <si>
    <t>KS</t>
  </si>
  <si>
    <t>LE.1.00.---01.180405</t>
  </si>
  <si>
    <t>125.212.203.114,16060</t>
  </si>
  <si>
    <t>Mạch oxi hóa nặng</t>
  </si>
  <si>
    <t>Không bảo hành</t>
  </si>
  <si>
    <t>LE.2.00.---28.200622</t>
  </si>
  <si>
    <t>Chập nổ nguồn</t>
  </si>
  <si>
    <t>Thay diode quá áp, IC nguồn 4v4, cuộn cảm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</si>
</sst>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P19" sqref="P1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69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68</v>
      </c>
      <c r="F2" s="101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9" t="s">
        <v>15</v>
      </c>
      <c r="J5" s="95"/>
      <c r="K5" s="56" t="s">
        <v>12</v>
      </c>
      <c r="L5" s="56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21.95" customHeight="1" x14ac:dyDescent="0.25">
      <c r="A6" s="3">
        <v>1</v>
      </c>
      <c r="B6" s="81" t="s">
        <v>70</v>
      </c>
      <c r="C6" s="81"/>
      <c r="D6" s="50" t="s">
        <v>44</v>
      </c>
      <c r="E6" s="51">
        <v>868183034539325</v>
      </c>
      <c r="F6" s="50"/>
      <c r="G6" s="50" t="s">
        <v>67</v>
      </c>
      <c r="H6" s="65"/>
      <c r="I6" s="60"/>
      <c r="J6" s="52" t="s">
        <v>99</v>
      </c>
      <c r="K6" s="52"/>
      <c r="L6" s="55"/>
      <c r="M6" s="52" t="s">
        <v>100</v>
      </c>
      <c r="N6" s="54"/>
      <c r="O6" s="52" t="s">
        <v>101</v>
      </c>
      <c r="P6" s="52" t="s">
        <v>76</v>
      </c>
      <c r="Q6" s="2" t="s">
        <v>18</v>
      </c>
      <c r="R6" s="50" t="s">
        <v>30</v>
      </c>
      <c r="S6" s="3"/>
      <c r="T6" s="27"/>
      <c r="U6" s="79"/>
      <c r="V6" s="88" t="s">
        <v>18</v>
      </c>
      <c r="W6" s="3" t="s">
        <v>20</v>
      </c>
    </row>
    <row r="7" spans="1:23" s="13" customFormat="1" ht="21.95" customHeight="1" x14ac:dyDescent="0.25">
      <c r="A7" s="3">
        <v>2</v>
      </c>
      <c r="B7" s="81" t="s">
        <v>70</v>
      </c>
      <c r="C7" s="81"/>
      <c r="D7" s="50" t="s">
        <v>44</v>
      </c>
      <c r="E7" s="51">
        <v>868183037877797</v>
      </c>
      <c r="F7" s="50"/>
      <c r="G7" s="50" t="s">
        <v>67</v>
      </c>
      <c r="H7" s="50"/>
      <c r="I7" s="60" t="s">
        <v>91</v>
      </c>
      <c r="J7" s="14" t="s">
        <v>83</v>
      </c>
      <c r="K7" s="1" t="s">
        <v>73</v>
      </c>
      <c r="L7" s="55"/>
      <c r="M7" s="1" t="s">
        <v>94</v>
      </c>
      <c r="N7" s="54"/>
      <c r="O7" s="52"/>
      <c r="P7" s="52" t="s">
        <v>76</v>
      </c>
      <c r="Q7" s="2" t="s">
        <v>19</v>
      </c>
      <c r="R7" s="10" t="s">
        <v>23</v>
      </c>
      <c r="S7" s="3"/>
      <c r="T7" s="27"/>
      <c r="U7" s="79"/>
      <c r="V7" s="89"/>
      <c r="W7" s="3" t="s">
        <v>35</v>
      </c>
    </row>
    <row r="8" spans="1:23" s="13" customFormat="1" ht="21.95" customHeight="1" x14ac:dyDescent="0.25">
      <c r="A8" s="3">
        <v>3</v>
      </c>
      <c r="B8" s="81" t="s">
        <v>70</v>
      </c>
      <c r="C8" s="81"/>
      <c r="D8" s="50" t="s">
        <v>44</v>
      </c>
      <c r="E8" s="51">
        <v>860157040209980</v>
      </c>
      <c r="F8" s="50"/>
      <c r="G8" s="50" t="s">
        <v>67</v>
      </c>
      <c r="H8" s="50"/>
      <c r="I8" s="60" t="s">
        <v>91</v>
      </c>
      <c r="J8" s="1" t="s">
        <v>92</v>
      </c>
      <c r="K8" s="55"/>
      <c r="L8" s="1" t="s">
        <v>85</v>
      </c>
      <c r="M8" s="52" t="s">
        <v>93</v>
      </c>
      <c r="N8" s="1"/>
      <c r="O8" s="52"/>
      <c r="P8" s="1" t="s">
        <v>76</v>
      </c>
      <c r="Q8" s="2" t="s">
        <v>19</v>
      </c>
      <c r="R8" s="10" t="s">
        <v>23</v>
      </c>
      <c r="S8" s="3"/>
      <c r="T8" s="27"/>
      <c r="U8" s="79"/>
      <c r="V8" s="89"/>
      <c r="W8" s="3" t="s">
        <v>21</v>
      </c>
    </row>
    <row r="9" spans="1:23" s="13" customFormat="1" ht="21.95" customHeight="1" x14ac:dyDescent="0.25">
      <c r="A9" s="3">
        <v>4</v>
      </c>
      <c r="B9" s="81" t="s">
        <v>70</v>
      </c>
      <c r="C9" s="81"/>
      <c r="D9" s="50" t="s">
        <v>44</v>
      </c>
      <c r="E9" s="51">
        <v>867717030426598</v>
      </c>
      <c r="F9" s="50"/>
      <c r="G9" s="50" t="s">
        <v>67</v>
      </c>
      <c r="H9" s="50"/>
      <c r="I9" s="60" t="s">
        <v>103</v>
      </c>
      <c r="J9" s="14" t="s">
        <v>83</v>
      </c>
      <c r="K9" s="55" t="s">
        <v>102</v>
      </c>
      <c r="L9" s="52"/>
      <c r="M9" s="1" t="s">
        <v>94</v>
      </c>
      <c r="N9" s="54"/>
      <c r="O9" s="52"/>
      <c r="P9" s="52" t="s">
        <v>76</v>
      </c>
      <c r="Q9" s="2" t="s">
        <v>19</v>
      </c>
      <c r="R9" s="10" t="s">
        <v>23</v>
      </c>
      <c r="S9" s="3"/>
      <c r="T9" s="79"/>
      <c r="U9" s="79"/>
      <c r="V9" s="89"/>
      <c r="W9" s="3" t="s">
        <v>59</v>
      </c>
    </row>
    <row r="10" spans="1:23" s="13" customFormat="1" ht="21.95" customHeight="1" x14ac:dyDescent="0.25">
      <c r="A10" s="3">
        <v>5</v>
      </c>
      <c r="B10" s="81" t="s">
        <v>70</v>
      </c>
      <c r="C10" s="81"/>
      <c r="D10" s="50" t="s">
        <v>44</v>
      </c>
      <c r="E10" s="51">
        <v>868183038007154</v>
      </c>
      <c r="F10" s="50"/>
      <c r="G10" s="50" t="s">
        <v>67</v>
      </c>
      <c r="H10" s="65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79"/>
      <c r="U10" s="79"/>
      <c r="V10" s="89"/>
      <c r="W10" s="3" t="s">
        <v>31</v>
      </c>
    </row>
    <row r="11" spans="1:23" s="13" customFormat="1" ht="21.95" customHeight="1" x14ac:dyDescent="0.25">
      <c r="A11" s="3">
        <v>6</v>
      </c>
      <c r="B11" s="81" t="s">
        <v>70</v>
      </c>
      <c r="C11" s="81"/>
      <c r="D11" s="50" t="s">
        <v>44</v>
      </c>
      <c r="E11" s="51">
        <v>868183034674015</v>
      </c>
      <c r="F11" s="50"/>
      <c r="G11" s="50" t="s">
        <v>67</v>
      </c>
      <c r="H11" s="65"/>
      <c r="I11" s="70" t="s">
        <v>78</v>
      </c>
      <c r="J11" s="52"/>
      <c r="K11" s="52" t="s">
        <v>77</v>
      </c>
      <c r="L11" s="1" t="s">
        <v>85</v>
      </c>
      <c r="M11" s="52" t="s">
        <v>38</v>
      </c>
      <c r="N11" s="54"/>
      <c r="O11" s="52"/>
      <c r="P11" s="52" t="s">
        <v>76</v>
      </c>
      <c r="Q11" s="2" t="s">
        <v>19</v>
      </c>
      <c r="R11" s="50" t="s">
        <v>24</v>
      </c>
      <c r="S11" s="3"/>
      <c r="T11" s="79"/>
      <c r="U11" s="79"/>
      <c r="V11" s="89"/>
      <c r="W11" s="3" t="s">
        <v>30</v>
      </c>
    </row>
    <row r="12" spans="1:23" s="13" customFormat="1" ht="21.95" customHeight="1" x14ac:dyDescent="0.25">
      <c r="A12" s="3">
        <v>7</v>
      </c>
      <c r="B12" s="81" t="s">
        <v>70</v>
      </c>
      <c r="C12" s="82"/>
      <c r="D12" s="50" t="s">
        <v>44</v>
      </c>
      <c r="E12" s="51">
        <v>868183037823270</v>
      </c>
      <c r="F12" s="50"/>
      <c r="G12" s="50" t="s">
        <v>67</v>
      </c>
      <c r="H12" s="65"/>
      <c r="I12" s="52" t="s">
        <v>91</v>
      </c>
      <c r="J12" s="52"/>
      <c r="K12" s="52" t="s">
        <v>73</v>
      </c>
      <c r="L12" s="1" t="s">
        <v>85</v>
      </c>
      <c r="M12" s="52" t="s">
        <v>38</v>
      </c>
      <c r="N12" s="54"/>
      <c r="O12" s="52"/>
      <c r="P12" s="52" t="s">
        <v>76</v>
      </c>
      <c r="Q12" s="2" t="s">
        <v>19</v>
      </c>
      <c r="R12" s="50" t="s">
        <v>24</v>
      </c>
      <c r="S12" s="3"/>
      <c r="T12" s="79"/>
      <c r="U12" s="79"/>
      <c r="V12" s="88" t="s">
        <v>19</v>
      </c>
      <c r="W12" s="3" t="s">
        <v>23</v>
      </c>
    </row>
    <row r="13" spans="1:23" s="13" customFormat="1" ht="21.95" customHeight="1" x14ac:dyDescent="0.25">
      <c r="A13" s="3">
        <v>8</v>
      </c>
      <c r="B13" s="81" t="s">
        <v>70</v>
      </c>
      <c r="C13" s="83"/>
      <c r="D13" s="50" t="s">
        <v>44</v>
      </c>
      <c r="E13" s="51">
        <v>868183038056326</v>
      </c>
      <c r="F13" s="50"/>
      <c r="G13" s="50" t="s">
        <v>67</v>
      </c>
      <c r="H13" s="65"/>
      <c r="I13" s="84" t="s">
        <v>91</v>
      </c>
      <c r="J13" s="85"/>
      <c r="K13" s="85" t="s">
        <v>73</v>
      </c>
      <c r="L13" s="1" t="s">
        <v>85</v>
      </c>
      <c r="M13" s="52" t="s">
        <v>38</v>
      </c>
      <c r="N13" s="59"/>
      <c r="O13" s="52"/>
      <c r="P13" s="52" t="s">
        <v>76</v>
      </c>
      <c r="Q13" s="2" t="s">
        <v>19</v>
      </c>
      <c r="R13" s="50" t="s">
        <v>24</v>
      </c>
      <c r="S13" s="58"/>
      <c r="T13" s="79"/>
      <c r="U13" s="79"/>
      <c r="V13" s="89"/>
      <c r="W13" s="3" t="s">
        <v>37</v>
      </c>
    </row>
    <row r="14" spans="1:23" s="13" customFormat="1" ht="21.95" customHeight="1" x14ac:dyDescent="0.25">
      <c r="A14" s="3">
        <v>9</v>
      </c>
      <c r="B14" s="81" t="s">
        <v>70</v>
      </c>
      <c r="C14" s="49"/>
      <c r="D14" s="50" t="s">
        <v>44</v>
      </c>
      <c r="E14" s="51">
        <v>868183035931919</v>
      </c>
      <c r="F14" s="50"/>
      <c r="G14" s="50" t="s">
        <v>67</v>
      </c>
      <c r="H14" s="50"/>
      <c r="I14" s="71" t="s">
        <v>72</v>
      </c>
      <c r="J14" s="1"/>
      <c r="K14" s="52" t="s">
        <v>77</v>
      </c>
      <c r="L14" s="1" t="s">
        <v>85</v>
      </c>
      <c r="M14" s="52" t="s">
        <v>38</v>
      </c>
      <c r="N14" s="1"/>
      <c r="O14" s="52"/>
      <c r="P14" s="52" t="s">
        <v>76</v>
      </c>
      <c r="Q14" s="2" t="s">
        <v>19</v>
      </c>
      <c r="R14" s="50" t="s">
        <v>24</v>
      </c>
      <c r="S14" s="3"/>
      <c r="T14" s="79"/>
      <c r="U14" s="79"/>
      <c r="V14" s="89"/>
      <c r="W14" s="3" t="s">
        <v>36</v>
      </c>
    </row>
    <row r="15" spans="1:23" ht="21.95" customHeight="1" x14ac:dyDescent="0.25">
      <c r="A15" s="3">
        <v>10</v>
      </c>
      <c r="B15" s="81" t="s">
        <v>70</v>
      </c>
      <c r="C15" s="49"/>
      <c r="D15" s="50" t="s">
        <v>44</v>
      </c>
      <c r="E15" s="51">
        <v>868183037878548</v>
      </c>
      <c r="F15" s="50"/>
      <c r="G15" s="50" t="s">
        <v>67</v>
      </c>
      <c r="H15" s="50"/>
      <c r="I15" s="71" t="s">
        <v>91</v>
      </c>
      <c r="J15" s="1"/>
      <c r="K15" s="1" t="s">
        <v>73</v>
      </c>
      <c r="L15" s="1" t="s">
        <v>85</v>
      </c>
      <c r="M15" s="52" t="s">
        <v>38</v>
      </c>
      <c r="N15" s="12"/>
      <c r="O15" s="52"/>
      <c r="P15" s="1" t="s">
        <v>76</v>
      </c>
      <c r="Q15" s="2" t="s">
        <v>19</v>
      </c>
      <c r="R15" s="50" t="s">
        <v>24</v>
      </c>
      <c r="S15" s="3"/>
      <c r="T15" s="79"/>
      <c r="U15" s="15"/>
      <c r="V15" s="89"/>
      <c r="W15" s="3" t="s">
        <v>24</v>
      </c>
    </row>
    <row r="16" spans="1:23" ht="21.95" customHeight="1" x14ac:dyDescent="0.25">
      <c r="A16" s="3">
        <v>11</v>
      </c>
      <c r="B16" s="81" t="s">
        <v>70</v>
      </c>
      <c r="C16" s="49"/>
      <c r="D16" s="50" t="s">
        <v>44</v>
      </c>
      <c r="E16" s="51">
        <v>868183034695796</v>
      </c>
      <c r="F16" s="50"/>
      <c r="G16" s="50" t="s">
        <v>67</v>
      </c>
      <c r="H16" s="10"/>
      <c r="I16" s="70" t="s">
        <v>78</v>
      </c>
      <c r="J16" s="1" t="s">
        <v>92</v>
      </c>
      <c r="K16" s="1"/>
      <c r="L16" s="1" t="s">
        <v>85</v>
      </c>
      <c r="M16" s="52" t="s">
        <v>93</v>
      </c>
      <c r="N16" s="1"/>
      <c r="O16" s="52"/>
      <c r="P16" s="1" t="s">
        <v>76</v>
      </c>
      <c r="Q16" s="2" t="s">
        <v>19</v>
      </c>
      <c r="R16" s="10" t="s">
        <v>23</v>
      </c>
      <c r="S16" s="3"/>
      <c r="T16" s="79"/>
      <c r="U16" s="15"/>
      <c r="V16" s="90"/>
      <c r="W16" s="3" t="s">
        <v>25</v>
      </c>
    </row>
    <row r="17" spans="1:23" ht="21.95" customHeight="1" x14ac:dyDescent="0.25">
      <c r="A17" s="3">
        <v>12</v>
      </c>
      <c r="B17" s="81" t="s">
        <v>70</v>
      </c>
      <c r="C17" s="49"/>
      <c r="D17" s="50" t="s">
        <v>44</v>
      </c>
      <c r="E17" s="51">
        <v>868183033806717</v>
      </c>
      <c r="F17" s="50"/>
      <c r="G17" s="50" t="s">
        <v>67</v>
      </c>
      <c r="H17" s="50"/>
      <c r="I17" s="70" t="s">
        <v>78</v>
      </c>
      <c r="J17" s="14" t="s">
        <v>83</v>
      </c>
      <c r="K17" s="1" t="s">
        <v>85</v>
      </c>
      <c r="L17" s="1"/>
      <c r="M17" s="52" t="s">
        <v>95</v>
      </c>
      <c r="N17" s="1"/>
      <c r="O17" s="52"/>
      <c r="P17" s="1" t="s">
        <v>76</v>
      </c>
      <c r="Q17" s="2" t="s">
        <v>18</v>
      </c>
      <c r="R17" s="10" t="s">
        <v>30</v>
      </c>
      <c r="S17" s="3"/>
      <c r="T17" s="79"/>
      <c r="U17" s="15"/>
      <c r="V17" s="79"/>
      <c r="W17" s="16"/>
    </row>
    <row r="18" spans="1:23" ht="21.95" customHeight="1" x14ac:dyDescent="0.25">
      <c r="A18" s="3">
        <v>13</v>
      </c>
      <c r="B18" s="81" t="s">
        <v>70</v>
      </c>
      <c r="C18" s="49"/>
      <c r="D18" s="50" t="s">
        <v>44</v>
      </c>
      <c r="E18" s="51">
        <v>868183038043399</v>
      </c>
      <c r="F18" s="50"/>
      <c r="G18" s="50" t="s">
        <v>67</v>
      </c>
      <c r="H18" s="50"/>
      <c r="I18" s="73" t="s">
        <v>91</v>
      </c>
      <c r="J18" s="14" t="s">
        <v>83</v>
      </c>
      <c r="K18" s="73" t="s">
        <v>85</v>
      </c>
      <c r="L18" s="1"/>
      <c r="M18" s="1" t="s">
        <v>94</v>
      </c>
      <c r="N18" s="14"/>
      <c r="O18" s="52"/>
      <c r="P18" s="1" t="s">
        <v>76</v>
      </c>
      <c r="Q18" s="3" t="s">
        <v>19</v>
      </c>
      <c r="R18" s="10" t="s">
        <v>37</v>
      </c>
      <c r="S18" s="3"/>
      <c r="T18" s="79"/>
      <c r="U18" s="15"/>
      <c r="V18" s="15"/>
      <c r="W18" s="17"/>
    </row>
    <row r="19" spans="1:23" ht="21.95" customHeight="1" x14ac:dyDescent="0.25">
      <c r="A19" s="3">
        <v>14</v>
      </c>
      <c r="B19" s="81" t="s">
        <v>70</v>
      </c>
      <c r="C19" s="1"/>
      <c r="D19" s="50" t="s">
        <v>44</v>
      </c>
      <c r="E19" s="51">
        <v>868183037860835</v>
      </c>
      <c r="F19" s="50"/>
      <c r="G19" s="50" t="s">
        <v>67</v>
      </c>
      <c r="H19" s="1"/>
      <c r="I19" s="72" t="s">
        <v>91</v>
      </c>
      <c r="J19" s="1"/>
      <c r="K19" s="1" t="s">
        <v>85</v>
      </c>
      <c r="L19" s="1"/>
      <c r="M19" s="1"/>
      <c r="N19" s="1"/>
      <c r="O19" s="1"/>
      <c r="P19" s="1" t="s">
        <v>76</v>
      </c>
      <c r="Q19" s="3"/>
      <c r="R19" s="10"/>
      <c r="S19" s="3"/>
      <c r="T19" s="79"/>
      <c r="U19" s="15"/>
      <c r="V19" s="56" t="s">
        <v>39</v>
      </c>
      <c r="W19" s="18" t="s">
        <v>16</v>
      </c>
    </row>
    <row r="20" spans="1:23" ht="21.95" customHeight="1" x14ac:dyDescent="0.25">
      <c r="A20" s="3">
        <v>15</v>
      </c>
      <c r="B20" s="81" t="s">
        <v>70</v>
      </c>
      <c r="C20" s="1"/>
      <c r="D20" s="50" t="s">
        <v>44</v>
      </c>
      <c r="E20" s="51">
        <v>868183035856611</v>
      </c>
      <c r="F20" s="50"/>
      <c r="G20" s="50" t="s">
        <v>67</v>
      </c>
      <c r="H20" s="1"/>
      <c r="I20" s="72" t="s">
        <v>84</v>
      </c>
      <c r="J20" s="1" t="s">
        <v>107</v>
      </c>
      <c r="K20" s="1" t="s">
        <v>106</v>
      </c>
      <c r="L20" s="1"/>
      <c r="M20" s="10" t="s">
        <v>108</v>
      </c>
      <c r="N20" s="1"/>
      <c r="O20" s="1"/>
      <c r="P20" s="1" t="s">
        <v>76</v>
      </c>
      <c r="Q20" s="3" t="s">
        <v>18</v>
      </c>
      <c r="R20" s="10" t="s">
        <v>31</v>
      </c>
      <c r="S20" s="3"/>
      <c r="T20" s="79"/>
      <c r="U20" s="15"/>
      <c r="V20" s="10" t="s">
        <v>17</v>
      </c>
      <c r="W20" s="10">
        <f>COUNTIF($Q$6:$Q$105,"PM")</f>
        <v>16</v>
      </c>
    </row>
    <row r="21" spans="1:23" ht="21.95" customHeight="1" x14ac:dyDescent="0.25">
      <c r="A21" s="3">
        <v>16</v>
      </c>
      <c r="B21" s="81" t="s">
        <v>70</v>
      </c>
      <c r="C21" s="1"/>
      <c r="D21" s="50" t="s">
        <v>44</v>
      </c>
      <c r="E21" s="51">
        <v>868183037820409</v>
      </c>
      <c r="F21" s="50"/>
      <c r="G21" s="50" t="s">
        <v>67</v>
      </c>
      <c r="H21" s="1"/>
      <c r="I21" s="72" t="s">
        <v>91</v>
      </c>
      <c r="J21" s="1"/>
      <c r="K21" s="1" t="s">
        <v>73</v>
      </c>
      <c r="L21" s="1"/>
      <c r="M21" s="1"/>
      <c r="N21" s="1"/>
      <c r="O21" s="1"/>
      <c r="P21" s="1" t="s">
        <v>76</v>
      </c>
      <c r="Q21" s="3"/>
      <c r="R21" s="10"/>
      <c r="S21" s="3"/>
      <c r="T21" s="79"/>
      <c r="U21" s="15"/>
      <c r="V21" s="10" t="s">
        <v>57</v>
      </c>
      <c r="W21" s="10">
        <f>COUNTIF($Q$6:$Q$105,"PC")</f>
        <v>5</v>
      </c>
    </row>
    <row r="22" spans="1:23" ht="21.95" customHeight="1" x14ac:dyDescent="0.25">
      <c r="A22" s="3">
        <v>17</v>
      </c>
      <c r="B22" s="81" t="s">
        <v>70</v>
      </c>
      <c r="C22" s="1"/>
      <c r="D22" s="50" t="s">
        <v>44</v>
      </c>
      <c r="E22" s="51">
        <v>868183038027368</v>
      </c>
      <c r="F22" s="50"/>
      <c r="G22" s="50" t="s">
        <v>67</v>
      </c>
      <c r="H22" s="10"/>
      <c r="I22" s="74" t="s">
        <v>91</v>
      </c>
      <c r="J22" s="1" t="s">
        <v>92</v>
      </c>
      <c r="K22" s="10"/>
      <c r="L22" s="10" t="s">
        <v>85</v>
      </c>
      <c r="M22" s="52" t="s">
        <v>93</v>
      </c>
      <c r="N22" s="10"/>
      <c r="O22" s="10"/>
      <c r="P22" s="1" t="s">
        <v>76</v>
      </c>
      <c r="Q22" s="2" t="s">
        <v>19</v>
      </c>
      <c r="R22" s="10" t="s">
        <v>23</v>
      </c>
      <c r="S22" s="3"/>
      <c r="T22" s="79"/>
      <c r="U22" s="15"/>
      <c r="V22" s="10" t="s">
        <v>58</v>
      </c>
      <c r="W22" s="10">
        <f>COUNTIF($Q$6:$Q$105,"PC+PM")</f>
        <v>3</v>
      </c>
    </row>
    <row r="23" spans="1:23" ht="21.95" customHeight="1" x14ac:dyDescent="0.25">
      <c r="A23" s="3">
        <v>18</v>
      </c>
      <c r="B23" s="81" t="s">
        <v>70</v>
      </c>
      <c r="C23" s="1"/>
      <c r="D23" s="50" t="s">
        <v>44</v>
      </c>
      <c r="E23" s="51">
        <v>867857039901074</v>
      </c>
      <c r="F23" s="50"/>
      <c r="G23" s="50" t="s">
        <v>67</v>
      </c>
      <c r="H23" s="10"/>
      <c r="I23" s="74" t="s">
        <v>96</v>
      </c>
      <c r="J23" s="10" t="s">
        <v>97</v>
      </c>
      <c r="K23" s="10" t="s">
        <v>85</v>
      </c>
      <c r="L23" s="10"/>
      <c r="M23" s="10" t="s">
        <v>98</v>
      </c>
      <c r="N23" s="10"/>
      <c r="O23" s="10"/>
      <c r="P23" s="10" t="s">
        <v>76</v>
      </c>
      <c r="Q23" s="3" t="s">
        <v>19</v>
      </c>
      <c r="R23" s="10" t="s">
        <v>25</v>
      </c>
      <c r="S23" s="3"/>
      <c r="T23" s="79"/>
      <c r="U23" s="15"/>
      <c r="V23" s="15"/>
      <c r="W23" s="17"/>
    </row>
    <row r="24" spans="1:23" ht="21.95" customHeight="1" x14ac:dyDescent="0.25">
      <c r="A24" s="3">
        <v>19</v>
      </c>
      <c r="B24" s="81" t="s">
        <v>70</v>
      </c>
      <c r="C24" s="1"/>
      <c r="D24" s="50" t="s">
        <v>44</v>
      </c>
      <c r="E24" s="51">
        <v>867857039917591</v>
      </c>
      <c r="F24" s="50"/>
      <c r="G24" s="50" t="s">
        <v>67</v>
      </c>
      <c r="H24" s="10"/>
      <c r="I24" s="74" t="s">
        <v>78</v>
      </c>
      <c r="J24" s="10" t="s">
        <v>83</v>
      </c>
      <c r="K24" s="10" t="s">
        <v>71</v>
      </c>
      <c r="L24" s="10" t="s">
        <v>85</v>
      </c>
      <c r="M24" s="10" t="s">
        <v>87</v>
      </c>
      <c r="N24" s="10"/>
      <c r="O24" s="10"/>
      <c r="P24" s="10" t="s">
        <v>76</v>
      </c>
      <c r="Q24" s="3" t="s">
        <v>18</v>
      </c>
      <c r="R24" s="10" t="s">
        <v>88</v>
      </c>
      <c r="S24" s="3"/>
      <c r="T24" s="79"/>
      <c r="U24" s="15"/>
      <c r="V24" s="15"/>
      <c r="W24" s="17"/>
    </row>
    <row r="25" spans="1:23" ht="21.95" customHeight="1" x14ac:dyDescent="0.25">
      <c r="A25" s="3">
        <v>20</v>
      </c>
      <c r="B25" s="81" t="s">
        <v>70</v>
      </c>
      <c r="C25" s="1"/>
      <c r="D25" s="50" t="s">
        <v>44</v>
      </c>
      <c r="E25" s="51">
        <v>868183034555826</v>
      </c>
      <c r="F25" s="50"/>
      <c r="G25" s="50" t="s">
        <v>67</v>
      </c>
      <c r="H25" s="10"/>
      <c r="I25" s="74" t="s">
        <v>78</v>
      </c>
      <c r="J25" s="10"/>
      <c r="K25" s="10" t="s">
        <v>77</v>
      </c>
      <c r="L25" s="10" t="s">
        <v>85</v>
      </c>
      <c r="M25" s="10" t="s">
        <v>38</v>
      </c>
      <c r="N25" s="10"/>
      <c r="O25" s="10"/>
      <c r="P25" s="10" t="s">
        <v>76</v>
      </c>
      <c r="Q25" s="3" t="s">
        <v>19</v>
      </c>
      <c r="R25" s="10" t="s">
        <v>24</v>
      </c>
      <c r="S25" s="3"/>
      <c r="T25" s="79"/>
      <c r="U25" s="15"/>
      <c r="V25" s="56" t="s">
        <v>54</v>
      </c>
      <c r="W25" s="18" t="s">
        <v>16</v>
      </c>
    </row>
    <row r="26" spans="1:23" ht="21.95" customHeight="1" x14ac:dyDescent="0.25">
      <c r="A26" s="3">
        <v>21</v>
      </c>
      <c r="B26" s="81" t="s">
        <v>70</v>
      </c>
      <c r="C26" s="1"/>
      <c r="D26" s="50" t="s">
        <v>44</v>
      </c>
      <c r="E26" s="51">
        <v>868183034627765</v>
      </c>
      <c r="F26" s="50"/>
      <c r="G26" s="50" t="s">
        <v>67</v>
      </c>
      <c r="H26" s="10"/>
      <c r="I26" s="74" t="s">
        <v>78</v>
      </c>
      <c r="J26" s="1" t="s">
        <v>80</v>
      </c>
      <c r="K26" s="10" t="s">
        <v>79</v>
      </c>
      <c r="L26" s="10" t="s">
        <v>85</v>
      </c>
      <c r="M26" s="1" t="s">
        <v>86</v>
      </c>
      <c r="N26" s="10"/>
      <c r="O26" s="10"/>
      <c r="P26" s="10" t="s">
        <v>76</v>
      </c>
      <c r="Q26" s="3" t="s">
        <v>81</v>
      </c>
      <c r="R26" s="10" t="s">
        <v>89</v>
      </c>
      <c r="S26" s="3"/>
      <c r="T26" s="79"/>
      <c r="U26" s="15"/>
      <c r="V26" s="3" t="s">
        <v>26</v>
      </c>
      <c r="W26" s="10">
        <f>COUNTIF($R$6:$R$51,"*MCU*")</f>
        <v>0</v>
      </c>
    </row>
    <row r="27" spans="1:23" ht="21.95" customHeight="1" x14ac:dyDescent="0.25">
      <c r="A27" s="3">
        <v>22</v>
      </c>
      <c r="B27" s="81" t="s">
        <v>70</v>
      </c>
      <c r="C27" s="1"/>
      <c r="D27" s="50" t="s">
        <v>44</v>
      </c>
      <c r="E27" s="51">
        <v>868183033803896</v>
      </c>
      <c r="F27" s="50"/>
      <c r="G27" s="50" t="s">
        <v>67</v>
      </c>
      <c r="H27" s="10"/>
      <c r="I27" s="74" t="s">
        <v>74</v>
      </c>
      <c r="J27" s="10"/>
      <c r="K27" s="10" t="s">
        <v>73</v>
      </c>
      <c r="L27" s="10" t="s">
        <v>85</v>
      </c>
      <c r="M27" s="10" t="s">
        <v>38</v>
      </c>
      <c r="N27" s="10"/>
      <c r="O27" s="10"/>
      <c r="P27" s="10" t="s">
        <v>76</v>
      </c>
      <c r="Q27" s="3" t="s">
        <v>19</v>
      </c>
      <c r="R27" s="10" t="s">
        <v>24</v>
      </c>
      <c r="S27" s="3"/>
      <c r="T27" s="79"/>
      <c r="U27" s="15"/>
      <c r="V27" s="3" t="s">
        <v>34</v>
      </c>
      <c r="W27" s="10">
        <f>COUNTIF($R$6:$R$51,"*GSM*")</f>
        <v>0</v>
      </c>
    </row>
    <row r="28" spans="1:23" ht="21.95" customHeight="1" x14ac:dyDescent="0.25">
      <c r="A28" s="3">
        <v>23</v>
      </c>
      <c r="B28" s="81" t="s">
        <v>70</v>
      </c>
      <c r="C28" s="9"/>
      <c r="D28" s="50" t="s">
        <v>44</v>
      </c>
      <c r="E28" s="51">
        <v>867717030432927</v>
      </c>
      <c r="F28" s="50"/>
      <c r="G28" s="50" t="s">
        <v>67</v>
      </c>
      <c r="H28" s="1"/>
      <c r="I28" s="72" t="s">
        <v>72</v>
      </c>
      <c r="J28" s="1"/>
      <c r="K28" s="1" t="s">
        <v>71</v>
      </c>
      <c r="L28" s="10" t="s">
        <v>85</v>
      </c>
      <c r="M28" s="10" t="s">
        <v>38</v>
      </c>
      <c r="N28" s="1"/>
      <c r="O28" s="1"/>
      <c r="P28" s="1" t="s">
        <v>76</v>
      </c>
      <c r="Q28" s="3" t="s">
        <v>19</v>
      </c>
      <c r="R28" s="10" t="s">
        <v>24</v>
      </c>
      <c r="S28" s="3"/>
      <c r="T28" s="79"/>
      <c r="U28" s="15"/>
      <c r="V28" s="3" t="s">
        <v>27</v>
      </c>
      <c r="W28" s="10">
        <f>COUNTIF($R$6:$R$51,"*GPS*")</f>
        <v>0</v>
      </c>
    </row>
    <row r="29" spans="1:23" ht="21.95" customHeight="1" x14ac:dyDescent="0.25">
      <c r="A29" s="3">
        <v>24</v>
      </c>
      <c r="B29" s="81" t="s">
        <v>70</v>
      </c>
      <c r="C29" s="9"/>
      <c r="D29" s="50" t="s">
        <v>44</v>
      </c>
      <c r="E29" s="51">
        <v>868183035896351</v>
      </c>
      <c r="F29" s="50"/>
      <c r="G29" s="50" t="s">
        <v>67</v>
      </c>
      <c r="H29" s="1"/>
      <c r="I29" s="72" t="s">
        <v>84</v>
      </c>
      <c r="J29" s="1"/>
      <c r="K29" s="1" t="s">
        <v>73</v>
      </c>
      <c r="L29" s="10" t="s">
        <v>85</v>
      </c>
      <c r="M29" s="10" t="s">
        <v>38</v>
      </c>
      <c r="N29" s="1"/>
      <c r="O29" s="1"/>
      <c r="P29" s="1" t="s">
        <v>76</v>
      </c>
      <c r="Q29" s="3" t="s">
        <v>19</v>
      </c>
      <c r="R29" s="10" t="s">
        <v>24</v>
      </c>
      <c r="S29" s="3"/>
      <c r="T29" s="79"/>
      <c r="U29" s="15"/>
      <c r="V29" s="3" t="s">
        <v>60</v>
      </c>
      <c r="W29" s="10">
        <f>COUNTIF($R$6:$R$51,"*I/O*")</f>
        <v>0</v>
      </c>
    </row>
    <row r="30" spans="1:23" ht="21.95" customHeight="1" x14ac:dyDescent="0.25">
      <c r="A30" s="3">
        <v>25</v>
      </c>
      <c r="B30" s="81" t="s">
        <v>70</v>
      </c>
      <c r="C30" s="9"/>
      <c r="D30" s="50" t="s">
        <v>44</v>
      </c>
      <c r="E30" s="51">
        <v>868183034698469</v>
      </c>
      <c r="F30" s="50"/>
      <c r="G30" s="50" t="s">
        <v>67</v>
      </c>
      <c r="H30" s="1"/>
      <c r="I30" s="72" t="s">
        <v>78</v>
      </c>
      <c r="J30" s="1" t="s">
        <v>75</v>
      </c>
      <c r="K30" s="1" t="s">
        <v>77</v>
      </c>
      <c r="L30" s="10" t="s">
        <v>85</v>
      </c>
      <c r="M30" s="1" t="s">
        <v>82</v>
      </c>
      <c r="N30" s="1"/>
      <c r="O30" s="1"/>
      <c r="P30" s="1" t="s">
        <v>76</v>
      </c>
      <c r="Q30" s="3" t="s">
        <v>81</v>
      </c>
      <c r="R30" s="10" t="s">
        <v>90</v>
      </c>
      <c r="S30" s="3"/>
      <c r="T30" s="79"/>
      <c r="U30" s="15"/>
      <c r="V30" s="3" t="s">
        <v>32</v>
      </c>
      <c r="W30" s="10">
        <f>COUNTIF($R$6:$R$51,"*NG*")</f>
        <v>3</v>
      </c>
    </row>
    <row r="31" spans="1:23" ht="21.95" customHeight="1" x14ac:dyDescent="0.25">
      <c r="A31" s="3">
        <v>26</v>
      </c>
      <c r="B31" s="81" t="s">
        <v>70</v>
      </c>
      <c r="C31" s="9"/>
      <c r="D31" s="50" t="s">
        <v>44</v>
      </c>
      <c r="E31" s="51">
        <v>867857039897744</v>
      </c>
      <c r="F31" s="50"/>
      <c r="G31" s="50" t="s">
        <v>67</v>
      </c>
      <c r="H31" s="1"/>
      <c r="I31" s="72"/>
      <c r="J31" s="1" t="s">
        <v>104</v>
      </c>
      <c r="K31" s="1"/>
      <c r="L31" s="10"/>
      <c r="M31" s="1" t="s">
        <v>105</v>
      </c>
      <c r="N31" s="1"/>
      <c r="O31" s="1" t="s">
        <v>101</v>
      </c>
      <c r="P31" s="1" t="s">
        <v>76</v>
      </c>
      <c r="Q31" s="3" t="s">
        <v>18</v>
      </c>
      <c r="R31" s="10" t="s">
        <v>30</v>
      </c>
      <c r="S31" s="3"/>
      <c r="T31" s="79"/>
      <c r="U31" s="15"/>
      <c r="V31" s="3" t="s">
        <v>22</v>
      </c>
      <c r="W31" s="10">
        <f>COUNTIF($R$6:$R$51,"*LK*")</f>
        <v>5</v>
      </c>
    </row>
    <row r="32" spans="1:23" ht="21.95" customHeight="1" x14ac:dyDescent="0.25">
      <c r="A32" s="3">
        <v>27</v>
      </c>
      <c r="B32" s="81" t="s">
        <v>70</v>
      </c>
      <c r="C32" s="9"/>
      <c r="D32" s="50" t="s">
        <v>44</v>
      </c>
      <c r="E32" s="51">
        <v>868183034685748</v>
      </c>
      <c r="F32" s="50"/>
      <c r="G32" s="50" t="s">
        <v>67</v>
      </c>
      <c r="H32" s="1"/>
      <c r="I32" s="72" t="s">
        <v>74</v>
      </c>
      <c r="J32" s="1" t="s">
        <v>75</v>
      </c>
      <c r="K32" s="1" t="s">
        <v>71</v>
      </c>
      <c r="L32" s="10" t="s">
        <v>85</v>
      </c>
      <c r="M32" s="1" t="s">
        <v>82</v>
      </c>
      <c r="N32" s="1"/>
      <c r="O32" s="1"/>
      <c r="P32" s="1" t="s">
        <v>76</v>
      </c>
      <c r="Q32" s="3" t="s">
        <v>81</v>
      </c>
      <c r="R32" s="10" t="s">
        <v>90</v>
      </c>
      <c r="S32" s="3"/>
      <c r="T32" s="79"/>
      <c r="U32" s="15"/>
      <c r="V32" s="3" t="s">
        <v>28</v>
      </c>
      <c r="W32" s="10">
        <f>COUNTIF($R$6:$R$51,"*MCH*")</f>
        <v>5</v>
      </c>
    </row>
    <row r="33" spans="1:23" ht="21.95" customHeight="1" x14ac:dyDescent="0.25">
      <c r="A33" s="3">
        <v>28</v>
      </c>
      <c r="B33" s="81"/>
      <c r="C33" s="9"/>
      <c r="D33" s="50"/>
      <c r="E33" s="51"/>
      <c r="F33" s="50"/>
      <c r="G33" s="5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79"/>
      <c r="U33" s="15"/>
      <c r="V33" s="3" t="s">
        <v>55</v>
      </c>
      <c r="W33" s="10">
        <f>COUNTIF($R$6:$R$51,"*SF*")</f>
        <v>2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7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79"/>
      <c r="U35" s="15"/>
      <c r="V35" s="3" t="s">
        <v>38</v>
      </c>
      <c r="W35" s="10">
        <f>COUNTIF($R$6:$R$51,"*NCFW*")</f>
        <v>13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79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79"/>
      <c r="U37" s="15"/>
      <c r="V37" s="19" t="s">
        <v>33</v>
      </c>
      <c r="W37" s="10">
        <f>SUM(W26:W36)</f>
        <v>29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7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7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7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79"/>
      <c r="U41" s="15"/>
      <c r="V41" s="19" t="s">
        <v>41</v>
      </c>
      <c r="W41" s="10">
        <f>COUNTIF($O$6:$O$51,"*KS*")</f>
        <v>2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7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7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27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0"/>
      <c r="E50" s="33"/>
      <c r="F50" s="80"/>
      <c r="G50" s="80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8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2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16" sqref="H1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69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68</v>
      </c>
      <c r="F2" s="101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9" t="s">
        <v>15</v>
      </c>
      <c r="J5" s="95"/>
      <c r="K5" s="56" t="s">
        <v>12</v>
      </c>
      <c r="L5" s="56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81" t="s">
        <v>70</v>
      </c>
      <c r="C6" s="81"/>
      <c r="D6" s="50" t="s">
        <v>46</v>
      </c>
      <c r="E6" s="51">
        <v>866192037769310</v>
      </c>
      <c r="F6" s="50"/>
      <c r="G6" s="50" t="s">
        <v>67</v>
      </c>
      <c r="H6" s="65"/>
      <c r="I6" s="60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62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81" t="s">
        <v>70</v>
      </c>
      <c r="C7" s="81"/>
      <c r="D7" s="50" t="s">
        <v>46</v>
      </c>
      <c r="E7" s="51">
        <v>864811037199333</v>
      </c>
      <c r="F7" s="50"/>
      <c r="G7" s="50" t="s">
        <v>66</v>
      </c>
      <c r="H7" s="50"/>
      <c r="I7" s="60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62"/>
      <c r="V7" s="89"/>
      <c r="W7" s="3" t="s">
        <v>35</v>
      </c>
    </row>
    <row r="8" spans="1:23" s="13" customFormat="1" ht="18" customHeight="1" x14ac:dyDescent="0.25">
      <c r="A8" s="3">
        <v>3</v>
      </c>
      <c r="B8" s="81" t="s">
        <v>70</v>
      </c>
      <c r="C8" s="81"/>
      <c r="D8" s="50" t="s">
        <v>46</v>
      </c>
      <c r="E8" s="51">
        <v>864811037294639</v>
      </c>
      <c r="F8" s="50"/>
      <c r="G8" s="50" t="s">
        <v>66</v>
      </c>
      <c r="H8" s="50"/>
      <c r="I8" s="60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62"/>
      <c r="V8" s="89"/>
      <c r="W8" s="3" t="s">
        <v>21</v>
      </c>
    </row>
    <row r="9" spans="1:23" s="13" customFormat="1" ht="18" customHeight="1" x14ac:dyDescent="0.25">
      <c r="A9" s="3">
        <v>4</v>
      </c>
      <c r="B9" s="81" t="s">
        <v>70</v>
      </c>
      <c r="C9" s="81"/>
      <c r="D9" s="50" t="s">
        <v>46</v>
      </c>
      <c r="E9" s="51">
        <v>864811036928468</v>
      </c>
      <c r="F9" s="50"/>
      <c r="G9" s="50" t="s">
        <v>66</v>
      </c>
      <c r="H9" s="50"/>
      <c r="I9" s="60"/>
      <c r="J9" s="52"/>
      <c r="K9" s="55"/>
      <c r="L9" s="52"/>
      <c r="M9" s="52"/>
      <c r="N9" s="54"/>
      <c r="O9" s="52"/>
      <c r="P9" s="52"/>
      <c r="Q9" s="2"/>
      <c r="R9" s="50"/>
      <c r="S9" s="3"/>
      <c r="T9" s="62"/>
      <c r="U9" s="62"/>
      <c r="V9" s="89"/>
      <c r="W9" s="3" t="s">
        <v>59</v>
      </c>
    </row>
    <row r="10" spans="1:23" s="13" customFormat="1" ht="18" customHeight="1" x14ac:dyDescent="0.25">
      <c r="A10" s="3">
        <v>5</v>
      </c>
      <c r="B10" s="81"/>
      <c r="C10" s="81"/>
      <c r="D10" s="50"/>
      <c r="E10" s="51"/>
      <c r="F10" s="50"/>
      <c r="G10" s="50"/>
      <c r="H10" s="65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2"/>
      <c r="U10" s="62"/>
      <c r="V10" s="89"/>
      <c r="W10" s="3" t="s">
        <v>31</v>
      </c>
    </row>
    <row r="11" spans="1:23" s="13" customFormat="1" ht="18" customHeight="1" x14ac:dyDescent="0.25">
      <c r="A11" s="3">
        <v>6</v>
      </c>
      <c r="B11" s="81"/>
      <c r="C11" s="81"/>
      <c r="D11" s="50"/>
      <c r="E11" s="51"/>
      <c r="F11" s="50"/>
      <c r="G11" s="50"/>
      <c r="H11" s="65"/>
      <c r="I11" s="70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2"/>
      <c r="U11" s="62"/>
      <c r="V11" s="89"/>
      <c r="W11" s="3" t="s">
        <v>30</v>
      </c>
    </row>
    <row r="12" spans="1:23" s="13" customFormat="1" ht="18" customHeight="1" x14ac:dyDescent="0.25">
      <c r="A12" s="3">
        <v>7</v>
      </c>
      <c r="B12" s="81"/>
      <c r="C12" s="82"/>
      <c r="D12" s="50"/>
      <c r="E12" s="51"/>
      <c r="F12" s="50"/>
      <c r="G12" s="50"/>
      <c r="H12" s="65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2"/>
      <c r="U12" s="62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1"/>
      <c r="C13" s="83"/>
      <c r="D13" s="50"/>
      <c r="E13" s="51"/>
      <c r="F13" s="50"/>
      <c r="G13" s="50"/>
      <c r="H13" s="65"/>
      <c r="I13" s="84"/>
      <c r="J13" s="85"/>
      <c r="K13" s="85"/>
      <c r="L13" s="86"/>
      <c r="M13" s="85"/>
      <c r="N13" s="59"/>
      <c r="O13" s="52"/>
      <c r="P13" s="52"/>
      <c r="Q13" s="87"/>
      <c r="R13" s="85"/>
      <c r="S13" s="58"/>
      <c r="T13" s="62"/>
      <c r="U13" s="62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2"/>
      <c r="U14" s="62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2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0"/>
      <c r="J16" s="1"/>
      <c r="K16" s="1"/>
      <c r="L16" s="1"/>
      <c r="M16" s="52"/>
      <c r="N16" s="1"/>
      <c r="O16" s="52"/>
      <c r="P16" s="1"/>
      <c r="Q16" s="2"/>
      <c r="R16" s="10"/>
      <c r="S16" s="3"/>
      <c r="T16" s="62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52"/>
      <c r="N17" s="1"/>
      <c r="O17" s="52"/>
      <c r="P17" s="1"/>
      <c r="Q17" s="2"/>
      <c r="R17" s="1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66"/>
      <c r="L18" s="1"/>
      <c r="M18" s="1"/>
      <c r="N18" s="14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2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2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4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K14" sqref="K1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69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68</v>
      </c>
      <c r="F2" s="101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9" t="s">
        <v>15</v>
      </c>
      <c r="J5" s="95"/>
      <c r="K5" s="56" t="s">
        <v>12</v>
      </c>
      <c r="L5" s="56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81" t="s">
        <v>70</v>
      </c>
      <c r="C6" s="81"/>
      <c r="D6" s="50" t="s">
        <v>47</v>
      </c>
      <c r="E6" s="51">
        <v>863586032913620</v>
      </c>
      <c r="F6" s="50"/>
      <c r="G6" s="50" t="s">
        <v>66</v>
      </c>
      <c r="H6" s="65"/>
      <c r="I6" s="60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79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81" t="s">
        <v>70</v>
      </c>
      <c r="C7" s="81"/>
      <c r="D7" s="50" t="s">
        <v>47</v>
      </c>
      <c r="E7" s="51">
        <v>863586032883393</v>
      </c>
      <c r="F7" s="50"/>
      <c r="G7" s="50" t="s">
        <v>66</v>
      </c>
      <c r="H7" s="50"/>
      <c r="I7" s="60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79"/>
      <c r="V7" s="89"/>
      <c r="W7" s="3" t="s">
        <v>35</v>
      </c>
    </row>
    <row r="8" spans="1:23" s="13" customFormat="1" ht="18" customHeight="1" x14ac:dyDescent="0.25">
      <c r="A8" s="3">
        <v>3</v>
      </c>
      <c r="B8" s="81" t="s">
        <v>70</v>
      </c>
      <c r="C8" s="81"/>
      <c r="D8" s="50" t="s">
        <v>47</v>
      </c>
      <c r="E8" s="51">
        <v>862631039271142</v>
      </c>
      <c r="F8" s="50"/>
      <c r="G8" s="50" t="s">
        <v>66</v>
      </c>
      <c r="H8" s="50"/>
      <c r="I8" s="60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79"/>
      <c r="V8" s="89"/>
      <c r="W8" s="3" t="s">
        <v>21</v>
      </c>
    </row>
    <row r="9" spans="1:23" s="13" customFormat="1" ht="18" customHeight="1" x14ac:dyDescent="0.25">
      <c r="A9" s="3">
        <v>4</v>
      </c>
      <c r="B9" s="81"/>
      <c r="C9" s="81"/>
      <c r="D9" s="50"/>
      <c r="E9" s="51"/>
      <c r="F9" s="65"/>
      <c r="G9" s="50"/>
      <c r="H9" s="50"/>
      <c r="I9" s="60"/>
      <c r="J9" s="52"/>
      <c r="K9" s="55"/>
      <c r="L9" s="52"/>
      <c r="M9" s="52"/>
      <c r="N9" s="54"/>
      <c r="O9" s="52"/>
      <c r="P9" s="52"/>
      <c r="Q9" s="2"/>
      <c r="R9" s="50"/>
      <c r="S9" s="3"/>
      <c r="T9" s="79"/>
      <c r="U9" s="79"/>
      <c r="V9" s="89"/>
      <c r="W9" s="3" t="s">
        <v>59</v>
      </c>
    </row>
    <row r="10" spans="1:23" s="13" customFormat="1" ht="18" customHeight="1" x14ac:dyDescent="0.25">
      <c r="A10" s="3">
        <v>5</v>
      </c>
      <c r="B10" s="81"/>
      <c r="C10" s="81"/>
      <c r="D10" s="50"/>
      <c r="E10" s="51"/>
      <c r="F10" s="50"/>
      <c r="G10" s="50"/>
      <c r="H10" s="65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79"/>
      <c r="U10" s="79"/>
      <c r="V10" s="89"/>
      <c r="W10" s="3" t="s">
        <v>31</v>
      </c>
    </row>
    <row r="11" spans="1:23" s="13" customFormat="1" ht="18" customHeight="1" x14ac:dyDescent="0.25">
      <c r="A11" s="3">
        <v>6</v>
      </c>
      <c r="B11" s="81"/>
      <c r="C11" s="81"/>
      <c r="D11" s="50"/>
      <c r="E11" s="51"/>
      <c r="F11" s="50"/>
      <c r="G11" s="50"/>
      <c r="H11" s="65"/>
      <c r="I11" s="70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79"/>
      <c r="U11" s="79"/>
      <c r="V11" s="89"/>
      <c r="W11" s="3" t="s">
        <v>30</v>
      </c>
    </row>
    <row r="12" spans="1:23" s="13" customFormat="1" ht="18" customHeight="1" x14ac:dyDescent="0.25">
      <c r="A12" s="3">
        <v>7</v>
      </c>
      <c r="B12" s="81"/>
      <c r="C12" s="82"/>
      <c r="D12" s="50"/>
      <c r="E12" s="51"/>
      <c r="F12" s="50"/>
      <c r="G12" s="50"/>
      <c r="H12" s="65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79"/>
      <c r="U12" s="79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1"/>
      <c r="C13" s="83"/>
      <c r="D13" s="50"/>
      <c r="E13" s="51"/>
      <c r="F13" s="50"/>
      <c r="G13" s="50"/>
      <c r="H13" s="65"/>
      <c r="I13" s="84"/>
      <c r="J13" s="85"/>
      <c r="K13" s="85"/>
      <c r="L13" s="86"/>
      <c r="M13" s="85"/>
      <c r="N13" s="59"/>
      <c r="O13" s="52"/>
      <c r="P13" s="52"/>
      <c r="Q13" s="87"/>
      <c r="R13" s="85"/>
      <c r="S13" s="58"/>
      <c r="T13" s="79"/>
      <c r="U13" s="79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79"/>
      <c r="U14" s="79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79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0"/>
      <c r="J16" s="1"/>
      <c r="K16" s="1"/>
      <c r="L16" s="1"/>
      <c r="M16" s="52"/>
      <c r="N16" s="1"/>
      <c r="O16" s="52"/>
      <c r="P16" s="1"/>
      <c r="Q16" s="2"/>
      <c r="R16" s="10"/>
      <c r="S16" s="3"/>
      <c r="T16" s="79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52"/>
      <c r="N17" s="1"/>
      <c r="O17" s="52"/>
      <c r="P17" s="1"/>
      <c r="Q17" s="2"/>
      <c r="R17" s="10"/>
      <c r="S17" s="3"/>
      <c r="T17" s="79"/>
      <c r="U17" s="15"/>
      <c r="V17" s="7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66"/>
      <c r="L18" s="1"/>
      <c r="M18" s="1"/>
      <c r="N18" s="14"/>
      <c r="O18" s="52"/>
      <c r="P18" s="1"/>
      <c r="Q18" s="3"/>
      <c r="R18" s="10"/>
      <c r="S18" s="3"/>
      <c r="T18" s="79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79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7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7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7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79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79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79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7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7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7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7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7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7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7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7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7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7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7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7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7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7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7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7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7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7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3</v>
      </c>
    </row>
    <row r="50" spans="1:23" ht="18" customHeight="1" x14ac:dyDescent="0.25">
      <c r="A50" s="31">
        <v>45</v>
      </c>
      <c r="B50" s="32"/>
      <c r="C50" s="32"/>
      <c r="D50" s="80"/>
      <c r="E50" s="33"/>
      <c r="F50" s="80"/>
      <c r="G50" s="80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8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A2" sqref="A2:D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69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68</v>
      </c>
      <c r="F2" s="101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5"/>
      <c r="K5" s="4" t="s">
        <v>12</v>
      </c>
      <c r="L5" s="4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7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7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7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7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4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7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7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5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2020-12-03T10:03:01Z</dcterms:modified>
</cp:coreProperties>
</file>