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2.XuLyBH\"/>
    </mc:Choice>
  </mc:AlternateContent>
  <bookViews>
    <workbookView xWindow="0" yWindow="0" windowWidth="28800" windowHeight="12435"/>
  </bookViews>
  <sheets>
    <sheet name="TG102LE" sheetId="30" r:id="rId1"/>
    <sheet name="TG102V" sheetId="31" r:id="rId2"/>
    <sheet name="TongHopThang" sheetId="22" r:id="rId3"/>
  </sheets>
  <definedNames>
    <definedName name="_xlnm._FilterDatabase" localSheetId="0" hidden="1">TG102LE!$S$1:$S$105</definedName>
    <definedName name="_xlnm._FilterDatabase" localSheetId="1" hidden="1">TG102V!$S$1:$S$105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<sst xmlns="http://schemas.openxmlformats.org/spreadsheetml/2006/main" count="361" uniqueCount="85">
  <si>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</si>
  <si>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</si>
  <si>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</si>
  <si>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</si>
  <si>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</si>
  <si>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</si>
  <si>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</si>
  <si>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</si>
  <si>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</si>
  <si>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</si>
  <si>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</si>
  <si>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</si>
  <si>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</si>
  <si>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</si>
  <si>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</si>
  <si>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</si>
  <si>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</si>
  <si>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</si>
  <si>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</si>
  <si>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</si>
  <si>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</si>
  <si>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</si>
  <si>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</si>
  <si>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</si>
  <si>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</si>
  <si>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</si>
  <si>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</si>
  <si>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</si>
  <si>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</si>
  <si>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</si>
  <si>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</si>
  <si>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</si>
  <si>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</si>
  <si>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</si>
  <si>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</si>
  <si>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</si>
  <si>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</si>
  <si>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</si>
  <si>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</si>
  <si>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</si>
  <si>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</si>
  <si>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</si>
  <si>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</si>
  <si>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</si>
  <si>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</si>
  <si>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</si>
  <si>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</si>
  <si>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</si>
  <si>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</si>
  <si>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</si>
  <si>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</si>
  <si>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</si>
  <si>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</si>
  <si>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</si>
  <si>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</si>
  <si>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</si>
  <si>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</si>
  <si>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</si>
  <si>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</si>
  <si>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</si>
  <si>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</si>
  <si>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</si>
  <si>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</si>
  <si>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</si>
  <si>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</si>
  <si>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</si>
  <si>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Còn BH</t>
  </si>
  <si>
    <t>XỬ LÝ THIẾT BỊ BẢO HÀNH THÁNG 11 NĂM 2020</t>
  </si>
  <si>
    <t>TarisSG</t>
  </si>
  <si>
    <t>H</t>
  </si>
  <si>
    <t>20/11/2020</t>
  </si>
  <si>
    <t>Chập nổ nguồn 4v4, 3v3</t>
  </si>
  <si>
    <t>Thay IC nguồn 4v4, 3v3, MCU, tụ tantalun(x2)</t>
  </si>
  <si>
    <t>Tùng</t>
  </si>
  <si>
    <t>LE.3.00.---01.200923</t>
  </si>
  <si>
    <t>Lock: 203.162.69.18,17880</t>
  </si>
  <si>
    <t>Bung via connector nguồn</t>
  </si>
  <si>
    <t>Xử lý phần cứng</t>
  </si>
  <si>
    <t>LE.1.00.---01.180710</t>
  </si>
  <si>
    <t>Lock: 112.213.94.88,31001</t>
  </si>
  <si>
    <t>Thiết bị không nhận sim</t>
  </si>
  <si>
    <t>Khởi tạo lại module GSM</t>
  </si>
  <si>
    <t>203.162.69.75,20675</t>
  </si>
  <si>
    <t>LE.1.00.---05.190404</t>
  </si>
  <si>
    <t>203.162.69.57,20005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</si>
</sst>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C1" zoomScale="55" zoomScaleNormal="55" workbookViewId="0">
      <selection activeCell="L12" sqref="L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0" t="s">
        <v>67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ht="24.95" customHeight="1" x14ac:dyDescent="0.25">
      <c r="A2" s="71" t="s">
        <v>65</v>
      </c>
      <c r="B2" s="72"/>
      <c r="C2" s="72"/>
      <c r="D2" s="72"/>
      <c r="E2" s="73" t="s">
        <v>68</v>
      </c>
      <c r="F2" s="7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4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6" t="s">
        <v>42</v>
      </c>
      <c r="N4" s="76" t="s">
        <v>10</v>
      </c>
      <c r="O4" s="75" t="s">
        <v>8</v>
      </c>
      <c r="P4" s="84" t="s">
        <v>14</v>
      </c>
      <c r="Q4" s="75" t="s">
        <v>39</v>
      </c>
      <c r="R4" s="75" t="s">
        <v>61</v>
      </c>
      <c r="S4" s="85" t="s">
        <v>64</v>
      </c>
      <c r="T4" s="28"/>
      <c r="U4" s="28"/>
      <c r="V4" s="75" t="s">
        <v>39</v>
      </c>
      <c r="W4" s="75" t="s">
        <v>61</v>
      </c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75"/>
      <c r="K5" s="57" t="s">
        <v>12</v>
      </c>
      <c r="L5" s="57" t="s">
        <v>13</v>
      </c>
      <c r="M5" s="77"/>
      <c r="N5" s="77"/>
      <c r="O5" s="75"/>
      <c r="P5" s="84"/>
      <c r="Q5" s="75"/>
      <c r="R5" s="75"/>
      <c r="S5" s="86"/>
      <c r="T5" s="28"/>
      <c r="U5" s="28"/>
      <c r="V5" s="75"/>
      <c r="W5" s="75"/>
    </row>
    <row r="6" spans="1:23" s="14" customFormat="1" ht="38.25" customHeight="1" x14ac:dyDescent="0.25">
      <c r="A6" s="4">
        <v>1</v>
      </c>
      <c r="B6" s="67" t="s">
        <v>70</v>
      </c>
      <c r="C6" s="67"/>
      <c r="D6" s="51" t="s">
        <v>44</v>
      </c>
      <c r="E6" s="52">
        <v>868183038495110</v>
      </c>
      <c r="F6" s="51"/>
      <c r="G6" s="51"/>
      <c r="H6" s="11"/>
      <c r="I6" s="59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63"/>
      <c r="V6" s="78" t="s">
        <v>18</v>
      </c>
      <c r="W6" s="4" t="s">
        <v>20</v>
      </c>
    </row>
    <row r="7" spans="1:23" s="14" customFormat="1" ht="31.5" customHeight="1" x14ac:dyDescent="0.25">
      <c r="A7" s="4">
        <v>2</v>
      </c>
      <c r="B7" s="67" t="s">
        <v>70</v>
      </c>
      <c r="C7" s="50"/>
      <c r="D7" s="51" t="s">
        <v>44</v>
      </c>
      <c r="E7" s="52">
        <v>868183033789152</v>
      </c>
      <c r="F7" s="51"/>
      <c r="G7" s="51" t="s">
        <v>69</v>
      </c>
      <c r="H7" s="11"/>
      <c r="I7" s="53" t="s">
        <v>82</v>
      </c>
      <c r="J7" s="53"/>
      <c r="K7" s="1" t="s">
        <v>78</v>
      </c>
      <c r="L7" s="53"/>
      <c r="M7" s="53"/>
      <c r="N7" s="3"/>
      <c r="O7" s="53"/>
      <c r="P7" s="53"/>
      <c r="Q7" s="3"/>
      <c r="R7" s="51"/>
      <c r="S7" s="4"/>
      <c r="T7" s="28"/>
      <c r="U7" s="63"/>
      <c r="V7" s="79"/>
      <c r="W7" s="4" t="s">
        <v>35</v>
      </c>
    </row>
    <row r="8" spans="1:23" s="14" customFormat="1" ht="30" customHeight="1" x14ac:dyDescent="0.25">
      <c r="A8" s="4">
        <v>3</v>
      </c>
      <c r="B8" s="67" t="s">
        <v>70</v>
      </c>
      <c r="C8" s="50"/>
      <c r="D8" s="51" t="s">
        <v>44</v>
      </c>
      <c r="E8" s="52">
        <v>868183038084682</v>
      </c>
      <c r="F8" s="51"/>
      <c r="G8" s="51" t="s">
        <v>66</v>
      </c>
      <c r="H8" s="51"/>
      <c r="I8" s="53"/>
      <c r="J8" s="53" t="s">
        <v>71</v>
      </c>
      <c r="K8" s="56"/>
      <c r="L8" s="53"/>
      <c r="M8" s="53" t="s">
        <v>72</v>
      </c>
      <c r="N8" s="3"/>
      <c r="O8" s="53"/>
      <c r="P8" s="53" t="s">
        <v>73</v>
      </c>
      <c r="Q8" s="3" t="s">
        <v>18</v>
      </c>
      <c r="R8" s="56" t="s">
        <v>31</v>
      </c>
      <c r="S8" s="4"/>
      <c r="T8" s="28"/>
      <c r="U8" s="63"/>
      <c r="V8" s="79"/>
      <c r="W8" s="4" t="s">
        <v>21</v>
      </c>
    </row>
    <row r="9" spans="1:23" s="14" customFormat="1" ht="30" customHeight="1" x14ac:dyDescent="0.25">
      <c r="A9" s="4">
        <v>4</v>
      </c>
      <c r="B9" s="67" t="s">
        <v>70</v>
      </c>
      <c r="C9" s="67"/>
      <c r="D9" s="51" t="s">
        <v>44</v>
      </c>
      <c r="E9" s="52">
        <v>867717030420278</v>
      </c>
      <c r="F9" s="51"/>
      <c r="G9" s="51" t="s">
        <v>69</v>
      </c>
      <c r="H9" s="51"/>
      <c r="I9" s="65"/>
      <c r="J9" s="53"/>
      <c r="K9" s="53"/>
      <c r="L9" s="56"/>
      <c r="M9" s="53"/>
      <c r="N9" s="55"/>
      <c r="O9" s="53"/>
      <c r="P9" s="53"/>
      <c r="Q9" s="3"/>
      <c r="R9" s="51"/>
      <c r="S9" s="4"/>
      <c r="T9" s="63"/>
      <c r="U9" s="63"/>
      <c r="V9" s="79"/>
      <c r="W9" s="4" t="s">
        <v>59</v>
      </c>
    </row>
    <row r="10" spans="1:23" s="14" customFormat="1" ht="30" customHeight="1" x14ac:dyDescent="0.25">
      <c r="A10" s="4">
        <v>5</v>
      </c>
      <c r="B10" s="67" t="s">
        <v>70</v>
      </c>
      <c r="C10" s="50"/>
      <c r="D10" s="51" t="s">
        <v>44</v>
      </c>
      <c r="E10" s="52">
        <v>867857039925130</v>
      </c>
      <c r="F10" s="51"/>
      <c r="G10" s="51"/>
      <c r="H10" s="51"/>
      <c r="I10" s="65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63"/>
      <c r="U10" s="63"/>
      <c r="V10" s="79"/>
      <c r="W10" s="4" t="s">
        <v>31</v>
      </c>
    </row>
    <row r="11" spans="1:23" s="14" customFormat="1" ht="30" customHeight="1" x14ac:dyDescent="0.25">
      <c r="A11" s="4">
        <v>6</v>
      </c>
      <c r="B11" s="67" t="s">
        <v>70</v>
      </c>
      <c r="C11" s="50"/>
      <c r="D11" s="51" t="s">
        <v>44</v>
      </c>
      <c r="E11" s="52">
        <v>868183034807326</v>
      </c>
      <c r="F11" s="51"/>
      <c r="G11" s="51"/>
      <c r="H11" s="51"/>
      <c r="I11" s="53" t="s">
        <v>75</v>
      </c>
      <c r="J11" s="53" t="s">
        <v>76</v>
      </c>
      <c r="K11" s="56" t="s">
        <v>74</v>
      </c>
      <c r="L11" s="1"/>
      <c r="M11" s="53" t="s">
        <v>77</v>
      </c>
      <c r="N11" s="55"/>
      <c r="O11" s="53"/>
      <c r="P11" s="53" t="s">
        <v>73</v>
      </c>
      <c r="Q11" s="3" t="s">
        <v>18</v>
      </c>
      <c r="R11" s="51" t="s">
        <v>31</v>
      </c>
      <c r="S11" s="4"/>
      <c r="T11" s="63"/>
      <c r="U11" s="63"/>
      <c r="V11" s="79"/>
      <c r="W11" s="4" t="s">
        <v>30</v>
      </c>
    </row>
    <row r="12" spans="1:23" s="14" customFormat="1" ht="30" customHeight="1" x14ac:dyDescent="0.25">
      <c r="A12" s="4">
        <v>7</v>
      </c>
      <c r="B12" s="67" t="s">
        <v>70</v>
      </c>
      <c r="C12" s="50"/>
      <c r="D12" s="51" t="s">
        <v>44</v>
      </c>
      <c r="E12" s="52">
        <v>868183034596606</v>
      </c>
      <c r="F12" s="51"/>
      <c r="G12" s="51" t="s">
        <v>69</v>
      </c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3"/>
      <c r="U12" s="63"/>
      <c r="V12" s="78" t="s">
        <v>19</v>
      </c>
      <c r="W12" s="4" t="s">
        <v>23</v>
      </c>
    </row>
    <row r="13" spans="1:23" s="14" customFormat="1" ht="30" customHeight="1" x14ac:dyDescent="0.25">
      <c r="A13" s="4">
        <v>8</v>
      </c>
      <c r="B13" s="67" t="s">
        <v>70</v>
      </c>
      <c r="C13" s="50"/>
      <c r="D13" s="51" t="s">
        <v>44</v>
      </c>
      <c r="E13" s="52">
        <v>868183033836789</v>
      </c>
      <c r="F13" s="51"/>
      <c r="G13" s="51" t="s">
        <v>69</v>
      </c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3"/>
      <c r="U13" s="63"/>
      <c r="V13" s="79"/>
      <c r="W13" s="4" t="s">
        <v>37</v>
      </c>
    </row>
    <row r="14" spans="1:23" s="14" customFormat="1" ht="30" customHeight="1" x14ac:dyDescent="0.25">
      <c r="A14" s="4">
        <v>9</v>
      </c>
      <c r="B14" s="67" t="s">
        <v>70</v>
      </c>
      <c r="C14" s="50"/>
      <c r="D14" s="51" t="s">
        <v>44</v>
      </c>
      <c r="E14" s="52">
        <v>868183034623301</v>
      </c>
      <c r="F14" s="51"/>
      <c r="G14" s="51" t="s">
        <v>69</v>
      </c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3"/>
      <c r="U14" s="63"/>
      <c r="V14" s="79"/>
      <c r="W14" s="4" t="s">
        <v>36</v>
      </c>
    </row>
    <row r="15" spans="1:23" ht="30" customHeight="1" x14ac:dyDescent="0.25">
      <c r="A15" s="4">
        <v>10</v>
      </c>
      <c r="B15" s="67" t="s">
        <v>70</v>
      </c>
      <c r="C15" s="50"/>
      <c r="D15" s="51" t="s">
        <v>44</v>
      </c>
      <c r="E15" s="52">
        <v>868183033872156</v>
      </c>
      <c r="F15" s="51"/>
      <c r="G15" s="51"/>
      <c r="H15" s="51"/>
      <c r="I15" s="2" t="s">
        <v>79</v>
      </c>
      <c r="J15" s="1" t="s">
        <v>80</v>
      </c>
      <c r="K15" s="1" t="s">
        <v>78</v>
      </c>
      <c r="L15" s="1"/>
      <c r="M15" s="1" t="s">
        <v>81</v>
      </c>
      <c r="N15" s="13"/>
      <c r="O15" s="53"/>
      <c r="P15" s="1" t="s">
        <v>73</v>
      </c>
      <c r="Q15" s="3" t="s">
        <v>19</v>
      </c>
      <c r="R15" s="11" t="s">
        <v>37</v>
      </c>
      <c r="S15" s="4"/>
      <c r="T15" s="63"/>
      <c r="U15" s="16"/>
      <c r="V15" s="79"/>
      <c r="W15" s="4" t="s">
        <v>24</v>
      </c>
    </row>
    <row r="16" spans="1:23" ht="30" customHeight="1" x14ac:dyDescent="0.25">
      <c r="A16" s="4">
        <v>11</v>
      </c>
      <c r="B16" s="67" t="s">
        <v>70</v>
      </c>
      <c r="C16" s="50"/>
      <c r="D16" s="51" t="s">
        <v>44</v>
      </c>
      <c r="E16" s="52">
        <v>868183035898084</v>
      </c>
      <c r="F16" s="51"/>
      <c r="G16" s="51"/>
      <c r="H16" s="11"/>
      <c r="I16" s="2" t="s">
        <v>84</v>
      </c>
      <c r="J16" s="1" t="s">
        <v>80</v>
      </c>
      <c r="K16" s="1" t="s">
        <v>83</v>
      </c>
      <c r="L16" s="1"/>
      <c r="M16" s="1" t="s">
        <v>81</v>
      </c>
      <c r="N16" s="1"/>
      <c r="O16" s="53"/>
      <c r="P16" s="1" t="s">
        <v>73</v>
      </c>
      <c r="Q16" s="3" t="s">
        <v>19</v>
      </c>
      <c r="R16" s="11" t="s">
        <v>37</v>
      </c>
      <c r="S16" s="4"/>
      <c r="T16" s="63"/>
      <c r="U16" s="16"/>
      <c r="V16" s="80"/>
      <c r="W16" s="4" t="s">
        <v>25</v>
      </c>
    </row>
    <row r="17" spans="1:23" ht="30" customHeight="1" x14ac:dyDescent="0.25">
      <c r="A17" s="4">
        <v>12</v>
      </c>
      <c r="B17" s="67" t="s">
        <v>70</v>
      </c>
      <c r="C17" s="50"/>
      <c r="D17" s="51" t="s">
        <v>44</v>
      </c>
      <c r="E17" s="52">
        <v>867857039912493</v>
      </c>
      <c r="F17" s="51"/>
      <c r="G17" s="51" t="s">
        <v>69</v>
      </c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3"/>
      <c r="U17" s="16"/>
      <c r="V17" s="63"/>
      <c r="W17" s="17"/>
    </row>
    <row r="18" spans="1:23" ht="30" customHeight="1" x14ac:dyDescent="0.25">
      <c r="A18" s="4">
        <v>13</v>
      </c>
      <c r="B18" s="67" t="s">
        <v>70</v>
      </c>
      <c r="C18" s="50"/>
      <c r="D18" s="51" t="s">
        <v>44</v>
      </c>
      <c r="E18" s="52">
        <v>868183033817060</v>
      </c>
      <c r="F18" s="51"/>
      <c r="G18" s="51" t="s">
        <v>69</v>
      </c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3"/>
      <c r="U18" s="16"/>
      <c r="V18" s="16"/>
      <c r="W18" s="18"/>
    </row>
    <row r="19" spans="1:23" ht="30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3"/>
      <c r="U19" s="16"/>
      <c r="V19" s="57" t="s">
        <v>39</v>
      </c>
      <c r="W19" s="19" t="s">
        <v>16</v>
      </c>
    </row>
    <row r="20" spans="1:23" ht="30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2</v>
      </c>
    </row>
    <row r="21" spans="1:23" ht="30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3"/>
      <c r="U21" s="16"/>
      <c r="V21" s="11" t="s">
        <v>57</v>
      </c>
      <c r="W21" s="11">
        <f>COUNTIF($Q$6:$Q$105,"PC")</f>
        <v>2</v>
      </c>
    </row>
    <row r="22" spans="1:23" ht="30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0</v>
      </c>
    </row>
    <row r="23" spans="1:23" ht="30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30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30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3"/>
      <c r="U25" s="16"/>
      <c r="V25" s="57" t="s">
        <v>54</v>
      </c>
      <c r="W25" s="19" t="s">
        <v>16</v>
      </c>
    </row>
    <row r="26" spans="1:23" ht="30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30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0</v>
      </c>
    </row>
    <row r="28" spans="1:23" ht="30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0</v>
      </c>
    </row>
    <row r="29" spans="1:23" ht="30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30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2</v>
      </c>
    </row>
    <row r="31" spans="1:23" ht="30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0</v>
      </c>
    </row>
    <row r="32" spans="1:23" ht="30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0</v>
      </c>
    </row>
    <row r="33" spans="1:23" ht="30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2</v>
      </c>
    </row>
    <row r="34" spans="1:23" ht="30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30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0</v>
      </c>
    </row>
    <row r="36" spans="1:23" ht="30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0</v>
      </c>
    </row>
    <row r="37" spans="1:23" ht="30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4</v>
      </c>
    </row>
    <row r="38" spans="1:23" ht="30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30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30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30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0</v>
      </c>
    </row>
    <row r="42" spans="1:23" ht="30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30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7" t="s">
        <v>3</v>
      </c>
      <c r="W44" s="57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1" t="s">
        <v>63</v>
      </c>
      <c r="W56" s="8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2"/>
      <c r="W57" s="8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3"/>
      <c r="W58" s="8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J10" sqref="J1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0" t="s">
        <v>67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ht="24.95" customHeight="1" x14ac:dyDescent="0.25">
      <c r="A2" s="71" t="s">
        <v>65</v>
      </c>
      <c r="B2" s="72"/>
      <c r="C2" s="72"/>
      <c r="D2" s="72"/>
      <c r="E2" s="73" t="s">
        <v>68</v>
      </c>
      <c r="F2" s="7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4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6" t="s">
        <v>42</v>
      </c>
      <c r="N4" s="76" t="s">
        <v>10</v>
      </c>
      <c r="O4" s="75" t="s">
        <v>8</v>
      </c>
      <c r="P4" s="84" t="s">
        <v>14</v>
      </c>
      <c r="Q4" s="75" t="s">
        <v>39</v>
      </c>
      <c r="R4" s="75" t="s">
        <v>61</v>
      </c>
      <c r="S4" s="85" t="s">
        <v>64</v>
      </c>
      <c r="T4" s="28"/>
      <c r="U4" s="28"/>
      <c r="V4" s="75" t="s">
        <v>39</v>
      </c>
      <c r="W4" s="75" t="s">
        <v>61</v>
      </c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75"/>
      <c r="K5" s="57" t="s">
        <v>12</v>
      </c>
      <c r="L5" s="57" t="s">
        <v>13</v>
      </c>
      <c r="M5" s="77"/>
      <c r="N5" s="77"/>
      <c r="O5" s="75"/>
      <c r="P5" s="84"/>
      <c r="Q5" s="75"/>
      <c r="R5" s="75"/>
      <c r="S5" s="86"/>
      <c r="T5" s="28"/>
      <c r="U5" s="28"/>
      <c r="V5" s="75"/>
      <c r="W5" s="75"/>
    </row>
    <row r="6" spans="1:23" s="14" customFormat="1" ht="38.25" customHeight="1" x14ac:dyDescent="0.25">
      <c r="A6" s="4">
        <v>1</v>
      </c>
      <c r="B6" s="67" t="s">
        <v>70</v>
      </c>
      <c r="C6" s="67"/>
      <c r="D6" s="51" t="s">
        <v>46</v>
      </c>
      <c r="E6" s="52">
        <v>864811036951700</v>
      </c>
      <c r="F6" s="51"/>
      <c r="G6" s="51" t="s">
        <v>69</v>
      </c>
      <c r="H6" s="11"/>
      <c r="I6" s="59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69"/>
      <c r="V6" s="78" t="s">
        <v>18</v>
      </c>
      <c r="W6" s="4" t="s">
        <v>20</v>
      </c>
    </row>
    <row r="7" spans="1:23" s="14" customFormat="1" ht="31.5" customHeight="1" x14ac:dyDescent="0.25">
      <c r="A7" s="4">
        <v>2</v>
      </c>
      <c r="B7" s="67" t="s">
        <v>70</v>
      </c>
      <c r="C7" s="50"/>
      <c r="D7" s="51" t="s">
        <v>46</v>
      </c>
      <c r="E7" s="52">
        <v>866192037822168</v>
      </c>
      <c r="F7" s="51"/>
      <c r="G7" s="51" t="s">
        <v>69</v>
      </c>
      <c r="H7" s="11"/>
      <c r="I7" s="53"/>
      <c r="J7" s="53"/>
      <c r="K7" s="1"/>
      <c r="L7" s="53"/>
      <c r="M7" s="53"/>
      <c r="N7" s="3"/>
      <c r="O7" s="53"/>
      <c r="P7" s="53"/>
      <c r="Q7" s="3"/>
      <c r="R7" s="51"/>
      <c r="S7" s="4"/>
      <c r="T7" s="28"/>
      <c r="U7" s="69"/>
      <c r="V7" s="79"/>
      <c r="W7" s="4" t="s">
        <v>35</v>
      </c>
    </row>
    <row r="8" spans="1:23" s="14" customFormat="1" ht="30" customHeight="1" x14ac:dyDescent="0.25">
      <c r="A8" s="4">
        <v>3</v>
      </c>
      <c r="B8" s="67" t="s">
        <v>70</v>
      </c>
      <c r="C8" s="50"/>
      <c r="D8" s="51" t="s">
        <v>46</v>
      </c>
      <c r="E8" s="52">
        <v>868345031033004</v>
      </c>
      <c r="F8" s="51"/>
      <c r="G8" s="51" t="s">
        <v>69</v>
      </c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9"/>
      <c r="V8" s="79"/>
      <c r="W8" s="4" t="s">
        <v>21</v>
      </c>
    </row>
    <row r="9" spans="1:23" s="14" customFormat="1" ht="30" customHeight="1" x14ac:dyDescent="0.25">
      <c r="A9" s="4">
        <v>4</v>
      </c>
      <c r="B9" s="67" t="s">
        <v>70</v>
      </c>
      <c r="C9" s="67"/>
      <c r="D9" s="51" t="s">
        <v>46</v>
      </c>
      <c r="E9" s="52">
        <v>868345035630284</v>
      </c>
      <c r="F9" s="51"/>
      <c r="G9" s="51" t="s">
        <v>69</v>
      </c>
      <c r="H9" s="51"/>
      <c r="I9" s="65"/>
      <c r="J9" s="53"/>
      <c r="K9" s="53"/>
      <c r="L9" s="56"/>
      <c r="M9" s="53"/>
      <c r="N9" s="55"/>
      <c r="O9" s="53"/>
      <c r="P9" s="53"/>
      <c r="Q9" s="3"/>
      <c r="R9" s="51"/>
      <c r="S9" s="4"/>
      <c r="T9" s="69"/>
      <c r="U9" s="69"/>
      <c r="V9" s="79"/>
      <c r="W9" s="4" t="s">
        <v>59</v>
      </c>
    </row>
    <row r="10" spans="1:23" s="14" customFormat="1" ht="30" customHeight="1" x14ac:dyDescent="0.25">
      <c r="A10" s="4">
        <v>5</v>
      </c>
      <c r="B10" s="67" t="s">
        <v>70</v>
      </c>
      <c r="C10" s="50"/>
      <c r="D10" s="51" t="s">
        <v>46</v>
      </c>
      <c r="E10" s="52">
        <v>868345031030356</v>
      </c>
      <c r="F10" s="51"/>
      <c r="G10" s="51" t="s">
        <v>69</v>
      </c>
      <c r="H10" s="51"/>
      <c r="I10" s="65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69"/>
      <c r="U10" s="69"/>
      <c r="V10" s="79"/>
      <c r="W10" s="4" t="s">
        <v>31</v>
      </c>
    </row>
    <row r="11" spans="1:23" s="14" customFormat="1" ht="30" customHeight="1" x14ac:dyDescent="0.25">
      <c r="A11" s="4">
        <v>6</v>
      </c>
      <c r="B11" s="67" t="s">
        <v>70</v>
      </c>
      <c r="C11" s="50"/>
      <c r="D11" s="51" t="s">
        <v>46</v>
      </c>
      <c r="E11" s="52">
        <v>866192037814470</v>
      </c>
      <c r="F11" s="51"/>
      <c r="G11" s="51" t="s">
        <v>69</v>
      </c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9"/>
      <c r="U11" s="69"/>
      <c r="V11" s="79"/>
      <c r="W11" s="4" t="s">
        <v>30</v>
      </c>
    </row>
    <row r="12" spans="1:23" s="14" customFormat="1" ht="30" customHeight="1" x14ac:dyDescent="0.25">
      <c r="A12" s="4">
        <v>7</v>
      </c>
      <c r="B12" s="67" t="s">
        <v>70</v>
      </c>
      <c r="C12" s="50"/>
      <c r="D12" s="51" t="s">
        <v>46</v>
      </c>
      <c r="E12" s="52">
        <v>866192037845094</v>
      </c>
      <c r="F12" s="51"/>
      <c r="G12" s="51" t="s">
        <v>69</v>
      </c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9"/>
      <c r="U12" s="69"/>
      <c r="V12" s="78" t="s">
        <v>19</v>
      </c>
      <c r="W12" s="4" t="s">
        <v>23</v>
      </c>
    </row>
    <row r="13" spans="1:23" s="14" customFormat="1" ht="30" customHeight="1" x14ac:dyDescent="0.25">
      <c r="A13" s="4">
        <v>8</v>
      </c>
      <c r="B13" s="67" t="s">
        <v>70</v>
      </c>
      <c r="C13" s="50"/>
      <c r="D13" s="51" t="s">
        <v>46</v>
      </c>
      <c r="E13" s="52">
        <v>868926033918423</v>
      </c>
      <c r="F13" s="51"/>
      <c r="G13" s="51" t="s">
        <v>69</v>
      </c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9"/>
      <c r="U13" s="69"/>
      <c r="V13" s="79"/>
      <c r="W13" s="4" t="s">
        <v>37</v>
      </c>
    </row>
    <row r="14" spans="1:23" s="14" customFormat="1" ht="30" customHeight="1" x14ac:dyDescent="0.25">
      <c r="A14" s="4">
        <v>9</v>
      </c>
      <c r="B14" s="67" t="s">
        <v>70</v>
      </c>
      <c r="C14" s="50"/>
      <c r="D14" s="51" t="s">
        <v>46</v>
      </c>
      <c r="E14" s="52">
        <v>864811037199903</v>
      </c>
      <c r="F14" s="51"/>
      <c r="G14" s="51" t="s">
        <v>69</v>
      </c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9"/>
      <c r="U14" s="69"/>
      <c r="V14" s="79"/>
      <c r="W14" s="4" t="s">
        <v>36</v>
      </c>
    </row>
    <row r="15" spans="1:23" ht="30" customHeight="1" x14ac:dyDescent="0.25">
      <c r="A15" s="4">
        <v>10</v>
      </c>
      <c r="B15" s="67" t="s">
        <v>70</v>
      </c>
      <c r="C15" s="50"/>
      <c r="D15" s="51" t="s">
        <v>46</v>
      </c>
      <c r="E15" s="52">
        <v>868926033965507</v>
      </c>
      <c r="F15" s="51"/>
      <c r="G15" s="51" t="s">
        <v>69</v>
      </c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9"/>
      <c r="U15" s="16"/>
      <c r="V15" s="79"/>
      <c r="W15" s="4" t="s">
        <v>24</v>
      </c>
    </row>
    <row r="16" spans="1:23" ht="30" customHeight="1" x14ac:dyDescent="0.25">
      <c r="A16" s="4">
        <v>11</v>
      </c>
      <c r="B16" s="67" t="s">
        <v>70</v>
      </c>
      <c r="C16" s="50"/>
      <c r="D16" s="51" t="s">
        <v>46</v>
      </c>
      <c r="E16" s="52">
        <v>868926033950939</v>
      </c>
      <c r="F16" s="51"/>
      <c r="G16" s="51" t="s">
        <v>69</v>
      </c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9"/>
      <c r="U16" s="16"/>
      <c r="V16" s="80"/>
      <c r="W16" s="4" t="s">
        <v>25</v>
      </c>
    </row>
    <row r="17" spans="1:23" ht="30" customHeight="1" x14ac:dyDescent="0.25">
      <c r="A17" s="4">
        <v>12</v>
      </c>
      <c r="B17" s="67" t="s">
        <v>70</v>
      </c>
      <c r="C17" s="50"/>
      <c r="D17" s="51" t="s">
        <v>46</v>
      </c>
      <c r="E17" s="52">
        <v>868926033983871</v>
      </c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9"/>
      <c r="U17" s="16"/>
      <c r="V17" s="69"/>
      <c r="W17" s="17"/>
    </row>
    <row r="18" spans="1:23" ht="30" customHeight="1" x14ac:dyDescent="0.25">
      <c r="A18" s="4">
        <v>13</v>
      </c>
      <c r="B18" s="67" t="s">
        <v>70</v>
      </c>
      <c r="C18" s="50"/>
      <c r="D18" s="51" t="s">
        <v>46</v>
      </c>
      <c r="E18" s="52">
        <v>864811037201485</v>
      </c>
      <c r="F18" s="51"/>
      <c r="G18" s="51" t="s">
        <v>69</v>
      </c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9"/>
      <c r="U18" s="16"/>
      <c r="V18" s="16"/>
      <c r="W18" s="18"/>
    </row>
    <row r="19" spans="1:23" ht="30" customHeight="1" x14ac:dyDescent="0.25">
      <c r="A19" s="4">
        <v>14</v>
      </c>
      <c r="B19" s="67" t="s">
        <v>70</v>
      </c>
      <c r="C19" s="1"/>
      <c r="D19" s="51" t="s">
        <v>46</v>
      </c>
      <c r="E19" s="52">
        <v>866192037846282</v>
      </c>
      <c r="F19" s="51"/>
      <c r="G19" s="51" t="s">
        <v>69</v>
      </c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9"/>
      <c r="U19" s="16"/>
      <c r="V19" s="57" t="s">
        <v>39</v>
      </c>
      <c r="W19" s="19" t="s">
        <v>16</v>
      </c>
    </row>
    <row r="20" spans="1:23" ht="30" customHeight="1" x14ac:dyDescent="0.25">
      <c r="A20" s="4">
        <v>15</v>
      </c>
      <c r="B20" s="67" t="s">
        <v>70</v>
      </c>
      <c r="C20" s="1"/>
      <c r="D20" s="51" t="s">
        <v>46</v>
      </c>
      <c r="E20" s="52">
        <v>868926033919991</v>
      </c>
      <c r="F20" s="51"/>
      <c r="G20" s="51" t="s">
        <v>69</v>
      </c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9"/>
      <c r="U20" s="16"/>
      <c r="V20" s="11" t="s">
        <v>17</v>
      </c>
      <c r="W20" s="11">
        <f>COUNTIF($Q$6:$Q$105,"PM")</f>
        <v>0</v>
      </c>
    </row>
    <row r="21" spans="1:23" ht="30" customHeight="1" x14ac:dyDescent="0.25">
      <c r="A21" s="4">
        <v>16</v>
      </c>
      <c r="B21" s="67" t="s">
        <v>70</v>
      </c>
      <c r="C21" s="1"/>
      <c r="D21" s="51" t="s">
        <v>46</v>
      </c>
      <c r="E21" s="52">
        <v>866192037825609</v>
      </c>
      <c r="F21" s="51"/>
      <c r="G21" s="51" t="s">
        <v>69</v>
      </c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9"/>
      <c r="U21" s="16"/>
      <c r="V21" s="11" t="s">
        <v>57</v>
      </c>
      <c r="W21" s="11">
        <f>COUNTIF($Q$6:$Q$105,"PC")</f>
        <v>0</v>
      </c>
    </row>
    <row r="22" spans="1:23" ht="30" customHeight="1" x14ac:dyDescent="0.25">
      <c r="A22" s="4">
        <v>17</v>
      </c>
      <c r="B22" s="67" t="s">
        <v>70</v>
      </c>
      <c r="C22" s="1"/>
      <c r="D22" s="51" t="s">
        <v>46</v>
      </c>
      <c r="E22" s="52">
        <v>866192037804067</v>
      </c>
      <c r="F22" s="51"/>
      <c r="G22" s="51" t="s">
        <v>69</v>
      </c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9"/>
      <c r="U22" s="16"/>
      <c r="V22" s="11" t="s">
        <v>58</v>
      </c>
      <c r="W22" s="11">
        <f>COUNTIF($Q$6:$Q$105,"PC+PM")</f>
        <v>0</v>
      </c>
    </row>
    <row r="23" spans="1:23" ht="30" customHeight="1" x14ac:dyDescent="0.25">
      <c r="A23" s="4">
        <v>18</v>
      </c>
      <c r="B23" s="67" t="s">
        <v>70</v>
      </c>
      <c r="C23" s="1"/>
      <c r="D23" s="51" t="s">
        <v>46</v>
      </c>
      <c r="E23" s="52">
        <v>864811036984446</v>
      </c>
      <c r="F23" s="51"/>
      <c r="G23" s="51" t="s">
        <v>69</v>
      </c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9"/>
      <c r="U23" s="16"/>
      <c r="V23" s="16"/>
      <c r="W23" s="18"/>
    </row>
    <row r="24" spans="1:23" ht="30" customHeight="1" x14ac:dyDescent="0.25">
      <c r="A24" s="4">
        <v>19</v>
      </c>
      <c r="B24" s="67" t="s">
        <v>70</v>
      </c>
      <c r="C24" s="1"/>
      <c r="D24" s="51" t="s">
        <v>46</v>
      </c>
      <c r="E24" s="52">
        <v>864811036927247</v>
      </c>
      <c r="F24" s="51"/>
      <c r="G24" s="51" t="s">
        <v>69</v>
      </c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9"/>
      <c r="U24" s="16"/>
      <c r="V24" s="16"/>
      <c r="W24" s="18"/>
    </row>
    <row r="25" spans="1:23" ht="30" customHeight="1" x14ac:dyDescent="0.25">
      <c r="A25" s="4">
        <v>20</v>
      </c>
      <c r="B25" s="67" t="s">
        <v>70</v>
      </c>
      <c r="C25" s="1"/>
      <c r="D25" s="51" t="s">
        <v>46</v>
      </c>
      <c r="E25" s="52">
        <v>866192037808969</v>
      </c>
      <c r="F25" s="51"/>
      <c r="G25" s="51" t="s">
        <v>69</v>
      </c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9"/>
      <c r="U25" s="16"/>
      <c r="V25" s="57" t="s">
        <v>54</v>
      </c>
      <c r="W25" s="19" t="s">
        <v>16</v>
      </c>
    </row>
    <row r="26" spans="1:23" ht="30" customHeight="1" x14ac:dyDescent="0.25">
      <c r="A26" s="4">
        <v>21</v>
      </c>
      <c r="B26" s="67" t="s">
        <v>70</v>
      </c>
      <c r="C26" s="1"/>
      <c r="D26" s="51" t="s">
        <v>46</v>
      </c>
      <c r="E26" s="52">
        <v>864811036917446</v>
      </c>
      <c r="F26" s="51"/>
      <c r="G26" s="51" t="s">
        <v>69</v>
      </c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9"/>
      <c r="U26" s="16"/>
      <c r="V26" s="4" t="s">
        <v>26</v>
      </c>
      <c r="W26" s="11">
        <f>COUNTIF($R$6:$R$51,"*MCU*")</f>
        <v>0</v>
      </c>
    </row>
    <row r="27" spans="1:23" ht="30" customHeight="1" x14ac:dyDescent="0.25">
      <c r="A27" s="4">
        <v>22</v>
      </c>
      <c r="B27" s="67" t="s">
        <v>70</v>
      </c>
      <c r="C27" s="1"/>
      <c r="D27" s="51" t="s">
        <v>46</v>
      </c>
      <c r="E27" s="52">
        <v>864811036944606</v>
      </c>
      <c r="F27" s="51"/>
      <c r="G27" s="51" t="s">
        <v>69</v>
      </c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9"/>
      <c r="U27" s="16"/>
      <c r="V27" s="4" t="s">
        <v>34</v>
      </c>
      <c r="W27" s="11">
        <f>COUNTIF($R$6:$R$51,"*GSM*")</f>
        <v>0</v>
      </c>
    </row>
    <row r="28" spans="1:23" ht="30" customHeight="1" x14ac:dyDescent="0.25">
      <c r="A28" s="4">
        <v>23</v>
      </c>
      <c r="B28" s="67" t="s">
        <v>70</v>
      </c>
      <c r="C28" s="10"/>
      <c r="D28" s="51" t="s">
        <v>46</v>
      </c>
      <c r="E28" s="52">
        <v>868345035617042</v>
      </c>
      <c r="F28" s="51"/>
      <c r="G28" s="51" t="s">
        <v>69</v>
      </c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9"/>
      <c r="U28" s="16"/>
      <c r="V28" s="4" t="s">
        <v>27</v>
      </c>
      <c r="W28" s="11">
        <f>COUNTIF($R$6:$R$51,"*GPS*")</f>
        <v>0</v>
      </c>
    </row>
    <row r="29" spans="1:23" ht="30" customHeight="1" x14ac:dyDescent="0.25">
      <c r="A29" s="4">
        <v>24</v>
      </c>
      <c r="B29" s="67" t="s">
        <v>70</v>
      </c>
      <c r="C29" s="10"/>
      <c r="D29" s="51" t="s">
        <v>46</v>
      </c>
      <c r="E29" s="52">
        <v>866192037796370</v>
      </c>
      <c r="F29" s="51"/>
      <c r="G29" s="51" t="s">
        <v>69</v>
      </c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9"/>
      <c r="U29" s="16"/>
      <c r="V29" s="4" t="s">
        <v>60</v>
      </c>
      <c r="W29" s="11">
        <f>COUNTIF($R$6:$R$51,"*I/O*")</f>
        <v>0</v>
      </c>
    </row>
    <row r="30" spans="1:23" ht="30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9"/>
      <c r="U30" s="16"/>
      <c r="V30" s="4" t="s">
        <v>32</v>
      </c>
      <c r="W30" s="11">
        <f>COUNTIF($R$6:$R$51,"*NG*")</f>
        <v>0</v>
      </c>
    </row>
    <row r="31" spans="1:23" ht="30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9"/>
      <c r="U31" s="16"/>
      <c r="V31" s="4" t="s">
        <v>22</v>
      </c>
      <c r="W31" s="11">
        <f>COUNTIF($R$6:$R$51,"*LK*")</f>
        <v>0</v>
      </c>
    </row>
    <row r="32" spans="1:23" ht="30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9"/>
      <c r="U32" s="16"/>
      <c r="V32" s="4" t="s">
        <v>28</v>
      </c>
      <c r="W32" s="11">
        <f>COUNTIF($R$6:$R$51,"*MCH*")</f>
        <v>0</v>
      </c>
    </row>
    <row r="33" spans="1:23" ht="30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9"/>
      <c r="U33" s="16"/>
      <c r="V33" s="4" t="s">
        <v>55</v>
      </c>
      <c r="W33" s="11">
        <f>COUNTIF($R$6:$R$51,"*SF*")</f>
        <v>0</v>
      </c>
    </row>
    <row r="34" spans="1:23" ht="30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9"/>
      <c r="U34" s="16"/>
      <c r="V34" s="4" t="s">
        <v>56</v>
      </c>
      <c r="W34" s="11">
        <f>COUNTIF($R$6:$R$51,"*RTB*")</f>
        <v>0</v>
      </c>
    </row>
    <row r="35" spans="1:23" ht="30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9"/>
      <c r="U35" s="16"/>
      <c r="V35" s="4" t="s">
        <v>38</v>
      </c>
      <c r="W35" s="11">
        <f>COUNTIF($R$6:$R$51,"*NCFW*")</f>
        <v>0</v>
      </c>
    </row>
    <row r="36" spans="1:23" ht="30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9"/>
      <c r="U36" s="16"/>
      <c r="V36" s="4" t="s">
        <v>29</v>
      </c>
      <c r="W36" s="11">
        <f>COUNTIF($R$6:$R$51,"*KL*")</f>
        <v>0</v>
      </c>
    </row>
    <row r="37" spans="1:23" ht="30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9"/>
      <c r="U37" s="16"/>
      <c r="V37" s="20" t="s">
        <v>33</v>
      </c>
      <c r="W37" s="11">
        <f>SUM(W26:W36)</f>
        <v>0</v>
      </c>
    </row>
    <row r="38" spans="1:23" ht="30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9"/>
      <c r="U38" s="16"/>
      <c r="V38" s="16"/>
      <c r="W38" s="18"/>
    </row>
    <row r="39" spans="1:23" ht="30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9"/>
      <c r="U39" s="16"/>
      <c r="V39" s="16"/>
      <c r="W39" s="18"/>
    </row>
    <row r="40" spans="1:23" ht="30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9"/>
      <c r="U40" s="16"/>
      <c r="V40" s="20" t="s">
        <v>40</v>
      </c>
      <c r="W40" s="11">
        <f>COUNTIF($O$6:$O$51,"*DM*")</f>
        <v>0</v>
      </c>
    </row>
    <row r="41" spans="1:23" ht="30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9"/>
      <c r="U41" s="16"/>
      <c r="V41" s="20" t="s">
        <v>41</v>
      </c>
      <c r="W41" s="11">
        <f>COUNTIF($O$6:$O$51,"*KS*")</f>
        <v>0</v>
      </c>
    </row>
    <row r="42" spans="1:23" ht="30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9"/>
      <c r="U42" s="16"/>
      <c r="V42" s="16"/>
      <c r="W42" s="18"/>
    </row>
    <row r="43" spans="1:23" ht="30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9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7" t="s">
        <v>3</v>
      </c>
      <c r="W44" s="57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24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8"/>
      <c r="E50" s="34"/>
      <c r="F50" s="68"/>
      <c r="G50" s="68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8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1" t="s">
        <v>63</v>
      </c>
      <c r="W56" s="8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2"/>
      <c r="W57" s="8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3"/>
      <c r="W58" s="8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0" t="s">
        <v>67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ht="24.95" customHeight="1" x14ac:dyDescent="0.25">
      <c r="A2" s="71" t="s">
        <v>65</v>
      </c>
      <c r="B2" s="72"/>
      <c r="C2" s="72"/>
      <c r="D2" s="72"/>
      <c r="E2" s="73" t="s">
        <v>68</v>
      </c>
      <c r="F2" s="7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4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6" t="s">
        <v>42</v>
      </c>
      <c r="N4" s="76" t="s">
        <v>10</v>
      </c>
      <c r="O4" s="75" t="s">
        <v>8</v>
      </c>
      <c r="P4" s="84" t="s">
        <v>14</v>
      </c>
      <c r="Q4" s="75" t="s">
        <v>39</v>
      </c>
      <c r="R4" s="75" t="s">
        <v>61</v>
      </c>
      <c r="S4" s="85" t="s">
        <v>64</v>
      </c>
      <c r="T4" s="28"/>
      <c r="U4" s="28"/>
      <c r="V4" s="75" t="s">
        <v>39</v>
      </c>
      <c r="W4" s="75" t="s">
        <v>61</v>
      </c>
    </row>
    <row r="5" spans="1:23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5"/>
      <c r="K5" s="5" t="s">
        <v>12</v>
      </c>
      <c r="L5" s="5" t="s">
        <v>13</v>
      </c>
      <c r="M5" s="77"/>
      <c r="N5" s="77"/>
      <c r="O5" s="75"/>
      <c r="P5" s="84"/>
      <c r="Q5" s="75"/>
      <c r="R5" s="75"/>
      <c r="S5" s="86"/>
      <c r="T5" s="28"/>
      <c r="U5" s="28"/>
      <c r="V5" s="75"/>
      <c r="W5" s="75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8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8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9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9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8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9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9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8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8"/>
      <c r="I13" s="65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5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5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5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8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5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5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1"/>
      <c r="F19" s="51"/>
      <c r="G19" s="51"/>
      <c r="H19" s="51"/>
      <c r="I19" s="65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5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6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6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5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5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0"/>
      <c r="C25" s="50"/>
      <c r="D25" s="51"/>
      <c r="E25" s="52"/>
      <c r="F25" s="51"/>
      <c r="G25" s="51"/>
      <c r="H25" s="58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0"/>
      <c r="C26" s="50"/>
      <c r="D26" s="51"/>
      <c r="E26" s="52"/>
      <c r="F26" s="51"/>
      <c r="G26" s="51"/>
      <c r="H26" s="58"/>
      <c r="I26" s="59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4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5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1" t="s">
        <v>63</v>
      </c>
      <c r="W56" s="8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2"/>
      <c r="W57" s="8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3"/>
      <c r="W58" s="8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2020-11-21T03:10:03Z</dcterms:modified>
</cp:coreProperties>
</file>