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2\02.XuLyBH\"/>
    </mc:Choice>
  </mc:AlternateContent>
  <bookViews>
    <workbookView xWindow="-15" yWindow="4035" windowWidth="10320" windowHeight="4065" activeTab="3"/>
  </bookViews>
  <sheets>
    <sheet name="TG102SE" sheetId="14" r:id="rId1"/>
    <sheet name="TG102V" sheetId="22" r:id="rId2"/>
    <sheet name="TG102" sheetId="21" r:id="rId3"/>
    <sheet name="Tong hop thang" sheetId="17" r:id="rId4"/>
  </sheets>
  <calcPr calcId="152511"/>
</workbook>
</file>

<file path=xl/calcChain.xml><?xml version="1.0" encoding="utf-8"?>
<calcChain xmlns="http://schemas.openxmlformats.org/spreadsheetml/2006/main">
  <c r="V30" i="22" l="1"/>
  <c r="V29" i="22"/>
  <c r="V28" i="22"/>
  <c r="V27" i="22"/>
  <c r="V26" i="22"/>
  <c r="V25" i="22"/>
  <c r="V24" i="22"/>
  <c r="V23" i="22"/>
  <c r="V18" i="22"/>
  <c r="V17" i="22"/>
  <c r="V19" i="22" l="1"/>
  <c r="V30" i="21"/>
  <c r="V29" i="21"/>
  <c r="V28" i="21"/>
  <c r="V27" i="21"/>
  <c r="V26" i="21"/>
  <c r="V25" i="21"/>
  <c r="V24" i="21"/>
  <c r="V23" i="21"/>
  <c r="V18" i="21"/>
  <c r="V17" i="21"/>
  <c r="U24" i="17"/>
  <c r="V24" i="14"/>
  <c r="V19" i="21" l="1"/>
  <c r="U23" i="17"/>
  <c r="V29" i="14"/>
  <c r="V30" i="14" l="1"/>
  <c r="V28" i="14"/>
  <c r="V27" i="14"/>
  <c r="V26" i="14"/>
  <c r="V25" i="14"/>
  <c r="V23" i="14"/>
  <c r="U29" i="17"/>
  <c r="U30" i="17"/>
  <c r="U28" i="17"/>
  <c r="U27" i="17"/>
  <c r="U26" i="17"/>
  <c r="U25" i="17"/>
  <c r="U18" i="17"/>
  <c r="U17" i="17"/>
  <c r="V17" i="14"/>
  <c r="V31" i="14" l="1"/>
  <c r="V18" i="14"/>
  <c r="V19" i="14" s="1"/>
</calcChain>
</file>

<file path=xl/sharedStrings.xml><?xml version="1.0" encoding="utf-8"?>
<sst xmlns="http://schemas.openxmlformats.org/spreadsheetml/2006/main" count="378" uniqueCount="78">
  <si>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</si>
  <si>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</si>
  <si>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</si>
  <si>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</si>
  <si>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</si>
  <si>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</si>
  <si>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</si>
  <si>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</si>
  <si>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</si>
  <si>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</si>
  <si>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</si>
  <si>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</si>
  <si>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</si>
  <si>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</si>
  <si>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</si>
  <si>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</si>
  <si>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</si>
  <si>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</si>
  <si>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</si>
  <si>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</si>
  <si>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</si>
  <si>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</si>
  <si>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</si>
  <si>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</si>
  <si>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</si>
  <si>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</si>
  <si>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</si>
  <si>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>XỬ LÝ THIẾT BỊ BẢO HÀNH THÁNG 2 NĂM 2018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</si>
  <si>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</si>
  <si>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</si>
  <si>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</si>
  <si>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</si>
  <si>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</si>
  <si>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</si>
  <si>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</si>
  <si>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</si>
  <si>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</si>
  <si>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</si>
  <si>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</si>
  <si>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</si>
  <si>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</si>
  <si>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</si>
  <si>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</si>
  <si>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</si>
  <si>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</si>
  <si>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</si>
  <si>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Còn BH</t>
  </si>
  <si>
    <t>Lỗi module GSM</t>
  </si>
  <si>
    <t>TG102SE</t>
  </si>
  <si>
    <t>GSM</t>
  </si>
  <si>
    <t>TG102</t>
  </si>
  <si>
    <t>H</t>
  </si>
  <si>
    <t>09/02/2018</t>
  </si>
  <si>
    <t>Anh Tuấn BG</t>
  </si>
  <si>
    <t>Thẻ</t>
  </si>
  <si>
    <t>TG102V</t>
  </si>
  <si>
    <t>Sim</t>
  </si>
  <si>
    <t>W.1.00.---01.170909</t>
  </si>
  <si>
    <t>124.158.005.014,16873</t>
  </si>
  <si>
    <t xml:space="preserve">W.1.00.---01.180115 </t>
  </si>
  <si>
    <t>Nâng cấp FW</t>
  </si>
  <si>
    <t>BT</t>
  </si>
  <si>
    <t>Thể</t>
  </si>
  <si>
    <t>124.158.005.014,16870</t>
  </si>
  <si>
    <t>Lỗi RTC</t>
  </si>
  <si>
    <t>SE.3.00.---02.180115</t>
  </si>
  <si>
    <t>Nạp lại FW</t>
  </si>
  <si>
    <t>Đạt</t>
  </si>
  <si>
    <t>Lock: 124.158.005.014,16870</t>
  </si>
  <si>
    <t>Chập nguồn 3,3V</t>
  </si>
  <si>
    <t>Thay IC nguồn 3,3V,MCU</t>
  </si>
  <si>
    <t>Lock : '124.158.005.014,16060</t>
  </si>
  <si>
    <t>Thiết bị hoạt động bình thường</t>
  </si>
  <si>
    <t>X.4.0.0.00001.221117</t>
  </si>
  <si>
    <t>X.4.0.0.00002.180125</t>
  </si>
  <si>
    <t>Yếu GSM</t>
  </si>
  <si>
    <t>Hàn lại anten, nâng cấp FW</t>
  </si>
  <si>
    <t>23/2/2018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</si>
</sst>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I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30.5703125" customWidth="1"/>
    <col min="22" max="22" width="21.42578125" customWidth="1"/>
  </cols>
  <sheetData>
    <row r="1" spans="1:22" ht="23.25" customHeight="1" x14ac:dyDescent="0.25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11"/>
    </row>
    <row r="2" spans="1:22" ht="20.25" customHeight="1" x14ac:dyDescent="0.25">
      <c r="A2" s="61" t="s">
        <v>11</v>
      </c>
      <c r="B2" s="62"/>
      <c r="C2" s="62"/>
      <c r="D2" s="62"/>
      <c r="E2" s="63" t="s">
        <v>53</v>
      </c>
      <c r="F2" s="63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2"/>
      <c r="M3" s="41"/>
      <c r="N3" s="41"/>
      <c r="O3" s="41"/>
      <c r="P3" s="41"/>
      <c r="Q3" s="43"/>
    </row>
    <row r="4" spans="1:22" ht="16.5" x14ac:dyDescent="0.25">
      <c r="A4" s="64" t="s">
        <v>0</v>
      </c>
      <c r="B4" s="66" t="s">
        <v>10</v>
      </c>
      <c r="C4" s="66"/>
      <c r="D4" s="66"/>
      <c r="E4" s="66"/>
      <c r="F4" s="66"/>
      <c r="G4" s="66"/>
      <c r="H4" s="66"/>
      <c r="I4" s="66"/>
      <c r="J4" s="59" t="s">
        <v>6</v>
      </c>
      <c r="K4" s="59" t="s">
        <v>15</v>
      </c>
      <c r="L4" s="59"/>
      <c r="M4" s="59" t="s">
        <v>8</v>
      </c>
      <c r="N4" s="59"/>
      <c r="O4" s="65" t="s">
        <v>9</v>
      </c>
      <c r="P4" s="65" t="s">
        <v>18</v>
      </c>
      <c r="Q4" s="59" t="s">
        <v>28</v>
      </c>
      <c r="R4" s="59" t="s">
        <v>21</v>
      </c>
      <c r="U4" s="59" t="s">
        <v>28</v>
      </c>
      <c r="V4" s="59" t="s">
        <v>21</v>
      </c>
    </row>
    <row r="5" spans="1:22" ht="45" customHeight="1" x14ac:dyDescent="0.25">
      <c r="A5" s="64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19" t="s">
        <v>20</v>
      </c>
      <c r="J5" s="59"/>
      <c r="K5" s="1" t="s">
        <v>16</v>
      </c>
      <c r="L5" s="1" t="s">
        <v>17</v>
      </c>
      <c r="M5" s="39" t="s">
        <v>13</v>
      </c>
      <c r="N5" s="1" t="s">
        <v>14</v>
      </c>
      <c r="O5" s="65"/>
      <c r="P5" s="65"/>
      <c r="Q5" s="59"/>
      <c r="R5" s="59"/>
      <c r="U5" s="59"/>
      <c r="V5" s="59"/>
    </row>
    <row r="6" spans="1:22" s="2" customFormat="1" ht="15.75" customHeight="1" x14ac:dyDescent="0.25">
      <c r="A6" s="34">
        <v>1</v>
      </c>
      <c r="B6" s="21" t="s">
        <v>52</v>
      </c>
      <c r="C6" s="21" t="s">
        <v>77</v>
      </c>
      <c r="D6" s="4" t="s">
        <v>48</v>
      </c>
      <c r="E6" s="22">
        <v>861694030897266</v>
      </c>
      <c r="F6" s="4"/>
      <c r="G6" s="4" t="s">
        <v>51</v>
      </c>
      <c r="H6" s="4"/>
      <c r="I6" s="16" t="s">
        <v>63</v>
      </c>
      <c r="J6" s="16" t="s">
        <v>64</v>
      </c>
      <c r="K6" s="57"/>
      <c r="L6" s="16" t="s">
        <v>65</v>
      </c>
      <c r="M6" s="16" t="s">
        <v>66</v>
      </c>
      <c r="N6" s="16"/>
      <c r="O6" s="16" t="s">
        <v>61</v>
      </c>
      <c r="P6" s="16" t="s">
        <v>67</v>
      </c>
      <c r="Q6" s="28" t="s">
        <v>29</v>
      </c>
      <c r="R6" s="4" t="s">
        <v>34</v>
      </c>
      <c r="S6" s="57"/>
      <c r="T6" s="57"/>
      <c r="U6" s="67" t="s">
        <v>26</v>
      </c>
      <c r="V6" s="34" t="s">
        <v>30</v>
      </c>
    </row>
    <row r="7" spans="1:22" s="2" customFormat="1" ht="15.75" customHeight="1" x14ac:dyDescent="0.25">
      <c r="A7" s="34">
        <v>2</v>
      </c>
      <c r="B7" s="21" t="s">
        <v>52</v>
      </c>
      <c r="C7" s="21" t="s">
        <v>77</v>
      </c>
      <c r="D7" s="4" t="s">
        <v>48</v>
      </c>
      <c r="E7" s="22">
        <v>862631034712678</v>
      </c>
      <c r="F7" s="4"/>
      <c r="G7" s="4" t="s">
        <v>46</v>
      </c>
      <c r="H7" s="17"/>
      <c r="I7" s="16" t="s">
        <v>63</v>
      </c>
      <c r="J7" s="16"/>
      <c r="K7" s="16" t="s">
        <v>65</v>
      </c>
      <c r="L7" s="16"/>
      <c r="M7" s="16" t="s">
        <v>72</v>
      </c>
      <c r="N7" s="16"/>
      <c r="O7" s="16" t="s">
        <v>61</v>
      </c>
      <c r="P7" s="16" t="s">
        <v>67</v>
      </c>
      <c r="Q7" s="28" t="s">
        <v>29</v>
      </c>
      <c r="R7" s="34" t="s">
        <v>35</v>
      </c>
      <c r="S7" s="57"/>
      <c r="T7" s="57"/>
      <c r="U7" s="68"/>
      <c r="V7" s="34" t="s">
        <v>49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S8" s="57"/>
      <c r="T8" s="57"/>
      <c r="U8" s="68"/>
      <c r="V8" s="34" t="s">
        <v>31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S9" s="57"/>
      <c r="T9" s="57"/>
      <c r="U9" s="68"/>
      <c r="V9" s="34" t="s">
        <v>42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3"/>
      <c r="R10" s="4"/>
      <c r="S10" s="57"/>
      <c r="T10" s="57"/>
      <c r="U10" s="69"/>
      <c r="V10" s="34" t="s">
        <v>41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3"/>
      <c r="R11" s="4"/>
      <c r="S11" s="57"/>
      <c r="T11" s="57"/>
      <c r="U11" s="67" t="s">
        <v>29</v>
      </c>
      <c r="V11" s="34" t="s">
        <v>33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"/>
      <c r="S12" s="57"/>
      <c r="T12" s="57"/>
      <c r="U12" s="68"/>
      <c r="V12" s="34" t="s">
        <v>34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4"/>
      <c r="S13" s="57"/>
      <c r="T13" s="57"/>
      <c r="U13" s="69"/>
      <c r="V13" s="34" t="s">
        <v>35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4"/>
      <c r="S14" s="57"/>
      <c r="T14" s="57"/>
      <c r="U14" s="57"/>
      <c r="V14" s="57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4"/>
      <c r="S15" s="58"/>
      <c r="T15" s="58"/>
      <c r="U15" s="58"/>
      <c r="V15" s="58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4"/>
      <c r="S16" s="58"/>
      <c r="T16" s="58"/>
      <c r="U16" s="51" t="s">
        <v>44</v>
      </c>
      <c r="V16" s="4" t="s">
        <v>23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4"/>
      <c r="S17" s="58"/>
      <c r="T17" s="58"/>
      <c r="U17" s="4" t="s">
        <v>25</v>
      </c>
      <c r="V17" s="4">
        <f>COUNTIF(Q6:Q55,"PM")</f>
        <v>2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4"/>
      <c r="S18" s="58"/>
      <c r="T18" s="58"/>
      <c r="U18" s="4" t="s">
        <v>24</v>
      </c>
      <c r="V18" s="4">
        <f>COUNTIF(Q6:Q56,"PC")</f>
        <v>0</v>
      </c>
    </row>
    <row r="19" spans="1:22" ht="16.5" x14ac:dyDescent="0.25">
      <c r="A19" s="34">
        <v>14</v>
      </c>
      <c r="B19" s="21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4"/>
      <c r="S19" s="58"/>
      <c r="T19" s="58"/>
      <c r="U19" s="51" t="s">
        <v>45</v>
      </c>
      <c r="V19" s="4">
        <f>SUM(V17:V18)</f>
        <v>2</v>
      </c>
    </row>
    <row r="20" spans="1:22" ht="16.5" x14ac:dyDescent="0.25">
      <c r="A20" s="34">
        <v>15</v>
      </c>
      <c r="B20" s="21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4"/>
      <c r="S20" s="58"/>
      <c r="T20" s="58"/>
      <c r="U20" s="58"/>
      <c r="V20" s="58"/>
    </row>
    <row r="21" spans="1:22" ht="16.5" x14ac:dyDescent="0.25">
      <c r="A21" s="34">
        <v>16</v>
      </c>
      <c r="B21" s="21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4"/>
      <c r="S21" s="58"/>
      <c r="T21" s="58"/>
      <c r="U21" s="58"/>
      <c r="V21" s="58"/>
    </row>
    <row r="22" spans="1:22" ht="16.5" x14ac:dyDescent="0.25">
      <c r="A22" s="34">
        <v>17</v>
      </c>
      <c r="B22" s="21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4"/>
      <c r="S22" s="58"/>
      <c r="T22" s="58"/>
      <c r="U22" s="51" t="s">
        <v>21</v>
      </c>
      <c r="V22" s="4" t="s">
        <v>23</v>
      </c>
    </row>
    <row r="23" spans="1:22" ht="16.5" x14ac:dyDescent="0.25">
      <c r="A23" s="34">
        <v>18</v>
      </c>
      <c r="B23" s="21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4"/>
      <c r="S23" s="58"/>
      <c r="T23" s="58"/>
      <c r="U23" s="34" t="s">
        <v>36</v>
      </c>
      <c r="V23" s="4">
        <f>COUNTIF(R6:R55,"MCU")</f>
        <v>0</v>
      </c>
    </row>
    <row r="24" spans="1:22" ht="16.5" x14ac:dyDescent="0.25">
      <c r="A24" s="34">
        <v>19</v>
      </c>
      <c r="B24" s="21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4"/>
      <c r="S24" s="58"/>
      <c r="T24" s="58"/>
      <c r="U24" s="34" t="s">
        <v>47</v>
      </c>
      <c r="V24" s="4">
        <f>COUNTIF(R6:R55,"GSM")</f>
        <v>0</v>
      </c>
    </row>
    <row r="25" spans="1:22" ht="16.5" x14ac:dyDescent="0.25">
      <c r="A25" s="34">
        <v>20</v>
      </c>
      <c r="B25" s="21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4"/>
      <c r="S25" s="58"/>
      <c r="T25" s="58"/>
      <c r="U25" s="34" t="s">
        <v>37</v>
      </c>
      <c r="V25" s="4">
        <f>COUNTIF(R6:R55,"GPS")</f>
        <v>0</v>
      </c>
    </row>
    <row r="26" spans="1:22" ht="16.5" x14ac:dyDescent="0.25">
      <c r="A26" s="34">
        <v>21</v>
      </c>
      <c r="B26" s="21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4"/>
      <c r="S26" s="58"/>
      <c r="T26" s="58"/>
      <c r="U26" s="34" t="s">
        <v>43</v>
      </c>
      <c r="V26" s="4">
        <f>COUNTIF(R6:R55,"NG")</f>
        <v>0</v>
      </c>
    </row>
    <row r="27" spans="1:22" ht="16.5" x14ac:dyDescent="0.25">
      <c r="A27" s="34">
        <v>22</v>
      </c>
      <c r="B27" s="21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4"/>
      <c r="S27" s="58"/>
      <c r="T27" s="58"/>
      <c r="U27" s="34" t="s">
        <v>32</v>
      </c>
      <c r="V27" s="4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4"/>
      <c r="S28" s="58"/>
      <c r="T28" s="58"/>
      <c r="U28" s="34" t="s">
        <v>38</v>
      </c>
      <c r="V28" s="4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4"/>
      <c r="S29" s="58"/>
      <c r="T29" s="58"/>
      <c r="U29" s="34" t="s">
        <v>39</v>
      </c>
      <c r="V29" s="4">
        <f>COUNTIF(R6:R55,"NCFW")</f>
        <v>1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4"/>
      <c r="S30" s="58"/>
      <c r="T30" s="58"/>
      <c r="U30" s="34" t="s">
        <v>40</v>
      </c>
      <c r="V30" s="4">
        <f>COUNTIF(R6:R55,"KL")</f>
        <v>1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4"/>
      <c r="S31" s="58"/>
      <c r="T31" s="58"/>
      <c r="U31" s="51" t="s">
        <v>45</v>
      </c>
      <c r="V31" s="4">
        <f>SUM(V23:V30)</f>
        <v>2</v>
      </c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4"/>
      <c r="S32" s="58"/>
      <c r="T32" s="58"/>
      <c r="U32" s="58"/>
      <c r="V32" s="58"/>
    </row>
    <row r="33" spans="1:22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4"/>
      <c r="S33" s="58"/>
      <c r="T33" s="58"/>
      <c r="U33" s="58"/>
      <c r="V33" s="58"/>
    </row>
    <row r="34" spans="1:22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4"/>
      <c r="S34" s="58"/>
      <c r="T34" s="58"/>
      <c r="U34" s="58"/>
      <c r="V34" s="58"/>
    </row>
    <row r="35" spans="1:22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4"/>
      <c r="S35" s="58"/>
      <c r="T35" s="58"/>
      <c r="U35" s="58"/>
      <c r="V35" s="58"/>
    </row>
    <row r="36" spans="1:22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4"/>
      <c r="S36" s="58"/>
      <c r="T36" s="58"/>
      <c r="U36" s="58"/>
      <c r="V36" s="58"/>
    </row>
    <row r="37" spans="1:22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4"/>
      <c r="S37" s="58"/>
      <c r="T37" s="58"/>
      <c r="U37" s="58"/>
      <c r="V37" s="58"/>
    </row>
    <row r="38" spans="1:22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4"/>
      <c r="S38" s="58"/>
      <c r="T38" s="58"/>
      <c r="U38" s="58"/>
      <c r="V38" s="58"/>
    </row>
    <row r="39" spans="1:22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4"/>
      <c r="S39" s="58"/>
      <c r="T39" s="58"/>
      <c r="U39" s="58"/>
      <c r="V39" s="58"/>
    </row>
    <row r="40" spans="1:22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4"/>
      <c r="S40" s="58"/>
      <c r="T40" s="58"/>
      <c r="U40" s="58"/>
      <c r="V40" s="58"/>
    </row>
    <row r="41" spans="1:22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4"/>
      <c r="S41" s="58"/>
      <c r="T41" s="58"/>
      <c r="U41" s="58"/>
      <c r="V41" s="58"/>
    </row>
    <row r="42" spans="1:22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4"/>
      <c r="S42" s="58"/>
      <c r="T42" s="58"/>
      <c r="U42" s="58"/>
      <c r="V42" s="58"/>
    </row>
    <row r="43" spans="1:22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4"/>
      <c r="S43" s="58"/>
      <c r="T43" s="58"/>
      <c r="U43" s="58"/>
      <c r="V43" s="58"/>
    </row>
    <row r="44" spans="1:22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4"/>
      <c r="S44" s="58"/>
      <c r="T44" s="58"/>
      <c r="U44" s="58"/>
      <c r="V44" s="58"/>
    </row>
    <row r="45" spans="1:22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4"/>
      <c r="S45" s="58"/>
      <c r="T45" s="58"/>
      <c r="U45" s="58"/>
      <c r="V45" s="58"/>
    </row>
    <row r="46" spans="1:22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4"/>
      <c r="S46" s="58"/>
      <c r="T46" s="58"/>
      <c r="U46" s="58"/>
      <c r="V46" s="58"/>
    </row>
    <row r="47" spans="1:22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4"/>
      <c r="S47" s="58"/>
      <c r="T47" s="58"/>
      <c r="U47" s="58"/>
      <c r="V47" s="58"/>
    </row>
    <row r="48" spans="1:22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4"/>
      <c r="S48" s="58"/>
      <c r="T48" s="58"/>
      <c r="U48" s="58"/>
      <c r="V48" s="58"/>
    </row>
    <row r="49" spans="1:22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4"/>
      <c r="S49" s="58"/>
      <c r="T49" s="58"/>
      <c r="U49" s="58"/>
      <c r="V49" s="58"/>
    </row>
    <row r="50" spans="1:22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4"/>
      <c r="S50" s="58"/>
      <c r="T50" s="58"/>
      <c r="U50" s="58"/>
      <c r="V50" s="58"/>
    </row>
    <row r="51" spans="1:22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4"/>
      <c r="S51" s="58"/>
      <c r="T51" s="58"/>
      <c r="U51" s="58"/>
      <c r="V51" s="58"/>
    </row>
    <row r="52" spans="1:22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4"/>
      <c r="S52" s="58"/>
      <c r="T52" s="58"/>
      <c r="U52" s="58"/>
      <c r="V52" s="58"/>
    </row>
    <row r="53" spans="1:22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4"/>
      <c r="S53" s="58"/>
      <c r="T53" s="58"/>
      <c r="U53" s="58"/>
      <c r="V53" s="58"/>
    </row>
    <row r="54" spans="1:22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4"/>
      <c r="S54" s="58"/>
      <c r="T54" s="58"/>
      <c r="U54" s="58"/>
      <c r="V54" s="58"/>
    </row>
    <row r="55" spans="1:22" ht="16.5" x14ac:dyDescent="0.25">
      <c r="A55" s="34">
        <v>50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8"/>
      <c r="T55" s="58"/>
      <c r="U55" s="58"/>
      <c r="V55" s="58"/>
    </row>
    <row r="57" spans="1:22" ht="16.5" x14ac:dyDescent="0.25">
      <c r="N57" s="30"/>
      <c r="O57" s="30"/>
    </row>
    <row r="58" spans="1:22" ht="16.5" x14ac:dyDescent="0.25">
      <c r="N58" s="30"/>
      <c r="O58" s="30"/>
    </row>
    <row r="59" spans="1:22" ht="16.5" x14ac:dyDescent="0.25">
      <c r="N59" s="30"/>
      <c r="O59" s="30"/>
    </row>
  </sheetData>
  <mergeCells count="16">
    <mergeCell ref="U6:U10"/>
    <mergeCell ref="U11:U13"/>
    <mergeCell ref="R4:R5"/>
    <mergeCell ref="U4:U5"/>
    <mergeCell ref="V4:V5"/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K1" zoomScale="70" zoomScaleNormal="70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11"/>
    </row>
    <row r="2" spans="1:22" ht="20.25" customHeight="1" x14ac:dyDescent="0.25">
      <c r="A2" s="61" t="s">
        <v>11</v>
      </c>
      <c r="B2" s="62"/>
      <c r="C2" s="62"/>
      <c r="D2" s="62"/>
      <c r="E2" s="63" t="s">
        <v>53</v>
      </c>
      <c r="F2" s="63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2"/>
      <c r="M3" s="41"/>
      <c r="N3" s="41"/>
      <c r="O3" s="41"/>
      <c r="P3" s="41"/>
      <c r="Q3" s="43"/>
    </row>
    <row r="4" spans="1:22" ht="16.5" x14ac:dyDescent="0.25">
      <c r="A4" s="64" t="s">
        <v>0</v>
      </c>
      <c r="B4" s="66" t="s">
        <v>10</v>
      </c>
      <c r="C4" s="66"/>
      <c r="D4" s="66"/>
      <c r="E4" s="66"/>
      <c r="F4" s="66"/>
      <c r="G4" s="66"/>
      <c r="H4" s="66"/>
      <c r="I4" s="66"/>
      <c r="J4" s="59" t="s">
        <v>6</v>
      </c>
      <c r="K4" s="59" t="s">
        <v>15</v>
      </c>
      <c r="L4" s="59"/>
      <c r="M4" s="59" t="s">
        <v>8</v>
      </c>
      <c r="N4" s="59"/>
      <c r="O4" s="65" t="s">
        <v>9</v>
      </c>
      <c r="P4" s="65" t="s">
        <v>18</v>
      </c>
      <c r="Q4" s="59" t="s">
        <v>28</v>
      </c>
      <c r="R4" s="59" t="s">
        <v>21</v>
      </c>
      <c r="U4" s="59" t="s">
        <v>28</v>
      </c>
      <c r="V4" s="59" t="s">
        <v>21</v>
      </c>
    </row>
    <row r="5" spans="1:22" ht="45" customHeight="1" x14ac:dyDescent="0.25">
      <c r="A5" s="64"/>
      <c r="B5" s="56" t="s">
        <v>1</v>
      </c>
      <c r="C5" s="56" t="s">
        <v>2</v>
      </c>
      <c r="D5" s="55" t="s">
        <v>3</v>
      </c>
      <c r="E5" s="55" t="s">
        <v>12</v>
      </c>
      <c r="F5" s="55" t="s">
        <v>4</v>
      </c>
      <c r="G5" s="5" t="s">
        <v>5</v>
      </c>
      <c r="H5" s="5" t="s">
        <v>7</v>
      </c>
      <c r="I5" s="19" t="s">
        <v>20</v>
      </c>
      <c r="J5" s="59"/>
      <c r="K5" s="56" t="s">
        <v>16</v>
      </c>
      <c r="L5" s="56" t="s">
        <v>17</v>
      </c>
      <c r="M5" s="55" t="s">
        <v>13</v>
      </c>
      <c r="N5" s="56" t="s">
        <v>14</v>
      </c>
      <c r="O5" s="65"/>
      <c r="P5" s="65"/>
      <c r="Q5" s="59"/>
      <c r="R5" s="59"/>
      <c r="U5" s="59"/>
      <c r="V5" s="59"/>
    </row>
    <row r="6" spans="1:22" s="2" customFormat="1" ht="15.75" customHeight="1" x14ac:dyDescent="0.25">
      <c r="A6" s="34">
        <v>1</v>
      </c>
      <c r="B6" s="21" t="s">
        <v>52</v>
      </c>
      <c r="C6" s="21" t="s">
        <v>77</v>
      </c>
      <c r="D6" s="4" t="s">
        <v>55</v>
      </c>
      <c r="E6" s="22">
        <v>866192037814306</v>
      </c>
      <c r="F6" s="4" t="s">
        <v>56</v>
      </c>
      <c r="G6" s="4" t="s">
        <v>46</v>
      </c>
      <c r="H6" s="16"/>
      <c r="I6" s="24" t="s">
        <v>71</v>
      </c>
      <c r="J6" s="16" t="s">
        <v>69</v>
      </c>
      <c r="K6" s="16"/>
      <c r="L6" s="16" t="s">
        <v>59</v>
      </c>
      <c r="M6" s="16" t="s">
        <v>70</v>
      </c>
      <c r="N6" s="16"/>
      <c r="O6" s="16" t="s">
        <v>61</v>
      </c>
      <c r="P6" s="16" t="s">
        <v>62</v>
      </c>
      <c r="Q6" s="33" t="s">
        <v>26</v>
      </c>
      <c r="R6" s="34" t="s">
        <v>42</v>
      </c>
      <c r="U6" s="70" t="s">
        <v>26</v>
      </c>
      <c r="V6" s="45" t="s">
        <v>30</v>
      </c>
    </row>
    <row r="7" spans="1:22" s="2" customFormat="1" ht="15.75" customHeight="1" x14ac:dyDescent="0.25">
      <c r="A7" s="34">
        <v>2</v>
      </c>
      <c r="B7" s="21" t="s">
        <v>52</v>
      </c>
      <c r="C7" s="21" t="s">
        <v>77</v>
      </c>
      <c r="D7" s="4" t="s">
        <v>55</v>
      </c>
      <c r="E7" s="22">
        <v>864811036930134</v>
      </c>
      <c r="F7" s="4"/>
      <c r="G7" s="4" t="s">
        <v>46</v>
      </c>
      <c r="H7" s="17"/>
      <c r="I7" s="24" t="s">
        <v>58</v>
      </c>
      <c r="J7" s="16" t="s">
        <v>75</v>
      </c>
      <c r="K7" s="16" t="s">
        <v>57</v>
      </c>
      <c r="L7" s="16" t="s">
        <v>59</v>
      </c>
      <c r="M7" s="16" t="s">
        <v>76</v>
      </c>
      <c r="N7" s="16"/>
      <c r="O7" s="16" t="s">
        <v>61</v>
      </c>
      <c r="P7" s="16" t="s">
        <v>62</v>
      </c>
      <c r="Q7" s="33" t="s">
        <v>26</v>
      </c>
      <c r="R7" s="34" t="s">
        <v>41</v>
      </c>
      <c r="U7" s="71"/>
      <c r="V7" s="45" t="s">
        <v>49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71"/>
      <c r="V8" s="45" t="s">
        <v>31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71"/>
      <c r="V9" s="45" t="s">
        <v>42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3"/>
      <c r="R10" s="35"/>
      <c r="U10" s="72"/>
      <c r="V10" s="45" t="s">
        <v>41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3"/>
      <c r="R11" s="35"/>
      <c r="U11" s="70" t="s">
        <v>29</v>
      </c>
      <c r="V11" s="45" t="s">
        <v>33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U12" s="71"/>
      <c r="V12" s="46" t="s">
        <v>34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72"/>
      <c r="V13" s="45" t="s">
        <v>35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44</v>
      </c>
      <c r="V16" s="31" t="s">
        <v>23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25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24</v>
      </c>
      <c r="V18" s="4">
        <f>COUNTIF(Q6:Q56,"PC")</f>
        <v>2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1" t="s">
        <v>45</v>
      </c>
      <c r="V19" s="52">
        <f>SUM(V17:V18)</f>
        <v>2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9" t="s">
        <v>21</v>
      </c>
      <c r="V22" s="48" t="s">
        <v>23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7" t="s">
        <v>36</v>
      </c>
      <c r="V23" s="48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7" t="s">
        <v>47</v>
      </c>
      <c r="V24" s="48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7" t="s">
        <v>37</v>
      </c>
      <c r="V25" s="48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7" t="s">
        <v>43</v>
      </c>
      <c r="V26" s="48">
        <f>COUNTIF(R6:R55,"NG")</f>
        <v>1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7" t="s">
        <v>32</v>
      </c>
      <c r="V27" s="48">
        <f>COUNTIF(R6:R55,"LK")</f>
        <v>1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7" t="s">
        <v>38</v>
      </c>
      <c r="V28" s="48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7" t="s">
        <v>39</v>
      </c>
      <c r="V29" s="48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7" t="s">
        <v>40</v>
      </c>
      <c r="V30" s="48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I1" zoomScale="55" zoomScaleNormal="55" workbookViewId="0">
      <selection activeCell="B6" sqref="B6:R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11"/>
    </row>
    <row r="2" spans="1:22" ht="20.25" customHeight="1" x14ac:dyDescent="0.25">
      <c r="A2" s="61" t="s">
        <v>11</v>
      </c>
      <c r="B2" s="62"/>
      <c r="C2" s="62"/>
      <c r="D2" s="62"/>
      <c r="E2" s="63" t="s">
        <v>53</v>
      </c>
      <c r="F2" s="63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2"/>
      <c r="M3" s="41"/>
      <c r="N3" s="41"/>
      <c r="O3" s="41"/>
      <c r="P3" s="41"/>
      <c r="Q3" s="43"/>
    </row>
    <row r="4" spans="1:22" ht="16.5" x14ac:dyDescent="0.25">
      <c r="A4" s="64" t="s">
        <v>0</v>
      </c>
      <c r="B4" s="66" t="s">
        <v>10</v>
      </c>
      <c r="C4" s="66"/>
      <c r="D4" s="66"/>
      <c r="E4" s="66"/>
      <c r="F4" s="66"/>
      <c r="G4" s="66"/>
      <c r="H4" s="66"/>
      <c r="I4" s="66"/>
      <c r="J4" s="59" t="s">
        <v>6</v>
      </c>
      <c r="K4" s="59" t="s">
        <v>15</v>
      </c>
      <c r="L4" s="59"/>
      <c r="M4" s="59" t="s">
        <v>8</v>
      </c>
      <c r="N4" s="59"/>
      <c r="O4" s="65" t="s">
        <v>9</v>
      </c>
      <c r="P4" s="65" t="s">
        <v>18</v>
      </c>
      <c r="Q4" s="59" t="s">
        <v>28</v>
      </c>
      <c r="R4" s="59" t="s">
        <v>21</v>
      </c>
      <c r="U4" s="59" t="s">
        <v>28</v>
      </c>
      <c r="V4" s="59" t="s">
        <v>21</v>
      </c>
    </row>
    <row r="5" spans="1:22" ht="45" customHeight="1" x14ac:dyDescent="0.25">
      <c r="A5" s="64"/>
      <c r="B5" s="54" t="s">
        <v>1</v>
      </c>
      <c r="C5" s="54" t="s">
        <v>2</v>
      </c>
      <c r="D5" s="53" t="s">
        <v>3</v>
      </c>
      <c r="E5" s="53" t="s">
        <v>12</v>
      </c>
      <c r="F5" s="53" t="s">
        <v>4</v>
      </c>
      <c r="G5" s="5" t="s">
        <v>5</v>
      </c>
      <c r="H5" s="5" t="s">
        <v>7</v>
      </c>
      <c r="I5" s="19" t="s">
        <v>20</v>
      </c>
      <c r="J5" s="59"/>
      <c r="K5" s="54" t="s">
        <v>16</v>
      </c>
      <c r="L5" s="54" t="s">
        <v>17</v>
      </c>
      <c r="M5" s="53" t="s">
        <v>13</v>
      </c>
      <c r="N5" s="54" t="s">
        <v>14</v>
      </c>
      <c r="O5" s="65"/>
      <c r="P5" s="65"/>
      <c r="Q5" s="59"/>
      <c r="R5" s="59"/>
      <c r="U5" s="59"/>
      <c r="V5" s="59"/>
    </row>
    <row r="6" spans="1:22" s="2" customFormat="1" ht="15.75" customHeight="1" x14ac:dyDescent="0.25">
      <c r="A6" s="34">
        <v>1</v>
      </c>
      <c r="B6" s="21" t="s">
        <v>52</v>
      </c>
      <c r="C6" s="21" t="s">
        <v>77</v>
      </c>
      <c r="D6" s="4" t="s">
        <v>50</v>
      </c>
      <c r="E6" s="22">
        <v>865904028268271</v>
      </c>
      <c r="F6" s="4" t="s">
        <v>54</v>
      </c>
      <c r="G6" s="4" t="s">
        <v>51</v>
      </c>
      <c r="H6" s="16"/>
      <c r="I6" s="24" t="s">
        <v>68</v>
      </c>
      <c r="J6" s="16"/>
      <c r="K6" s="16" t="s">
        <v>73</v>
      </c>
      <c r="L6" s="16" t="s">
        <v>74</v>
      </c>
      <c r="M6" s="16" t="s">
        <v>60</v>
      </c>
      <c r="N6" s="16"/>
      <c r="O6" s="16" t="s">
        <v>61</v>
      </c>
      <c r="P6" s="16" t="s">
        <v>67</v>
      </c>
      <c r="Q6" s="33" t="s">
        <v>29</v>
      </c>
      <c r="R6" s="34" t="s">
        <v>34</v>
      </c>
      <c r="U6" s="70" t="s">
        <v>26</v>
      </c>
      <c r="V6" s="45" t="s">
        <v>30</v>
      </c>
    </row>
    <row r="7" spans="1:22" s="2" customFormat="1" ht="15.75" customHeight="1" x14ac:dyDescent="0.25">
      <c r="A7" s="34">
        <v>2</v>
      </c>
      <c r="B7" s="21" t="s">
        <v>52</v>
      </c>
      <c r="C7" s="21" t="s">
        <v>77</v>
      </c>
      <c r="D7" s="4" t="s">
        <v>50</v>
      </c>
      <c r="E7" s="22">
        <v>865904020163801</v>
      </c>
      <c r="F7" s="4" t="s">
        <v>54</v>
      </c>
      <c r="G7" s="4" t="s">
        <v>51</v>
      </c>
      <c r="H7" s="17"/>
      <c r="I7" s="24" t="s">
        <v>68</v>
      </c>
      <c r="J7" s="16"/>
      <c r="K7" s="16"/>
      <c r="L7" s="16" t="s">
        <v>74</v>
      </c>
      <c r="M7" s="16" t="s">
        <v>66</v>
      </c>
      <c r="N7" s="16"/>
      <c r="O7" s="16" t="s">
        <v>61</v>
      </c>
      <c r="P7" s="16" t="s">
        <v>67</v>
      </c>
      <c r="Q7" s="33" t="s">
        <v>29</v>
      </c>
      <c r="R7" s="34" t="s">
        <v>34</v>
      </c>
      <c r="U7" s="71"/>
      <c r="V7" s="45" t="s">
        <v>49</v>
      </c>
    </row>
    <row r="8" spans="1:22" s="2" customFormat="1" ht="15.75" customHeight="1" x14ac:dyDescent="0.25">
      <c r="A8" s="34">
        <v>3</v>
      </c>
      <c r="B8" s="21" t="s">
        <v>52</v>
      </c>
      <c r="C8" s="21" t="s">
        <v>77</v>
      </c>
      <c r="D8" s="4" t="s">
        <v>50</v>
      </c>
      <c r="E8" s="22">
        <v>865904020110919</v>
      </c>
      <c r="F8" s="4" t="s">
        <v>54</v>
      </c>
      <c r="G8" s="4" t="s">
        <v>51</v>
      </c>
      <c r="H8" s="25"/>
      <c r="I8" s="24" t="s">
        <v>68</v>
      </c>
      <c r="J8" s="16"/>
      <c r="K8" s="16" t="s">
        <v>73</v>
      </c>
      <c r="L8" s="16" t="s">
        <v>74</v>
      </c>
      <c r="M8" s="16" t="s">
        <v>60</v>
      </c>
      <c r="N8" s="16"/>
      <c r="O8" s="16" t="s">
        <v>61</v>
      </c>
      <c r="P8" s="16" t="s">
        <v>67</v>
      </c>
      <c r="Q8" s="33" t="s">
        <v>29</v>
      </c>
      <c r="R8" s="34" t="s">
        <v>34</v>
      </c>
      <c r="U8" s="71"/>
      <c r="V8" s="45" t="s">
        <v>31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71"/>
      <c r="V9" s="45" t="s">
        <v>42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3"/>
      <c r="R10" s="35"/>
      <c r="U10" s="72"/>
      <c r="V10" s="45" t="s">
        <v>41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3"/>
      <c r="R11" s="35"/>
      <c r="U11" s="70" t="s">
        <v>29</v>
      </c>
      <c r="V11" s="45" t="s">
        <v>33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U12" s="71"/>
      <c r="V12" s="46" t="s">
        <v>34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72"/>
      <c r="V13" s="45" t="s">
        <v>35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4"/>
      <c r="E15" s="22"/>
      <c r="F15" s="4"/>
      <c r="G15" s="4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4"/>
      <c r="E16" s="22"/>
      <c r="F16" s="4"/>
      <c r="G16" s="4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44</v>
      </c>
      <c r="V16" s="31" t="s">
        <v>23</v>
      </c>
    </row>
    <row r="17" spans="1:22" ht="16.5" x14ac:dyDescent="0.25">
      <c r="A17" s="34">
        <v>12</v>
      </c>
      <c r="B17" s="21"/>
      <c r="C17" s="21"/>
      <c r="D17" s="4"/>
      <c r="E17" s="22"/>
      <c r="F17" s="4"/>
      <c r="G17" s="4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25</v>
      </c>
      <c r="V17" s="4">
        <f>COUNTIF(Q6:Q55,"PM")</f>
        <v>3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24</v>
      </c>
      <c r="V18" s="4">
        <f>COUNTIF(Q6:Q56,"PC")</f>
        <v>0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1" t="s">
        <v>45</v>
      </c>
      <c r="V19" s="52">
        <f>SUM(V17:V18)</f>
        <v>3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9" t="s">
        <v>21</v>
      </c>
      <c r="V22" s="48" t="s">
        <v>23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7" t="s">
        <v>36</v>
      </c>
      <c r="V23" s="48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7" t="s">
        <v>47</v>
      </c>
      <c r="V24" s="48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7" t="s">
        <v>37</v>
      </c>
      <c r="V25" s="48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7" t="s">
        <v>43</v>
      </c>
      <c r="V26" s="48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7" t="s">
        <v>32</v>
      </c>
      <c r="V27" s="48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7" t="s">
        <v>38</v>
      </c>
      <c r="V28" s="48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7" t="s">
        <v>39</v>
      </c>
      <c r="V29" s="48">
        <f>COUNTIF(R6:R55,"NCFW")</f>
        <v>3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7" t="s">
        <v>40</v>
      </c>
      <c r="V30" s="48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10" sqref="B10:R1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60" t="s">
        <v>19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7"/>
      <c r="R1" s="50"/>
    </row>
    <row r="2" spans="1:21" ht="20.25" customHeight="1" x14ac:dyDescent="0.25">
      <c r="A2" s="61" t="s">
        <v>11</v>
      </c>
      <c r="B2" s="62"/>
      <c r="C2" s="62"/>
      <c r="D2" s="62"/>
      <c r="E2" s="63" t="s">
        <v>53</v>
      </c>
      <c r="F2" s="63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50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1"/>
      <c r="R3" s="50"/>
    </row>
    <row r="4" spans="1:21" ht="16.5" x14ac:dyDescent="0.25">
      <c r="A4" s="73" t="s">
        <v>0</v>
      </c>
      <c r="B4" s="75" t="s">
        <v>10</v>
      </c>
      <c r="C4" s="76"/>
      <c r="D4" s="76"/>
      <c r="E4" s="76"/>
      <c r="F4" s="76"/>
      <c r="G4" s="76"/>
      <c r="H4" s="76"/>
      <c r="I4" s="77"/>
      <c r="J4" s="78" t="s">
        <v>6</v>
      </c>
      <c r="K4" s="59" t="s">
        <v>15</v>
      </c>
      <c r="L4" s="59"/>
      <c r="M4" s="80" t="s">
        <v>8</v>
      </c>
      <c r="N4" s="81"/>
      <c r="O4" s="82" t="s">
        <v>9</v>
      </c>
      <c r="P4" s="82" t="s">
        <v>18</v>
      </c>
      <c r="Q4" s="59" t="s">
        <v>28</v>
      </c>
      <c r="R4" s="59" t="s">
        <v>21</v>
      </c>
      <c r="T4" s="59" t="s">
        <v>28</v>
      </c>
      <c r="U4" s="59" t="s">
        <v>21</v>
      </c>
    </row>
    <row r="5" spans="1:21" ht="45" customHeight="1" x14ac:dyDescent="0.25">
      <c r="A5" s="74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20</v>
      </c>
      <c r="J5" s="79"/>
      <c r="K5" s="1" t="s">
        <v>16</v>
      </c>
      <c r="L5" s="1" t="s">
        <v>17</v>
      </c>
      <c r="M5" s="20" t="s">
        <v>13</v>
      </c>
      <c r="N5" s="1" t="s">
        <v>14</v>
      </c>
      <c r="O5" s="83"/>
      <c r="P5" s="83"/>
      <c r="Q5" s="59"/>
      <c r="R5" s="59"/>
      <c r="T5" s="59"/>
      <c r="U5" s="59"/>
    </row>
    <row r="6" spans="1:21" s="2" customFormat="1" ht="15.75" customHeight="1" x14ac:dyDescent="0.25">
      <c r="A6" s="34">
        <v>1</v>
      </c>
      <c r="B6" s="21" t="s">
        <v>52</v>
      </c>
      <c r="C6" s="21" t="s">
        <v>77</v>
      </c>
      <c r="D6" s="4" t="s">
        <v>48</v>
      </c>
      <c r="E6" s="22">
        <v>861694030897266</v>
      </c>
      <c r="F6" s="4"/>
      <c r="G6" s="4" t="s">
        <v>51</v>
      </c>
      <c r="H6" s="4"/>
      <c r="I6" s="16" t="s">
        <v>63</v>
      </c>
      <c r="J6" s="16" t="s">
        <v>64</v>
      </c>
      <c r="K6" s="57"/>
      <c r="L6" s="16" t="s">
        <v>65</v>
      </c>
      <c r="M6" s="16" t="s">
        <v>66</v>
      </c>
      <c r="N6" s="16"/>
      <c r="O6" s="16" t="s">
        <v>61</v>
      </c>
      <c r="P6" s="16" t="s">
        <v>67</v>
      </c>
      <c r="Q6" s="28" t="s">
        <v>29</v>
      </c>
      <c r="R6" s="4" t="s">
        <v>34</v>
      </c>
      <c r="T6" s="70" t="s">
        <v>26</v>
      </c>
      <c r="U6" s="45" t="s">
        <v>30</v>
      </c>
    </row>
    <row r="7" spans="1:21" s="2" customFormat="1" ht="15.75" customHeight="1" x14ac:dyDescent="0.25">
      <c r="A7" s="34">
        <v>2</v>
      </c>
      <c r="B7" s="21" t="s">
        <v>52</v>
      </c>
      <c r="C7" s="21" t="s">
        <v>77</v>
      </c>
      <c r="D7" s="4" t="s">
        <v>48</v>
      </c>
      <c r="E7" s="22">
        <v>862631034712678</v>
      </c>
      <c r="F7" s="4"/>
      <c r="G7" s="4" t="s">
        <v>46</v>
      </c>
      <c r="H7" s="17"/>
      <c r="I7" s="16" t="s">
        <v>63</v>
      </c>
      <c r="J7" s="16"/>
      <c r="K7" s="16" t="s">
        <v>65</v>
      </c>
      <c r="L7" s="16"/>
      <c r="M7" s="16" t="s">
        <v>72</v>
      </c>
      <c r="N7" s="16"/>
      <c r="O7" s="16" t="s">
        <v>61</v>
      </c>
      <c r="P7" s="16" t="s">
        <v>67</v>
      </c>
      <c r="Q7" s="28" t="s">
        <v>29</v>
      </c>
      <c r="R7" s="34" t="s">
        <v>35</v>
      </c>
      <c r="T7" s="71"/>
      <c r="U7" s="45" t="s">
        <v>49</v>
      </c>
    </row>
    <row r="8" spans="1:21" s="2" customFormat="1" ht="15.75" customHeight="1" x14ac:dyDescent="0.25">
      <c r="A8" s="34">
        <v>3</v>
      </c>
      <c r="B8" s="21" t="s">
        <v>52</v>
      </c>
      <c r="C8" s="21" t="s">
        <v>77</v>
      </c>
      <c r="D8" s="4" t="s">
        <v>55</v>
      </c>
      <c r="E8" s="22">
        <v>866192037814306</v>
      </c>
      <c r="F8" s="4" t="s">
        <v>56</v>
      </c>
      <c r="G8" s="4" t="s">
        <v>46</v>
      </c>
      <c r="H8" s="16"/>
      <c r="I8" s="24" t="s">
        <v>71</v>
      </c>
      <c r="J8" s="16" t="s">
        <v>69</v>
      </c>
      <c r="K8" s="16"/>
      <c r="L8" s="16" t="s">
        <v>59</v>
      </c>
      <c r="M8" s="16" t="s">
        <v>70</v>
      </c>
      <c r="N8" s="16"/>
      <c r="O8" s="16" t="s">
        <v>61</v>
      </c>
      <c r="P8" s="16" t="s">
        <v>62</v>
      </c>
      <c r="Q8" s="33" t="s">
        <v>26</v>
      </c>
      <c r="R8" s="34" t="s">
        <v>42</v>
      </c>
      <c r="T8" s="71"/>
      <c r="U8" s="45" t="s">
        <v>31</v>
      </c>
    </row>
    <row r="9" spans="1:21" s="2" customFormat="1" ht="15.75" customHeight="1" x14ac:dyDescent="0.25">
      <c r="A9" s="34">
        <v>4</v>
      </c>
      <c r="B9" s="21" t="s">
        <v>52</v>
      </c>
      <c r="C9" s="21" t="s">
        <v>77</v>
      </c>
      <c r="D9" s="4" t="s">
        <v>55</v>
      </c>
      <c r="E9" s="22">
        <v>864811036930134</v>
      </c>
      <c r="F9" s="4"/>
      <c r="G9" s="4" t="s">
        <v>46</v>
      </c>
      <c r="H9" s="17"/>
      <c r="I9" s="24" t="s">
        <v>58</v>
      </c>
      <c r="J9" s="16" t="s">
        <v>75</v>
      </c>
      <c r="K9" s="16" t="s">
        <v>57</v>
      </c>
      <c r="L9" s="16" t="s">
        <v>59</v>
      </c>
      <c r="M9" s="16" t="s">
        <v>76</v>
      </c>
      <c r="N9" s="16"/>
      <c r="O9" s="16" t="s">
        <v>61</v>
      </c>
      <c r="P9" s="16" t="s">
        <v>62</v>
      </c>
      <c r="Q9" s="33" t="s">
        <v>26</v>
      </c>
      <c r="R9" s="34" t="s">
        <v>41</v>
      </c>
      <c r="T9" s="71"/>
      <c r="U9" s="45" t="s">
        <v>42</v>
      </c>
    </row>
    <row r="10" spans="1:21" s="2" customFormat="1" ht="15.75" customHeight="1" x14ac:dyDescent="0.25">
      <c r="A10" s="34">
        <v>5</v>
      </c>
      <c r="B10" s="21" t="s">
        <v>52</v>
      </c>
      <c r="C10" s="21" t="s">
        <v>77</v>
      </c>
      <c r="D10" s="4" t="s">
        <v>50</v>
      </c>
      <c r="E10" s="22">
        <v>865904028268271</v>
      </c>
      <c r="F10" s="4" t="s">
        <v>54</v>
      </c>
      <c r="G10" s="4" t="s">
        <v>51</v>
      </c>
      <c r="H10" s="16"/>
      <c r="I10" s="24" t="s">
        <v>68</v>
      </c>
      <c r="J10" s="16"/>
      <c r="K10" s="16" t="s">
        <v>73</v>
      </c>
      <c r="L10" s="16" t="s">
        <v>74</v>
      </c>
      <c r="M10" s="16" t="s">
        <v>60</v>
      </c>
      <c r="N10" s="16"/>
      <c r="O10" s="16" t="s">
        <v>61</v>
      </c>
      <c r="P10" s="16" t="s">
        <v>67</v>
      </c>
      <c r="Q10" s="33" t="s">
        <v>29</v>
      </c>
      <c r="R10" s="34" t="s">
        <v>34</v>
      </c>
      <c r="T10" s="72"/>
      <c r="U10" s="45" t="s">
        <v>41</v>
      </c>
    </row>
    <row r="11" spans="1:21" s="2" customFormat="1" ht="15.75" customHeight="1" x14ac:dyDescent="0.25">
      <c r="A11" s="34">
        <v>6</v>
      </c>
      <c r="B11" s="21" t="s">
        <v>52</v>
      </c>
      <c r="C11" s="21" t="s">
        <v>77</v>
      </c>
      <c r="D11" s="4" t="s">
        <v>50</v>
      </c>
      <c r="E11" s="22">
        <v>865904020163801</v>
      </c>
      <c r="F11" s="4" t="s">
        <v>54</v>
      </c>
      <c r="G11" s="4" t="s">
        <v>51</v>
      </c>
      <c r="H11" s="17"/>
      <c r="I11" s="24" t="s">
        <v>68</v>
      </c>
      <c r="J11" s="16"/>
      <c r="K11" s="16"/>
      <c r="L11" s="16" t="s">
        <v>74</v>
      </c>
      <c r="M11" s="16" t="s">
        <v>66</v>
      </c>
      <c r="N11" s="16"/>
      <c r="O11" s="16" t="s">
        <v>61</v>
      </c>
      <c r="P11" s="16" t="s">
        <v>67</v>
      </c>
      <c r="Q11" s="33" t="s">
        <v>29</v>
      </c>
      <c r="R11" s="34" t="s">
        <v>34</v>
      </c>
      <c r="T11" s="70" t="s">
        <v>29</v>
      </c>
      <c r="U11" s="45" t="s">
        <v>33</v>
      </c>
    </row>
    <row r="12" spans="1:21" s="18" customFormat="1" ht="15.75" customHeight="1" x14ac:dyDescent="0.25">
      <c r="A12" s="34">
        <v>7</v>
      </c>
      <c r="B12" s="21" t="s">
        <v>52</v>
      </c>
      <c r="C12" s="21" t="s">
        <v>77</v>
      </c>
      <c r="D12" s="4" t="s">
        <v>50</v>
      </c>
      <c r="E12" s="22">
        <v>865904020110919</v>
      </c>
      <c r="F12" s="4" t="s">
        <v>54</v>
      </c>
      <c r="G12" s="4" t="s">
        <v>51</v>
      </c>
      <c r="H12" s="25"/>
      <c r="I12" s="24" t="s">
        <v>68</v>
      </c>
      <c r="J12" s="16"/>
      <c r="K12" s="16" t="s">
        <v>73</v>
      </c>
      <c r="L12" s="16" t="s">
        <v>74</v>
      </c>
      <c r="M12" s="16" t="s">
        <v>60</v>
      </c>
      <c r="N12" s="16"/>
      <c r="O12" s="16" t="s">
        <v>61</v>
      </c>
      <c r="P12" s="16" t="s">
        <v>67</v>
      </c>
      <c r="Q12" s="33" t="s">
        <v>29</v>
      </c>
      <c r="R12" s="34" t="s">
        <v>34</v>
      </c>
      <c r="T12" s="71"/>
      <c r="U12" s="46" t="s">
        <v>34</v>
      </c>
    </row>
    <row r="13" spans="1:21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T13" s="72"/>
      <c r="U13" s="45" t="s">
        <v>35</v>
      </c>
    </row>
    <row r="14" spans="1:21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1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1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T16" s="32" t="s">
        <v>22</v>
      </c>
      <c r="U16" s="31" t="s">
        <v>23</v>
      </c>
    </row>
    <row r="17" spans="1:21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T17" s="29" t="s">
        <v>25</v>
      </c>
      <c r="U17" s="23">
        <f>COUNTIF(Q6:Q105,"PM")</f>
        <v>5</v>
      </c>
    </row>
    <row r="18" spans="1:21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T18" s="29" t="s">
        <v>24</v>
      </c>
      <c r="U18" s="23">
        <f>COUNTIF(Q6:Q105,"PC")</f>
        <v>2</v>
      </c>
    </row>
    <row r="19" spans="1:21" ht="16.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T19" s="35"/>
      <c r="U19" s="35"/>
    </row>
    <row r="20" spans="1:21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1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T22" s="49" t="s">
        <v>21</v>
      </c>
      <c r="U22" s="48" t="s">
        <v>23</v>
      </c>
    </row>
    <row r="23" spans="1:2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T23" s="47" t="s">
        <v>36</v>
      </c>
      <c r="U23" s="48">
        <f>COUNTIF(R6:R105,"MCU")</f>
        <v>0</v>
      </c>
    </row>
    <row r="24" spans="1:2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T24" s="47" t="s">
        <v>47</v>
      </c>
      <c r="U24" s="48">
        <f>COUNTIF(R6:R105,"GSM")</f>
        <v>0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7" t="s">
        <v>37</v>
      </c>
      <c r="U25" s="48">
        <f>COUNTIF(R6:R105,"GPS")</f>
        <v>0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7" t="s">
        <v>43</v>
      </c>
      <c r="U26" s="48">
        <f>COUNTIF(R6:R105,"NG")</f>
        <v>1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7" t="s">
        <v>32</v>
      </c>
      <c r="U27" s="48">
        <f>COUNTIF(R6:R105,"LK")</f>
        <v>1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7" t="s">
        <v>38</v>
      </c>
      <c r="U28" s="48">
        <f>COUNTIF(R6:R105,"MCH")</f>
        <v>0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7" t="s">
        <v>39</v>
      </c>
      <c r="U29" s="48">
        <f>COUNTIF(R6:R105,"NCFW")</f>
        <v>4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7" t="s">
        <v>40</v>
      </c>
      <c r="U30" s="48">
        <f>COUNTIF(R6:R105,"KL")</f>
        <v>1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R4:R5"/>
    <mergeCell ref="T4:T5"/>
    <mergeCell ref="U4:U5"/>
    <mergeCell ref="T6:T10"/>
    <mergeCell ref="T11:T13"/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TG102SE</vt:lpstr>
      <vt:lpstr>TG102V</vt:lpstr>
      <vt:lpstr>TG102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2018-03-01T01:16:07Z</dcterms:modified>
</cp:coreProperties>
</file>