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3\02.XuLyBH\"/>
    </mc:Choice>
  </mc:AlternateContent>
  <bookViews>
    <workbookView xWindow="-15" yWindow="4035" windowWidth="10320" windowHeight="4065" activeTab="4"/>
  </bookViews>
  <sheets>
    <sheet name="TG102SE" sheetId="17" r:id="rId1"/>
    <sheet name="TG102V" sheetId="22" r:id="rId2"/>
    <sheet name="TG102" sheetId="25" r:id="rId3"/>
    <sheet name="TG102LE" sheetId="14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U27" i="23" l="1"/>
  <c r="V36" i="25" l="1"/>
  <c r="V35" i="25"/>
  <c r="V34" i="25"/>
  <c r="V33" i="25"/>
  <c r="V32" i="25"/>
  <c r="V31" i="25"/>
  <c r="V30" i="25"/>
  <c r="V29" i="25"/>
  <c r="V28" i="25"/>
  <c r="V27" i="25"/>
  <c r="V26" i="25"/>
  <c r="V21" i="25"/>
  <c r="V20" i="25"/>
  <c r="V22" i="25" l="1"/>
  <c r="V37" i="25"/>
  <c r="U36" i="23" l="1"/>
  <c r="U35" i="23"/>
  <c r="U34" i="23"/>
  <c r="U33" i="23"/>
  <c r="U32" i="23"/>
  <c r="U31" i="23"/>
  <c r="U30" i="23"/>
  <c r="U29" i="23"/>
  <c r="U28" i="23"/>
  <c r="U26" i="23"/>
  <c r="U21" i="23"/>
  <c r="U20" i="23"/>
  <c r="U22" i="23" l="1"/>
  <c r="U37" i="23"/>
  <c r="U36" i="17"/>
  <c r="U35" i="17"/>
  <c r="U34" i="17"/>
  <c r="U33" i="17"/>
  <c r="U32" i="17"/>
  <c r="U31" i="17"/>
  <c r="U30" i="17"/>
  <c r="U29" i="17"/>
  <c r="U28" i="17"/>
  <c r="U27" i="17"/>
  <c r="U26" i="17"/>
  <c r="U21" i="17"/>
  <c r="U20" i="17"/>
  <c r="V36" i="22"/>
  <c r="V35" i="22"/>
  <c r="V34" i="22"/>
  <c r="V33" i="22"/>
  <c r="V32" i="22"/>
  <c r="V31" i="22"/>
  <c r="V30" i="22"/>
  <c r="V29" i="22"/>
  <c r="V28" i="22"/>
  <c r="V27" i="22"/>
  <c r="V26" i="22"/>
  <c r="V21" i="22"/>
  <c r="V20" i="22"/>
  <c r="V34" i="14"/>
  <c r="V33" i="14"/>
  <c r="V36" i="14"/>
  <c r="V35" i="14"/>
  <c r="V32" i="14"/>
  <c r="V31" i="14"/>
  <c r="V30" i="14"/>
  <c r="V29" i="14"/>
  <c r="V28" i="14"/>
  <c r="V27" i="14"/>
  <c r="V26" i="14"/>
  <c r="V21" i="14"/>
  <c r="V20" i="14"/>
  <c r="U37" i="17" l="1"/>
  <c r="U22" i="17"/>
  <c r="V37" i="22"/>
  <c r="V22" i="22"/>
  <c r="V37" i="14" l="1"/>
  <c r="V22" i="14"/>
</calcChain>
</file>

<file path=xl/sharedStrings.xml><?xml version="1.0" encoding="utf-8"?>
<sst xmlns="http://schemas.openxmlformats.org/spreadsheetml/2006/main" count="451" uniqueCount="84">
  <si>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</si>
  <si>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</si>
  <si>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</si>
  <si>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</si>
  <si>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</si>
  <si>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</si>
  <si>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</si>
  <si>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</si>
  <si>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</si>
  <si>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</si>
  <si>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</si>
  <si>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</si>
  <si>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</si>
  <si>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</si>
  <si>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</si>
  <si>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</si>
  <si>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</si>
  <si>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</si>
  <si>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</si>
  <si>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</si>
  <si>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</si>
  <si>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</si>
  <si>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</si>
  <si>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</si>
  <si>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</si>
  <si>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</si>
  <si>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</si>
  <si>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</si>
  <si>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</si>
  <si>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</si>
  <si>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</si>
  <si>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</si>
  <si>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</si>
  <si>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</si>
  <si>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</si>
  <si>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</si>
  <si>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</si>
  <si>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</si>
  <si>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</si>
  <si>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</si>
  <si>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</si>
  <si>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</si>
  <si>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</si>
  <si>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</si>
  <si>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</si>
  <si>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</si>
  <si>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</si>
  <si>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</si>
  <si>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</si>
  <si>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</si>
  <si>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</si>
  <si>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</si>
  <si>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Imei</t>
  </si>
  <si>
    <t>XỬ LÝ THIẾT BỊ BẢO HÀNH THÁNG 3 NĂM 2019</t>
  </si>
  <si>
    <t>XXỬ LÝ THIẾT BỊ BẢO HÀNH THÁNG 3 NĂM 2019</t>
  </si>
  <si>
    <t>Cao Anh Vương</t>
  </si>
  <si>
    <t>TG102SE</t>
  </si>
  <si>
    <t>H</t>
  </si>
  <si>
    <t>TG102V</t>
  </si>
  <si>
    <t>Còn BH</t>
  </si>
  <si>
    <t>125.212.203.114,16767</t>
  </si>
  <si>
    <t>SE.3.00.---02.180711</t>
  </si>
  <si>
    <t>Chập module GSM</t>
  </si>
  <si>
    <t>ID mới : 869627031845159</t>
  </si>
  <si>
    <t>Thay module GSM</t>
  </si>
  <si>
    <t>BT</t>
  </si>
  <si>
    <t>Thể</t>
  </si>
  <si>
    <t xml:space="preserve">W.1.00.---01.180629 </t>
  </si>
  <si>
    <t>anten lá</t>
  </si>
  <si>
    <t>Câu sim</t>
  </si>
  <si>
    <t>W.1.00.---01.181101</t>
  </si>
  <si>
    <t xml:space="preserve">W.1.00.---01.180320 </t>
  </si>
  <si>
    <t>125.212.203.114,16363</t>
  </si>
  <si>
    <t>05/03/2019</t>
  </si>
  <si>
    <t>04/03/2019</t>
  </si>
  <si>
    <t>TG102LE</t>
  </si>
  <si>
    <t>20/03/2019</t>
  </si>
  <si>
    <t xml:space="preserve">W.1.00.---01.180115 </t>
  </si>
  <si>
    <t>Hỏng diode quá áp</t>
  </si>
  <si>
    <t>Thay Diode quá áp,nâng cấp FW</t>
  </si>
  <si>
    <t>Lỗi reset thiết bị</t>
  </si>
  <si>
    <t>LE.1.00.---04.181025</t>
  </si>
  <si>
    <t>21/03/2019</t>
  </si>
  <si>
    <t>Nạp lại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</si>
</sst>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3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F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4" t="s">
        <v>54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7"/>
      <c r="R1" s="43"/>
    </row>
    <row r="2" spans="1:21" ht="20.25" customHeight="1" x14ac:dyDescent="0.25">
      <c r="A2" s="65" t="s">
        <v>11</v>
      </c>
      <c r="B2" s="66"/>
      <c r="C2" s="66"/>
      <c r="D2" s="66"/>
      <c r="E2" s="67" t="s">
        <v>55</v>
      </c>
      <c r="F2" s="6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63" t="s">
        <v>15</v>
      </c>
      <c r="L4" s="63"/>
      <c r="M4" s="75" t="s">
        <v>8</v>
      </c>
      <c r="N4" s="76"/>
      <c r="O4" s="77" t="s">
        <v>9</v>
      </c>
      <c r="P4" s="77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69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4"/>
      <c r="K5" s="1" t="s">
        <v>16</v>
      </c>
      <c r="L5" s="1" t="s">
        <v>17</v>
      </c>
      <c r="M5" s="20" t="s">
        <v>13</v>
      </c>
      <c r="N5" s="1" t="s">
        <v>14</v>
      </c>
      <c r="O5" s="78"/>
      <c r="P5" s="78"/>
      <c r="Q5" s="63"/>
      <c r="R5" s="63"/>
      <c r="T5" s="63"/>
      <c r="U5" s="63"/>
    </row>
    <row r="6" spans="1:21" s="2" customFormat="1" ht="15.75" customHeight="1" x14ac:dyDescent="0.25">
      <c r="A6" s="32">
        <v>1</v>
      </c>
      <c r="B6" s="21" t="s">
        <v>74</v>
      </c>
      <c r="C6" s="21" t="s">
        <v>73</v>
      </c>
      <c r="D6" s="4" t="s">
        <v>56</v>
      </c>
      <c r="E6" s="22">
        <v>869696043525984</v>
      </c>
      <c r="F6" s="44"/>
      <c r="G6" s="4" t="s">
        <v>57</v>
      </c>
      <c r="H6" s="17" t="s">
        <v>63</v>
      </c>
      <c r="I6" s="16" t="s">
        <v>60</v>
      </c>
      <c r="J6" s="16" t="s">
        <v>62</v>
      </c>
      <c r="K6" s="32" t="s">
        <v>61</v>
      </c>
      <c r="L6" s="32"/>
      <c r="M6" s="16" t="s">
        <v>64</v>
      </c>
      <c r="N6" s="27">
        <v>220000</v>
      </c>
      <c r="O6" s="16" t="s">
        <v>65</v>
      </c>
      <c r="P6" s="16" t="s">
        <v>66</v>
      </c>
      <c r="Q6" s="28" t="s">
        <v>24</v>
      </c>
      <c r="R6" s="32" t="s">
        <v>43</v>
      </c>
      <c r="T6" s="79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6"/>
      <c r="I7" s="24"/>
      <c r="J7" s="16"/>
      <c r="K7" s="16"/>
      <c r="L7" s="16"/>
      <c r="M7" s="16"/>
      <c r="N7" s="27"/>
      <c r="O7" s="16"/>
      <c r="P7" s="16"/>
      <c r="Q7" s="31"/>
      <c r="R7" s="32"/>
      <c r="T7" s="80"/>
      <c r="U7" s="32" t="s">
        <v>43</v>
      </c>
    </row>
    <row r="8" spans="1:21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17"/>
      <c r="I8" s="24"/>
      <c r="J8" s="16"/>
      <c r="K8" s="16"/>
      <c r="L8" s="16"/>
      <c r="M8" s="16"/>
      <c r="N8" s="27"/>
      <c r="O8" s="16"/>
      <c r="P8" s="16"/>
      <c r="Q8" s="31"/>
      <c r="R8" s="32"/>
      <c r="T8" s="80"/>
      <c r="U8" s="32" t="s">
        <v>28</v>
      </c>
    </row>
    <row r="9" spans="1:21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16"/>
      <c r="I9" s="24"/>
      <c r="J9" s="16"/>
      <c r="K9" s="24"/>
      <c r="L9" s="16"/>
      <c r="M9" s="16"/>
      <c r="N9" s="16"/>
      <c r="O9" s="16"/>
      <c r="P9" s="16"/>
      <c r="Q9" s="31"/>
      <c r="R9" s="32"/>
      <c r="T9" s="80"/>
      <c r="U9" s="32" t="s">
        <v>38</v>
      </c>
    </row>
    <row r="10" spans="1:21" s="2" customFormat="1" ht="15.75" customHeight="1" x14ac:dyDescent="0.25">
      <c r="A10" s="32">
        <v>5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T10" s="80"/>
      <c r="U10" s="32" t="s">
        <v>44</v>
      </c>
    </row>
    <row r="11" spans="1:21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7"/>
      <c r="I11" s="24"/>
      <c r="J11" s="16"/>
      <c r="K11" s="16"/>
      <c r="L11" s="16"/>
      <c r="M11" s="16"/>
      <c r="N11" s="16"/>
      <c r="O11" s="16"/>
      <c r="P11" s="16"/>
      <c r="Q11" s="31"/>
      <c r="R11" s="32"/>
      <c r="T11" s="81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25"/>
      <c r="I12" s="24"/>
      <c r="J12" s="16"/>
      <c r="K12" s="16"/>
      <c r="L12" s="16"/>
      <c r="M12" s="16"/>
      <c r="N12" s="16"/>
      <c r="O12" s="16"/>
      <c r="P12" s="16"/>
      <c r="Q12" s="31"/>
      <c r="R12" s="32"/>
      <c r="T12" s="79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T13" s="80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33"/>
      <c r="T14" s="80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80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81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0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1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1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1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0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0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1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R4:R5"/>
    <mergeCell ref="T4:T5"/>
    <mergeCell ref="U4:U5"/>
    <mergeCell ref="T6:T11"/>
    <mergeCell ref="T12:T16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C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1"/>
    </row>
    <row r="2" spans="1:22" ht="20.25" customHeight="1" x14ac:dyDescent="0.25">
      <c r="A2" s="65" t="s">
        <v>11</v>
      </c>
      <c r="B2" s="66"/>
      <c r="C2" s="66"/>
      <c r="D2" s="66"/>
      <c r="E2" s="67" t="s">
        <v>55</v>
      </c>
      <c r="F2" s="6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2" t="s">
        <v>0</v>
      </c>
      <c r="B4" s="83" t="s">
        <v>10</v>
      </c>
      <c r="C4" s="83"/>
      <c r="D4" s="83"/>
      <c r="E4" s="83"/>
      <c r="F4" s="83"/>
      <c r="G4" s="83"/>
      <c r="H4" s="83"/>
      <c r="I4" s="83"/>
      <c r="J4" s="63" t="s">
        <v>6</v>
      </c>
      <c r="K4" s="63" t="s">
        <v>15</v>
      </c>
      <c r="L4" s="63"/>
      <c r="M4" s="63" t="s">
        <v>8</v>
      </c>
      <c r="N4" s="63"/>
      <c r="O4" s="84" t="s">
        <v>9</v>
      </c>
      <c r="P4" s="84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82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5" t="s">
        <v>5</v>
      </c>
      <c r="H5" s="5" t="s">
        <v>7</v>
      </c>
      <c r="I5" s="19" t="s">
        <v>19</v>
      </c>
      <c r="J5" s="63"/>
      <c r="K5" s="46" t="s">
        <v>16</v>
      </c>
      <c r="L5" s="46" t="s">
        <v>17</v>
      </c>
      <c r="M5" s="45" t="s">
        <v>13</v>
      </c>
      <c r="N5" s="46" t="s">
        <v>14</v>
      </c>
      <c r="O5" s="84"/>
      <c r="P5" s="84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 t="s">
        <v>74</v>
      </c>
      <c r="C6" s="21" t="s">
        <v>73</v>
      </c>
      <c r="D6" s="4" t="s">
        <v>58</v>
      </c>
      <c r="E6" s="22">
        <v>868345035617638</v>
      </c>
      <c r="F6" s="4"/>
      <c r="G6" s="4" t="s">
        <v>59</v>
      </c>
      <c r="H6" s="16"/>
      <c r="I6" s="24" t="s">
        <v>72</v>
      </c>
      <c r="J6" s="16" t="s">
        <v>35</v>
      </c>
      <c r="K6" s="16" t="s">
        <v>71</v>
      </c>
      <c r="L6" s="16" t="s">
        <v>70</v>
      </c>
      <c r="M6" s="16" t="s">
        <v>50</v>
      </c>
      <c r="N6" s="61" t="s">
        <v>69</v>
      </c>
      <c r="O6" s="16" t="s">
        <v>65</v>
      </c>
      <c r="P6" s="16" t="s">
        <v>66</v>
      </c>
      <c r="Q6" s="31" t="s">
        <v>26</v>
      </c>
      <c r="R6" s="32" t="s">
        <v>31</v>
      </c>
      <c r="U6" s="79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 t="s">
        <v>74</v>
      </c>
      <c r="C7" s="21" t="s">
        <v>73</v>
      </c>
      <c r="D7" s="4" t="s">
        <v>58</v>
      </c>
      <c r="E7" s="22">
        <v>864811031270080</v>
      </c>
      <c r="F7" s="4"/>
      <c r="G7" s="4" t="s">
        <v>57</v>
      </c>
      <c r="H7" s="17" t="s">
        <v>68</v>
      </c>
      <c r="I7" s="24" t="s">
        <v>60</v>
      </c>
      <c r="J7" s="16"/>
      <c r="K7" s="16" t="s">
        <v>67</v>
      </c>
      <c r="L7" s="16" t="s">
        <v>70</v>
      </c>
      <c r="M7" s="16" t="s">
        <v>50</v>
      </c>
      <c r="N7" s="62" t="s">
        <v>69</v>
      </c>
      <c r="O7" s="16" t="s">
        <v>65</v>
      </c>
      <c r="P7" s="16" t="s">
        <v>66</v>
      </c>
      <c r="Q7" s="31" t="s">
        <v>26</v>
      </c>
      <c r="R7" s="32" t="s">
        <v>31</v>
      </c>
      <c r="U7" s="80"/>
      <c r="V7" s="32" t="s">
        <v>43</v>
      </c>
    </row>
    <row r="8" spans="1:22" s="2" customFormat="1" ht="15.75" customHeight="1" x14ac:dyDescent="0.25">
      <c r="A8" s="32">
        <v>3</v>
      </c>
      <c r="B8" s="21" t="s">
        <v>76</v>
      </c>
      <c r="C8" s="21" t="s">
        <v>82</v>
      </c>
      <c r="D8" s="4" t="s">
        <v>58</v>
      </c>
      <c r="E8" s="22">
        <v>868345031029119</v>
      </c>
      <c r="F8" s="44"/>
      <c r="G8" s="4" t="s">
        <v>59</v>
      </c>
      <c r="H8" s="25"/>
      <c r="I8" s="24" t="s">
        <v>60</v>
      </c>
      <c r="J8" s="16" t="s">
        <v>78</v>
      </c>
      <c r="K8" s="16" t="s">
        <v>77</v>
      </c>
      <c r="L8" s="16" t="s">
        <v>70</v>
      </c>
      <c r="M8" s="16" t="s">
        <v>79</v>
      </c>
      <c r="N8" s="62" t="s">
        <v>69</v>
      </c>
      <c r="O8" s="16" t="s">
        <v>65</v>
      </c>
      <c r="P8" s="16" t="s">
        <v>66</v>
      </c>
      <c r="Q8" s="28" t="s">
        <v>24</v>
      </c>
      <c r="R8" s="4" t="s">
        <v>38</v>
      </c>
      <c r="U8" s="80"/>
      <c r="V8" s="32" t="s">
        <v>28</v>
      </c>
    </row>
    <row r="9" spans="1:22" s="2" customFormat="1" ht="15.75" customHeight="1" x14ac:dyDescent="0.25">
      <c r="A9" s="32">
        <v>4</v>
      </c>
      <c r="B9" s="21" t="s">
        <v>76</v>
      </c>
      <c r="C9" s="21" t="s">
        <v>82</v>
      </c>
      <c r="D9" s="4" t="s">
        <v>58</v>
      </c>
      <c r="E9" s="22">
        <v>866192037795653</v>
      </c>
      <c r="F9" s="44"/>
      <c r="G9" s="4" t="s">
        <v>59</v>
      </c>
      <c r="H9" s="25"/>
      <c r="I9" s="24" t="s">
        <v>60</v>
      </c>
      <c r="J9" s="16"/>
      <c r="K9" s="16" t="s">
        <v>67</v>
      </c>
      <c r="L9" s="16" t="s">
        <v>70</v>
      </c>
      <c r="M9" s="16" t="s">
        <v>50</v>
      </c>
      <c r="N9" s="62" t="s">
        <v>69</v>
      </c>
      <c r="O9" s="16" t="s">
        <v>65</v>
      </c>
      <c r="P9" s="16" t="s">
        <v>66</v>
      </c>
      <c r="Q9" s="31" t="s">
        <v>26</v>
      </c>
      <c r="R9" s="32" t="s">
        <v>31</v>
      </c>
      <c r="U9" s="80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80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81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79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80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80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80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81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3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1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4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1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3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4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U6:U11"/>
    <mergeCell ref="U12:U16"/>
    <mergeCell ref="V4:V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6.42578125" customWidth="1"/>
    <col min="11" max="11" width="33.42578125" customWidth="1"/>
    <col min="12" max="12" width="30.7109375" style="3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1"/>
    </row>
    <row r="2" spans="1:22" ht="20.25" customHeight="1" x14ac:dyDescent="0.25">
      <c r="A2" s="65" t="s">
        <v>11</v>
      </c>
      <c r="B2" s="66"/>
      <c r="C2" s="66"/>
      <c r="D2" s="66"/>
      <c r="E2" s="67" t="s">
        <v>55</v>
      </c>
      <c r="F2" s="6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2" t="s">
        <v>0</v>
      </c>
      <c r="B4" s="83" t="s">
        <v>10</v>
      </c>
      <c r="C4" s="83"/>
      <c r="D4" s="83"/>
      <c r="E4" s="83"/>
      <c r="F4" s="83"/>
      <c r="G4" s="83"/>
      <c r="H4" s="83"/>
      <c r="I4" s="83"/>
      <c r="J4" s="63" t="s">
        <v>6</v>
      </c>
      <c r="K4" s="63" t="s">
        <v>15</v>
      </c>
      <c r="L4" s="63"/>
      <c r="M4" s="63" t="s">
        <v>8</v>
      </c>
      <c r="N4" s="63"/>
      <c r="O4" s="84" t="s">
        <v>9</v>
      </c>
      <c r="P4" s="84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82"/>
      <c r="B5" s="59" t="s">
        <v>1</v>
      </c>
      <c r="C5" s="59" t="s">
        <v>2</v>
      </c>
      <c r="D5" s="58" t="s">
        <v>3</v>
      </c>
      <c r="E5" s="58" t="s">
        <v>12</v>
      </c>
      <c r="F5" s="58" t="s">
        <v>4</v>
      </c>
      <c r="G5" s="5" t="s">
        <v>5</v>
      </c>
      <c r="H5" s="5" t="s">
        <v>7</v>
      </c>
      <c r="I5" s="19" t="s">
        <v>19</v>
      </c>
      <c r="J5" s="63"/>
      <c r="K5" s="59" t="s">
        <v>16</v>
      </c>
      <c r="L5" s="59" t="s">
        <v>17</v>
      </c>
      <c r="M5" s="58" t="s">
        <v>13</v>
      </c>
      <c r="N5" s="59" t="s">
        <v>14</v>
      </c>
      <c r="O5" s="84"/>
      <c r="P5" s="84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/>
      <c r="C6" s="21"/>
      <c r="D6" s="4"/>
      <c r="E6" s="22"/>
      <c r="F6" s="4"/>
      <c r="G6" s="4"/>
      <c r="H6" s="17"/>
      <c r="I6" s="24"/>
      <c r="J6" s="16"/>
      <c r="K6" s="16"/>
      <c r="L6" s="16"/>
      <c r="M6" s="16"/>
      <c r="N6" s="27"/>
      <c r="O6" s="16"/>
      <c r="P6" s="16"/>
      <c r="Q6" s="31"/>
      <c r="R6" s="32"/>
      <c r="U6" s="79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22"/>
      <c r="I7" s="24"/>
      <c r="J7" s="16"/>
      <c r="K7" s="16"/>
      <c r="L7" s="16"/>
      <c r="M7" s="16"/>
      <c r="N7" s="16"/>
      <c r="O7" s="16"/>
      <c r="P7" s="16"/>
      <c r="Q7" s="28"/>
      <c r="R7" s="4"/>
      <c r="U7" s="80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2"/>
      <c r="I8" s="24"/>
      <c r="J8" s="16"/>
      <c r="K8" s="16"/>
      <c r="L8" s="16"/>
      <c r="M8" s="16"/>
      <c r="N8" s="16"/>
      <c r="O8" s="16"/>
      <c r="P8" s="16"/>
      <c r="Q8" s="28"/>
      <c r="R8" s="4"/>
      <c r="U8" s="80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31"/>
      <c r="R9" s="32"/>
      <c r="U9" s="80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33"/>
      <c r="U10" s="80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33"/>
      <c r="U11" s="81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2"/>
      <c r="U12" s="79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33"/>
      <c r="U13" s="80"/>
      <c r="V13" s="32" t="s">
        <v>47</v>
      </c>
    </row>
    <row r="14" spans="1:22" s="57" customFormat="1" ht="15.75" customHeight="1" x14ac:dyDescent="0.25">
      <c r="A14" s="52">
        <v>9</v>
      </c>
      <c r="B14" s="53"/>
      <c r="C14" s="53"/>
      <c r="D14" s="51"/>
      <c r="E14" s="54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5"/>
      <c r="R14" s="56"/>
      <c r="U14" s="80"/>
      <c r="V14" s="5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U15" s="80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U16" s="81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U18" s="48"/>
      <c r="V18" s="48"/>
    </row>
    <row r="19" spans="1:22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U19" s="44" t="s">
        <v>40</v>
      </c>
      <c r="V19" s="4" t="s">
        <v>21</v>
      </c>
    </row>
    <row r="20" spans="1:22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U20" s="4" t="s">
        <v>23</v>
      </c>
      <c r="V20" s="4">
        <f>COUNTIF($Q$6:$Q$55,"PM")</f>
        <v>0</v>
      </c>
    </row>
    <row r="21" spans="1:22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U22" s="44" t="s">
        <v>41</v>
      </c>
      <c r="V22" s="4">
        <f>SUM(V20:V21)</f>
        <v>0</v>
      </c>
    </row>
    <row r="23" spans="1:22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U23" s="48"/>
      <c r="V23" s="48"/>
    </row>
    <row r="24" spans="1:22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U24" s="48"/>
      <c r="V24" s="48"/>
    </row>
    <row r="25" spans="1:22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U25" s="44" t="s">
        <v>20</v>
      </c>
      <c r="V25" s="4" t="s">
        <v>21</v>
      </c>
    </row>
    <row r="26" spans="1:22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33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U35" s="32" t="s">
        <v>50</v>
      </c>
      <c r="V35" s="4">
        <f>COUNTIF($R$6:$R$55,"NCFW")</f>
        <v>0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U37" s="44" t="s">
        <v>41</v>
      </c>
      <c r="V37" s="4">
        <f>SUM(V26:V36)</f>
        <v>0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 t="s">
        <v>51</v>
      </c>
      <c r="J44" s="16"/>
      <c r="K44" s="16"/>
      <c r="L44" s="16"/>
      <c r="M44" s="16"/>
      <c r="N44" s="16"/>
      <c r="O44" s="16"/>
      <c r="P44" s="16"/>
      <c r="Q44" s="31"/>
      <c r="R44" s="33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3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1"/>
  <sheetViews>
    <sheetView topLeftCell="C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30.5703125" customWidth="1"/>
    <col min="22" max="22" width="21.42578125" customWidth="1"/>
  </cols>
  <sheetData>
    <row r="1" spans="1:22" ht="23.25" customHeight="1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1"/>
    </row>
    <row r="2" spans="1:22" ht="20.25" customHeight="1" x14ac:dyDescent="0.25">
      <c r="A2" s="65" t="s">
        <v>11</v>
      </c>
      <c r="B2" s="66"/>
      <c r="C2" s="66"/>
      <c r="D2" s="66"/>
      <c r="E2" s="67" t="s">
        <v>55</v>
      </c>
      <c r="F2" s="6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82" t="s">
        <v>0</v>
      </c>
      <c r="B4" s="83" t="s">
        <v>10</v>
      </c>
      <c r="C4" s="83"/>
      <c r="D4" s="83"/>
      <c r="E4" s="83"/>
      <c r="F4" s="83"/>
      <c r="G4" s="83"/>
      <c r="H4" s="83"/>
      <c r="I4" s="83"/>
      <c r="J4" s="63" t="s">
        <v>6</v>
      </c>
      <c r="K4" s="63" t="s">
        <v>15</v>
      </c>
      <c r="L4" s="63"/>
      <c r="M4" s="63" t="s">
        <v>8</v>
      </c>
      <c r="N4" s="63"/>
      <c r="O4" s="84" t="s">
        <v>9</v>
      </c>
      <c r="P4" s="84" t="s">
        <v>18</v>
      </c>
      <c r="Q4" s="63" t="s">
        <v>25</v>
      </c>
      <c r="R4" s="63" t="s">
        <v>20</v>
      </c>
      <c r="U4" s="63" t="s">
        <v>25</v>
      </c>
      <c r="V4" s="63" t="s">
        <v>20</v>
      </c>
    </row>
    <row r="5" spans="1:22" ht="45" customHeight="1" x14ac:dyDescent="0.25">
      <c r="A5" s="82"/>
      <c r="B5" s="1" t="s">
        <v>1</v>
      </c>
      <c r="C5" s="1" t="s">
        <v>2</v>
      </c>
      <c r="D5" s="37" t="s">
        <v>3</v>
      </c>
      <c r="E5" s="37" t="s">
        <v>52</v>
      </c>
      <c r="F5" s="37" t="s">
        <v>4</v>
      </c>
      <c r="G5" s="5" t="s">
        <v>5</v>
      </c>
      <c r="H5" s="5" t="s">
        <v>7</v>
      </c>
      <c r="I5" s="19" t="s">
        <v>19</v>
      </c>
      <c r="J5" s="63"/>
      <c r="K5" s="1" t="s">
        <v>16</v>
      </c>
      <c r="L5" s="1" t="s">
        <v>17</v>
      </c>
      <c r="M5" s="37" t="s">
        <v>13</v>
      </c>
      <c r="N5" s="1" t="s">
        <v>14</v>
      </c>
      <c r="O5" s="84"/>
      <c r="P5" s="84"/>
      <c r="Q5" s="63"/>
      <c r="R5" s="63"/>
      <c r="U5" s="63"/>
      <c r="V5" s="63"/>
    </row>
    <row r="6" spans="1:22" s="2" customFormat="1" ht="15.75" customHeight="1" x14ac:dyDescent="0.25">
      <c r="A6" s="32">
        <v>1</v>
      </c>
      <c r="B6" s="21" t="s">
        <v>76</v>
      </c>
      <c r="C6" s="21" t="s">
        <v>82</v>
      </c>
      <c r="D6" s="4" t="s">
        <v>75</v>
      </c>
      <c r="E6" s="22">
        <v>868183033802989</v>
      </c>
      <c r="F6" s="4"/>
      <c r="G6" s="4" t="s">
        <v>59</v>
      </c>
      <c r="H6" s="4"/>
      <c r="I6" s="16" t="s">
        <v>72</v>
      </c>
      <c r="J6" s="16" t="s">
        <v>80</v>
      </c>
      <c r="K6" s="47" t="s">
        <v>81</v>
      </c>
      <c r="L6" s="16"/>
      <c r="M6" s="16" t="s">
        <v>83</v>
      </c>
      <c r="N6" s="16"/>
      <c r="O6" s="16" t="s">
        <v>65</v>
      </c>
      <c r="P6" s="16" t="s">
        <v>66</v>
      </c>
      <c r="Q6" s="28" t="s">
        <v>26</v>
      </c>
      <c r="R6" s="4" t="s">
        <v>31</v>
      </c>
      <c r="S6" s="47"/>
      <c r="T6" s="47"/>
      <c r="U6" s="79" t="s">
        <v>24</v>
      </c>
      <c r="V6" s="32" t="s">
        <v>27</v>
      </c>
    </row>
    <row r="7" spans="1:22" s="2" customFormat="1" ht="15.75" customHeight="1" x14ac:dyDescent="0.25">
      <c r="A7" s="32">
        <v>2</v>
      </c>
      <c r="B7" s="21"/>
      <c r="C7" s="21"/>
      <c r="D7" s="4"/>
      <c r="E7" s="22"/>
      <c r="F7" s="4"/>
      <c r="G7" s="4"/>
      <c r="H7" s="17"/>
      <c r="I7" s="16"/>
      <c r="J7" s="16"/>
      <c r="K7" s="16"/>
      <c r="L7" s="16"/>
      <c r="M7" s="16"/>
      <c r="N7" s="16"/>
      <c r="O7" s="16"/>
      <c r="P7" s="16"/>
      <c r="Q7" s="28"/>
      <c r="R7" s="4"/>
      <c r="S7" s="47"/>
      <c r="T7" s="47"/>
      <c r="U7" s="80"/>
      <c r="V7" s="32" t="s">
        <v>43</v>
      </c>
    </row>
    <row r="8" spans="1:22" s="2" customFormat="1" ht="15.75" customHeight="1" x14ac:dyDescent="0.25">
      <c r="A8" s="32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S8" s="47"/>
      <c r="T8" s="47"/>
      <c r="U8" s="80"/>
      <c r="V8" s="32" t="s">
        <v>28</v>
      </c>
    </row>
    <row r="9" spans="1:22" s="2" customFormat="1" ht="15.75" customHeight="1" x14ac:dyDescent="0.25">
      <c r="A9" s="32">
        <v>4</v>
      </c>
      <c r="B9" s="21"/>
      <c r="C9" s="21"/>
      <c r="D9" s="4"/>
      <c r="E9" s="22"/>
      <c r="F9" s="4"/>
      <c r="G9" s="4"/>
      <c r="H9" s="25"/>
      <c r="I9" s="24"/>
      <c r="J9" s="16"/>
      <c r="K9" s="24"/>
      <c r="L9" s="16"/>
      <c r="M9" s="16"/>
      <c r="N9" s="16"/>
      <c r="O9" s="16"/>
      <c r="P9" s="16"/>
      <c r="Q9" s="28"/>
      <c r="R9" s="4"/>
      <c r="S9" s="47"/>
      <c r="T9" s="47"/>
      <c r="U9" s="80"/>
      <c r="V9" s="32" t="s">
        <v>38</v>
      </c>
    </row>
    <row r="10" spans="1:22" s="2" customFormat="1" ht="15.75" customHeight="1" x14ac:dyDescent="0.25">
      <c r="A10" s="32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1"/>
      <c r="R10" s="4"/>
      <c r="S10" s="47"/>
      <c r="T10" s="47"/>
      <c r="U10" s="80"/>
      <c r="V10" s="32" t="s">
        <v>44</v>
      </c>
    </row>
    <row r="11" spans="1:22" s="2" customFormat="1" ht="15.75" customHeight="1" x14ac:dyDescent="0.25">
      <c r="A11" s="32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1"/>
      <c r="R11" s="4"/>
      <c r="S11" s="47"/>
      <c r="T11" s="47"/>
      <c r="U11" s="81"/>
      <c r="V11" s="32" t="s">
        <v>37</v>
      </c>
    </row>
    <row r="12" spans="1:22" s="18" customFormat="1" ht="15.75" customHeight="1" x14ac:dyDescent="0.25">
      <c r="A12" s="32">
        <v>7</v>
      </c>
      <c r="B12" s="21"/>
      <c r="C12" s="21"/>
      <c r="D12" s="16"/>
      <c r="E12" s="34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1"/>
      <c r="R12" s="4"/>
      <c r="S12" s="47"/>
      <c r="T12" s="47"/>
      <c r="U12" s="79" t="s">
        <v>26</v>
      </c>
      <c r="V12" s="32" t="s">
        <v>30</v>
      </c>
    </row>
    <row r="13" spans="1:22" s="2" customFormat="1" ht="15.75" customHeight="1" x14ac:dyDescent="0.25">
      <c r="A13" s="32">
        <v>8</v>
      </c>
      <c r="B13" s="21"/>
      <c r="C13" s="21"/>
      <c r="D13" s="16"/>
      <c r="E13" s="34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1"/>
      <c r="R13" s="4"/>
      <c r="S13" s="47"/>
      <c r="T13" s="47"/>
      <c r="U13" s="80"/>
      <c r="V13" s="32" t="s">
        <v>47</v>
      </c>
    </row>
    <row r="14" spans="1:22" s="2" customFormat="1" ht="15.75" customHeight="1" x14ac:dyDescent="0.25">
      <c r="A14" s="32">
        <v>9</v>
      </c>
      <c r="B14" s="21"/>
      <c r="C14" s="21"/>
      <c r="D14" s="16"/>
      <c r="E14" s="34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1"/>
      <c r="R14" s="4"/>
      <c r="S14" s="47"/>
      <c r="T14" s="47"/>
      <c r="U14" s="80"/>
      <c r="V14" s="32" t="s">
        <v>46</v>
      </c>
    </row>
    <row r="15" spans="1:22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4"/>
      <c r="S15" s="48"/>
      <c r="T15" s="48"/>
      <c r="U15" s="80"/>
      <c r="V15" s="32" t="s">
        <v>31</v>
      </c>
    </row>
    <row r="16" spans="1:22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4"/>
      <c r="S16" s="48"/>
      <c r="T16" s="48"/>
      <c r="U16" s="81"/>
      <c r="V16" s="32" t="s">
        <v>32</v>
      </c>
    </row>
    <row r="17" spans="1:22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4"/>
      <c r="S17" s="48"/>
      <c r="T17" s="48"/>
      <c r="U17" s="47"/>
      <c r="V17" s="47"/>
    </row>
    <row r="18" spans="1:22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4"/>
      <c r="S18" s="48"/>
      <c r="T18" s="48"/>
      <c r="U18" s="48"/>
      <c r="V18" s="48"/>
    </row>
    <row r="19" spans="1:22" ht="16.5" x14ac:dyDescent="0.25">
      <c r="A19" s="32">
        <v>14</v>
      </c>
      <c r="B19" s="21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4"/>
      <c r="S19" s="48"/>
      <c r="T19" s="48"/>
      <c r="U19" s="44" t="s">
        <v>40</v>
      </c>
      <c r="V19" s="4" t="s">
        <v>21</v>
      </c>
    </row>
    <row r="20" spans="1:22" ht="16.5" x14ac:dyDescent="0.25">
      <c r="A20" s="32">
        <v>15</v>
      </c>
      <c r="B20" s="21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4"/>
      <c r="S20" s="48"/>
      <c r="T20" s="48"/>
      <c r="U20" s="4" t="s">
        <v>23</v>
      </c>
      <c r="V20" s="4">
        <f>COUNTIF($Q$6:$Q$55,"PM")</f>
        <v>1</v>
      </c>
    </row>
    <row r="21" spans="1:22" ht="16.5" x14ac:dyDescent="0.25">
      <c r="A21" s="32">
        <v>16</v>
      </c>
      <c r="B21" s="21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4"/>
      <c r="S21" s="48"/>
      <c r="T21" s="48"/>
      <c r="U21" s="4" t="s">
        <v>22</v>
      </c>
      <c r="V21" s="4">
        <f>COUNTIF($Q$6:$Q$56,"PC")</f>
        <v>0</v>
      </c>
    </row>
    <row r="22" spans="1:22" ht="16.5" x14ac:dyDescent="0.25">
      <c r="A22" s="32">
        <v>17</v>
      </c>
      <c r="B22" s="21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4"/>
      <c r="S22" s="48"/>
      <c r="T22" s="48"/>
      <c r="U22" s="44" t="s">
        <v>41</v>
      </c>
      <c r="V22" s="4">
        <f>SUM(V20:V21)</f>
        <v>1</v>
      </c>
    </row>
    <row r="23" spans="1:22" ht="16.5" x14ac:dyDescent="0.25">
      <c r="A23" s="32">
        <v>18</v>
      </c>
      <c r="B23" s="21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4"/>
      <c r="S23" s="48"/>
      <c r="T23" s="48"/>
      <c r="U23" s="48"/>
      <c r="V23" s="48"/>
    </row>
    <row r="24" spans="1:22" ht="16.5" x14ac:dyDescent="0.25">
      <c r="A24" s="32">
        <v>19</v>
      </c>
      <c r="B24" s="21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4"/>
      <c r="S24" s="48"/>
      <c r="T24" s="48"/>
      <c r="U24" s="48"/>
      <c r="V24" s="48"/>
    </row>
    <row r="25" spans="1:22" ht="16.5" x14ac:dyDescent="0.25">
      <c r="A25" s="32">
        <v>20</v>
      </c>
      <c r="B25" s="21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4"/>
      <c r="S25" s="48"/>
      <c r="T25" s="48"/>
      <c r="U25" s="44" t="s">
        <v>20</v>
      </c>
      <c r="V25" s="4" t="s">
        <v>21</v>
      </c>
    </row>
    <row r="26" spans="1:22" ht="16.5" x14ac:dyDescent="0.25">
      <c r="A26" s="32">
        <v>21</v>
      </c>
      <c r="B26" s="21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4"/>
      <c r="S26" s="48"/>
      <c r="T26" s="48"/>
      <c r="U26" s="32" t="s">
        <v>33</v>
      </c>
      <c r="V26" s="4">
        <f>COUNTIF($R$6:$R$55,"MCU")</f>
        <v>0</v>
      </c>
    </row>
    <row r="27" spans="1:22" ht="16.5" x14ac:dyDescent="0.25">
      <c r="A27" s="32">
        <v>22</v>
      </c>
      <c r="B27" s="21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4"/>
      <c r="S27" s="48"/>
      <c r="T27" s="48"/>
      <c r="U27" s="32" t="s">
        <v>42</v>
      </c>
      <c r="V27" s="4">
        <f>COUNTIF($R$6:$R$55,"GSM")</f>
        <v>0</v>
      </c>
    </row>
    <row r="28" spans="1:22" ht="16.5" x14ac:dyDescent="0.25">
      <c r="A28" s="32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1"/>
      <c r="R28" s="4"/>
      <c r="S28" s="48"/>
      <c r="T28" s="48"/>
      <c r="U28" s="32" t="s">
        <v>34</v>
      </c>
      <c r="V28" s="4">
        <f>COUNTIF($R$6:$R$55,"GPS")</f>
        <v>0</v>
      </c>
    </row>
    <row r="29" spans="1:22" ht="16.5" x14ac:dyDescent="0.25">
      <c r="A29" s="32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4"/>
      <c r="S29" s="48"/>
      <c r="T29" s="48"/>
      <c r="U29" s="32" t="s">
        <v>39</v>
      </c>
      <c r="V29" s="4">
        <f>COUNTIF($R$6:$R$55,"NG")</f>
        <v>0</v>
      </c>
    </row>
    <row r="30" spans="1:22" ht="16.5" x14ac:dyDescent="0.25">
      <c r="A30" s="32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4"/>
      <c r="S30" s="48"/>
      <c r="T30" s="48"/>
      <c r="U30" s="32" t="s">
        <v>45</v>
      </c>
      <c r="V30" s="4">
        <f>COUNTIF($R$6:$R$56,"ACC")</f>
        <v>0</v>
      </c>
    </row>
    <row r="31" spans="1:22" ht="16.5" x14ac:dyDescent="0.25">
      <c r="A31" s="32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4"/>
      <c r="S31" s="48"/>
      <c r="T31" s="48"/>
      <c r="U31" s="32" t="s">
        <v>29</v>
      </c>
      <c r="V31" s="4">
        <f>COUNTIF($R$6:$R$55,"LK")</f>
        <v>0</v>
      </c>
    </row>
    <row r="32" spans="1:22" ht="16.5" x14ac:dyDescent="0.25">
      <c r="A32" s="32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4"/>
      <c r="S32" s="48"/>
      <c r="T32" s="48"/>
      <c r="U32" s="32" t="s">
        <v>35</v>
      </c>
      <c r="V32" s="4">
        <f>COUNTIF($R$6:$R$55,"MCH")</f>
        <v>0</v>
      </c>
    </row>
    <row r="33" spans="1:22" ht="16.5" x14ac:dyDescent="0.25">
      <c r="A33" s="32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4"/>
      <c r="S33" s="48"/>
      <c r="T33" s="48"/>
      <c r="U33" s="32" t="s">
        <v>48</v>
      </c>
      <c r="V33" s="4">
        <f>COUNTIF($R$6:$R$55,"SF")</f>
        <v>0</v>
      </c>
    </row>
    <row r="34" spans="1:22" ht="16.5" x14ac:dyDescent="0.25">
      <c r="A34" s="32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4"/>
      <c r="S34" s="48"/>
      <c r="T34" s="48"/>
      <c r="U34" s="32" t="s">
        <v>49</v>
      </c>
      <c r="V34" s="4">
        <f>COUNTIF($R$6:$R$55,"RTB")</f>
        <v>0</v>
      </c>
    </row>
    <row r="35" spans="1:22" ht="16.5" x14ac:dyDescent="0.25">
      <c r="A35" s="32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4"/>
      <c r="S35" s="48"/>
      <c r="T35" s="48"/>
      <c r="U35" s="32" t="s">
        <v>50</v>
      </c>
      <c r="V35" s="4">
        <f>COUNTIF($R$6:$R$55,"NCFW")</f>
        <v>1</v>
      </c>
    </row>
    <row r="36" spans="1:22" ht="16.5" x14ac:dyDescent="0.25">
      <c r="A36" s="32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4"/>
      <c r="S36" s="48"/>
      <c r="T36" s="48"/>
      <c r="U36" s="32" t="s">
        <v>36</v>
      </c>
      <c r="V36" s="4">
        <f>COUNTIF($R$6:$R$55,"KL")</f>
        <v>0</v>
      </c>
    </row>
    <row r="37" spans="1:22" ht="16.5" x14ac:dyDescent="0.25">
      <c r="A37" s="32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4"/>
      <c r="S37" s="48"/>
      <c r="T37" s="48"/>
      <c r="U37" s="44" t="s">
        <v>41</v>
      </c>
      <c r="V37" s="4">
        <f>SUM(V26:V36)</f>
        <v>1</v>
      </c>
    </row>
    <row r="38" spans="1:22" ht="16.5" x14ac:dyDescent="0.25">
      <c r="A38" s="32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4"/>
      <c r="S38" s="48"/>
      <c r="T38" s="48"/>
      <c r="U38" s="48"/>
      <c r="V38" s="48"/>
    </row>
    <row r="39" spans="1:22" ht="16.5" x14ac:dyDescent="0.25">
      <c r="A39" s="32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4"/>
      <c r="S39" s="48"/>
      <c r="T39" s="48"/>
      <c r="U39" s="48"/>
      <c r="V39" s="48"/>
    </row>
    <row r="40" spans="1:22" ht="16.5" x14ac:dyDescent="0.25">
      <c r="A40" s="32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4"/>
      <c r="S40" s="48"/>
      <c r="T40" s="48"/>
      <c r="U40" s="48"/>
      <c r="V40" s="48"/>
    </row>
    <row r="41" spans="1:22" ht="16.5" x14ac:dyDescent="0.25">
      <c r="A41" s="32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4"/>
      <c r="S41" s="48"/>
      <c r="T41" s="48"/>
      <c r="U41" s="48"/>
      <c r="V41" s="48"/>
    </row>
    <row r="42" spans="1:22" ht="16.5" x14ac:dyDescent="0.25">
      <c r="A42" s="32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4"/>
      <c r="S42" s="48"/>
      <c r="T42" s="48"/>
      <c r="U42" s="48"/>
      <c r="V42" s="48"/>
    </row>
    <row r="43" spans="1:22" ht="16.5" x14ac:dyDescent="0.25">
      <c r="A43" s="32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4"/>
      <c r="S43" s="48"/>
      <c r="T43" s="48"/>
      <c r="U43" s="48"/>
      <c r="V43" s="48"/>
    </row>
    <row r="44" spans="1:22" ht="16.5" x14ac:dyDescent="0.25">
      <c r="A44" s="32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4"/>
      <c r="S44" s="48"/>
      <c r="T44" s="48"/>
      <c r="U44" s="48"/>
      <c r="V44" s="48"/>
    </row>
    <row r="45" spans="1:22" ht="16.5" x14ac:dyDescent="0.25">
      <c r="A45" s="32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4"/>
      <c r="S45" s="48"/>
      <c r="T45" s="48"/>
      <c r="U45" s="48"/>
      <c r="V45" s="48"/>
    </row>
    <row r="46" spans="1:22" ht="16.5" x14ac:dyDescent="0.25">
      <c r="A46" s="32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4"/>
      <c r="S46" s="48"/>
      <c r="T46" s="48"/>
      <c r="U46" s="48"/>
      <c r="V46" s="48"/>
    </row>
    <row r="47" spans="1:22" ht="16.5" x14ac:dyDescent="0.25">
      <c r="A47" s="32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4"/>
      <c r="S47" s="48"/>
      <c r="T47" s="48"/>
      <c r="U47" s="48"/>
      <c r="V47" s="48"/>
    </row>
    <row r="48" spans="1:22" ht="16.5" x14ac:dyDescent="0.25">
      <c r="A48" s="32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4"/>
      <c r="S48" s="48"/>
      <c r="T48" s="48"/>
      <c r="U48" s="48"/>
      <c r="V48" s="48"/>
    </row>
    <row r="49" spans="1:22" ht="16.5" x14ac:dyDescent="0.25">
      <c r="A49" s="32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4"/>
      <c r="S49" s="48"/>
      <c r="T49" s="48"/>
      <c r="U49" s="48"/>
      <c r="V49" s="48"/>
    </row>
    <row r="50" spans="1:22" ht="16.5" x14ac:dyDescent="0.25">
      <c r="A50" s="32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4"/>
      <c r="S50" s="48"/>
      <c r="T50" s="48"/>
      <c r="U50" s="48"/>
      <c r="V50" s="48"/>
    </row>
    <row r="51" spans="1:22" ht="16.5" x14ac:dyDescent="0.25">
      <c r="A51" s="32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4"/>
      <c r="S51" s="48"/>
      <c r="T51" s="48"/>
      <c r="U51" s="48"/>
      <c r="V51" s="48"/>
    </row>
    <row r="52" spans="1:22" ht="16.5" x14ac:dyDescent="0.25">
      <c r="A52" s="32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4"/>
      <c r="S52" s="48"/>
      <c r="T52" s="48"/>
      <c r="U52" s="48"/>
      <c r="V52" s="48"/>
    </row>
    <row r="53" spans="1:22" ht="16.5" x14ac:dyDescent="0.25">
      <c r="A53" s="32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4"/>
      <c r="S53" s="48"/>
      <c r="T53" s="48"/>
      <c r="U53" s="48"/>
      <c r="V53" s="48"/>
    </row>
    <row r="54" spans="1:22" ht="16.5" x14ac:dyDescent="0.25">
      <c r="A54" s="32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4"/>
      <c r="S54" s="48"/>
      <c r="T54" s="48"/>
      <c r="U54" s="48"/>
      <c r="V54" s="48"/>
    </row>
    <row r="55" spans="1:22" ht="16.5" x14ac:dyDescent="0.25">
      <c r="A55" s="32">
        <v>50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8"/>
      <c r="T55" s="48"/>
      <c r="U55" s="48"/>
      <c r="V55" s="48"/>
    </row>
    <row r="56" spans="1:22" ht="16.5" x14ac:dyDescent="0.25">
      <c r="U56" s="48"/>
      <c r="V56" s="48"/>
    </row>
    <row r="57" spans="1:22" ht="16.5" x14ac:dyDescent="0.25">
      <c r="N57" s="29"/>
      <c r="O57" s="29"/>
      <c r="U57" s="48"/>
      <c r="V57" s="48"/>
    </row>
    <row r="58" spans="1:22" ht="16.5" x14ac:dyDescent="0.25">
      <c r="N58" s="29"/>
      <c r="O58" s="29"/>
      <c r="U58" s="48"/>
      <c r="V58" s="48"/>
    </row>
    <row r="59" spans="1:22" ht="16.5" x14ac:dyDescent="0.25">
      <c r="N59" s="29"/>
      <c r="O59" s="29"/>
      <c r="U59" s="48"/>
      <c r="V59" s="48"/>
    </row>
    <row r="60" spans="1:22" ht="16.5" x14ac:dyDescent="0.25">
      <c r="U60" s="48"/>
      <c r="V60" s="48"/>
    </row>
    <row r="61" spans="1:22" ht="16.5" x14ac:dyDescent="0.25">
      <c r="U61" s="48"/>
      <c r="V61" s="48"/>
    </row>
  </sheetData>
  <mergeCells count="16">
    <mergeCell ref="R4:R5"/>
    <mergeCell ref="U4:U5"/>
    <mergeCell ref="V4:V5"/>
    <mergeCell ref="U6:U11"/>
    <mergeCell ref="U12:U16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1" zoomScale="55" zoomScaleNormal="55" workbookViewId="0">
      <selection activeCell="M12" sqref="M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4" t="s">
        <v>53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7"/>
      <c r="R1" s="43"/>
    </row>
    <row r="2" spans="1:21" ht="20.25" customHeight="1" x14ac:dyDescent="0.25">
      <c r="A2" s="65" t="s">
        <v>11</v>
      </c>
      <c r="B2" s="66"/>
      <c r="C2" s="66"/>
      <c r="D2" s="66"/>
      <c r="E2" s="67"/>
      <c r="F2" s="6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3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3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63" t="s">
        <v>15</v>
      </c>
      <c r="L4" s="63"/>
      <c r="M4" s="75" t="s">
        <v>8</v>
      </c>
      <c r="N4" s="76"/>
      <c r="O4" s="77" t="s">
        <v>9</v>
      </c>
      <c r="P4" s="77" t="s">
        <v>18</v>
      </c>
      <c r="Q4" s="63" t="s">
        <v>25</v>
      </c>
      <c r="R4" s="63" t="s">
        <v>20</v>
      </c>
      <c r="T4" s="63" t="s">
        <v>25</v>
      </c>
      <c r="U4" s="63" t="s">
        <v>20</v>
      </c>
    </row>
    <row r="5" spans="1:21" ht="45" customHeight="1" x14ac:dyDescent="0.25">
      <c r="A5" s="69"/>
      <c r="B5" s="50" t="s">
        <v>1</v>
      </c>
      <c r="C5" s="50" t="s">
        <v>2</v>
      </c>
      <c r="D5" s="49" t="s">
        <v>3</v>
      </c>
      <c r="E5" s="49" t="s">
        <v>12</v>
      </c>
      <c r="F5" s="49" t="s">
        <v>4</v>
      </c>
      <c r="G5" s="5" t="s">
        <v>5</v>
      </c>
      <c r="H5" s="5" t="s">
        <v>7</v>
      </c>
      <c r="I5" s="19" t="s">
        <v>19</v>
      </c>
      <c r="J5" s="74"/>
      <c r="K5" s="50" t="s">
        <v>16</v>
      </c>
      <c r="L5" s="50" t="s">
        <v>17</v>
      </c>
      <c r="M5" s="49" t="s">
        <v>13</v>
      </c>
      <c r="N5" s="50" t="s">
        <v>14</v>
      </c>
      <c r="O5" s="78"/>
      <c r="P5" s="78"/>
      <c r="Q5" s="63"/>
      <c r="R5" s="63"/>
      <c r="T5" s="63"/>
      <c r="U5" s="63"/>
    </row>
    <row r="6" spans="1:21" s="2" customFormat="1" ht="15.75" customHeight="1" x14ac:dyDescent="0.25">
      <c r="A6" s="32">
        <v>1</v>
      </c>
      <c r="B6" s="21" t="s">
        <v>74</v>
      </c>
      <c r="C6" s="21" t="s">
        <v>73</v>
      </c>
      <c r="D6" s="4" t="s">
        <v>56</v>
      </c>
      <c r="E6" s="22">
        <v>869696043525984</v>
      </c>
      <c r="F6" s="44"/>
      <c r="G6" s="4" t="s">
        <v>57</v>
      </c>
      <c r="H6" s="17" t="s">
        <v>63</v>
      </c>
      <c r="I6" s="16" t="s">
        <v>60</v>
      </c>
      <c r="J6" s="16" t="s">
        <v>62</v>
      </c>
      <c r="K6" s="32" t="s">
        <v>61</v>
      </c>
      <c r="L6" s="32"/>
      <c r="M6" s="16" t="s">
        <v>64</v>
      </c>
      <c r="N6" s="27">
        <v>220000</v>
      </c>
      <c r="O6" s="16" t="s">
        <v>65</v>
      </c>
      <c r="P6" s="16" t="s">
        <v>66</v>
      </c>
      <c r="Q6" s="28" t="s">
        <v>24</v>
      </c>
      <c r="R6" s="32" t="s">
        <v>43</v>
      </c>
      <c r="T6" s="79" t="s">
        <v>24</v>
      </c>
      <c r="U6" s="32" t="s">
        <v>27</v>
      </c>
    </row>
    <row r="7" spans="1:21" s="2" customFormat="1" ht="15.75" customHeight="1" x14ac:dyDescent="0.25">
      <c r="A7" s="32">
        <v>2</v>
      </c>
      <c r="B7" s="21" t="s">
        <v>74</v>
      </c>
      <c r="C7" s="21" t="s">
        <v>73</v>
      </c>
      <c r="D7" s="4" t="s">
        <v>58</v>
      </c>
      <c r="E7" s="22">
        <v>868345035617638</v>
      </c>
      <c r="F7" s="4"/>
      <c r="G7" s="4" t="s">
        <v>59</v>
      </c>
      <c r="H7" s="16"/>
      <c r="I7" s="24" t="s">
        <v>72</v>
      </c>
      <c r="J7" s="16" t="s">
        <v>35</v>
      </c>
      <c r="K7" s="16" t="s">
        <v>71</v>
      </c>
      <c r="L7" s="16" t="s">
        <v>70</v>
      </c>
      <c r="M7" s="16" t="s">
        <v>50</v>
      </c>
      <c r="N7" s="61" t="s">
        <v>69</v>
      </c>
      <c r="O7" s="16" t="s">
        <v>65</v>
      </c>
      <c r="P7" s="16" t="s">
        <v>66</v>
      </c>
      <c r="Q7" s="31" t="s">
        <v>26</v>
      </c>
      <c r="R7" s="32" t="s">
        <v>31</v>
      </c>
      <c r="T7" s="80"/>
      <c r="U7" s="32" t="s">
        <v>43</v>
      </c>
    </row>
    <row r="8" spans="1:21" s="2" customFormat="1" ht="15.75" customHeight="1" x14ac:dyDescent="0.25">
      <c r="A8" s="32">
        <v>3</v>
      </c>
      <c r="B8" s="21" t="s">
        <v>74</v>
      </c>
      <c r="C8" s="21" t="s">
        <v>73</v>
      </c>
      <c r="D8" s="4" t="s">
        <v>58</v>
      </c>
      <c r="E8" s="22">
        <v>864811031270080</v>
      </c>
      <c r="F8" s="4"/>
      <c r="G8" s="4" t="s">
        <v>57</v>
      </c>
      <c r="H8" s="17" t="s">
        <v>68</v>
      </c>
      <c r="I8" s="24" t="s">
        <v>60</v>
      </c>
      <c r="J8" s="16"/>
      <c r="K8" s="16" t="s">
        <v>67</v>
      </c>
      <c r="L8" s="16" t="s">
        <v>70</v>
      </c>
      <c r="M8" s="16" t="s">
        <v>50</v>
      </c>
      <c r="N8" s="62" t="s">
        <v>69</v>
      </c>
      <c r="O8" s="16" t="s">
        <v>65</v>
      </c>
      <c r="P8" s="16" t="s">
        <v>66</v>
      </c>
      <c r="Q8" s="31" t="s">
        <v>26</v>
      </c>
      <c r="R8" s="32" t="s">
        <v>31</v>
      </c>
      <c r="T8" s="80"/>
      <c r="U8" s="32" t="s">
        <v>28</v>
      </c>
    </row>
    <row r="9" spans="1:21" s="2" customFormat="1" ht="15.75" customHeight="1" x14ac:dyDescent="0.25">
      <c r="A9" s="32">
        <v>4</v>
      </c>
      <c r="B9" s="21" t="s">
        <v>76</v>
      </c>
      <c r="C9" s="21" t="s">
        <v>82</v>
      </c>
      <c r="D9" s="4" t="s">
        <v>58</v>
      </c>
      <c r="E9" s="22">
        <v>868345031029119</v>
      </c>
      <c r="F9" s="44"/>
      <c r="G9" s="4" t="s">
        <v>59</v>
      </c>
      <c r="H9" s="25"/>
      <c r="I9" s="24" t="s">
        <v>60</v>
      </c>
      <c r="J9" s="16" t="s">
        <v>78</v>
      </c>
      <c r="K9" s="16" t="s">
        <v>77</v>
      </c>
      <c r="L9" s="16" t="s">
        <v>70</v>
      </c>
      <c r="M9" s="16" t="s">
        <v>79</v>
      </c>
      <c r="N9" s="62" t="s">
        <v>69</v>
      </c>
      <c r="O9" s="16" t="s">
        <v>65</v>
      </c>
      <c r="P9" s="16" t="s">
        <v>66</v>
      </c>
      <c r="Q9" s="28" t="s">
        <v>24</v>
      </c>
      <c r="R9" s="4" t="s">
        <v>38</v>
      </c>
      <c r="T9" s="80"/>
      <c r="U9" s="32" t="s">
        <v>38</v>
      </c>
    </row>
    <row r="10" spans="1:21" s="2" customFormat="1" ht="15.75" customHeight="1" x14ac:dyDescent="0.25">
      <c r="A10" s="32">
        <v>5</v>
      </c>
      <c r="B10" s="21" t="s">
        <v>76</v>
      </c>
      <c r="C10" s="21" t="s">
        <v>82</v>
      </c>
      <c r="D10" s="4" t="s">
        <v>58</v>
      </c>
      <c r="E10" s="22">
        <v>866192037795653</v>
      </c>
      <c r="F10" s="44"/>
      <c r="G10" s="4" t="s">
        <v>59</v>
      </c>
      <c r="H10" s="25"/>
      <c r="I10" s="24" t="s">
        <v>60</v>
      </c>
      <c r="J10" s="16"/>
      <c r="K10" s="16" t="s">
        <v>67</v>
      </c>
      <c r="L10" s="16" t="s">
        <v>70</v>
      </c>
      <c r="M10" s="16" t="s">
        <v>50</v>
      </c>
      <c r="N10" s="62" t="s">
        <v>69</v>
      </c>
      <c r="O10" s="16" t="s">
        <v>65</v>
      </c>
      <c r="P10" s="16" t="s">
        <v>66</v>
      </c>
      <c r="Q10" s="31" t="s">
        <v>26</v>
      </c>
      <c r="R10" s="32" t="s">
        <v>31</v>
      </c>
      <c r="T10" s="80"/>
      <c r="U10" s="32" t="s">
        <v>44</v>
      </c>
    </row>
    <row r="11" spans="1:21" s="2" customFormat="1" ht="15.75" customHeight="1" x14ac:dyDescent="0.25">
      <c r="A11" s="32">
        <v>6</v>
      </c>
      <c r="B11" s="21" t="s">
        <v>76</v>
      </c>
      <c r="C11" s="21" t="s">
        <v>82</v>
      </c>
      <c r="D11" s="4" t="s">
        <v>75</v>
      </c>
      <c r="E11" s="22">
        <v>868183033802989</v>
      </c>
      <c r="F11" s="4"/>
      <c r="G11" s="4" t="s">
        <v>59</v>
      </c>
      <c r="H11" s="4"/>
      <c r="I11" s="16" t="s">
        <v>72</v>
      </c>
      <c r="J11" s="16" t="s">
        <v>80</v>
      </c>
      <c r="K11" s="47" t="s">
        <v>81</v>
      </c>
      <c r="L11" s="16"/>
      <c r="M11" s="16" t="s">
        <v>83</v>
      </c>
      <c r="N11" s="16"/>
      <c r="O11" s="16" t="s">
        <v>65</v>
      </c>
      <c r="P11" s="16" t="s">
        <v>66</v>
      </c>
      <c r="Q11" s="28" t="s">
        <v>26</v>
      </c>
      <c r="R11" s="4" t="s">
        <v>31</v>
      </c>
      <c r="T11" s="81"/>
      <c r="U11" s="32" t="s">
        <v>37</v>
      </c>
    </row>
    <row r="12" spans="1:21" s="18" customFormat="1" ht="15.75" customHeight="1" x14ac:dyDescent="0.25">
      <c r="A12" s="32">
        <v>7</v>
      </c>
      <c r="B12" s="21"/>
      <c r="C12" s="21"/>
      <c r="D12" s="4"/>
      <c r="E12" s="22"/>
      <c r="F12" s="4"/>
      <c r="G12" s="4"/>
      <c r="H12" s="16"/>
      <c r="I12" s="24"/>
      <c r="J12" s="16"/>
      <c r="K12" s="16"/>
      <c r="L12" s="16"/>
      <c r="M12" s="16"/>
      <c r="N12" s="27"/>
      <c r="O12" s="16"/>
      <c r="P12" s="16"/>
      <c r="Q12" s="31"/>
      <c r="R12" s="32"/>
      <c r="T12" s="79" t="s">
        <v>26</v>
      </c>
      <c r="U12" s="32" t="s">
        <v>30</v>
      </c>
    </row>
    <row r="13" spans="1:21" s="2" customFormat="1" ht="15.75" customHeight="1" x14ac:dyDescent="0.25">
      <c r="A13" s="32">
        <v>8</v>
      </c>
      <c r="B13" s="21"/>
      <c r="C13" s="21"/>
      <c r="D13" s="4"/>
      <c r="E13" s="22"/>
      <c r="F13" s="4"/>
      <c r="G13" s="4"/>
      <c r="H13" s="17"/>
      <c r="I13" s="24"/>
      <c r="J13" s="16"/>
      <c r="K13" s="16"/>
      <c r="L13" s="16"/>
      <c r="M13" s="16"/>
      <c r="N13" s="27"/>
      <c r="O13" s="16"/>
      <c r="P13" s="16"/>
      <c r="Q13" s="31"/>
      <c r="R13" s="32"/>
      <c r="T13" s="80"/>
      <c r="U13" s="32" t="s">
        <v>47</v>
      </c>
    </row>
    <row r="14" spans="1:21" s="2" customFormat="1" ht="15.75" customHeight="1" x14ac:dyDescent="0.25">
      <c r="A14" s="32">
        <v>9</v>
      </c>
      <c r="B14" s="21"/>
      <c r="C14" s="21"/>
      <c r="D14" s="4"/>
      <c r="E14" s="22"/>
      <c r="F14" s="4"/>
      <c r="G14" s="4"/>
      <c r="H14" s="16"/>
      <c r="I14" s="24"/>
      <c r="J14" s="16"/>
      <c r="K14" s="24"/>
      <c r="L14" s="16"/>
      <c r="M14" s="16"/>
      <c r="N14" s="16"/>
      <c r="O14" s="16"/>
      <c r="P14" s="16"/>
      <c r="Q14" s="31"/>
      <c r="R14" s="32"/>
      <c r="T14" s="80"/>
      <c r="U14" s="32" t="s">
        <v>46</v>
      </c>
    </row>
    <row r="15" spans="1:21" ht="16.5" x14ac:dyDescent="0.25">
      <c r="A15" s="32">
        <v>10</v>
      </c>
      <c r="B15" s="21"/>
      <c r="C15" s="21"/>
      <c r="D15" s="16"/>
      <c r="E15" s="34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1"/>
      <c r="R15" s="33"/>
      <c r="T15" s="80"/>
      <c r="U15" s="32" t="s">
        <v>31</v>
      </c>
    </row>
    <row r="16" spans="1:21" ht="16.5" x14ac:dyDescent="0.25">
      <c r="A16" s="32">
        <v>11</v>
      </c>
      <c r="B16" s="21"/>
      <c r="C16" s="21"/>
      <c r="D16" s="16"/>
      <c r="E16" s="3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1"/>
      <c r="R16" s="33"/>
      <c r="T16" s="81"/>
      <c r="U16" s="32" t="s">
        <v>32</v>
      </c>
    </row>
    <row r="17" spans="1:21" ht="16.5" x14ac:dyDescent="0.25">
      <c r="A17" s="32">
        <v>12</v>
      </c>
      <c r="B17" s="21"/>
      <c r="C17" s="21"/>
      <c r="D17" s="16"/>
      <c r="E17" s="34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1"/>
      <c r="R17" s="33"/>
      <c r="T17" s="47"/>
      <c r="U17" s="47"/>
    </row>
    <row r="18" spans="1:21" ht="16.5" x14ac:dyDescent="0.25">
      <c r="A18" s="32">
        <v>13</v>
      </c>
      <c r="B18" s="21"/>
      <c r="C18" s="21"/>
      <c r="D18" s="16"/>
      <c r="E18" s="34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1"/>
      <c r="R18" s="33"/>
      <c r="T18" s="48"/>
      <c r="U18" s="48"/>
    </row>
    <row r="19" spans="1:21" ht="16.5" x14ac:dyDescent="0.25">
      <c r="A19" s="32">
        <v>14</v>
      </c>
      <c r="B19" s="35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1"/>
      <c r="R19" s="33"/>
      <c r="T19" s="44" t="s">
        <v>40</v>
      </c>
      <c r="U19" s="4" t="s">
        <v>21</v>
      </c>
    </row>
    <row r="20" spans="1:21" ht="16.5" x14ac:dyDescent="0.25">
      <c r="A20" s="32">
        <v>15</v>
      </c>
      <c r="B20" s="35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1"/>
      <c r="R20" s="33"/>
      <c r="T20" s="4" t="s">
        <v>23</v>
      </c>
      <c r="U20" s="4">
        <f>COUNTIF($Q$6:$Q$55,"PM")</f>
        <v>4</v>
      </c>
    </row>
    <row r="21" spans="1:21" ht="16.5" x14ac:dyDescent="0.25">
      <c r="A21" s="32">
        <v>16</v>
      </c>
      <c r="B21" s="35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1"/>
      <c r="R21" s="33"/>
      <c r="T21" s="4" t="s">
        <v>22</v>
      </c>
      <c r="U21" s="4">
        <f>COUNTIF($Q$6:$Q$56,"PC")</f>
        <v>2</v>
      </c>
    </row>
    <row r="22" spans="1:21" ht="16.5" x14ac:dyDescent="0.25">
      <c r="A22" s="32">
        <v>17</v>
      </c>
      <c r="B22" s="35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1"/>
      <c r="R22" s="33"/>
      <c r="T22" s="44" t="s">
        <v>41</v>
      </c>
      <c r="U22" s="4">
        <f>SUM(U20:U21)</f>
        <v>6</v>
      </c>
    </row>
    <row r="23" spans="1:21" ht="16.5" x14ac:dyDescent="0.25">
      <c r="A23" s="32">
        <v>18</v>
      </c>
      <c r="B23" s="35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1"/>
      <c r="R23" s="33"/>
      <c r="T23" s="48"/>
      <c r="U23" s="48"/>
    </row>
    <row r="24" spans="1:21" ht="16.5" x14ac:dyDescent="0.25">
      <c r="A24" s="32">
        <v>19</v>
      </c>
      <c r="B24" s="35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1"/>
      <c r="R24" s="33"/>
      <c r="T24" s="48"/>
      <c r="U24" s="48"/>
    </row>
    <row r="25" spans="1:21" ht="16.5" x14ac:dyDescent="0.25">
      <c r="A25" s="32">
        <v>20</v>
      </c>
      <c r="B25" s="35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1"/>
      <c r="R25" s="33"/>
      <c r="T25" s="44" t="s">
        <v>20</v>
      </c>
      <c r="U25" s="4" t="s">
        <v>21</v>
      </c>
    </row>
    <row r="26" spans="1:21" ht="16.5" x14ac:dyDescent="0.25">
      <c r="A26" s="32">
        <v>21</v>
      </c>
      <c r="B26" s="35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1"/>
      <c r="R26" s="33"/>
      <c r="T26" s="32" t="s">
        <v>33</v>
      </c>
      <c r="U26" s="4">
        <f>COUNTIF($R$6:$R$55,"MCU")</f>
        <v>0</v>
      </c>
    </row>
    <row r="27" spans="1:21" ht="16.5" x14ac:dyDescent="0.25">
      <c r="A27" s="32">
        <v>22</v>
      </c>
      <c r="B27" s="35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1"/>
      <c r="R27" s="33"/>
      <c r="T27" s="32" t="s">
        <v>42</v>
      </c>
      <c r="U27" s="4">
        <f>COUNTIF($R$6:$R$55,"GSM")</f>
        <v>1</v>
      </c>
    </row>
    <row r="28" spans="1:21" ht="16.5" x14ac:dyDescent="0.25">
      <c r="A28" s="32">
        <v>23</v>
      </c>
      <c r="B28" s="35"/>
      <c r="C28" s="35"/>
      <c r="D28" s="4"/>
      <c r="E28" s="22"/>
      <c r="F28" s="4"/>
      <c r="G28" s="4"/>
      <c r="H28" s="16"/>
      <c r="I28" s="17"/>
      <c r="J28" s="36"/>
      <c r="K28" s="16"/>
      <c r="L28" s="16"/>
      <c r="M28" s="36"/>
      <c r="N28" s="36"/>
      <c r="O28" s="36"/>
      <c r="P28" s="36"/>
      <c r="Q28" s="28"/>
      <c r="R28" s="33"/>
      <c r="T28" s="32" t="s">
        <v>34</v>
      </c>
      <c r="U28" s="4">
        <f>COUNTIF($R$6:$R$55,"GPS")</f>
        <v>0</v>
      </c>
    </row>
    <row r="29" spans="1:21" ht="16.5" x14ac:dyDescent="0.25">
      <c r="A29" s="32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1"/>
      <c r="R29" s="33"/>
      <c r="T29" s="32" t="s">
        <v>39</v>
      </c>
      <c r="U29" s="4">
        <f>COUNTIF($R$6:$R$55,"NG")</f>
        <v>1</v>
      </c>
    </row>
    <row r="30" spans="1:21" ht="16.5" x14ac:dyDescent="0.25">
      <c r="A30" s="32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1"/>
      <c r="R30" s="33"/>
      <c r="T30" s="32" t="s">
        <v>45</v>
      </c>
      <c r="U30" s="4">
        <f>COUNTIF($R$6:$R$56,"ACC")</f>
        <v>0</v>
      </c>
    </row>
    <row r="31" spans="1:21" ht="16.5" x14ac:dyDescent="0.25">
      <c r="A31" s="32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1"/>
      <c r="R31" s="33"/>
      <c r="T31" s="32" t="s">
        <v>29</v>
      </c>
      <c r="U31" s="4">
        <f>COUNTIF($R$6:$R$55,"LK")</f>
        <v>0</v>
      </c>
    </row>
    <row r="32" spans="1:21" ht="16.5" x14ac:dyDescent="0.25">
      <c r="A32" s="32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1"/>
      <c r="R32" s="33"/>
      <c r="T32" s="32" t="s">
        <v>35</v>
      </c>
      <c r="U32" s="4">
        <f>COUNTIF($R$6:$R$55,"MCH")</f>
        <v>0</v>
      </c>
    </row>
    <row r="33" spans="1:21" ht="16.5" x14ac:dyDescent="0.25">
      <c r="A33" s="32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1"/>
      <c r="R33" s="33"/>
      <c r="T33" s="32" t="s">
        <v>48</v>
      </c>
      <c r="U33" s="4">
        <f>COUNTIF($R$6:$R$55,"SF")</f>
        <v>0</v>
      </c>
    </row>
    <row r="34" spans="1:21" ht="16.5" x14ac:dyDescent="0.25">
      <c r="A34" s="32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1"/>
      <c r="R34" s="33"/>
      <c r="T34" s="32" t="s">
        <v>49</v>
      </c>
      <c r="U34" s="4">
        <f>COUNTIF($R$6:$R$55,"RTB")</f>
        <v>0</v>
      </c>
    </row>
    <row r="35" spans="1:21" ht="16.5" x14ac:dyDescent="0.25">
      <c r="A35" s="32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1"/>
      <c r="R35" s="33"/>
      <c r="T35" s="32" t="s">
        <v>50</v>
      </c>
      <c r="U35" s="4">
        <f>COUNTIF($R$6:$R$55,"NCFW")</f>
        <v>4</v>
      </c>
    </row>
    <row r="36" spans="1:21" ht="16.5" x14ac:dyDescent="0.25">
      <c r="A36" s="32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1"/>
      <c r="R36" s="33"/>
      <c r="T36" s="32" t="s">
        <v>36</v>
      </c>
      <c r="U36" s="4">
        <f>COUNTIF($R$6:$R$55,"KL")</f>
        <v>0</v>
      </c>
    </row>
    <row r="37" spans="1:21" ht="16.5" x14ac:dyDescent="0.25">
      <c r="A37" s="32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1"/>
      <c r="R37" s="33"/>
      <c r="T37" s="44" t="s">
        <v>41</v>
      </c>
      <c r="U37" s="4">
        <f>SUM(U26:U36)</f>
        <v>6</v>
      </c>
    </row>
    <row r="38" spans="1:21" ht="16.5" x14ac:dyDescent="0.25">
      <c r="A38" s="32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1"/>
      <c r="R38" s="33"/>
    </row>
    <row r="39" spans="1:21" ht="16.5" x14ac:dyDescent="0.25">
      <c r="A39" s="32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1"/>
      <c r="R39" s="33"/>
    </row>
    <row r="40" spans="1:21" ht="16.5" x14ac:dyDescent="0.25">
      <c r="A40" s="32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1"/>
      <c r="R40" s="33"/>
    </row>
    <row r="41" spans="1:21" ht="16.5" x14ac:dyDescent="0.25">
      <c r="A41" s="32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1"/>
      <c r="R41" s="33"/>
    </row>
    <row r="42" spans="1:21" ht="16.5" x14ac:dyDescent="0.25">
      <c r="A42" s="32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1"/>
      <c r="R42" s="33"/>
    </row>
    <row r="43" spans="1:21" ht="16.5" x14ac:dyDescent="0.25">
      <c r="A43" s="32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1"/>
      <c r="R43" s="33"/>
    </row>
    <row r="44" spans="1:21" ht="16.5" x14ac:dyDescent="0.25">
      <c r="A44" s="32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1"/>
      <c r="R44" s="33"/>
    </row>
    <row r="45" spans="1:21" ht="16.5" x14ac:dyDescent="0.25">
      <c r="A45" s="32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1"/>
      <c r="R45" s="33"/>
    </row>
    <row r="46" spans="1:21" ht="16.5" x14ac:dyDescent="0.25">
      <c r="A46" s="32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1"/>
      <c r="R46" s="33"/>
    </row>
    <row r="47" spans="1:21" ht="16.5" x14ac:dyDescent="0.25">
      <c r="A47" s="32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1"/>
      <c r="R47" s="33"/>
    </row>
    <row r="48" spans="1:21" ht="16.5" x14ac:dyDescent="0.25">
      <c r="A48" s="32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1"/>
      <c r="R48" s="33"/>
    </row>
    <row r="49" spans="1:18" ht="16.5" x14ac:dyDescent="0.25">
      <c r="A49" s="32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1"/>
      <c r="R49" s="33"/>
    </row>
    <row r="50" spans="1:18" ht="16.5" x14ac:dyDescent="0.25">
      <c r="A50" s="32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1"/>
      <c r="R50" s="33"/>
    </row>
    <row r="51" spans="1:18" ht="16.5" x14ac:dyDescent="0.25">
      <c r="A51" s="32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1"/>
      <c r="R51" s="33"/>
    </row>
    <row r="52" spans="1:18" ht="16.5" x14ac:dyDescent="0.25">
      <c r="A52" s="32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1"/>
      <c r="R52" s="33"/>
    </row>
    <row r="53" spans="1:18" ht="16.5" x14ac:dyDescent="0.25">
      <c r="A53" s="32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1"/>
      <c r="R53" s="33"/>
    </row>
    <row r="54" spans="1:18" ht="16.5" x14ac:dyDescent="0.25">
      <c r="A54" s="32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1"/>
      <c r="R54" s="33"/>
    </row>
    <row r="55" spans="1:18" ht="16.5" x14ac:dyDescent="0.25">
      <c r="A55" s="32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1"/>
      <c r="R55" s="33"/>
    </row>
    <row r="56" spans="1:18" ht="16.5" x14ac:dyDescent="0.25">
      <c r="A56" s="32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1"/>
      <c r="R56" s="33"/>
    </row>
    <row r="57" spans="1:18" ht="16.5" x14ac:dyDescent="0.25">
      <c r="A57" s="32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1"/>
      <c r="R57" s="33"/>
    </row>
    <row r="58" spans="1:18" ht="16.5" x14ac:dyDescent="0.25">
      <c r="A58" s="32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1"/>
      <c r="R58" s="33"/>
    </row>
    <row r="59" spans="1:18" ht="16.5" x14ac:dyDescent="0.25">
      <c r="A59" s="32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1"/>
      <c r="R59" s="33"/>
    </row>
    <row r="60" spans="1:18" ht="16.5" x14ac:dyDescent="0.25">
      <c r="A60" s="32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1"/>
      <c r="R60" s="33"/>
    </row>
    <row r="61" spans="1:18" ht="16.5" x14ac:dyDescent="0.25">
      <c r="A61" s="32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1"/>
      <c r="R61" s="33"/>
    </row>
    <row r="62" spans="1:18" ht="16.5" x14ac:dyDescent="0.25">
      <c r="A62" s="32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1"/>
      <c r="R62" s="33"/>
    </row>
    <row r="63" spans="1:18" ht="16.5" x14ac:dyDescent="0.25">
      <c r="A63" s="32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1"/>
      <c r="R63" s="33"/>
    </row>
    <row r="64" spans="1:18" ht="16.5" x14ac:dyDescent="0.25">
      <c r="A64" s="32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1"/>
      <c r="R64" s="33"/>
    </row>
    <row r="65" spans="1:18" ht="16.5" x14ac:dyDescent="0.25">
      <c r="A65" s="32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1"/>
      <c r="R65" s="33"/>
    </row>
    <row r="66" spans="1:18" ht="16.5" x14ac:dyDescent="0.25">
      <c r="A66" s="32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1"/>
      <c r="R66" s="33"/>
    </row>
    <row r="67" spans="1:18" ht="16.5" x14ac:dyDescent="0.25">
      <c r="A67" s="32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1"/>
      <c r="R67" s="33"/>
    </row>
    <row r="68" spans="1:18" ht="16.5" x14ac:dyDescent="0.25">
      <c r="A68" s="32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1"/>
      <c r="R68" s="33"/>
    </row>
    <row r="69" spans="1:18" ht="16.5" x14ac:dyDescent="0.25">
      <c r="A69" s="32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1"/>
      <c r="R69" s="33"/>
    </row>
    <row r="70" spans="1:18" ht="16.5" x14ac:dyDescent="0.25">
      <c r="A70" s="32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1"/>
      <c r="R70" s="33"/>
    </row>
    <row r="71" spans="1:18" ht="16.5" x14ac:dyDescent="0.25">
      <c r="A71" s="32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1"/>
      <c r="R71" s="33"/>
    </row>
    <row r="72" spans="1:18" ht="16.5" x14ac:dyDescent="0.25">
      <c r="A72" s="32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1"/>
      <c r="R72" s="33"/>
    </row>
    <row r="73" spans="1:18" ht="16.5" x14ac:dyDescent="0.25">
      <c r="A73" s="32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1"/>
      <c r="R73" s="33"/>
    </row>
    <row r="74" spans="1:18" ht="16.5" x14ac:dyDescent="0.25">
      <c r="A74" s="32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1"/>
      <c r="R74" s="33"/>
    </row>
    <row r="75" spans="1:18" ht="16.5" x14ac:dyDescent="0.25">
      <c r="A75" s="32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1"/>
      <c r="R75" s="33"/>
    </row>
    <row r="76" spans="1:18" ht="16.5" x14ac:dyDescent="0.25">
      <c r="A76" s="32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1"/>
      <c r="R76" s="33"/>
    </row>
    <row r="77" spans="1:18" ht="16.5" x14ac:dyDescent="0.25">
      <c r="A77" s="32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1"/>
      <c r="R77" s="33"/>
    </row>
    <row r="78" spans="1:18" ht="16.5" x14ac:dyDescent="0.25">
      <c r="A78" s="32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1"/>
      <c r="R78" s="33"/>
    </row>
    <row r="79" spans="1:18" ht="16.5" x14ac:dyDescent="0.25">
      <c r="A79" s="32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1"/>
      <c r="R79" s="33"/>
    </row>
    <row r="80" spans="1:18" ht="16.5" x14ac:dyDescent="0.25">
      <c r="A80" s="32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1"/>
      <c r="R80" s="33"/>
    </row>
    <row r="81" spans="1:18" ht="16.5" x14ac:dyDescent="0.25">
      <c r="A81" s="32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1"/>
      <c r="R81" s="33"/>
    </row>
    <row r="82" spans="1:18" ht="16.5" x14ac:dyDescent="0.25">
      <c r="A82" s="32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1"/>
      <c r="R82" s="33"/>
    </row>
    <row r="83" spans="1:18" ht="16.5" x14ac:dyDescent="0.25">
      <c r="A83" s="32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1"/>
      <c r="R83" s="33"/>
    </row>
    <row r="84" spans="1:18" ht="16.5" x14ac:dyDescent="0.25">
      <c r="A84" s="32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1"/>
      <c r="R84" s="33"/>
    </row>
    <row r="85" spans="1:18" ht="16.5" x14ac:dyDescent="0.25">
      <c r="A85" s="32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1"/>
      <c r="R85" s="33"/>
    </row>
    <row r="86" spans="1:18" ht="16.5" x14ac:dyDescent="0.25">
      <c r="A86" s="32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1"/>
      <c r="R86" s="33"/>
    </row>
    <row r="87" spans="1:18" ht="16.5" x14ac:dyDescent="0.25">
      <c r="A87" s="32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1"/>
      <c r="R87" s="33"/>
    </row>
    <row r="88" spans="1:18" ht="16.5" x14ac:dyDescent="0.25">
      <c r="A88" s="32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1"/>
      <c r="R88" s="33"/>
    </row>
    <row r="89" spans="1:18" ht="16.5" x14ac:dyDescent="0.25">
      <c r="A89" s="32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1"/>
      <c r="R89" s="33"/>
    </row>
    <row r="90" spans="1:18" ht="16.5" x14ac:dyDescent="0.25">
      <c r="A90" s="32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1"/>
      <c r="R90" s="33"/>
    </row>
    <row r="91" spans="1:18" ht="16.5" x14ac:dyDescent="0.25">
      <c r="A91" s="32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1"/>
      <c r="R91" s="33"/>
    </row>
    <row r="92" spans="1:18" ht="16.5" x14ac:dyDescent="0.25">
      <c r="A92" s="32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1"/>
      <c r="R92" s="33"/>
    </row>
    <row r="93" spans="1:18" ht="16.5" x14ac:dyDescent="0.25">
      <c r="A93" s="32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1"/>
      <c r="R93" s="33"/>
    </row>
    <row r="94" spans="1:18" ht="16.5" x14ac:dyDescent="0.25">
      <c r="A94" s="32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1"/>
      <c r="R94" s="33"/>
    </row>
    <row r="95" spans="1:18" ht="16.5" x14ac:dyDescent="0.25">
      <c r="A95" s="32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1"/>
      <c r="R95" s="33"/>
    </row>
    <row r="96" spans="1:18" ht="16.5" x14ac:dyDescent="0.25">
      <c r="A96" s="32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1"/>
      <c r="R96" s="33"/>
    </row>
    <row r="97" spans="1:18" ht="16.5" x14ac:dyDescent="0.25">
      <c r="A97" s="32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1"/>
      <c r="R97" s="33"/>
    </row>
    <row r="98" spans="1:18" ht="16.5" x14ac:dyDescent="0.25">
      <c r="A98" s="32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1"/>
      <c r="R98" s="33"/>
    </row>
    <row r="99" spans="1:18" ht="16.5" x14ac:dyDescent="0.25">
      <c r="A99" s="32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1"/>
      <c r="R99" s="33"/>
    </row>
    <row r="100" spans="1:18" ht="16.5" x14ac:dyDescent="0.25">
      <c r="A100" s="32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1"/>
      <c r="R100" s="33"/>
    </row>
    <row r="101" spans="1:18" ht="16.5" x14ac:dyDescent="0.25">
      <c r="A101" s="32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1"/>
      <c r="R101" s="33"/>
    </row>
    <row r="102" spans="1:18" ht="16.5" x14ac:dyDescent="0.25">
      <c r="A102" s="32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1"/>
      <c r="R102" s="33"/>
    </row>
    <row r="103" spans="1:18" ht="16.5" x14ac:dyDescent="0.25">
      <c r="A103" s="32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1"/>
      <c r="R103" s="33"/>
    </row>
    <row r="104" spans="1:18" ht="16.5" x14ac:dyDescent="0.25">
      <c r="A104" s="32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1"/>
      <c r="R104" s="33"/>
    </row>
    <row r="105" spans="1:18" ht="16.5" x14ac:dyDescent="0.25">
      <c r="A105" s="32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3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TG102SE</vt:lpstr>
      <vt:lpstr>TG102V</vt:lpstr>
      <vt:lpstr>TG102</vt:lpstr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2019-07-29T03:06:42Z</dcterms:modified>
</cp:coreProperties>
</file>