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4065" activeTab="2"/>
  </bookViews>
  <sheets>
    <sheet name="Phụ Kiện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<sst xmlns="http://schemas.openxmlformats.org/spreadsheetml/2006/main" count="1309" uniqueCount="158">
  <si>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</si>
  <si>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</si>
  <si>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</si>
  <si>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</si>
  <si>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</si>
  <si>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</si>
  <si>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</si>
  <si>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</si>
  <si>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</si>
  <si>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</si>
  <si>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</si>
  <si>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</si>
  <si>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</si>
  <si>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</si>
  <si>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</si>
  <si>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</si>
  <si>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</si>
  <si>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</si>
  <si>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</si>
  <si>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</si>
  <si>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</si>
  <si>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</si>
  <si>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</si>
  <si>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</si>
  <si>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</si>
  <si>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</si>
  <si>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</si>
  <si>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</si>
  <si>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</si>
  <si>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</si>
  <si>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</si>
  <si>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</si>
  <si>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</si>
  <si>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</si>
  <si>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</si>
  <si>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</si>
  <si>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</si>
  <si>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</si>
  <si>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</si>
  <si>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</si>
  <si>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</si>
  <si>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</si>
  <si>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</si>
  <si>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</si>
  <si>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</si>
  <si>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</si>
  <si>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</si>
  <si>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</si>
  <si>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</si>
  <si>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</si>
  <si>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</si>
  <si>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</si>
  <si>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</si>
  <si>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Còn BH</t>
  </si>
  <si>
    <t>BT</t>
  </si>
  <si>
    <t>Thể</t>
  </si>
  <si>
    <t>XỬ LÝ THIẾT BỊ BẢO HÀNH THÁNG 4 NĂM 2019</t>
  </si>
  <si>
    <t>XXỬ LÝ THIẾT BỊ BẢO HÀNH THÁNG 4 NĂM 2019</t>
  </si>
  <si>
    <t>Taris</t>
  </si>
  <si>
    <t>TG102LE</t>
  </si>
  <si>
    <t>TG102SE</t>
  </si>
  <si>
    <t>H</t>
  </si>
  <si>
    <t>125.212.203.114,16363</t>
  </si>
  <si>
    <t>124.158.005.014,16870</t>
  </si>
  <si>
    <t>LE.1.00.---02.181025</t>
  </si>
  <si>
    <t>203.162.69.75,20075</t>
  </si>
  <si>
    <t>SE.3.00.---02.180711</t>
  </si>
  <si>
    <t>Không nhận sim</t>
  </si>
  <si>
    <t>Hàn lại khay sim</t>
  </si>
  <si>
    <t>203.162.69.18,16884</t>
  </si>
  <si>
    <t>Thay khay sim</t>
  </si>
  <si>
    <t>Thiếu nắp sim</t>
  </si>
  <si>
    <t>TG102V</t>
  </si>
  <si>
    <t>SIM</t>
  </si>
  <si>
    <t>`</t>
  </si>
  <si>
    <t>203.162.69.75,20675</t>
  </si>
  <si>
    <t>Hỏng tụ nguồn</t>
  </si>
  <si>
    <t>Thay tụ nguồn</t>
  </si>
  <si>
    <t>203.162.69.75,20375</t>
  </si>
  <si>
    <t>Nạp lại FW</t>
  </si>
  <si>
    <t>124.158.005.014,16873</t>
  </si>
  <si>
    <t>Lỗi MAX3232</t>
  </si>
  <si>
    <t>W.1.00.---01.181101</t>
  </si>
  <si>
    <t>203.162.69.57,20005</t>
  </si>
  <si>
    <t>203.162.69.18,16883</t>
  </si>
  <si>
    <t>Hỏng Diode quá áp</t>
  </si>
  <si>
    <t>Thay diode quá áp</t>
  </si>
  <si>
    <t>W.1.00.---01.180629</t>
  </si>
  <si>
    <t>Lỗi GPS</t>
  </si>
  <si>
    <t>Xử lý phần cứng,nâng cấp FW</t>
  </si>
  <si>
    <t xml:space="preserve">W.1.00.---01.180629 </t>
  </si>
  <si>
    <t>Câu sim</t>
  </si>
  <si>
    <t>Thay max3232,nạp lại FW</t>
  </si>
  <si>
    <t>Dây nguồn TG102V</t>
  </si>
  <si>
    <t>SL : 01</t>
  </si>
  <si>
    <t>Dây nguồn TG102LE</t>
  </si>
  <si>
    <t>SL: 02</t>
  </si>
  <si>
    <t>Cắm lại cốt</t>
  </si>
  <si>
    <t>Đổi mới</t>
  </si>
  <si>
    <t>Hỏng cốt</t>
  </si>
  <si>
    <t>LE.1.00.---01.180710</t>
  </si>
  <si>
    <t>LE.1.00.---05.190404</t>
  </si>
  <si>
    <t>Tùng</t>
  </si>
  <si>
    <t>Thiết bị hoạt động bình thường</t>
  </si>
  <si>
    <t>LE.1.00.---04.181025</t>
  </si>
  <si>
    <t>Thiết bị không nhân Sim</t>
  </si>
  <si>
    <t>Xử lý phần cứng, nâng cấp FW</t>
  </si>
  <si>
    <t>sim</t>
  </si>
  <si>
    <t>Sim lỗi</t>
  </si>
  <si>
    <t>203.162.69.57,20003</t>
  </si>
  <si>
    <t xml:space="preserve">W.1.00.---01.181101 </t>
  </si>
  <si>
    <t>203.162.69.75,20475</t>
  </si>
  <si>
    <t>203.162.69.57,20002</t>
  </si>
  <si>
    <t>203.162.69.18,16886</t>
  </si>
  <si>
    <t>Hỏng diode quá áp</t>
  </si>
  <si>
    <t>Thay diode quá áp,nâng cấp FW</t>
  </si>
  <si>
    <t>203.162.69.18,16882</t>
  </si>
  <si>
    <t>SE.3.00.---01.120817</t>
  </si>
  <si>
    <t>Lock: 203.162.69.18,16882</t>
  </si>
  <si>
    <t>Sim</t>
  </si>
  <si>
    <t>Kiểm tra lại sim, Khay Micro Sim</t>
  </si>
  <si>
    <t>Lỗi GSM</t>
  </si>
  <si>
    <t>Lock: 203.162.69.57,10001</t>
  </si>
  <si>
    <t>SL:01</t>
  </si>
  <si>
    <t>19/04/2019</t>
  </si>
  <si>
    <t>203.162.69.57,20004</t>
  </si>
  <si>
    <t>LE.1.00.---01.180925</t>
  </si>
  <si>
    <t>Không bắn lên terminal</t>
  </si>
  <si>
    <t>Hàn lại trở gần MAX,nâng cấp FW</t>
  </si>
  <si>
    <t>Hỏng connector</t>
  </si>
  <si>
    <t>Thay connector,nâng cấp FW</t>
  </si>
  <si>
    <t>203.162.69.18,16885</t>
  </si>
  <si>
    <t>Lỗi IC giao tiếp</t>
  </si>
  <si>
    <t>Hàn lại tụ gần MAX</t>
  </si>
  <si>
    <t>LE.1.00.---01.181005</t>
  </si>
  <si>
    <t>Thay tụ gần MAX</t>
  </si>
  <si>
    <t>SE.3.00.---01.130417</t>
  </si>
  <si>
    <t>Thay Diode quá áp</t>
  </si>
  <si>
    <t>Hỏng Diode B5560C,IC Nguồn 4,4V</t>
  </si>
  <si>
    <t>203.162.69.18,16880</t>
  </si>
  <si>
    <t>Thay Diode B560C,IC nguồn 4,4V</t>
  </si>
  <si>
    <t>22/04/2019</t>
  </si>
  <si>
    <t>23/04/2019</t>
  </si>
  <si>
    <t>Lỗi khởi động</t>
  </si>
  <si>
    <t>203.162.69.71,16881</t>
  </si>
  <si>
    <t>LE.1.00.---01.180405</t>
  </si>
  <si>
    <t>125.212.203.114,16565</t>
  </si>
  <si>
    <t>VI.1.00.---01.170906</t>
  </si>
  <si>
    <t>203.162.69.57,10001</t>
  </si>
  <si>
    <t>VI.1.00.---01.180629</t>
  </si>
  <si>
    <t>Thay khay sim,nâng cấp FW</t>
  </si>
  <si>
    <t xml:space="preserve">W.1.00.---01.180320 </t>
  </si>
  <si>
    <t>112.213.84.70,20170</t>
  </si>
  <si>
    <t>Lỗi GSM do server</t>
  </si>
  <si>
    <t>W.1.00.---01.180320</t>
  </si>
  <si>
    <t>ID mới : 869627031811078</t>
  </si>
  <si>
    <t>Thay module GSM</t>
  </si>
  <si>
    <t>25/04/2019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</si>
</sst>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>
      <alignment wrapText="1"/>
    </xf>
    <xf numFmtId="0" fontId="8" fillId="0" borderId="1" xfId="0" applyFont="1" applyBorder="1" applyAlignment="1"/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H8" sqref="H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7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8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93</v>
      </c>
      <c r="E6" s="22" t="s">
        <v>94</v>
      </c>
      <c r="F6" s="4"/>
      <c r="G6" s="4"/>
      <c r="H6" s="17"/>
      <c r="I6" s="24"/>
      <c r="J6" s="16"/>
      <c r="K6" s="16"/>
      <c r="L6" s="16"/>
      <c r="M6" s="16" t="s">
        <v>97</v>
      </c>
      <c r="N6" s="27"/>
      <c r="O6" s="16" t="s">
        <v>54</v>
      </c>
      <c r="P6" s="16" t="s">
        <v>55</v>
      </c>
      <c r="Q6" s="31" t="s">
        <v>24</v>
      </c>
      <c r="R6" s="32" t="s">
        <v>37</v>
      </c>
      <c r="U6" s="7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95</v>
      </c>
      <c r="E7" s="22" t="s">
        <v>96</v>
      </c>
      <c r="F7" s="4"/>
      <c r="G7" s="4"/>
      <c r="H7" s="22"/>
      <c r="I7" s="24"/>
      <c r="J7" s="16" t="s">
        <v>99</v>
      </c>
      <c r="K7" s="16"/>
      <c r="L7" s="16"/>
      <c r="M7" s="16" t="s">
        <v>98</v>
      </c>
      <c r="N7" s="16"/>
      <c r="O7" s="16" t="s">
        <v>54</v>
      </c>
      <c r="P7" s="16" t="s">
        <v>55</v>
      </c>
      <c r="Q7" s="28" t="s">
        <v>24</v>
      </c>
      <c r="R7" s="4" t="s">
        <v>37</v>
      </c>
      <c r="U7" s="75"/>
      <c r="V7" s="32" t="s">
        <v>43</v>
      </c>
    </row>
    <row r="8" spans="1:22" s="2" customFormat="1" ht="15.75" customHeight="1" x14ac:dyDescent="0.25">
      <c r="A8" s="32">
        <v>3</v>
      </c>
      <c r="B8" s="21" t="s">
        <v>124</v>
      </c>
      <c r="C8" s="21" t="s">
        <v>141</v>
      </c>
      <c r="D8" s="4" t="s">
        <v>95</v>
      </c>
      <c r="E8" s="22" t="s">
        <v>123</v>
      </c>
      <c r="F8" s="4"/>
      <c r="G8" s="4"/>
      <c r="H8" s="22"/>
      <c r="I8" s="24"/>
      <c r="J8" s="16" t="s">
        <v>99</v>
      </c>
      <c r="K8" s="16"/>
      <c r="L8" s="16"/>
      <c r="M8" s="16"/>
      <c r="N8" s="16"/>
      <c r="O8" s="16"/>
      <c r="P8" s="16" t="s">
        <v>55</v>
      </c>
      <c r="Q8" s="28" t="s">
        <v>24</v>
      </c>
      <c r="R8" s="4" t="s">
        <v>37</v>
      </c>
      <c r="U8" s="7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3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R6" sqref="B6:R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7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8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3"/>
      <c r="K5" s="46" t="s">
        <v>16</v>
      </c>
      <c r="L5" s="46" t="s">
        <v>17</v>
      </c>
      <c r="M5" s="45" t="s">
        <v>13</v>
      </c>
      <c r="N5" s="46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72</v>
      </c>
      <c r="E6" s="22">
        <v>868926033936136</v>
      </c>
      <c r="F6" s="4"/>
      <c r="G6" s="4" t="s">
        <v>53</v>
      </c>
      <c r="H6" s="16"/>
      <c r="I6" s="24" t="s">
        <v>83</v>
      </c>
      <c r="J6" s="16"/>
      <c r="K6" s="16" t="s">
        <v>87</v>
      </c>
      <c r="L6" s="16" t="s">
        <v>82</v>
      </c>
      <c r="M6" s="16" t="s">
        <v>50</v>
      </c>
      <c r="N6" s="61" t="s">
        <v>91</v>
      </c>
      <c r="O6" s="16" t="s">
        <v>54</v>
      </c>
      <c r="P6" s="16" t="s">
        <v>55</v>
      </c>
      <c r="Q6" s="31" t="s">
        <v>26</v>
      </c>
      <c r="R6" s="32" t="s">
        <v>31</v>
      </c>
      <c r="U6" s="7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72</v>
      </c>
      <c r="E7" s="22">
        <v>868345035591015</v>
      </c>
      <c r="F7" s="4"/>
      <c r="G7" s="4" t="s">
        <v>53</v>
      </c>
      <c r="H7" s="17"/>
      <c r="I7" s="24" t="s">
        <v>83</v>
      </c>
      <c r="J7" s="16" t="s">
        <v>88</v>
      </c>
      <c r="K7" s="16" t="s">
        <v>90</v>
      </c>
      <c r="L7" s="16" t="s">
        <v>82</v>
      </c>
      <c r="M7" s="16" t="s">
        <v>89</v>
      </c>
      <c r="N7" s="61" t="s">
        <v>91</v>
      </c>
      <c r="O7" s="16" t="s">
        <v>54</v>
      </c>
      <c r="P7" s="16" t="s">
        <v>55</v>
      </c>
      <c r="Q7" s="31" t="s">
        <v>24</v>
      </c>
      <c r="R7" s="32" t="s">
        <v>37</v>
      </c>
      <c r="U7" s="75"/>
      <c r="V7" s="32" t="s">
        <v>43</v>
      </c>
    </row>
    <row r="8" spans="1:22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72</v>
      </c>
      <c r="E8" s="22">
        <v>868926033962124</v>
      </c>
      <c r="F8" s="4"/>
      <c r="G8" s="4" t="s">
        <v>53</v>
      </c>
      <c r="H8" s="25"/>
      <c r="I8" s="24" t="s">
        <v>83</v>
      </c>
      <c r="J8" s="16" t="s">
        <v>88</v>
      </c>
      <c r="K8" s="16" t="s">
        <v>87</v>
      </c>
      <c r="L8" s="16" t="s">
        <v>82</v>
      </c>
      <c r="M8" s="16" t="s">
        <v>89</v>
      </c>
      <c r="N8" s="61" t="s">
        <v>91</v>
      </c>
      <c r="O8" s="16" t="s">
        <v>54</v>
      </c>
      <c r="P8" s="16" t="s">
        <v>55</v>
      </c>
      <c r="Q8" s="31" t="s">
        <v>24</v>
      </c>
      <c r="R8" s="32" t="s">
        <v>37</v>
      </c>
      <c r="U8" s="75"/>
      <c r="V8" s="32" t="s">
        <v>28</v>
      </c>
    </row>
    <row r="9" spans="1:22" s="2" customFormat="1" ht="15.75" customHeight="1" x14ac:dyDescent="0.25">
      <c r="A9" s="32">
        <v>4</v>
      </c>
      <c r="B9" s="21">
        <v>43500</v>
      </c>
      <c r="C9" s="21">
        <v>43589</v>
      </c>
      <c r="D9" s="4" t="s">
        <v>72</v>
      </c>
      <c r="E9" s="22">
        <v>864811036932098</v>
      </c>
      <c r="F9" s="4"/>
      <c r="G9" s="4" t="s">
        <v>53</v>
      </c>
      <c r="H9" s="25"/>
      <c r="I9" s="24" t="s">
        <v>83</v>
      </c>
      <c r="J9" s="16"/>
      <c r="K9" s="16" t="s">
        <v>82</v>
      </c>
      <c r="L9" s="16"/>
      <c r="M9" s="16" t="s">
        <v>79</v>
      </c>
      <c r="N9" s="61" t="s">
        <v>91</v>
      </c>
      <c r="O9" s="16" t="s">
        <v>54</v>
      </c>
      <c r="P9" s="16" t="s">
        <v>55</v>
      </c>
      <c r="Q9" s="31" t="s">
        <v>26</v>
      </c>
      <c r="R9" s="32" t="s">
        <v>31</v>
      </c>
      <c r="U9" s="75"/>
      <c r="V9" s="32" t="s">
        <v>38</v>
      </c>
    </row>
    <row r="10" spans="1:22" s="2" customFormat="1" ht="15.75" customHeight="1" x14ac:dyDescent="0.25">
      <c r="A10" s="32">
        <v>5</v>
      </c>
      <c r="B10" s="21">
        <v>43712</v>
      </c>
      <c r="C10" s="21">
        <v>43803</v>
      </c>
      <c r="D10" s="4" t="s">
        <v>72</v>
      </c>
      <c r="E10" s="22">
        <v>864811036990302</v>
      </c>
      <c r="F10" s="44"/>
      <c r="G10" s="4" t="s">
        <v>53</v>
      </c>
      <c r="H10" s="25"/>
      <c r="I10" s="25" t="s">
        <v>69</v>
      </c>
      <c r="J10" s="16"/>
      <c r="K10" s="16" t="s">
        <v>82</v>
      </c>
      <c r="L10" s="16"/>
      <c r="M10" s="16" t="s">
        <v>70</v>
      </c>
      <c r="N10" s="61" t="s">
        <v>91</v>
      </c>
      <c r="O10" s="16" t="s">
        <v>54</v>
      </c>
      <c r="P10" s="16" t="s">
        <v>55</v>
      </c>
      <c r="Q10" s="31" t="s">
        <v>26</v>
      </c>
      <c r="R10" s="32" t="s">
        <v>31</v>
      </c>
      <c r="U10" s="75"/>
      <c r="V10" s="32" t="s">
        <v>44</v>
      </c>
    </row>
    <row r="11" spans="1:22" s="2" customFormat="1" ht="15.75" customHeight="1" x14ac:dyDescent="0.25">
      <c r="A11" s="32">
        <v>6</v>
      </c>
      <c r="B11" s="21">
        <v>43712</v>
      </c>
      <c r="C11" s="21">
        <v>43803</v>
      </c>
      <c r="D11" s="4" t="s">
        <v>72</v>
      </c>
      <c r="E11" s="22">
        <v>866192037785514</v>
      </c>
      <c r="F11" s="4" t="s">
        <v>107</v>
      </c>
      <c r="G11" s="4" t="s">
        <v>53</v>
      </c>
      <c r="H11" s="16" t="s">
        <v>108</v>
      </c>
      <c r="I11" s="17" t="s">
        <v>109</v>
      </c>
      <c r="J11" s="16"/>
      <c r="K11" s="16" t="s">
        <v>110</v>
      </c>
      <c r="L11" s="16"/>
      <c r="M11" s="16" t="s">
        <v>70</v>
      </c>
      <c r="N11" s="61" t="s">
        <v>91</v>
      </c>
      <c r="O11" s="16" t="s">
        <v>54</v>
      </c>
      <c r="P11" s="16" t="s">
        <v>55</v>
      </c>
      <c r="Q11" s="31" t="s">
        <v>26</v>
      </c>
      <c r="R11" s="32" t="s">
        <v>31</v>
      </c>
      <c r="U11" s="76"/>
      <c r="V11" s="32" t="s">
        <v>37</v>
      </c>
    </row>
    <row r="12" spans="1:22" s="18" customFormat="1" ht="15.75" customHeight="1" x14ac:dyDescent="0.25">
      <c r="A12" s="32">
        <v>7</v>
      </c>
      <c r="B12" s="21">
        <v>43712</v>
      </c>
      <c r="C12" s="21">
        <v>43803</v>
      </c>
      <c r="D12" s="4" t="s">
        <v>72</v>
      </c>
      <c r="E12" s="22">
        <v>868926033920544</v>
      </c>
      <c r="F12" s="44"/>
      <c r="G12" s="4" t="s">
        <v>53</v>
      </c>
      <c r="H12" s="16"/>
      <c r="I12" s="16" t="s">
        <v>83</v>
      </c>
      <c r="J12" s="16"/>
      <c r="K12" s="16" t="s">
        <v>110</v>
      </c>
      <c r="L12" s="16"/>
      <c r="M12" s="16" t="s">
        <v>70</v>
      </c>
      <c r="N12" s="61" t="s">
        <v>91</v>
      </c>
      <c r="O12" s="16" t="s">
        <v>54</v>
      </c>
      <c r="P12" s="16" t="s">
        <v>55</v>
      </c>
      <c r="Q12" s="31" t="s">
        <v>26</v>
      </c>
      <c r="R12" s="32" t="s">
        <v>31</v>
      </c>
      <c r="U12" s="7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>
        <v>43712</v>
      </c>
      <c r="C13" s="21">
        <v>43803</v>
      </c>
      <c r="D13" s="4" t="s">
        <v>72</v>
      </c>
      <c r="E13" s="22">
        <v>868926033936334</v>
      </c>
      <c r="F13" s="44"/>
      <c r="G13" s="4" t="s">
        <v>53</v>
      </c>
      <c r="H13" s="26"/>
      <c r="I13" s="26" t="s">
        <v>111</v>
      </c>
      <c r="J13" s="26"/>
      <c r="K13" s="16" t="s">
        <v>110</v>
      </c>
      <c r="L13" s="16"/>
      <c r="M13" s="16" t="s">
        <v>70</v>
      </c>
      <c r="N13" s="61" t="s">
        <v>91</v>
      </c>
      <c r="O13" s="16" t="s">
        <v>54</v>
      </c>
      <c r="P13" s="16" t="s">
        <v>55</v>
      </c>
      <c r="Q13" s="31" t="s">
        <v>26</v>
      </c>
      <c r="R13" s="32" t="s">
        <v>31</v>
      </c>
      <c r="U13" s="75"/>
      <c r="V13" s="32" t="s">
        <v>47</v>
      </c>
    </row>
    <row r="14" spans="1:22" s="57" customFormat="1" ht="15.75" customHeight="1" x14ac:dyDescent="0.25">
      <c r="A14" s="52">
        <v>9</v>
      </c>
      <c r="B14" s="21">
        <v>43712</v>
      </c>
      <c r="C14" s="21">
        <v>43803</v>
      </c>
      <c r="D14" s="4" t="s">
        <v>72</v>
      </c>
      <c r="E14" s="22">
        <v>868926033981819</v>
      </c>
      <c r="F14" s="44"/>
      <c r="G14" s="4" t="s">
        <v>53</v>
      </c>
      <c r="H14" s="51"/>
      <c r="I14" s="16" t="s">
        <v>112</v>
      </c>
      <c r="J14" s="51"/>
      <c r="K14" s="16" t="s">
        <v>110</v>
      </c>
      <c r="L14" s="51"/>
      <c r="M14" s="16" t="s">
        <v>70</v>
      </c>
      <c r="N14" s="61" t="s">
        <v>91</v>
      </c>
      <c r="O14" s="16" t="s">
        <v>54</v>
      </c>
      <c r="P14" s="16" t="s">
        <v>55</v>
      </c>
      <c r="Q14" s="31" t="s">
        <v>26</v>
      </c>
      <c r="R14" s="32" t="s">
        <v>31</v>
      </c>
      <c r="U14" s="75"/>
      <c r="V14" s="52" t="s">
        <v>46</v>
      </c>
    </row>
    <row r="15" spans="1:22" ht="16.5" x14ac:dyDescent="0.25">
      <c r="A15" s="32">
        <v>10</v>
      </c>
      <c r="B15" s="21">
        <v>43712</v>
      </c>
      <c r="C15" s="21">
        <v>43803</v>
      </c>
      <c r="D15" s="4" t="s">
        <v>72</v>
      </c>
      <c r="E15" s="22">
        <v>868926033955128</v>
      </c>
      <c r="F15" s="44"/>
      <c r="G15" s="4" t="s">
        <v>53</v>
      </c>
      <c r="H15" s="16"/>
      <c r="I15" s="27" t="s">
        <v>83</v>
      </c>
      <c r="J15" s="16"/>
      <c r="K15" s="16" t="s">
        <v>110</v>
      </c>
      <c r="L15" s="16"/>
      <c r="M15" s="16" t="s">
        <v>70</v>
      </c>
      <c r="N15" s="61" t="s">
        <v>91</v>
      </c>
      <c r="O15" s="16" t="s">
        <v>54</v>
      </c>
      <c r="P15" s="16" t="s">
        <v>55</v>
      </c>
      <c r="Q15" s="31" t="s">
        <v>26</v>
      </c>
      <c r="R15" s="32" t="s">
        <v>31</v>
      </c>
      <c r="U15" s="75"/>
      <c r="V15" s="32" t="s">
        <v>31</v>
      </c>
    </row>
    <row r="16" spans="1:22" ht="16.5" x14ac:dyDescent="0.25">
      <c r="A16" s="32">
        <v>11</v>
      </c>
      <c r="B16" s="21">
        <v>43742</v>
      </c>
      <c r="C16" s="21" t="s">
        <v>141</v>
      </c>
      <c r="D16" s="16" t="s">
        <v>72</v>
      </c>
      <c r="E16" s="22">
        <v>864811036931843</v>
      </c>
      <c r="F16" s="16" t="s">
        <v>119</v>
      </c>
      <c r="G16" s="63" t="s">
        <v>53</v>
      </c>
      <c r="H16" s="16" t="s">
        <v>120</v>
      </c>
      <c r="I16" s="16" t="s">
        <v>118</v>
      </c>
      <c r="J16" s="16" t="s">
        <v>121</v>
      </c>
      <c r="K16" s="16" t="s">
        <v>87</v>
      </c>
      <c r="L16" s="16" t="s">
        <v>110</v>
      </c>
      <c r="M16" s="16" t="s">
        <v>70</v>
      </c>
      <c r="N16" s="61" t="s">
        <v>91</v>
      </c>
      <c r="O16" s="16" t="s">
        <v>54</v>
      </c>
      <c r="P16" s="16" t="s">
        <v>102</v>
      </c>
      <c r="Q16" s="31" t="s">
        <v>24</v>
      </c>
      <c r="R16" s="4" t="s">
        <v>43</v>
      </c>
      <c r="U16" s="76"/>
      <c r="V16" s="32" t="s">
        <v>32</v>
      </c>
    </row>
    <row r="17" spans="1:22" ht="16.5" x14ac:dyDescent="0.25">
      <c r="A17" s="32">
        <v>12</v>
      </c>
      <c r="B17" s="21" t="s">
        <v>124</v>
      </c>
      <c r="C17" s="21" t="s">
        <v>142</v>
      </c>
      <c r="D17" s="4" t="s">
        <v>72</v>
      </c>
      <c r="E17" s="22">
        <v>868926033924371</v>
      </c>
      <c r="F17" s="44"/>
      <c r="G17" s="4" t="s">
        <v>53</v>
      </c>
      <c r="H17" s="16"/>
      <c r="I17" s="16" t="s">
        <v>125</v>
      </c>
      <c r="J17" s="16"/>
      <c r="K17" s="16" t="s">
        <v>110</v>
      </c>
      <c r="L17" s="16"/>
      <c r="M17" s="16" t="s">
        <v>79</v>
      </c>
      <c r="N17" s="61" t="s">
        <v>91</v>
      </c>
      <c r="O17" s="16" t="s">
        <v>54</v>
      </c>
      <c r="P17" s="16" t="s">
        <v>55</v>
      </c>
      <c r="Q17" s="31" t="s">
        <v>26</v>
      </c>
      <c r="R17" s="32" t="s">
        <v>31</v>
      </c>
      <c r="U17" s="47"/>
      <c r="V17" s="47"/>
    </row>
    <row r="18" spans="1:22" ht="16.5" x14ac:dyDescent="0.25">
      <c r="A18" s="32">
        <v>13</v>
      </c>
      <c r="B18" s="21" t="s">
        <v>141</v>
      </c>
      <c r="C18" s="21" t="s">
        <v>157</v>
      </c>
      <c r="D18" s="4" t="s">
        <v>72</v>
      </c>
      <c r="E18" s="22">
        <v>869627031843493</v>
      </c>
      <c r="F18" s="44"/>
      <c r="G18" s="4" t="s">
        <v>53</v>
      </c>
      <c r="H18" s="16" t="s">
        <v>155</v>
      </c>
      <c r="I18" s="16" t="s">
        <v>78</v>
      </c>
      <c r="J18" s="16" t="s">
        <v>121</v>
      </c>
      <c r="K18" s="16" t="s">
        <v>154</v>
      </c>
      <c r="L18" s="16" t="s">
        <v>110</v>
      </c>
      <c r="M18" s="16" t="s">
        <v>156</v>
      </c>
      <c r="N18" s="61" t="s">
        <v>91</v>
      </c>
      <c r="O18" s="16" t="s">
        <v>54</v>
      </c>
      <c r="P18" s="16" t="s">
        <v>55</v>
      </c>
      <c r="Q18" s="31" t="s">
        <v>24</v>
      </c>
      <c r="R18" s="4" t="s">
        <v>43</v>
      </c>
      <c r="U18" s="48"/>
      <c r="V18" s="48"/>
    </row>
    <row r="19" spans="1:22" ht="16.5" x14ac:dyDescent="0.25">
      <c r="A19" s="32">
        <v>14</v>
      </c>
      <c r="B19" s="21" t="s">
        <v>141</v>
      </c>
      <c r="C19" s="21" t="s">
        <v>157</v>
      </c>
      <c r="D19" s="4" t="s">
        <v>72</v>
      </c>
      <c r="E19" s="22">
        <v>868926033924603</v>
      </c>
      <c r="F19" s="4" t="s">
        <v>107</v>
      </c>
      <c r="G19" s="4" t="s">
        <v>53</v>
      </c>
      <c r="H19" s="16"/>
      <c r="I19" s="16" t="s">
        <v>152</v>
      </c>
      <c r="J19" s="16" t="s">
        <v>153</v>
      </c>
      <c r="K19" s="16" t="s">
        <v>151</v>
      </c>
      <c r="L19" s="16" t="s">
        <v>110</v>
      </c>
      <c r="M19" s="16" t="s">
        <v>50</v>
      </c>
      <c r="N19" s="61" t="s">
        <v>91</v>
      </c>
      <c r="O19" s="16" t="s">
        <v>54</v>
      </c>
      <c r="P19" s="16" t="s">
        <v>55</v>
      </c>
      <c r="Q19" s="31" t="s">
        <v>26</v>
      </c>
      <c r="R19" s="32" t="s">
        <v>31</v>
      </c>
      <c r="U19" s="44" t="s">
        <v>40</v>
      </c>
      <c r="V19" s="4" t="s">
        <v>21</v>
      </c>
    </row>
    <row r="20" spans="1:22" ht="16.5" x14ac:dyDescent="0.25">
      <c r="A20" s="32">
        <v>15</v>
      </c>
      <c r="B20" s="21" t="s">
        <v>141</v>
      </c>
      <c r="C20" s="21" t="s">
        <v>157</v>
      </c>
      <c r="D20" s="4" t="s">
        <v>72</v>
      </c>
      <c r="E20" s="22">
        <v>866192037830773</v>
      </c>
      <c r="F20" s="4" t="s">
        <v>107</v>
      </c>
      <c r="G20" s="4" t="s">
        <v>53</v>
      </c>
      <c r="H20" s="16" t="s">
        <v>108</v>
      </c>
      <c r="I20" s="16" t="s">
        <v>148</v>
      </c>
      <c r="J20" s="16"/>
      <c r="K20" s="16" t="s">
        <v>147</v>
      </c>
      <c r="L20" s="16" t="s">
        <v>149</v>
      </c>
      <c r="M20" s="4" t="s">
        <v>150</v>
      </c>
      <c r="N20" s="61" t="s">
        <v>91</v>
      </c>
      <c r="O20" s="16" t="s">
        <v>54</v>
      </c>
      <c r="P20" s="16" t="s">
        <v>55</v>
      </c>
      <c r="Q20" s="31" t="s">
        <v>24</v>
      </c>
      <c r="R20" s="32" t="s">
        <v>37</v>
      </c>
      <c r="U20" s="4" t="s">
        <v>23</v>
      </c>
      <c r="V20" s="4">
        <f>COUNTIF($Q$6:$Q$55,"PM")</f>
        <v>10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5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15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3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B1" zoomScale="55" zoomScaleNormal="55" workbookViewId="0">
      <selection activeCell="H25" sqref="H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7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25</v>
      </c>
      <c r="R4" s="73" t="s">
        <v>20</v>
      </c>
      <c r="U4" s="73" t="s">
        <v>25</v>
      </c>
      <c r="V4" s="73" t="s">
        <v>20</v>
      </c>
    </row>
    <row r="5" spans="1:22" ht="45" customHeight="1" x14ac:dyDescent="0.25">
      <c r="A5" s="8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37" t="s">
        <v>13</v>
      </c>
      <c r="N5" s="1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59</v>
      </c>
      <c r="E6" s="22">
        <v>868183034730486</v>
      </c>
      <c r="F6" s="44"/>
      <c r="G6" s="4" t="s">
        <v>53</v>
      </c>
      <c r="H6" s="4"/>
      <c r="I6" s="16" t="s">
        <v>63</v>
      </c>
      <c r="J6" s="16"/>
      <c r="K6" s="47" t="s">
        <v>64</v>
      </c>
      <c r="L6" s="16"/>
      <c r="M6" s="16" t="s">
        <v>79</v>
      </c>
      <c r="N6" s="16"/>
      <c r="O6" s="16" t="s">
        <v>54</v>
      </c>
      <c r="P6" s="16" t="s">
        <v>55</v>
      </c>
      <c r="Q6" s="28" t="s">
        <v>26</v>
      </c>
      <c r="R6" s="4" t="s">
        <v>31</v>
      </c>
      <c r="S6" s="47"/>
      <c r="T6" s="47"/>
      <c r="U6" s="7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59</v>
      </c>
      <c r="E7" s="22">
        <v>868183034644042</v>
      </c>
      <c r="F7" s="44"/>
      <c r="G7" s="4" t="s">
        <v>53</v>
      </c>
      <c r="H7" s="17"/>
      <c r="I7" s="16" t="s">
        <v>62</v>
      </c>
      <c r="J7" s="16"/>
      <c r="K7" s="16" t="s">
        <v>64</v>
      </c>
      <c r="L7" s="16"/>
      <c r="M7" s="16" t="s">
        <v>79</v>
      </c>
      <c r="N7" s="16"/>
      <c r="O7" s="16" t="s">
        <v>54</v>
      </c>
      <c r="P7" s="16" t="s">
        <v>55</v>
      </c>
      <c r="Q7" s="28" t="s">
        <v>26</v>
      </c>
      <c r="R7" s="4" t="s">
        <v>31</v>
      </c>
      <c r="S7" s="47"/>
      <c r="T7" s="47"/>
      <c r="U7" s="75"/>
      <c r="V7" s="32" t="s">
        <v>43</v>
      </c>
    </row>
    <row r="8" spans="1:22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59</v>
      </c>
      <c r="E8" s="22">
        <v>868183034588066</v>
      </c>
      <c r="F8" s="4"/>
      <c r="G8" s="4" t="s">
        <v>53</v>
      </c>
      <c r="H8" s="4" t="s">
        <v>71</v>
      </c>
      <c r="I8" s="24" t="s">
        <v>80</v>
      </c>
      <c r="J8" s="16" t="s">
        <v>81</v>
      </c>
      <c r="K8" s="16" t="s">
        <v>64</v>
      </c>
      <c r="L8" s="16"/>
      <c r="M8" s="16" t="s">
        <v>92</v>
      </c>
      <c r="N8" s="16"/>
      <c r="O8" s="16" t="s">
        <v>54</v>
      </c>
      <c r="P8" s="16" t="s">
        <v>55</v>
      </c>
      <c r="Q8" s="28" t="s">
        <v>24</v>
      </c>
      <c r="R8" s="4" t="s">
        <v>37</v>
      </c>
      <c r="S8" s="47"/>
      <c r="T8" s="47"/>
      <c r="U8" s="75"/>
      <c r="V8" s="32" t="s">
        <v>28</v>
      </c>
    </row>
    <row r="9" spans="1:22" s="2" customFormat="1" ht="15.75" customHeight="1" x14ac:dyDescent="0.25">
      <c r="A9" s="32">
        <v>4</v>
      </c>
      <c r="B9" s="21">
        <v>43500</v>
      </c>
      <c r="C9" s="21">
        <v>43589</v>
      </c>
      <c r="D9" s="4" t="s">
        <v>59</v>
      </c>
      <c r="E9" s="22">
        <v>867717030423033</v>
      </c>
      <c r="F9" s="4"/>
      <c r="G9" s="4" t="s">
        <v>53</v>
      </c>
      <c r="H9" s="4" t="s">
        <v>71</v>
      </c>
      <c r="I9" s="24" t="s">
        <v>78</v>
      </c>
      <c r="J9" s="16"/>
      <c r="K9" s="16" t="s">
        <v>64</v>
      </c>
      <c r="L9" s="16"/>
      <c r="M9" s="16" t="s">
        <v>79</v>
      </c>
      <c r="N9" s="16"/>
      <c r="O9" s="16" t="s">
        <v>54</v>
      </c>
      <c r="P9" s="16" t="s">
        <v>55</v>
      </c>
      <c r="Q9" s="28" t="s">
        <v>26</v>
      </c>
      <c r="R9" s="4" t="s">
        <v>31</v>
      </c>
      <c r="S9" s="47"/>
      <c r="T9" s="47"/>
      <c r="U9" s="75"/>
      <c r="V9" s="32" t="s">
        <v>38</v>
      </c>
    </row>
    <row r="10" spans="1:22" s="2" customFormat="1" ht="15.75" customHeight="1" x14ac:dyDescent="0.25">
      <c r="A10" s="32">
        <v>5</v>
      </c>
      <c r="B10" s="21">
        <v>43500</v>
      </c>
      <c r="C10" s="21">
        <v>43589</v>
      </c>
      <c r="D10" s="4" t="s">
        <v>59</v>
      </c>
      <c r="E10" s="22">
        <v>868183033858379</v>
      </c>
      <c r="F10" s="4"/>
      <c r="G10" s="4" t="s">
        <v>53</v>
      </c>
      <c r="H10" s="4"/>
      <c r="I10" s="25" t="s">
        <v>75</v>
      </c>
      <c r="J10" s="16" t="s">
        <v>76</v>
      </c>
      <c r="K10" s="16" t="s">
        <v>64</v>
      </c>
      <c r="L10" s="16"/>
      <c r="M10" s="16" t="s">
        <v>77</v>
      </c>
      <c r="N10" s="16"/>
      <c r="O10" s="16" t="s">
        <v>54</v>
      </c>
      <c r="P10" s="16" t="s">
        <v>55</v>
      </c>
      <c r="Q10" s="31" t="s">
        <v>24</v>
      </c>
      <c r="R10" s="4" t="s">
        <v>38</v>
      </c>
      <c r="S10" s="47"/>
      <c r="T10" s="47"/>
      <c r="U10" s="75"/>
      <c r="V10" s="32" t="s">
        <v>44</v>
      </c>
    </row>
    <row r="11" spans="1:22" s="2" customFormat="1" ht="15.75" customHeight="1" x14ac:dyDescent="0.25">
      <c r="A11" s="32">
        <v>6</v>
      </c>
      <c r="B11" s="21">
        <v>43589</v>
      </c>
      <c r="C11" s="21">
        <v>43712</v>
      </c>
      <c r="D11" s="4" t="s">
        <v>59</v>
      </c>
      <c r="E11" s="22">
        <v>868183034529284</v>
      </c>
      <c r="F11" s="4"/>
      <c r="G11" s="4" t="s">
        <v>53</v>
      </c>
      <c r="H11" s="16"/>
      <c r="I11" s="17" t="s">
        <v>62</v>
      </c>
      <c r="J11" s="16" t="s">
        <v>103</v>
      </c>
      <c r="K11" s="17" t="s">
        <v>100</v>
      </c>
      <c r="L11" s="16" t="s">
        <v>101</v>
      </c>
      <c r="M11" s="16" t="s">
        <v>50</v>
      </c>
      <c r="N11" s="16"/>
      <c r="O11" s="16" t="s">
        <v>54</v>
      </c>
      <c r="P11" s="16" t="s">
        <v>102</v>
      </c>
      <c r="Q11" s="31" t="s">
        <v>26</v>
      </c>
      <c r="R11" s="4" t="s">
        <v>31</v>
      </c>
      <c r="S11" s="47"/>
      <c r="T11" s="47"/>
      <c r="U11" s="76"/>
      <c r="V11" s="32" t="s">
        <v>37</v>
      </c>
    </row>
    <row r="12" spans="1:22" s="18" customFormat="1" ht="15.75" customHeight="1" x14ac:dyDescent="0.25">
      <c r="A12" s="32">
        <v>7</v>
      </c>
      <c r="B12" s="21">
        <v>43589</v>
      </c>
      <c r="C12" s="21">
        <v>43712</v>
      </c>
      <c r="D12" s="4" t="s">
        <v>59</v>
      </c>
      <c r="E12" s="22">
        <v>868183034613161</v>
      </c>
      <c r="F12" s="16"/>
      <c r="G12" s="4" t="s">
        <v>53</v>
      </c>
      <c r="H12" s="16"/>
      <c r="I12" s="16" t="s">
        <v>62</v>
      </c>
      <c r="J12" s="16" t="s">
        <v>103</v>
      </c>
      <c r="K12" s="16" t="s">
        <v>100</v>
      </c>
      <c r="L12" s="16" t="s">
        <v>101</v>
      </c>
      <c r="M12" s="16" t="s">
        <v>50</v>
      </c>
      <c r="N12" s="16"/>
      <c r="O12" s="16" t="s">
        <v>54</v>
      </c>
      <c r="P12" s="16" t="s">
        <v>102</v>
      </c>
      <c r="Q12" s="31" t="s">
        <v>26</v>
      </c>
      <c r="R12" s="4" t="s">
        <v>31</v>
      </c>
      <c r="S12" s="47"/>
      <c r="T12" s="47"/>
      <c r="U12" s="7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>
        <v>43589</v>
      </c>
      <c r="C13" s="21">
        <v>43712</v>
      </c>
      <c r="D13" s="4" t="s">
        <v>59</v>
      </c>
      <c r="E13" s="22">
        <v>868183034608120</v>
      </c>
      <c r="F13" s="16"/>
      <c r="G13" s="4" t="s">
        <v>53</v>
      </c>
      <c r="H13" s="26"/>
      <c r="I13" s="17" t="s">
        <v>62</v>
      </c>
      <c r="J13" s="16" t="s">
        <v>103</v>
      </c>
      <c r="K13" s="16" t="s">
        <v>100</v>
      </c>
      <c r="L13" s="16" t="s">
        <v>101</v>
      </c>
      <c r="M13" s="16" t="s">
        <v>50</v>
      </c>
      <c r="N13" s="26"/>
      <c r="O13" s="16" t="s">
        <v>54</v>
      </c>
      <c r="P13" s="16" t="s">
        <v>102</v>
      </c>
      <c r="Q13" s="31" t="s">
        <v>26</v>
      </c>
      <c r="R13" s="4" t="s">
        <v>31</v>
      </c>
      <c r="S13" s="47"/>
      <c r="T13" s="47"/>
      <c r="U13" s="75"/>
      <c r="V13" s="32" t="s">
        <v>47</v>
      </c>
    </row>
    <row r="14" spans="1:22" s="2" customFormat="1" ht="15.75" customHeight="1" x14ac:dyDescent="0.25">
      <c r="A14" s="32">
        <v>9</v>
      </c>
      <c r="B14" s="21">
        <v>43589</v>
      </c>
      <c r="C14" s="21">
        <v>43712</v>
      </c>
      <c r="D14" s="4" t="s">
        <v>59</v>
      </c>
      <c r="E14" s="62">
        <v>868183034628623</v>
      </c>
      <c r="F14" s="16"/>
      <c r="G14" s="4" t="s">
        <v>53</v>
      </c>
      <c r="H14" s="16"/>
      <c r="I14" s="17" t="s">
        <v>75</v>
      </c>
      <c r="J14" s="16" t="s">
        <v>105</v>
      </c>
      <c r="K14" s="16" t="s">
        <v>104</v>
      </c>
      <c r="L14" s="16" t="s">
        <v>101</v>
      </c>
      <c r="M14" s="16" t="s">
        <v>106</v>
      </c>
      <c r="N14" s="16"/>
      <c r="O14" s="16" t="s">
        <v>54</v>
      </c>
      <c r="P14" s="16" t="s">
        <v>102</v>
      </c>
      <c r="Q14" s="31" t="s">
        <v>24</v>
      </c>
      <c r="R14" s="4" t="s">
        <v>37</v>
      </c>
      <c r="S14" s="47"/>
      <c r="T14" s="47"/>
      <c r="U14" s="75"/>
      <c r="V14" s="32" t="s">
        <v>46</v>
      </c>
    </row>
    <row r="15" spans="1:22" ht="16.5" x14ac:dyDescent="0.25">
      <c r="A15" s="32">
        <v>10</v>
      </c>
      <c r="B15" s="21">
        <v>43712</v>
      </c>
      <c r="C15" s="21">
        <v>43803</v>
      </c>
      <c r="D15" s="4" t="s">
        <v>59</v>
      </c>
      <c r="E15" s="22">
        <v>868183033790747</v>
      </c>
      <c r="F15" s="44"/>
      <c r="G15" s="4" t="s">
        <v>53</v>
      </c>
      <c r="H15" s="16"/>
      <c r="I15" s="17" t="s">
        <v>113</v>
      </c>
      <c r="J15" s="16" t="s">
        <v>114</v>
      </c>
      <c r="K15" s="16" t="s">
        <v>100</v>
      </c>
      <c r="L15" s="16" t="s">
        <v>101</v>
      </c>
      <c r="M15" s="16" t="s">
        <v>115</v>
      </c>
      <c r="N15" s="16"/>
      <c r="O15" s="16" t="s">
        <v>54</v>
      </c>
      <c r="P15" s="16" t="s">
        <v>55</v>
      </c>
      <c r="Q15" s="31" t="s">
        <v>24</v>
      </c>
      <c r="R15" s="4" t="s">
        <v>38</v>
      </c>
      <c r="S15" s="48"/>
      <c r="T15" s="48"/>
      <c r="U15" s="75"/>
      <c r="V15" s="32" t="s">
        <v>31</v>
      </c>
    </row>
    <row r="16" spans="1:22" ht="16.5" x14ac:dyDescent="0.25">
      <c r="A16" s="32">
        <v>11</v>
      </c>
      <c r="B16" s="21">
        <v>43742</v>
      </c>
      <c r="C16" s="21" t="s">
        <v>141</v>
      </c>
      <c r="D16" s="16" t="s">
        <v>59</v>
      </c>
      <c r="E16" s="62">
        <v>867857039922336</v>
      </c>
      <c r="F16" s="16"/>
      <c r="G16" s="16" t="s">
        <v>53</v>
      </c>
      <c r="H16" s="16"/>
      <c r="I16" s="16" t="s">
        <v>122</v>
      </c>
      <c r="J16" s="16" t="s">
        <v>39</v>
      </c>
      <c r="K16" s="16" t="s">
        <v>104</v>
      </c>
      <c r="L16" s="16" t="s">
        <v>101</v>
      </c>
      <c r="M16" s="16" t="s">
        <v>77</v>
      </c>
      <c r="N16" s="16"/>
      <c r="O16" s="16" t="s">
        <v>54</v>
      </c>
      <c r="P16" s="16" t="s">
        <v>102</v>
      </c>
      <c r="Q16" s="31" t="s">
        <v>24</v>
      </c>
      <c r="R16" s="4" t="s">
        <v>38</v>
      </c>
      <c r="S16" s="48"/>
      <c r="T16" s="48"/>
      <c r="U16" s="76"/>
      <c r="V16" s="32" t="s">
        <v>32</v>
      </c>
    </row>
    <row r="17" spans="1:22" ht="16.5" x14ac:dyDescent="0.25">
      <c r="A17" s="32">
        <v>12</v>
      </c>
      <c r="B17" s="21" t="s">
        <v>124</v>
      </c>
      <c r="C17" s="21" t="s">
        <v>142</v>
      </c>
      <c r="D17" s="4" t="s">
        <v>59</v>
      </c>
      <c r="E17" s="22">
        <v>867717030417365</v>
      </c>
      <c r="F17" s="44"/>
      <c r="G17" s="4" t="s">
        <v>53</v>
      </c>
      <c r="H17" s="16"/>
      <c r="I17" s="16" t="s">
        <v>113</v>
      </c>
      <c r="J17" s="16" t="s">
        <v>129</v>
      </c>
      <c r="K17" s="16" t="s">
        <v>126</v>
      </c>
      <c r="L17" s="16" t="s">
        <v>101</v>
      </c>
      <c r="M17" s="16" t="s">
        <v>130</v>
      </c>
      <c r="N17" s="16"/>
      <c r="O17" s="16" t="s">
        <v>54</v>
      </c>
      <c r="P17" s="16" t="s">
        <v>55</v>
      </c>
      <c r="Q17" s="31" t="s">
        <v>24</v>
      </c>
      <c r="R17" s="4" t="s">
        <v>37</v>
      </c>
      <c r="S17" s="48"/>
      <c r="T17" s="48"/>
      <c r="U17" s="47"/>
      <c r="V17" s="47"/>
    </row>
    <row r="18" spans="1:22" ht="16.5" x14ac:dyDescent="0.25">
      <c r="A18" s="32">
        <v>13</v>
      </c>
      <c r="B18" s="21" t="s">
        <v>124</v>
      </c>
      <c r="C18" s="21" t="s">
        <v>142</v>
      </c>
      <c r="D18" s="4" t="s">
        <v>59</v>
      </c>
      <c r="E18" s="22">
        <v>868183033816674</v>
      </c>
      <c r="F18" s="44"/>
      <c r="G18" s="4" t="s">
        <v>53</v>
      </c>
      <c r="H18" s="16"/>
      <c r="I18" s="16" t="s">
        <v>113</v>
      </c>
      <c r="J18" s="16" t="s">
        <v>127</v>
      </c>
      <c r="K18" s="16" t="s">
        <v>100</v>
      </c>
      <c r="L18" s="16" t="s">
        <v>101</v>
      </c>
      <c r="M18" s="16" t="s">
        <v>128</v>
      </c>
      <c r="N18" s="16"/>
      <c r="O18" s="16" t="s">
        <v>54</v>
      </c>
      <c r="P18" s="16" t="s">
        <v>55</v>
      </c>
      <c r="Q18" s="31" t="s">
        <v>24</v>
      </c>
      <c r="R18" s="4" t="s">
        <v>37</v>
      </c>
      <c r="S18" s="48"/>
      <c r="T18" s="48"/>
      <c r="U18" s="48"/>
      <c r="V18" s="48"/>
    </row>
    <row r="19" spans="1:22" ht="16.5" x14ac:dyDescent="0.25">
      <c r="A19" s="32">
        <v>14</v>
      </c>
      <c r="B19" s="21" t="s">
        <v>124</v>
      </c>
      <c r="C19" s="21" t="s">
        <v>142</v>
      </c>
      <c r="D19" s="4" t="s">
        <v>59</v>
      </c>
      <c r="E19" s="22">
        <v>867717030436167</v>
      </c>
      <c r="F19" s="44"/>
      <c r="G19" s="4" t="s">
        <v>53</v>
      </c>
      <c r="H19" s="16"/>
      <c r="I19" s="16" t="s">
        <v>131</v>
      </c>
      <c r="J19" s="16"/>
      <c r="K19" s="16" t="s">
        <v>104</v>
      </c>
      <c r="L19" s="16" t="s">
        <v>101</v>
      </c>
      <c r="M19" s="16" t="s">
        <v>50</v>
      </c>
      <c r="N19" s="16"/>
      <c r="O19" s="16" t="s">
        <v>54</v>
      </c>
      <c r="P19" s="16" t="s">
        <v>55</v>
      </c>
      <c r="Q19" s="31" t="s">
        <v>26</v>
      </c>
      <c r="R19" s="4" t="s">
        <v>31</v>
      </c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 t="s">
        <v>124</v>
      </c>
      <c r="C20" s="21" t="s">
        <v>142</v>
      </c>
      <c r="D20" s="4" t="s">
        <v>59</v>
      </c>
      <c r="E20" s="22">
        <v>868183034663687</v>
      </c>
      <c r="F20" s="44"/>
      <c r="G20" s="4" t="s">
        <v>53</v>
      </c>
      <c r="H20" s="16"/>
      <c r="I20" s="16" t="s">
        <v>62</v>
      </c>
      <c r="J20" s="16" t="s">
        <v>132</v>
      </c>
      <c r="K20" s="16" t="s">
        <v>134</v>
      </c>
      <c r="L20" s="16" t="s">
        <v>101</v>
      </c>
      <c r="M20" s="4" t="s">
        <v>133</v>
      </c>
      <c r="N20" s="16"/>
      <c r="O20" s="16" t="s">
        <v>54</v>
      </c>
      <c r="P20" s="16" t="s">
        <v>55</v>
      </c>
      <c r="Q20" s="31" t="s">
        <v>24</v>
      </c>
      <c r="R20" s="4" t="s">
        <v>37</v>
      </c>
      <c r="S20" s="48"/>
      <c r="T20" s="48"/>
      <c r="U20" s="4" t="s">
        <v>23</v>
      </c>
      <c r="V20" s="4">
        <f>COUNTIF($Q$6:$Q$55,"PM")</f>
        <v>12</v>
      </c>
    </row>
    <row r="21" spans="1:22" ht="16.5" x14ac:dyDescent="0.25">
      <c r="A21" s="32">
        <v>16</v>
      </c>
      <c r="B21" s="21" t="s">
        <v>124</v>
      </c>
      <c r="C21" s="21" t="s">
        <v>142</v>
      </c>
      <c r="D21" s="4" t="s">
        <v>59</v>
      </c>
      <c r="E21" s="22">
        <v>868183034588066</v>
      </c>
      <c r="F21" s="44"/>
      <c r="G21" s="4" t="s">
        <v>53</v>
      </c>
      <c r="H21" s="16"/>
      <c r="I21" s="16" t="s">
        <v>80</v>
      </c>
      <c r="J21" s="16" t="s">
        <v>132</v>
      </c>
      <c r="K21" s="16" t="s">
        <v>104</v>
      </c>
      <c r="L21" s="16" t="s">
        <v>101</v>
      </c>
      <c r="M21" s="16" t="s">
        <v>135</v>
      </c>
      <c r="N21" s="16"/>
      <c r="O21" s="16" t="s">
        <v>54</v>
      </c>
      <c r="P21" s="16" t="s">
        <v>55</v>
      </c>
      <c r="Q21" s="31" t="s">
        <v>24</v>
      </c>
      <c r="R21" s="4" t="s">
        <v>37</v>
      </c>
      <c r="S21" s="48"/>
      <c r="T21" s="48"/>
      <c r="U21" s="4" t="s">
        <v>22</v>
      </c>
      <c r="V21" s="4">
        <f>COUNTIF($Q$6:$Q$56,"PC")</f>
        <v>9</v>
      </c>
    </row>
    <row r="22" spans="1:22" ht="16.5" x14ac:dyDescent="0.25">
      <c r="A22" s="32">
        <v>17</v>
      </c>
      <c r="B22" s="21" t="s">
        <v>141</v>
      </c>
      <c r="C22" s="21" t="s">
        <v>157</v>
      </c>
      <c r="D22" s="4" t="s">
        <v>59</v>
      </c>
      <c r="E22" s="22">
        <v>868183033857439</v>
      </c>
      <c r="F22" s="44"/>
      <c r="G22" s="4" t="s">
        <v>53</v>
      </c>
      <c r="H22" s="4"/>
      <c r="I22" s="4" t="s">
        <v>62</v>
      </c>
      <c r="J22" s="4"/>
      <c r="K22" s="4" t="s">
        <v>100</v>
      </c>
      <c r="L22" s="16" t="s">
        <v>101</v>
      </c>
      <c r="M22" s="16" t="s">
        <v>50</v>
      </c>
      <c r="N22" s="4"/>
      <c r="O22" s="16" t="s">
        <v>54</v>
      </c>
      <c r="P22" s="16" t="s">
        <v>55</v>
      </c>
      <c r="Q22" s="31" t="s">
        <v>26</v>
      </c>
      <c r="R22" s="4" t="s">
        <v>31</v>
      </c>
      <c r="S22" s="48"/>
      <c r="T22" s="48"/>
      <c r="U22" s="44" t="s">
        <v>41</v>
      </c>
      <c r="V22" s="4">
        <f>SUM(V20:V21)</f>
        <v>21</v>
      </c>
    </row>
    <row r="23" spans="1:22" ht="16.5" x14ac:dyDescent="0.25">
      <c r="A23" s="32">
        <v>18</v>
      </c>
      <c r="B23" s="21" t="s">
        <v>141</v>
      </c>
      <c r="C23" s="21" t="s">
        <v>157</v>
      </c>
      <c r="D23" s="4" t="s">
        <v>59</v>
      </c>
      <c r="E23" s="22">
        <v>867717030424874</v>
      </c>
      <c r="F23" s="44"/>
      <c r="G23" s="4" t="s">
        <v>53</v>
      </c>
      <c r="H23" s="4"/>
      <c r="I23" s="4" t="s">
        <v>144</v>
      </c>
      <c r="J23" s="16" t="s">
        <v>143</v>
      </c>
      <c r="K23" s="4"/>
      <c r="L23" s="16" t="s">
        <v>101</v>
      </c>
      <c r="M23" s="16" t="s">
        <v>50</v>
      </c>
      <c r="N23" s="4"/>
      <c r="O23" s="16" t="s">
        <v>54</v>
      </c>
      <c r="P23" s="16" t="s">
        <v>55</v>
      </c>
      <c r="Q23" s="31" t="s">
        <v>26</v>
      </c>
      <c r="R23" s="4" t="s">
        <v>31</v>
      </c>
      <c r="S23" s="48"/>
      <c r="T23" s="48"/>
      <c r="U23" s="48"/>
      <c r="V23" s="48"/>
    </row>
    <row r="24" spans="1:22" ht="16.5" x14ac:dyDescent="0.25">
      <c r="A24" s="32">
        <v>19</v>
      </c>
      <c r="B24" s="21" t="s">
        <v>141</v>
      </c>
      <c r="C24" s="21" t="s">
        <v>157</v>
      </c>
      <c r="D24" s="4" t="s">
        <v>59</v>
      </c>
      <c r="E24" s="22">
        <v>868183034590195</v>
      </c>
      <c r="F24" s="44"/>
      <c r="G24" s="4" t="s">
        <v>53</v>
      </c>
      <c r="H24" s="4"/>
      <c r="I24" s="4" t="s">
        <v>83</v>
      </c>
      <c r="J24" s="4"/>
      <c r="K24" s="4" t="s">
        <v>104</v>
      </c>
      <c r="L24" s="16" t="s">
        <v>101</v>
      </c>
      <c r="M24" s="16" t="s">
        <v>50</v>
      </c>
      <c r="N24" s="4"/>
      <c r="O24" s="16" t="s">
        <v>54</v>
      </c>
      <c r="P24" s="16" t="s">
        <v>55</v>
      </c>
      <c r="Q24" s="31" t="s">
        <v>26</v>
      </c>
      <c r="R24" s="4" t="s">
        <v>31</v>
      </c>
      <c r="S24" s="48"/>
      <c r="T24" s="48"/>
      <c r="U24" s="48"/>
      <c r="V24" s="48"/>
    </row>
    <row r="25" spans="1:22" ht="16.5" x14ac:dyDescent="0.25">
      <c r="A25" s="32">
        <v>20</v>
      </c>
      <c r="B25" s="21" t="s">
        <v>141</v>
      </c>
      <c r="C25" s="21" t="s">
        <v>157</v>
      </c>
      <c r="D25" s="4" t="s">
        <v>59</v>
      </c>
      <c r="E25" s="22">
        <v>868183034529284</v>
      </c>
      <c r="F25" s="44"/>
      <c r="G25" s="4" t="s">
        <v>53</v>
      </c>
      <c r="H25" s="4"/>
      <c r="I25" s="4" t="s">
        <v>146</v>
      </c>
      <c r="J25" s="4"/>
      <c r="K25" s="4" t="s">
        <v>104</v>
      </c>
      <c r="L25" s="16" t="s">
        <v>101</v>
      </c>
      <c r="M25" s="16" t="s">
        <v>50</v>
      </c>
      <c r="N25" s="4"/>
      <c r="O25" s="16" t="s">
        <v>54</v>
      </c>
      <c r="P25" s="16" t="s">
        <v>55</v>
      </c>
      <c r="Q25" s="31" t="s">
        <v>26</v>
      </c>
      <c r="R25" s="4" t="s">
        <v>31</v>
      </c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 t="s">
        <v>141</v>
      </c>
      <c r="C26" s="21" t="s">
        <v>157</v>
      </c>
      <c r="D26" s="4" t="s">
        <v>59</v>
      </c>
      <c r="E26" s="22">
        <v>867717030435847</v>
      </c>
      <c r="F26" s="44"/>
      <c r="G26" s="4" t="s">
        <v>53</v>
      </c>
      <c r="H26" s="4"/>
      <c r="I26" s="4" t="s">
        <v>116</v>
      </c>
      <c r="J26" s="4"/>
      <c r="K26" s="4" t="s">
        <v>145</v>
      </c>
      <c r="L26" s="16" t="s">
        <v>101</v>
      </c>
      <c r="M26" s="16" t="s">
        <v>79</v>
      </c>
      <c r="N26" s="4"/>
      <c r="O26" s="16" t="s">
        <v>54</v>
      </c>
      <c r="P26" s="16" t="s">
        <v>55</v>
      </c>
      <c r="Q26" s="31" t="s">
        <v>26</v>
      </c>
      <c r="R26" s="4" t="s">
        <v>31</v>
      </c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 t="s">
        <v>74</v>
      </c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3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6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32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12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conditionalFormatting sqref="E6">
    <cfRule type="expression" dxfId="4" priority="3">
      <formula>$E$6="TG102V"</formula>
    </cfRule>
  </conditionalFormatting>
  <conditionalFormatting sqref="H29">
    <cfRule type="expression" dxfId="3" priority="2">
      <formula>$E$6="TG102LE"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7" t="s">
        <v>57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3"/>
    </row>
    <row r="2" spans="1:21" ht="20.25" customHeight="1" x14ac:dyDescent="0.25">
      <c r="A2" s="78" t="s">
        <v>11</v>
      </c>
      <c r="B2" s="79"/>
      <c r="C2" s="79"/>
      <c r="D2" s="79"/>
      <c r="E2" s="80" t="s">
        <v>58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25</v>
      </c>
      <c r="R4" s="73" t="s">
        <v>20</v>
      </c>
      <c r="T4" s="73" t="s">
        <v>25</v>
      </c>
      <c r="U4" s="73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3"/>
      <c r="R5" s="73"/>
      <c r="T5" s="73"/>
      <c r="U5" s="73"/>
    </row>
    <row r="6" spans="1:21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60</v>
      </c>
      <c r="E6" s="22">
        <v>862631034802479</v>
      </c>
      <c r="F6" s="4"/>
      <c r="G6" s="4" t="s">
        <v>61</v>
      </c>
      <c r="H6" s="17"/>
      <c r="I6" s="16" t="s">
        <v>69</v>
      </c>
      <c r="J6" s="16" t="s">
        <v>67</v>
      </c>
      <c r="K6" s="16" t="s">
        <v>66</v>
      </c>
      <c r="L6" s="47"/>
      <c r="M6" s="16" t="s">
        <v>70</v>
      </c>
      <c r="N6" s="27">
        <v>35000</v>
      </c>
      <c r="O6" s="16" t="s">
        <v>54</v>
      </c>
      <c r="P6" s="16" t="s">
        <v>55</v>
      </c>
      <c r="Q6" s="28" t="s">
        <v>24</v>
      </c>
      <c r="R6" s="32" t="s">
        <v>37</v>
      </c>
      <c r="T6" s="7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60</v>
      </c>
      <c r="E7" s="22">
        <v>862631037510574</v>
      </c>
      <c r="F7" s="4"/>
      <c r="G7" s="4" t="s">
        <v>61</v>
      </c>
      <c r="H7" s="16"/>
      <c r="I7" s="24" t="s">
        <v>65</v>
      </c>
      <c r="J7" s="16" t="s">
        <v>67</v>
      </c>
      <c r="K7" s="16" t="s">
        <v>66</v>
      </c>
      <c r="L7" s="16"/>
      <c r="M7" s="16" t="s">
        <v>68</v>
      </c>
      <c r="N7" s="27"/>
      <c r="O7" s="16" t="s">
        <v>54</v>
      </c>
      <c r="P7" s="16" t="s">
        <v>55</v>
      </c>
      <c r="Q7" s="28" t="s">
        <v>24</v>
      </c>
      <c r="R7" s="32" t="s">
        <v>37</v>
      </c>
      <c r="T7" s="75"/>
      <c r="U7" s="32" t="s">
        <v>43</v>
      </c>
    </row>
    <row r="8" spans="1:21" s="2" customFormat="1" ht="15.75" customHeight="1" x14ac:dyDescent="0.25">
      <c r="A8" s="32">
        <v>3</v>
      </c>
      <c r="B8" s="21">
        <v>43500</v>
      </c>
      <c r="C8" s="21">
        <v>43589</v>
      </c>
      <c r="D8" s="4" t="s">
        <v>60</v>
      </c>
      <c r="E8" s="22">
        <v>863586032923579</v>
      </c>
      <c r="F8" s="4" t="s">
        <v>73</v>
      </c>
      <c r="G8" s="4" t="s">
        <v>61</v>
      </c>
      <c r="H8" s="17"/>
      <c r="I8" s="24" t="s">
        <v>84</v>
      </c>
      <c r="J8" s="16" t="s">
        <v>85</v>
      </c>
      <c r="K8" s="16" t="s">
        <v>66</v>
      </c>
      <c r="L8" s="16"/>
      <c r="M8" s="16" t="s">
        <v>86</v>
      </c>
      <c r="N8" s="27">
        <v>10000</v>
      </c>
      <c r="O8" s="16" t="s">
        <v>54</v>
      </c>
      <c r="P8" s="16" t="s">
        <v>55</v>
      </c>
      <c r="Q8" s="31" t="s">
        <v>24</v>
      </c>
      <c r="R8" s="32" t="s">
        <v>38</v>
      </c>
      <c r="T8" s="75"/>
      <c r="U8" s="32" t="s">
        <v>28</v>
      </c>
    </row>
    <row r="9" spans="1:21" s="2" customFormat="1" ht="15.75" customHeight="1" x14ac:dyDescent="0.25">
      <c r="A9" s="32">
        <v>4</v>
      </c>
      <c r="B9" s="21">
        <v>43712</v>
      </c>
      <c r="C9" s="21">
        <v>43803</v>
      </c>
      <c r="D9" s="4" t="s">
        <v>60</v>
      </c>
      <c r="E9" s="22">
        <v>862631039277594</v>
      </c>
      <c r="F9" s="4"/>
      <c r="G9" s="4" t="s">
        <v>61</v>
      </c>
      <c r="H9" s="16"/>
      <c r="I9" s="24" t="s">
        <v>116</v>
      </c>
      <c r="J9" s="16" t="s">
        <v>85</v>
      </c>
      <c r="K9" s="24" t="s">
        <v>117</v>
      </c>
      <c r="L9" s="16" t="s">
        <v>66</v>
      </c>
      <c r="M9" s="16" t="s">
        <v>86</v>
      </c>
      <c r="N9" s="27">
        <v>10000</v>
      </c>
      <c r="O9" s="16" t="s">
        <v>54</v>
      </c>
      <c r="P9" s="16" t="s">
        <v>55</v>
      </c>
      <c r="Q9" s="31" t="s">
        <v>24</v>
      </c>
      <c r="R9" s="32" t="s">
        <v>38</v>
      </c>
      <c r="T9" s="75"/>
      <c r="U9" s="32" t="s">
        <v>38</v>
      </c>
    </row>
    <row r="10" spans="1:21" s="2" customFormat="1" ht="15.75" customHeight="1" x14ac:dyDescent="0.25">
      <c r="A10" s="32">
        <v>5</v>
      </c>
      <c r="B10" s="21" t="s">
        <v>124</v>
      </c>
      <c r="C10" s="21" t="s">
        <v>142</v>
      </c>
      <c r="D10" s="4" t="s">
        <v>60</v>
      </c>
      <c r="E10" s="22">
        <v>863586032913786</v>
      </c>
      <c r="F10" s="44"/>
      <c r="G10" s="4" t="s">
        <v>61</v>
      </c>
      <c r="H10" s="60"/>
      <c r="I10" s="32" t="s">
        <v>139</v>
      </c>
      <c r="J10" s="32" t="s">
        <v>138</v>
      </c>
      <c r="K10" s="32" t="s">
        <v>117</v>
      </c>
      <c r="L10" s="16" t="s">
        <v>66</v>
      </c>
      <c r="M10" s="32" t="s">
        <v>140</v>
      </c>
      <c r="N10" s="64">
        <v>60000</v>
      </c>
      <c r="O10" s="32" t="s">
        <v>54</v>
      </c>
      <c r="P10" s="32" t="s">
        <v>55</v>
      </c>
      <c r="Q10" s="32" t="s">
        <v>24</v>
      </c>
      <c r="R10" s="32" t="s">
        <v>38</v>
      </c>
      <c r="T10" s="75"/>
      <c r="U10" s="32" t="s">
        <v>44</v>
      </c>
    </row>
    <row r="11" spans="1:21" s="2" customFormat="1" ht="15.75" customHeight="1" x14ac:dyDescent="0.25">
      <c r="A11" s="32">
        <v>6</v>
      </c>
      <c r="B11" s="21" t="s">
        <v>124</v>
      </c>
      <c r="C11" s="21" t="s">
        <v>142</v>
      </c>
      <c r="D11" s="4" t="s">
        <v>60</v>
      </c>
      <c r="E11" s="22">
        <v>864811037264921</v>
      </c>
      <c r="F11" s="44"/>
      <c r="G11" s="4" t="s">
        <v>61</v>
      </c>
      <c r="H11" s="17"/>
      <c r="I11" s="24" t="s">
        <v>78</v>
      </c>
      <c r="J11" s="16" t="s">
        <v>85</v>
      </c>
      <c r="K11" s="16" t="s">
        <v>136</v>
      </c>
      <c r="L11" s="16" t="s">
        <v>66</v>
      </c>
      <c r="M11" s="16" t="s">
        <v>137</v>
      </c>
      <c r="N11" s="27">
        <v>10000</v>
      </c>
      <c r="O11" s="32" t="s">
        <v>54</v>
      </c>
      <c r="P11" s="32" t="s">
        <v>55</v>
      </c>
      <c r="Q11" s="32" t="s">
        <v>24</v>
      </c>
      <c r="R11" s="32" t="s">
        <v>38</v>
      </c>
      <c r="T11" s="7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65"/>
      <c r="P12" s="65"/>
      <c r="Q12" s="67"/>
      <c r="R12" s="68"/>
      <c r="T12" s="74" t="s">
        <v>26</v>
      </c>
      <c r="U12" s="32" t="s">
        <v>30</v>
      </c>
    </row>
    <row r="13" spans="1:21" s="2" customFormat="1" ht="15.75" customHeight="1" x14ac:dyDescent="0.3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65"/>
      <c r="P13" s="65"/>
      <c r="Q13" s="67"/>
      <c r="R13" s="70"/>
      <c r="T13" s="75"/>
      <c r="U13" s="32" t="s">
        <v>47</v>
      </c>
    </row>
    <row r="14" spans="1:21" s="2" customFormat="1" ht="15.75" customHeight="1" x14ac:dyDescent="0.3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65"/>
      <c r="P14" s="65"/>
      <c r="Q14" s="67"/>
      <c r="R14" s="70"/>
      <c r="T14" s="75"/>
      <c r="U14" s="32" t="s">
        <v>46</v>
      </c>
    </row>
    <row r="15" spans="1:21" ht="17.25" x14ac:dyDescent="0.3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65"/>
      <c r="P15" s="65"/>
      <c r="Q15" s="67"/>
      <c r="R15" s="70"/>
      <c r="T15" s="75"/>
      <c r="U15" s="32" t="s">
        <v>31</v>
      </c>
    </row>
    <row r="16" spans="1:21" ht="17.25" x14ac:dyDescent="0.3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65"/>
      <c r="P16" s="65"/>
      <c r="Q16" s="67"/>
      <c r="R16" s="70"/>
      <c r="T16" s="76"/>
      <c r="U16" s="32" t="s">
        <v>32</v>
      </c>
    </row>
    <row r="17" spans="1:21" ht="17.25" x14ac:dyDescent="0.3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65"/>
      <c r="P17" s="65"/>
      <c r="Q17" s="67"/>
      <c r="R17" s="70"/>
      <c r="T17" s="47"/>
      <c r="U17" s="47"/>
    </row>
    <row r="18" spans="1:21" ht="17.25" x14ac:dyDescent="0.3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65"/>
      <c r="P18" s="65"/>
      <c r="Q18" s="67"/>
      <c r="R18" s="70"/>
      <c r="T18" s="48"/>
      <c r="U18" s="48"/>
    </row>
    <row r="19" spans="1:21" ht="17.25" x14ac:dyDescent="0.3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65"/>
      <c r="P19" s="65"/>
      <c r="Q19" s="67"/>
      <c r="R19" s="70"/>
      <c r="T19" s="44" t="s">
        <v>40</v>
      </c>
      <c r="U19" s="4" t="s">
        <v>21</v>
      </c>
    </row>
    <row r="20" spans="1:21" ht="17.25" x14ac:dyDescent="0.3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65"/>
      <c r="P20" s="65"/>
      <c r="Q20" s="67"/>
      <c r="R20" s="70"/>
      <c r="T20" s="4" t="s">
        <v>23</v>
      </c>
      <c r="U20" s="4">
        <f>COUNTIF($Q$6:$Q$55,"PM")</f>
        <v>0</v>
      </c>
    </row>
    <row r="21" spans="1:21" ht="17.25" x14ac:dyDescent="0.3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65"/>
      <c r="P21" s="65"/>
      <c r="Q21" s="67"/>
      <c r="R21" s="70"/>
      <c r="T21" s="4" t="s">
        <v>22</v>
      </c>
      <c r="U21" s="4">
        <f>COUNTIF($Q$6:$Q$56,"PC")</f>
        <v>6</v>
      </c>
    </row>
    <row r="22" spans="1:21" ht="17.25" x14ac:dyDescent="0.3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66"/>
      <c r="P22" s="66"/>
      <c r="Q22" s="67"/>
      <c r="R22" s="70"/>
      <c r="T22" s="44" t="s">
        <v>41</v>
      </c>
      <c r="U22" s="4">
        <f>SUM(U20:U21)</f>
        <v>6</v>
      </c>
    </row>
    <row r="23" spans="1:21" ht="17.25" x14ac:dyDescent="0.3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66"/>
      <c r="P23" s="66"/>
      <c r="Q23" s="67"/>
      <c r="R23" s="70"/>
      <c r="T23" s="48"/>
      <c r="U23" s="48"/>
    </row>
    <row r="24" spans="1:21" ht="17.25" x14ac:dyDescent="0.3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66"/>
      <c r="P24" s="66"/>
      <c r="Q24" s="67"/>
      <c r="R24" s="70"/>
      <c r="T24" s="48"/>
      <c r="U24" s="48"/>
    </row>
    <row r="25" spans="1:21" ht="17.25" x14ac:dyDescent="0.3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66"/>
      <c r="P25" s="66"/>
      <c r="Q25" s="67"/>
      <c r="R25" s="70"/>
      <c r="T25" s="44" t="s">
        <v>20</v>
      </c>
      <c r="U25" s="4" t="s">
        <v>21</v>
      </c>
    </row>
    <row r="26" spans="1:21" ht="17.25" x14ac:dyDescent="0.3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66"/>
      <c r="P26" s="66"/>
      <c r="Q26" s="67"/>
      <c r="R26" s="70"/>
      <c r="T26" s="32" t="s">
        <v>33</v>
      </c>
      <c r="U26" s="4">
        <f>COUNTIF($R$6:$R$55,"MCU")</f>
        <v>0</v>
      </c>
    </row>
    <row r="27" spans="1:21" ht="17.25" x14ac:dyDescent="0.3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66"/>
      <c r="P27" s="66"/>
      <c r="Q27" s="67"/>
      <c r="R27" s="70"/>
      <c r="T27" s="32" t="s">
        <v>42</v>
      </c>
      <c r="U27" s="4">
        <f>COUNTIF($R$6:$R$55,"GSM")</f>
        <v>0</v>
      </c>
    </row>
    <row r="28" spans="1:21" ht="17.25" x14ac:dyDescent="0.3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65"/>
      <c r="P28" s="65"/>
      <c r="Q28" s="69"/>
      <c r="R28" s="70"/>
      <c r="T28" s="32" t="s">
        <v>34</v>
      </c>
      <c r="U28" s="4">
        <f>COUNTIF($R$6:$R$55,"GPS")</f>
        <v>0</v>
      </c>
    </row>
    <row r="29" spans="1:21" ht="17.25" x14ac:dyDescent="0.3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65"/>
      <c r="P29" s="65"/>
      <c r="Q29" s="67"/>
      <c r="R29" s="70"/>
      <c r="T29" s="32" t="s">
        <v>39</v>
      </c>
      <c r="U29" s="4">
        <f>COUNTIF($R$6:$R$55,"NG")</f>
        <v>4</v>
      </c>
    </row>
    <row r="30" spans="1:21" ht="17.25" x14ac:dyDescent="0.3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65"/>
      <c r="P30" s="65"/>
      <c r="Q30" s="67"/>
      <c r="R30" s="70"/>
      <c r="T30" s="32" t="s">
        <v>45</v>
      </c>
      <c r="U30" s="4">
        <f>COUNTIF($R$6:$R$56,"ACC")</f>
        <v>0</v>
      </c>
    </row>
    <row r="31" spans="1:21" ht="17.25" x14ac:dyDescent="0.3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65"/>
      <c r="P31" s="65"/>
      <c r="Q31" s="67"/>
      <c r="R31" s="70"/>
      <c r="T31" s="32" t="s">
        <v>29</v>
      </c>
      <c r="U31" s="4">
        <f>COUNTIF($R$6:$R$55,"LK")</f>
        <v>2</v>
      </c>
    </row>
    <row r="32" spans="1:21" ht="17.25" x14ac:dyDescent="0.3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65"/>
      <c r="P32" s="65"/>
      <c r="Q32" s="67"/>
      <c r="R32" s="70"/>
      <c r="T32" s="32" t="s">
        <v>35</v>
      </c>
      <c r="U32" s="4">
        <f>COUNTIF($R$6:$R$55,"MCH")</f>
        <v>0</v>
      </c>
    </row>
    <row r="33" spans="1:21" ht="17.25" x14ac:dyDescent="0.3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65"/>
      <c r="P33" s="65"/>
      <c r="Q33" s="67"/>
      <c r="R33" s="70"/>
      <c r="T33" s="32" t="s">
        <v>48</v>
      </c>
      <c r="U33" s="4">
        <f>COUNTIF($R$6:$R$55,"SF")</f>
        <v>0</v>
      </c>
    </row>
    <row r="34" spans="1:21" ht="17.25" x14ac:dyDescent="0.3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65"/>
      <c r="P34" s="65"/>
      <c r="Q34" s="67"/>
      <c r="R34" s="70"/>
      <c r="T34" s="32" t="s">
        <v>49</v>
      </c>
      <c r="U34" s="4">
        <f>COUNTIF($R$6:$R$55,"RTB")</f>
        <v>0</v>
      </c>
    </row>
    <row r="35" spans="1:21" ht="17.25" x14ac:dyDescent="0.3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65"/>
      <c r="P35" s="65"/>
      <c r="Q35" s="67"/>
      <c r="R35" s="70"/>
      <c r="T35" s="32" t="s">
        <v>50</v>
      </c>
      <c r="U35" s="4">
        <f>COUNTIF($R$6:$R$55,"NCFW")</f>
        <v>0</v>
      </c>
    </row>
    <row r="36" spans="1:21" ht="17.25" x14ac:dyDescent="0.3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65"/>
      <c r="P36" s="65"/>
      <c r="Q36" s="67"/>
      <c r="R36" s="70"/>
      <c r="T36" s="32" t="s">
        <v>36</v>
      </c>
      <c r="U36" s="4">
        <f>COUNTIF($R$6:$R$55,"KL")</f>
        <v>0</v>
      </c>
    </row>
    <row r="37" spans="1:21" ht="17.25" x14ac:dyDescent="0.3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65"/>
      <c r="P37" s="65"/>
      <c r="Q37" s="67"/>
      <c r="R37" s="70"/>
      <c r="T37" s="44" t="s">
        <v>41</v>
      </c>
      <c r="U37" s="4">
        <f>SUM(U26:U36)</f>
        <v>6</v>
      </c>
    </row>
    <row r="38" spans="1:21" ht="17.25" x14ac:dyDescent="0.3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65"/>
      <c r="P38" s="65"/>
      <c r="Q38" s="67"/>
      <c r="R38" s="70"/>
    </row>
    <row r="39" spans="1:21" ht="17.25" x14ac:dyDescent="0.3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65"/>
      <c r="P39" s="65"/>
      <c r="Q39" s="67"/>
      <c r="R39" s="70"/>
    </row>
    <row r="40" spans="1:21" ht="17.25" x14ac:dyDescent="0.3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65"/>
      <c r="P40" s="65"/>
      <c r="Q40" s="67"/>
      <c r="R40" s="70"/>
    </row>
    <row r="41" spans="1:21" ht="17.25" x14ac:dyDescent="0.3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65"/>
      <c r="P41" s="65"/>
      <c r="Q41" s="67"/>
      <c r="R41" s="70"/>
    </row>
    <row r="42" spans="1:21" ht="17.25" x14ac:dyDescent="0.3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65"/>
      <c r="P42" s="65"/>
      <c r="Q42" s="67"/>
      <c r="R42" s="70"/>
    </row>
    <row r="43" spans="1:21" ht="17.25" x14ac:dyDescent="0.3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65"/>
      <c r="P43" s="65"/>
      <c r="Q43" s="67"/>
      <c r="R43" s="70"/>
    </row>
    <row r="44" spans="1:21" ht="17.25" x14ac:dyDescent="0.3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65"/>
      <c r="P44" s="65"/>
      <c r="Q44" s="67"/>
      <c r="R44" s="70"/>
    </row>
    <row r="45" spans="1:21" ht="17.25" x14ac:dyDescent="0.3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65"/>
      <c r="P45" s="65"/>
      <c r="Q45" s="67"/>
      <c r="R45" s="70"/>
    </row>
    <row r="46" spans="1:21" ht="17.25" x14ac:dyDescent="0.3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65"/>
      <c r="P46" s="65"/>
      <c r="Q46" s="67"/>
      <c r="R46" s="70"/>
    </row>
    <row r="47" spans="1:21" ht="17.25" x14ac:dyDescent="0.3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65"/>
      <c r="P47" s="65"/>
      <c r="Q47" s="67"/>
      <c r="R47" s="70"/>
    </row>
    <row r="48" spans="1:21" ht="17.25" x14ac:dyDescent="0.3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65"/>
      <c r="P48" s="65"/>
      <c r="Q48" s="67"/>
      <c r="R48" s="70"/>
    </row>
    <row r="49" spans="1:18" ht="17.25" x14ac:dyDescent="0.3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65"/>
      <c r="P49" s="65"/>
      <c r="Q49" s="67"/>
      <c r="R49" s="70"/>
    </row>
    <row r="50" spans="1:18" ht="17.25" x14ac:dyDescent="0.3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65"/>
      <c r="P50" s="65"/>
      <c r="Q50" s="67"/>
      <c r="R50" s="70"/>
    </row>
    <row r="51" spans="1:18" ht="17.25" x14ac:dyDescent="0.3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65"/>
      <c r="P51" s="65"/>
      <c r="Q51" s="67"/>
      <c r="R51" s="70"/>
    </row>
    <row r="52" spans="1:18" ht="17.25" x14ac:dyDescent="0.3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65"/>
      <c r="P52" s="65"/>
      <c r="Q52" s="67"/>
      <c r="R52" s="70"/>
    </row>
    <row r="53" spans="1:18" ht="17.25" x14ac:dyDescent="0.3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65"/>
      <c r="P53" s="65"/>
      <c r="Q53" s="67"/>
      <c r="R53" s="70"/>
    </row>
    <row r="54" spans="1:18" ht="17.25" x14ac:dyDescent="0.3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65"/>
      <c r="P54" s="65"/>
      <c r="Q54" s="67"/>
      <c r="R54" s="70"/>
    </row>
    <row r="55" spans="1:18" ht="17.25" x14ac:dyDescent="0.3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65"/>
      <c r="P55" s="65"/>
      <c r="Q55" s="67"/>
      <c r="R55" s="70"/>
    </row>
    <row r="56" spans="1:18" ht="17.25" x14ac:dyDescent="0.3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65"/>
      <c r="P56" s="65"/>
      <c r="Q56" s="67"/>
      <c r="R56" s="70"/>
    </row>
    <row r="57" spans="1:18" ht="17.25" x14ac:dyDescent="0.3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65"/>
      <c r="P57" s="65"/>
      <c r="Q57" s="67"/>
      <c r="R57" s="70"/>
    </row>
    <row r="58" spans="1:18" ht="17.25" x14ac:dyDescent="0.3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65"/>
      <c r="P58" s="65"/>
      <c r="Q58" s="67"/>
      <c r="R58" s="70"/>
    </row>
    <row r="59" spans="1:18" ht="17.25" x14ac:dyDescent="0.3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65"/>
      <c r="P59" s="65"/>
      <c r="Q59" s="67"/>
      <c r="R59" s="70"/>
    </row>
    <row r="60" spans="1:18" ht="17.25" x14ac:dyDescent="0.3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65"/>
      <c r="P60" s="65"/>
      <c r="Q60" s="67"/>
      <c r="R60" s="70"/>
    </row>
    <row r="61" spans="1:18" ht="17.25" x14ac:dyDescent="0.3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65"/>
      <c r="P61" s="65"/>
      <c r="Q61" s="67"/>
      <c r="R61" s="70"/>
    </row>
    <row r="62" spans="1:18" ht="17.25" x14ac:dyDescent="0.3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65"/>
      <c r="P62" s="65"/>
      <c r="Q62" s="67"/>
      <c r="R62" s="70"/>
    </row>
    <row r="63" spans="1:18" ht="17.25" x14ac:dyDescent="0.3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65"/>
      <c r="P63" s="65"/>
      <c r="Q63" s="67"/>
      <c r="R63" s="70"/>
    </row>
    <row r="64" spans="1:18" ht="17.25" x14ac:dyDescent="0.3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65"/>
      <c r="P64" s="65"/>
      <c r="Q64" s="67"/>
      <c r="R64" s="70"/>
    </row>
    <row r="65" spans="1:18" ht="17.25" x14ac:dyDescent="0.3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65"/>
      <c r="P65" s="65"/>
      <c r="Q65" s="67"/>
      <c r="R65" s="70"/>
    </row>
    <row r="66" spans="1:18" ht="17.25" x14ac:dyDescent="0.3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65"/>
      <c r="P66" s="65"/>
      <c r="Q66" s="67"/>
      <c r="R66" s="70"/>
    </row>
    <row r="67" spans="1:18" ht="17.25" x14ac:dyDescent="0.3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65"/>
      <c r="P67" s="65"/>
      <c r="Q67" s="67"/>
      <c r="R67" s="70"/>
    </row>
    <row r="68" spans="1:18" ht="17.25" x14ac:dyDescent="0.3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65"/>
      <c r="P68" s="65"/>
      <c r="Q68" s="67"/>
      <c r="R68" s="70"/>
    </row>
    <row r="69" spans="1:18" ht="17.25" x14ac:dyDescent="0.3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65"/>
      <c r="P69" s="65"/>
      <c r="Q69" s="67"/>
      <c r="R69" s="70"/>
    </row>
    <row r="70" spans="1:18" ht="17.25" x14ac:dyDescent="0.3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65"/>
      <c r="P70" s="65"/>
      <c r="Q70" s="67"/>
      <c r="R70" s="70"/>
    </row>
    <row r="71" spans="1:18" ht="17.25" x14ac:dyDescent="0.3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65"/>
      <c r="P71" s="65"/>
      <c r="Q71" s="67"/>
      <c r="R71" s="70"/>
    </row>
    <row r="72" spans="1:18" ht="17.25" x14ac:dyDescent="0.3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65"/>
      <c r="P72" s="65"/>
      <c r="Q72" s="67"/>
      <c r="R72" s="70"/>
    </row>
    <row r="73" spans="1:18" ht="17.25" x14ac:dyDescent="0.3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65"/>
      <c r="P73" s="65"/>
      <c r="Q73" s="67"/>
      <c r="R73" s="70"/>
    </row>
    <row r="74" spans="1:18" ht="17.25" x14ac:dyDescent="0.3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65"/>
      <c r="P74" s="65"/>
      <c r="Q74" s="67"/>
      <c r="R74" s="70"/>
    </row>
    <row r="75" spans="1:18" ht="17.25" x14ac:dyDescent="0.3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65"/>
      <c r="P75" s="65"/>
      <c r="Q75" s="67"/>
      <c r="R75" s="70"/>
    </row>
    <row r="76" spans="1:18" ht="17.25" x14ac:dyDescent="0.3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65"/>
      <c r="P76" s="65"/>
      <c r="Q76" s="67"/>
      <c r="R76" s="70"/>
    </row>
    <row r="77" spans="1:18" ht="17.25" x14ac:dyDescent="0.3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65"/>
      <c r="P77" s="65"/>
      <c r="Q77" s="67"/>
      <c r="R77" s="70"/>
    </row>
    <row r="78" spans="1:18" ht="17.25" x14ac:dyDescent="0.3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65"/>
      <c r="P78" s="65"/>
      <c r="Q78" s="67"/>
      <c r="R78" s="70"/>
    </row>
    <row r="79" spans="1:18" ht="17.25" x14ac:dyDescent="0.3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65"/>
      <c r="P79" s="65"/>
      <c r="Q79" s="67"/>
      <c r="R79" s="70"/>
    </row>
    <row r="80" spans="1:18" ht="17.25" x14ac:dyDescent="0.3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65"/>
      <c r="P80" s="65"/>
      <c r="Q80" s="67"/>
      <c r="R80" s="70"/>
    </row>
    <row r="81" spans="1:18" ht="17.25" x14ac:dyDescent="0.3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65"/>
      <c r="P81" s="65"/>
      <c r="Q81" s="67"/>
      <c r="R81" s="70"/>
    </row>
    <row r="82" spans="1:18" ht="17.25" x14ac:dyDescent="0.3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65"/>
      <c r="P82" s="65"/>
      <c r="Q82" s="67"/>
      <c r="R82" s="70"/>
    </row>
    <row r="83" spans="1:18" ht="17.25" x14ac:dyDescent="0.3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65"/>
      <c r="P83" s="65"/>
      <c r="Q83" s="67"/>
      <c r="R83" s="70"/>
    </row>
    <row r="84" spans="1:18" ht="17.25" x14ac:dyDescent="0.3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65"/>
      <c r="P84" s="65"/>
      <c r="Q84" s="67"/>
      <c r="R84" s="70"/>
    </row>
    <row r="85" spans="1:18" ht="17.25" x14ac:dyDescent="0.3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65"/>
      <c r="P85" s="65"/>
      <c r="Q85" s="67"/>
      <c r="R85" s="70"/>
    </row>
    <row r="86" spans="1:18" ht="17.25" x14ac:dyDescent="0.3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65"/>
      <c r="P86" s="65"/>
      <c r="Q86" s="67"/>
      <c r="R86" s="70"/>
    </row>
    <row r="87" spans="1:18" ht="17.25" x14ac:dyDescent="0.3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65"/>
      <c r="P87" s="65"/>
      <c r="Q87" s="67"/>
      <c r="R87" s="70"/>
    </row>
    <row r="88" spans="1:18" ht="17.25" x14ac:dyDescent="0.3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65"/>
      <c r="P88" s="65"/>
      <c r="Q88" s="67"/>
      <c r="R88" s="70"/>
    </row>
    <row r="89" spans="1:18" ht="17.25" x14ac:dyDescent="0.3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65"/>
      <c r="P89" s="65"/>
      <c r="Q89" s="67"/>
      <c r="R89" s="70"/>
    </row>
    <row r="90" spans="1:18" ht="17.25" x14ac:dyDescent="0.3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65"/>
      <c r="P90" s="65"/>
      <c r="Q90" s="67"/>
      <c r="R90" s="70"/>
    </row>
    <row r="91" spans="1:18" ht="17.25" x14ac:dyDescent="0.3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65"/>
      <c r="P91" s="65"/>
      <c r="Q91" s="67"/>
      <c r="R91" s="70"/>
    </row>
    <row r="92" spans="1:18" ht="17.25" x14ac:dyDescent="0.3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65"/>
      <c r="P92" s="65"/>
      <c r="Q92" s="67"/>
      <c r="R92" s="70"/>
    </row>
    <row r="93" spans="1:18" ht="17.25" x14ac:dyDescent="0.3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65"/>
      <c r="P93" s="65"/>
      <c r="Q93" s="67"/>
      <c r="R93" s="70"/>
    </row>
    <row r="94" spans="1:18" ht="17.25" x14ac:dyDescent="0.3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65"/>
      <c r="P94" s="65"/>
      <c r="Q94" s="67"/>
      <c r="R94" s="70"/>
    </row>
    <row r="95" spans="1:18" ht="17.25" x14ac:dyDescent="0.3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65"/>
      <c r="P95" s="65"/>
      <c r="Q95" s="67"/>
      <c r="R95" s="70"/>
    </row>
    <row r="96" spans="1:18" ht="17.25" x14ac:dyDescent="0.3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65"/>
      <c r="P96" s="65"/>
      <c r="Q96" s="67"/>
      <c r="R96" s="70"/>
    </row>
    <row r="97" spans="1:18" ht="17.25" x14ac:dyDescent="0.3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65"/>
      <c r="P97" s="65"/>
      <c r="Q97" s="67"/>
      <c r="R97" s="70"/>
    </row>
    <row r="98" spans="1:18" ht="17.25" x14ac:dyDescent="0.3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65"/>
      <c r="P98" s="65"/>
      <c r="Q98" s="67"/>
      <c r="R98" s="70"/>
    </row>
    <row r="99" spans="1:18" ht="17.25" x14ac:dyDescent="0.3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65"/>
      <c r="P99" s="65"/>
      <c r="Q99" s="67"/>
      <c r="R99" s="70"/>
    </row>
    <row r="100" spans="1:18" ht="17.25" x14ac:dyDescent="0.3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65"/>
      <c r="P100" s="65"/>
      <c r="Q100" s="67"/>
      <c r="R100" s="70"/>
    </row>
    <row r="101" spans="1:18" ht="17.25" x14ac:dyDescent="0.3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65"/>
      <c r="P101" s="65"/>
      <c r="Q101" s="67"/>
      <c r="R101" s="70"/>
    </row>
    <row r="102" spans="1:18" ht="17.25" x14ac:dyDescent="0.3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65"/>
      <c r="P102" s="65"/>
      <c r="Q102" s="67"/>
      <c r="R102" s="70"/>
    </row>
    <row r="103" spans="1:18" ht="17.25" x14ac:dyDescent="0.3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65"/>
      <c r="P103" s="65"/>
      <c r="Q103" s="67"/>
      <c r="R103" s="70"/>
    </row>
    <row r="104" spans="1:18" ht="17.25" x14ac:dyDescent="0.3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65"/>
      <c r="P104" s="65"/>
      <c r="Q104" s="67"/>
      <c r="R104" s="70"/>
    </row>
    <row r="105" spans="1:18" ht="17.25" x14ac:dyDescent="0.3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66"/>
      <c r="P105" s="66"/>
      <c r="Q105" s="66"/>
      <c r="R105" s="70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O8" sqref="O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7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3"/>
    </row>
    <row r="2" spans="1:21" ht="20.25" customHeight="1" x14ac:dyDescent="0.25">
      <c r="A2" s="78" t="s">
        <v>11</v>
      </c>
      <c r="B2" s="79"/>
      <c r="C2" s="79"/>
      <c r="D2" s="79"/>
      <c r="E2" s="80" t="s">
        <v>58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25</v>
      </c>
      <c r="R4" s="73" t="s">
        <v>20</v>
      </c>
      <c r="T4" s="73" t="s">
        <v>25</v>
      </c>
      <c r="U4" s="73" t="s">
        <v>20</v>
      </c>
    </row>
    <row r="5" spans="1:21" ht="45" customHeight="1" x14ac:dyDescent="0.25">
      <c r="A5" s="8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90"/>
      <c r="K5" s="50" t="s">
        <v>16</v>
      </c>
      <c r="L5" s="50" t="s">
        <v>17</v>
      </c>
      <c r="M5" s="49" t="s">
        <v>13</v>
      </c>
      <c r="N5" s="50" t="s">
        <v>14</v>
      </c>
      <c r="O5" s="94"/>
      <c r="P5" s="94"/>
      <c r="Q5" s="73"/>
      <c r="R5" s="73"/>
      <c r="T5" s="73"/>
      <c r="U5" s="73"/>
    </row>
    <row r="6" spans="1:21" s="2" customFormat="1" ht="15.75" customHeight="1" x14ac:dyDescent="0.25">
      <c r="A6" s="32">
        <v>1</v>
      </c>
      <c r="B6" s="21">
        <v>43500</v>
      </c>
      <c r="C6" s="21">
        <v>43589</v>
      </c>
      <c r="D6" s="4" t="s">
        <v>93</v>
      </c>
      <c r="E6" s="22" t="s">
        <v>94</v>
      </c>
      <c r="F6" s="4"/>
      <c r="G6" s="4"/>
      <c r="H6" s="17"/>
      <c r="I6" s="24"/>
      <c r="J6" s="16"/>
      <c r="K6" s="16"/>
      <c r="L6" s="16"/>
      <c r="M6" s="16" t="s">
        <v>97</v>
      </c>
      <c r="N6" s="27"/>
      <c r="O6" s="16" t="s">
        <v>54</v>
      </c>
      <c r="P6" s="16" t="s">
        <v>55</v>
      </c>
      <c r="Q6" s="31" t="s">
        <v>24</v>
      </c>
      <c r="R6" s="32" t="s">
        <v>37</v>
      </c>
      <c r="T6" s="7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43500</v>
      </c>
      <c r="C7" s="21">
        <v>43589</v>
      </c>
      <c r="D7" s="4" t="s">
        <v>95</v>
      </c>
      <c r="E7" s="22" t="s">
        <v>96</v>
      </c>
      <c r="F7" s="4"/>
      <c r="G7" s="4"/>
      <c r="H7" s="22"/>
      <c r="I7" s="24"/>
      <c r="J7" s="16" t="s">
        <v>99</v>
      </c>
      <c r="K7" s="16"/>
      <c r="L7" s="16"/>
      <c r="M7" s="16" t="s">
        <v>98</v>
      </c>
      <c r="N7" s="16"/>
      <c r="O7" s="16" t="s">
        <v>54</v>
      </c>
      <c r="P7" s="16" t="s">
        <v>55</v>
      </c>
      <c r="Q7" s="28" t="s">
        <v>24</v>
      </c>
      <c r="R7" s="4" t="s">
        <v>37</v>
      </c>
      <c r="T7" s="75"/>
      <c r="U7" s="32" t="s">
        <v>43</v>
      </c>
    </row>
    <row r="8" spans="1:21" s="2" customFormat="1" ht="15.75" customHeight="1" x14ac:dyDescent="0.25">
      <c r="A8" s="32">
        <v>3</v>
      </c>
      <c r="B8" s="21" t="s">
        <v>124</v>
      </c>
      <c r="C8" s="21" t="s">
        <v>141</v>
      </c>
      <c r="D8" s="4" t="s">
        <v>95</v>
      </c>
      <c r="E8" s="22" t="s">
        <v>123</v>
      </c>
      <c r="F8" s="4"/>
      <c r="G8" s="4"/>
      <c r="H8" s="22"/>
      <c r="I8" s="24"/>
      <c r="J8" s="16"/>
      <c r="K8" s="16"/>
      <c r="L8" s="16"/>
      <c r="M8" s="16"/>
      <c r="N8" s="16"/>
      <c r="O8" s="71"/>
      <c r="P8" s="71"/>
      <c r="Q8" s="72"/>
      <c r="R8" s="71"/>
      <c r="T8" s="75"/>
      <c r="U8" s="32" t="s">
        <v>28</v>
      </c>
    </row>
    <row r="9" spans="1:21" s="2" customFormat="1" ht="15.75" customHeight="1" x14ac:dyDescent="0.25">
      <c r="A9" s="32">
        <v>4</v>
      </c>
      <c r="B9" s="21">
        <v>43500</v>
      </c>
      <c r="C9" s="21">
        <v>43589</v>
      </c>
      <c r="D9" s="4" t="s">
        <v>72</v>
      </c>
      <c r="E9" s="22">
        <v>868926033936136</v>
      </c>
      <c r="F9" s="4"/>
      <c r="G9" s="4" t="s">
        <v>53</v>
      </c>
      <c r="H9" s="16"/>
      <c r="I9" s="24" t="s">
        <v>83</v>
      </c>
      <c r="J9" s="16"/>
      <c r="K9" s="16" t="s">
        <v>87</v>
      </c>
      <c r="L9" s="16" t="s">
        <v>82</v>
      </c>
      <c r="M9" s="16" t="s">
        <v>50</v>
      </c>
      <c r="N9" s="61" t="s">
        <v>91</v>
      </c>
      <c r="O9" s="16" t="s">
        <v>54</v>
      </c>
      <c r="P9" s="16" t="s">
        <v>55</v>
      </c>
      <c r="Q9" s="31" t="s">
        <v>26</v>
      </c>
      <c r="R9" s="32" t="s">
        <v>31</v>
      </c>
      <c r="T9" s="75"/>
      <c r="U9" s="32" t="s">
        <v>38</v>
      </c>
    </row>
    <row r="10" spans="1:21" s="2" customFormat="1" ht="15.75" customHeight="1" x14ac:dyDescent="0.25">
      <c r="A10" s="32">
        <v>5</v>
      </c>
      <c r="B10" s="21">
        <v>43500</v>
      </c>
      <c r="C10" s="21">
        <v>43589</v>
      </c>
      <c r="D10" s="4" t="s">
        <v>72</v>
      </c>
      <c r="E10" s="22">
        <v>868345035591015</v>
      </c>
      <c r="F10" s="4"/>
      <c r="G10" s="4" t="s">
        <v>53</v>
      </c>
      <c r="H10" s="17"/>
      <c r="I10" s="24" t="s">
        <v>83</v>
      </c>
      <c r="J10" s="16" t="s">
        <v>88</v>
      </c>
      <c r="K10" s="16" t="s">
        <v>90</v>
      </c>
      <c r="L10" s="16" t="s">
        <v>82</v>
      </c>
      <c r="M10" s="16" t="s">
        <v>89</v>
      </c>
      <c r="N10" s="61" t="s">
        <v>91</v>
      </c>
      <c r="O10" s="16" t="s">
        <v>54</v>
      </c>
      <c r="P10" s="16" t="s">
        <v>55</v>
      </c>
      <c r="Q10" s="31" t="s">
        <v>24</v>
      </c>
      <c r="R10" s="32" t="s">
        <v>37</v>
      </c>
      <c r="T10" s="75"/>
      <c r="U10" s="32" t="s">
        <v>44</v>
      </c>
    </row>
    <row r="11" spans="1:21" s="2" customFormat="1" ht="15.75" customHeight="1" x14ac:dyDescent="0.25">
      <c r="A11" s="32">
        <v>6</v>
      </c>
      <c r="B11" s="21">
        <v>43500</v>
      </c>
      <c r="C11" s="21">
        <v>43589</v>
      </c>
      <c r="D11" s="4" t="s">
        <v>72</v>
      </c>
      <c r="E11" s="22">
        <v>868926033962124</v>
      </c>
      <c r="F11" s="4"/>
      <c r="G11" s="4" t="s">
        <v>53</v>
      </c>
      <c r="H11" s="25"/>
      <c r="I11" s="24" t="s">
        <v>83</v>
      </c>
      <c r="J11" s="16" t="s">
        <v>88</v>
      </c>
      <c r="K11" s="16" t="s">
        <v>87</v>
      </c>
      <c r="L11" s="16" t="s">
        <v>82</v>
      </c>
      <c r="M11" s="16" t="s">
        <v>89</v>
      </c>
      <c r="N11" s="61" t="s">
        <v>91</v>
      </c>
      <c r="O11" s="16" t="s">
        <v>54</v>
      </c>
      <c r="P11" s="16" t="s">
        <v>55</v>
      </c>
      <c r="Q11" s="31" t="s">
        <v>24</v>
      </c>
      <c r="R11" s="32" t="s">
        <v>37</v>
      </c>
      <c r="T11" s="76"/>
      <c r="U11" s="32" t="s">
        <v>37</v>
      </c>
    </row>
    <row r="12" spans="1:21" s="18" customFormat="1" ht="15.75" customHeight="1" x14ac:dyDescent="0.25">
      <c r="A12" s="32">
        <v>7</v>
      </c>
      <c r="B12" s="21">
        <v>43500</v>
      </c>
      <c r="C12" s="21">
        <v>43589</v>
      </c>
      <c r="D12" s="4" t="s">
        <v>72</v>
      </c>
      <c r="E12" s="22">
        <v>864811036932098</v>
      </c>
      <c r="F12" s="4"/>
      <c r="G12" s="4" t="s">
        <v>53</v>
      </c>
      <c r="H12" s="25"/>
      <c r="I12" s="24" t="s">
        <v>83</v>
      </c>
      <c r="J12" s="16"/>
      <c r="K12" s="16" t="s">
        <v>82</v>
      </c>
      <c r="L12" s="16"/>
      <c r="M12" s="16" t="s">
        <v>79</v>
      </c>
      <c r="N12" s="61" t="s">
        <v>91</v>
      </c>
      <c r="O12" s="16" t="s">
        <v>54</v>
      </c>
      <c r="P12" s="16" t="s">
        <v>55</v>
      </c>
      <c r="Q12" s="31" t="s">
        <v>26</v>
      </c>
      <c r="R12" s="32" t="s">
        <v>31</v>
      </c>
      <c r="T12" s="7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43712</v>
      </c>
      <c r="C13" s="21">
        <v>43803</v>
      </c>
      <c r="D13" s="4" t="s">
        <v>72</v>
      </c>
      <c r="E13" s="22">
        <v>864811036990302</v>
      </c>
      <c r="F13" s="44"/>
      <c r="G13" s="4" t="s">
        <v>53</v>
      </c>
      <c r="H13" s="25"/>
      <c r="I13" s="25" t="s">
        <v>69</v>
      </c>
      <c r="J13" s="16"/>
      <c r="K13" s="16" t="s">
        <v>82</v>
      </c>
      <c r="L13" s="16"/>
      <c r="M13" s="16" t="s">
        <v>70</v>
      </c>
      <c r="N13" s="61" t="s">
        <v>91</v>
      </c>
      <c r="O13" s="16" t="s">
        <v>54</v>
      </c>
      <c r="P13" s="16" t="s">
        <v>55</v>
      </c>
      <c r="Q13" s="31" t="s">
        <v>26</v>
      </c>
      <c r="R13" s="32" t="s">
        <v>31</v>
      </c>
      <c r="T13" s="75"/>
      <c r="U13" s="32" t="s">
        <v>47</v>
      </c>
    </row>
    <row r="14" spans="1:21" s="2" customFormat="1" ht="15.75" customHeight="1" x14ac:dyDescent="0.25">
      <c r="A14" s="32">
        <v>9</v>
      </c>
      <c r="B14" s="21">
        <v>43712</v>
      </c>
      <c r="C14" s="21">
        <v>43803</v>
      </c>
      <c r="D14" s="4" t="s">
        <v>72</v>
      </c>
      <c r="E14" s="22">
        <v>866192037785514</v>
      </c>
      <c r="F14" s="4" t="s">
        <v>107</v>
      </c>
      <c r="G14" s="4" t="s">
        <v>53</v>
      </c>
      <c r="H14" s="16" t="s">
        <v>108</v>
      </c>
      <c r="I14" s="17" t="s">
        <v>109</v>
      </c>
      <c r="J14" s="16"/>
      <c r="K14" s="16" t="s">
        <v>110</v>
      </c>
      <c r="L14" s="16"/>
      <c r="M14" s="16" t="s">
        <v>70</v>
      </c>
      <c r="N14" s="61" t="s">
        <v>91</v>
      </c>
      <c r="O14" s="16" t="s">
        <v>54</v>
      </c>
      <c r="P14" s="16" t="s">
        <v>55</v>
      </c>
      <c r="Q14" s="31" t="s">
        <v>26</v>
      </c>
      <c r="R14" s="32" t="s">
        <v>31</v>
      </c>
      <c r="T14" s="75"/>
      <c r="U14" s="32" t="s">
        <v>46</v>
      </c>
    </row>
    <row r="15" spans="1:21" ht="16.5" x14ac:dyDescent="0.25">
      <c r="A15" s="32">
        <v>10</v>
      </c>
      <c r="B15" s="21">
        <v>43712</v>
      </c>
      <c r="C15" s="21">
        <v>43803</v>
      </c>
      <c r="D15" s="4" t="s">
        <v>72</v>
      </c>
      <c r="E15" s="22">
        <v>868926033920544</v>
      </c>
      <c r="F15" s="44"/>
      <c r="G15" s="4" t="s">
        <v>53</v>
      </c>
      <c r="H15" s="16"/>
      <c r="I15" s="16" t="s">
        <v>83</v>
      </c>
      <c r="J15" s="16"/>
      <c r="K15" s="16" t="s">
        <v>110</v>
      </c>
      <c r="L15" s="16"/>
      <c r="M15" s="16" t="s">
        <v>70</v>
      </c>
      <c r="N15" s="61" t="s">
        <v>91</v>
      </c>
      <c r="O15" s="16" t="s">
        <v>54</v>
      </c>
      <c r="P15" s="16" t="s">
        <v>55</v>
      </c>
      <c r="Q15" s="31" t="s">
        <v>26</v>
      </c>
      <c r="R15" s="32" t="s">
        <v>31</v>
      </c>
      <c r="T15" s="75"/>
      <c r="U15" s="32" t="s">
        <v>31</v>
      </c>
    </row>
    <row r="16" spans="1:21" ht="16.5" x14ac:dyDescent="0.25">
      <c r="A16" s="32">
        <v>11</v>
      </c>
      <c r="B16" s="21">
        <v>43712</v>
      </c>
      <c r="C16" s="21">
        <v>43803</v>
      </c>
      <c r="D16" s="4" t="s">
        <v>72</v>
      </c>
      <c r="E16" s="22">
        <v>868926033936334</v>
      </c>
      <c r="F16" s="44"/>
      <c r="G16" s="4" t="s">
        <v>53</v>
      </c>
      <c r="H16" s="26"/>
      <c r="I16" s="26" t="s">
        <v>111</v>
      </c>
      <c r="J16" s="26"/>
      <c r="K16" s="16" t="s">
        <v>110</v>
      </c>
      <c r="L16" s="16"/>
      <c r="M16" s="16" t="s">
        <v>70</v>
      </c>
      <c r="N16" s="61" t="s">
        <v>91</v>
      </c>
      <c r="O16" s="16" t="s">
        <v>54</v>
      </c>
      <c r="P16" s="16" t="s">
        <v>55</v>
      </c>
      <c r="Q16" s="31" t="s">
        <v>26</v>
      </c>
      <c r="R16" s="32" t="s">
        <v>31</v>
      </c>
      <c r="T16" s="76"/>
      <c r="U16" s="32" t="s">
        <v>32</v>
      </c>
    </row>
    <row r="17" spans="1:21" ht="16.5" x14ac:dyDescent="0.25">
      <c r="A17" s="32">
        <v>12</v>
      </c>
      <c r="B17" s="21">
        <v>43712</v>
      </c>
      <c r="C17" s="21">
        <v>43803</v>
      </c>
      <c r="D17" s="4" t="s">
        <v>72</v>
      </c>
      <c r="E17" s="22">
        <v>868926033981819</v>
      </c>
      <c r="F17" s="44"/>
      <c r="G17" s="4" t="s">
        <v>53</v>
      </c>
      <c r="H17" s="51"/>
      <c r="I17" s="16" t="s">
        <v>112</v>
      </c>
      <c r="J17" s="51"/>
      <c r="K17" s="16" t="s">
        <v>110</v>
      </c>
      <c r="L17" s="51"/>
      <c r="M17" s="16" t="s">
        <v>70</v>
      </c>
      <c r="N17" s="61" t="s">
        <v>91</v>
      </c>
      <c r="O17" s="16" t="s">
        <v>54</v>
      </c>
      <c r="P17" s="16" t="s">
        <v>55</v>
      </c>
      <c r="Q17" s="31" t="s">
        <v>26</v>
      </c>
      <c r="R17" s="32" t="s">
        <v>31</v>
      </c>
      <c r="T17" s="47"/>
      <c r="U17" s="47"/>
    </row>
    <row r="18" spans="1:21" ht="16.5" x14ac:dyDescent="0.25">
      <c r="A18" s="32">
        <v>13</v>
      </c>
      <c r="B18" s="21">
        <v>43712</v>
      </c>
      <c r="C18" s="21">
        <v>43803</v>
      </c>
      <c r="D18" s="4" t="s">
        <v>72</v>
      </c>
      <c r="E18" s="22">
        <v>868926033955128</v>
      </c>
      <c r="F18" s="44"/>
      <c r="G18" s="4" t="s">
        <v>53</v>
      </c>
      <c r="H18" s="16"/>
      <c r="I18" s="27" t="s">
        <v>83</v>
      </c>
      <c r="J18" s="16"/>
      <c r="K18" s="16" t="s">
        <v>110</v>
      </c>
      <c r="L18" s="16"/>
      <c r="M18" s="16" t="s">
        <v>70</v>
      </c>
      <c r="N18" s="61" t="s">
        <v>91</v>
      </c>
      <c r="O18" s="16" t="s">
        <v>54</v>
      </c>
      <c r="P18" s="16" t="s">
        <v>55</v>
      </c>
      <c r="Q18" s="31" t="s">
        <v>26</v>
      </c>
      <c r="R18" s="32" t="s">
        <v>31</v>
      </c>
      <c r="T18" s="48"/>
      <c r="U18" s="48"/>
    </row>
    <row r="19" spans="1:21" ht="16.5" x14ac:dyDescent="0.25">
      <c r="A19" s="32">
        <v>14</v>
      </c>
      <c r="B19" s="21">
        <v>43742</v>
      </c>
      <c r="C19" s="21" t="s">
        <v>141</v>
      </c>
      <c r="D19" s="16" t="s">
        <v>72</v>
      </c>
      <c r="E19" s="22">
        <v>864811036931843</v>
      </c>
      <c r="F19" s="16" t="s">
        <v>119</v>
      </c>
      <c r="G19" s="63" t="s">
        <v>53</v>
      </c>
      <c r="H19" s="16" t="s">
        <v>120</v>
      </c>
      <c r="I19" s="16" t="s">
        <v>118</v>
      </c>
      <c r="J19" s="16" t="s">
        <v>121</v>
      </c>
      <c r="K19" s="16" t="s">
        <v>87</v>
      </c>
      <c r="L19" s="16" t="s">
        <v>110</v>
      </c>
      <c r="M19" s="16" t="s">
        <v>70</v>
      </c>
      <c r="N19" s="61" t="s">
        <v>91</v>
      </c>
      <c r="O19" s="16" t="s">
        <v>54</v>
      </c>
      <c r="P19" s="16" t="s">
        <v>102</v>
      </c>
      <c r="Q19" s="31" t="s">
        <v>24</v>
      </c>
      <c r="R19" s="4" t="s">
        <v>43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124</v>
      </c>
      <c r="C20" s="21" t="s">
        <v>142</v>
      </c>
      <c r="D20" s="4" t="s">
        <v>72</v>
      </c>
      <c r="E20" s="22">
        <v>868926033924371</v>
      </c>
      <c r="F20" s="44"/>
      <c r="G20" s="4" t="s">
        <v>53</v>
      </c>
      <c r="H20" s="16"/>
      <c r="I20" s="16" t="s">
        <v>125</v>
      </c>
      <c r="J20" s="16"/>
      <c r="K20" s="16" t="s">
        <v>110</v>
      </c>
      <c r="L20" s="16"/>
      <c r="M20" s="16" t="s">
        <v>79</v>
      </c>
      <c r="N20" s="61" t="s">
        <v>91</v>
      </c>
      <c r="O20" s="16" t="s">
        <v>54</v>
      </c>
      <c r="P20" s="16" t="s">
        <v>55</v>
      </c>
      <c r="Q20" s="31" t="s">
        <v>26</v>
      </c>
      <c r="R20" s="32" t="s">
        <v>31</v>
      </c>
      <c r="T20" s="4" t="s">
        <v>23</v>
      </c>
      <c r="U20" s="4">
        <f>COUNTIF($Q$6:$Q$55,"PM")</f>
        <v>22</v>
      </c>
    </row>
    <row r="21" spans="1:21" ht="16.5" x14ac:dyDescent="0.25">
      <c r="A21" s="32">
        <v>16</v>
      </c>
      <c r="B21" s="21" t="s">
        <v>141</v>
      </c>
      <c r="C21" s="21" t="s">
        <v>157</v>
      </c>
      <c r="D21" s="4" t="s">
        <v>72</v>
      </c>
      <c r="E21" s="22">
        <v>869627031843493</v>
      </c>
      <c r="F21" s="44"/>
      <c r="G21" s="4" t="s">
        <v>53</v>
      </c>
      <c r="H21" s="16" t="s">
        <v>155</v>
      </c>
      <c r="I21" s="16" t="s">
        <v>78</v>
      </c>
      <c r="J21" s="16" t="s">
        <v>121</v>
      </c>
      <c r="K21" s="16" t="s">
        <v>154</v>
      </c>
      <c r="L21" s="16" t="s">
        <v>110</v>
      </c>
      <c r="M21" s="16" t="s">
        <v>156</v>
      </c>
      <c r="N21" s="61" t="s">
        <v>91</v>
      </c>
      <c r="O21" s="16" t="s">
        <v>54</v>
      </c>
      <c r="P21" s="16" t="s">
        <v>55</v>
      </c>
      <c r="Q21" s="31" t="s">
        <v>24</v>
      </c>
      <c r="R21" s="4" t="s">
        <v>43</v>
      </c>
      <c r="T21" s="4" t="s">
        <v>22</v>
      </c>
      <c r="U21" s="4">
        <f>COUNTIF($Q$6:$Q$56,"PC")</f>
        <v>22</v>
      </c>
    </row>
    <row r="22" spans="1:21" ht="16.5" x14ac:dyDescent="0.25">
      <c r="A22" s="32">
        <v>17</v>
      </c>
      <c r="B22" s="21" t="s">
        <v>141</v>
      </c>
      <c r="C22" s="21" t="s">
        <v>157</v>
      </c>
      <c r="D22" s="4" t="s">
        <v>72</v>
      </c>
      <c r="E22" s="22">
        <v>868926033924603</v>
      </c>
      <c r="F22" s="4" t="s">
        <v>107</v>
      </c>
      <c r="G22" s="4" t="s">
        <v>53</v>
      </c>
      <c r="H22" s="16"/>
      <c r="I22" s="16" t="s">
        <v>152</v>
      </c>
      <c r="J22" s="16" t="s">
        <v>153</v>
      </c>
      <c r="K22" s="16" t="s">
        <v>151</v>
      </c>
      <c r="L22" s="16" t="s">
        <v>110</v>
      </c>
      <c r="M22" s="16" t="s">
        <v>50</v>
      </c>
      <c r="N22" s="61" t="s">
        <v>91</v>
      </c>
      <c r="O22" s="16" t="s">
        <v>54</v>
      </c>
      <c r="P22" s="16" t="s">
        <v>55</v>
      </c>
      <c r="Q22" s="31" t="s">
        <v>26</v>
      </c>
      <c r="R22" s="32" t="s">
        <v>31</v>
      </c>
      <c r="T22" s="44" t="s">
        <v>41</v>
      </c>
      <c r="U22" s="4">
        <f>SUM(U20:U21)</f>
        <v>44</v>
      </c>
    </row>
    <row r="23" spans="1:21" ht="16.5" x14ac:dyDescent="0.25">
      <c r="A23" s="32">
        <v>18</v>
      </c>
      <c r="B23" s="21" t="s">
        <v>141</v>
      </c>
      <c r="C23" s="21" t="s">
        <v>157</v>
      </c>
      <c r="D23" s="4" t="s">
        <v>72</v>
      </c>
      <c r="E23" s="22">
        <v>866192037830773</v>
      </c>
      <c r="F23" s="4" t="s">
        <v>107</v>
      </c>
      <c r="G23" s="4" t="s">
        <v>53</v>
      </c>
      <c r="H23" s="16" t="s">
        <v>108</v>
      </c>
      <c r="I23" s="16" t="s">
        <v>148</v>
      </c>
      <c r="J23" s="16"/>
      <c r="K23" s="16" t="s">
        <v>147</v>
      </c>
      <c r="L23" s="16" t="s">
        <v>149</v>
      </c>
      <c r="M23" s="4" t="s">
        <v>150</v>
      </c>
      <c r="N23" s="61" t="s">
        <v>91</v>
      </c>
      <c r="O23" s="16" t="s">
        <v>54</v>
      </c>
      <c r="P23" s="16" t="s">
        <v>55</v>
      </c>
      <c r="Q23" s="31" t="s">
        <v>24</v>
      </c>
      <c r="R23" s="32" t="s">
        <v>37</v>
      </c>
      <c r="T23" s="48"/>
      <c r="U23" s="48"/>
    </row>
    <row r="24" spans="1:21" ht="16.5" x14ac:dyDescent="0.25">
      <c r="A24" s="32">
        <v>19</v>
      </c>
      <c r="B24" s="21">
        <v>43500</v>
      </c>
      <c r="C24" s="21">
        <v>43589</v>
      </c>
      <c r="D24" s="4" t="s">
        <v>59</v>
      </c>
      <c r="E24" s="22">
        <v>868183034730486</v>
      </c>
      <c r="F24" s="44"/>
      <c r="G24" s="4" t="s">
        <v>53</v>
      </c>
      <c r="H24" s="4"/>
      <c r="I24" s="16" t="s">
        <v>63</v>
      </c>
      <c r="J24" s="16"/>
      <c r="K24" s="47" t="s">
        <v>64</v>
      </c>
      <c r="L24" s="16"/>
      <c r="M24" s="16" t="s">
        <v>79</v>
      </c>
      <c r="N24" s="16"/>
      <c r="O24" s="16" t="s">
        <v>54</v>
      </c>
      <c r="P24" s="16" t="s">
        <v>55</v>
      </c>
      <c r="Q24" s="28" t="s">
        <v>26</v>
      </c>
      <c r="R24" s="4" t="s">
        <v>31</v>
      </c>
      <c r="T24" s="48"/>
      <c r="U24" s="48"/>
    </row>
    <row r="25" spans="1:21" ht="16.5" x14ac:dyDescent="0.25">
      <c r="A25" s="32">
        <v>20</v>
      </c>
      <c r="B25" s="21">
        <v>43500</v>
      </c>
      <c r="C25" s="21">
        <v>43589</v>
      </c>
      <c r="D25" s="4" t="s">
        <v>59</v>
      </c>
      <c r="E25" s="22">
        <v>868183034644042</v>
      </c>
      <c r="F25" s="44"/>
      <c r="G25" s="4" t="s">
        <v>53</v>
      </c>
      <c r="H25" s="17"/>
      <c r="I25" s="16" t="s">
        <v>62</v>
      </c>
      <c r="J25" s="16"/>
      <c r="K25" s="16" t="s">
        <v>64</v>
      </c>
      <c r="L25" s="16"/>
      <c r="M25" s="16" t="s">
        <v>79</v>
      </c>
      <c r="N25" s="16"/>
      <c r="O25" s="16" t="s">
        <v>54</v>
      </c>
      <c r="P25" s="16" t="s">
        <v>55</v>
      </c>
      <c r="Q25" s="28" t="s">
        <v>26</v>
      </c>
      <c r="R25" s="4" t="s">
        <v>31</v>
      </c>
      <c r="T25" s="44" t="s">
        <v>20</v>
      </c>
      <c r="U25" s="4" t="s">
        <v>21</v>
      </c>
    </row>
    <row r="26" spans="1:21" ht="16.5" x14ac:dyDescent="0.25">
      <c r="A26" s="32">
        <v>21</v>
      </c>
      <c r="B26" s="21">
        <v>43500</v>
      </c>
      <c r="C26" s="21">
        <v>43589</v>
      </c>
      <c r="D26" s="4" t="s">
        <v>59</v>
      </c>
      <c r="E26" s="22">
        <v>868183034588066</v>
      </c>
      <c r="F26" s="4"/>
      <c r="G26" s="4" t="s">
        <v>53</v>
      </c>
      <c r="H26" s="4" t="s">
        <v>71</v>
      </c>
      <c r="I26" s="24" t="s">
        <v>80</v>
      </c>
      <c r="J26" s="16" t="s">
        <v>81</v>
      </c>
      <c r="K26" s="16" t="s">
        <v>64</v>
      </c>
      <c r="L26" s="16"/>
      <c r="M26" s="16" t="s">
        <v>92</v>
      </c>
      <c r="N26" s="16"/>
      <c r="O26" s="16" t="s">
        <v>54</v>
      </c>
      <c r="P26" s="16" t="s">
        <v>55</v>
      </c>
      <c r="Q26" s="28" t="s">
        <v>24</v>
      </c>
      <c r="R26" s="4" t="s">
        <v>37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>
        <v>43500</v>
      </c>
      <c r="C27" s="21">
        <v>43589</v>
      </c>
      <c r="D27" s="4" t="s">
        <v>59</v>
      </c>
      <c r="E27" s="22">
        <v>867717030423033</v>
      </c>
      <c r="F27" s="4"/>
      <c r="G27" s="4" t="s">
        <v>53</v>
      </c>
      <c r="H27" s="4" t="s">
        <v>71</v>
      </c>
      <c r="I27" s="24" t="s">
        <v>78</v>
      </c>
      <c r="J27" s="16"/>
      <c r="K27" s="16" t="s">
        <v>64</v>
      </c>
      <c r="L27" s="16"/>
      <c r="M27" s="16" t="s">
        <v>79</v>
      </c>
      <c r="N27" s="16"/>
      <c r="O27" s="16" t="s">
        <v>54</v>
      </c>
      <c r="P27" s="16" t="s">
        <v>55</v>
      </c>
      <c r="Q27" s="28" t="s">
        <v>26</v>
      </c>
      <c r="R27" s="4" t="s">
        <v>31</v>
      </c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21">
        <v>43500</v>
      </c>
      <c r="C28" s="21">
        <v>43589</v>
      </c>
      <c r="D28" s="4" t="s">
        <v>59</v>
      </c>
      <c r="E28" s="22">
        <v>868183033858379</v>
      </c>
      <c r="F28" s="4"/>
      <c r="G28" s="4" t="s">
        <v>53</v>
      </c>
      <c r="H28" s="4"/>
      <c r="I28" s="25" t="s">
        <v>75</v>
      </c>
      <c r="J28" s="16" t="s">
        <v>76</v>
      </c>
      <c r="K28" s="16" t="s">
        <v>64</v>
      </c>
      <c r="L28" s="16"/>
      <c r="M28" s="16" t="s">
        <v>77</v>
      </c>
      <c r="N28" s="16"/>
      <c r="O28" s="16" t="s">
        <v>54</v>
      </c>
      <c r="P28" s="16" t="s">
        <v>55</v>
      </c>
      <c r="Q28" s="31" t="s">
        <v>24</v>
      </c>
      <c r="R28" s="4" t="s">
        <v>38</v>
      </c>
      <c r="T28" s="32" t="s">
        <v>34</v>
      </c>
      <c r="U28" s="4">
        <f>COUNTIF($R$6:$R$55,"GPS")</f>
        <v>0</v>
      </c>
    </row>
    <row r="29" spans="1:21" ht="16.5" x14ac:dyDescent="0.25">
      <c r="A29" s="32">
        <v>24</v>
      </c>
      <c r="B29" s="21">
        <v>43589</v>
      </c>
      <c r="C29" s="21">
        <v>43712</v>
      </c>
      <c r="D29" s="4" t="s">
        <v>59</v>
      </c>
      <c r="E29" s="22">
        <v>868183034529284</v>
      </c>
      <c r="F29" s="4"/>
      <c r="G29" s="4" t="s">
        <v>53</v>
      </c>
      <c r="H29" s="16"/>
      <c r="I29" s="17" t="s">
        <v>62</v>
      </c>
      <c r="J29" s="16" t="s">
        <v>103</v>
      </c>
      <c r="K29" s="17" t="s">
        <v>100</v>
      </c>
      <c r="L29" s="16" t="s">
        <v>101</v>
      </c>
      <c r="M29" s="16" t="s">
        <v>50</v>
      </c>
      <c r="N29" s="16"/>
      <c r="O29" s="16" t="s">
        <v>54</v>
      </c>
      <c r="P29" s="16" t="s">
        <v>102</v>
      </c>
      <c r="Q29" s="31" t="s">
        <v>26</v>
      </c>
      <c r="R29" s="4" t="s">
        <v>31</v>
      </c>
      <c r="T29" s="32" t="s">
        <v>39</v>
      </c>
      <c r="U29" s="4">
        <f>COUNTIF($R$6:$R$55,"NG")</f>
        <v>7</v>
      </c>
    </row>
    <row r="30" spans="1:21" ht="16.5" x14ac:dyDescent="0.25">
      <c r="A30" s="32">
        <v>25</v>
      </c>
      <c r="B30" s="21">
        <v>43589</v>
      </c>
      <c r="C30" s="21">
        <v>43712</v>
      </c>
      <c r="D30" s="4" t="s">
        <v>59</v>
      </c>
      <c r="E30" s="22">
        <v>868183034613161</v>
      </c>
      <c r="F30" s="16"/>
      <c r="G30" s="4" t="s">
        <v>53</v>
      </c>
      <c r="H30" s="16"/>
      <c r="I30" s="16" t="s">
        <v>62</v>
      </c>
      <c r="J30" s="16" t="s">
        <v>103</v>
      </c>
      <c r="K30" s="16" t="s">
        <v>100</v>
      </c>
      <c r="L30" s="16" t="s">
        <v>101</v>
      </c>
      <c r="M30" s="16" t="s">
        <v>50</v>
      </c>
      <c r="N30" s="16"/>
      <c r="O30" s="16" t="s">
        <v>54</v>
      </c>
      <c r="P30" s="16" t="s">
        <v>102</v>
      </c>
      <c r="Q30" s="31" t="s">
        <v>26</v>
      </c>
      <c r="R30" s="4" t="s">
        <v>31</v>
      </c>
      <c r="T30" s="32" t="s">
        <v>45</v>
      </c>
      <c r="U30" s="4">
        <f>COUNTIF($R$6:$R$56,"ACC")</f>
        <v>0</v>
      </c>
    </row>
    <row r="31" spans="1:21" ht="16.5" x14ac:dyDescent="0.25">
      <c r="A31" s="32">
        <v>26</v>
      </c>
      <c r="B31" s="21">
        <v>43589</v>
      </c>
      <c r="C31" s="21">
        <v>43712</v>
      </c>
      <c r="D31" s="4" t="s">
        <v>59</v>
      </c>
      <c r="E31" s="22">
        <v>868183034608120</v>
      </c>
      <c r="F31" s="16"/>
      <c r="G31" s="4" t="s">
        <v>53</v>
      </c>
      <c r="H31" s="26"/>
      <c r="I31" s="17" t="s">
        <v>62</v>
      </c>
      <c r="J31" s="16" t="s">
        <v>103</v>
      </c>
      <c r="K31" s="16" t="s">
        <v>100</v>
      </c>
      <c r="L31" s="16" t="s">
        <v>101</v>
      </c>
      <c r="M31" s="16" t="s">
        <v>50</v>
      </c>
      <c r="N31" s="26"/>
      <c r="O31" s="16" t="s">
        <v>54</v>
      </c>
      <c r="P31" s="16" t="s">
        <v>102</v>
      </c>
      <c r="Q31" s="31" t="s">
        <v>26</v>
      </c>
      <c r="R31" s="4" t="s">
        <v>31</v>
      </c>
      <c r="T31" s="32" t="s">
        <v>29</v>
      </c>
      <c r="U31" s="4">
        <f>COUNTIF($R$6:$R$55,"LK")</f>
        <v>13</v>
      </c>
    </row>
    <row r="32" spans="1:21" ht="16.5" x14ac:dyDescent="0.25">
      <c r="A32" s="32">
        <v>27</v>
      </c>
      <c r="B32" s="21">
        <v>43589</v>
      </c>
      <c r="C32" s="21">
        <v>43712</v>
      </c>
      <c r="D32" s="4" t="s">
        <v>59</v>
      </c>
      <c r="E32" s="62">
        <v>868183034628623</v>
      </c>
      <c r="F32" s="16"/>
      <c r="G32" s="4" t="s">
        <v>53</v>
      </c>
      <c r="H32" s="16"/>
      <c r="I32" s="17" t="s">
        <v>75</v>
      </c>
      <c r="J32" s="16" t="s">
        <v>105</v>
      </c>
      <c r="K32" s="16" t="s">
        <v>104</v>
      </c>
      <c r="L32" s="16" t="s">
        <v>101</v>
      </c>
      <c r="M32" s="16" t="s">
        <v>106</v>
      </c>
      <c r="N32" s="16"/>
      <c r="O32" s="16" t="s">
        <v>54</v>
      </c>
      <c r="P32" s="16" t="s">
        <v>102</v>
      </c>
      <c r="Q32" s="31" t="s">
        <v>24</v>
      </c>
      <c r="R32" s="4" t="s">
        <v>37</v>
      </c>
      <c r="T32" s="32" t="s">
        <v>35</v>
      </c>
      <c r="U32" s="4">
        <f>COUNTIF($R$6:$R$55,"MCH")</f>
        <v>0</v>
      </c>
    </row>
    <row r="33" spans="1:21" ht="16.5" x14ac:dyDescent="0.25">
      <c r="A33" s="32">
        <v>28</v>
      </c>
      <c r="B33" s="21">
        <v>43712</v>
      </c>
      <c r="C33" s="21">
        <v>43803</v>
      </c>
      <c r="D33" s="4" t="s">
        <v>59</v>
      </c>
      <c r="E33" s="22">
        <v>868183033790747</v>
      </c>
      <c r="F33" s="44"/>
      <c r="G33" s="4" t="s">
        <v>53</v>
      </c>
      <c r="H33" s="16"/>
      <c r="I33" s="17" t="s">
        <v>113</v>
      </c>
      <c r="J33" s="16" t="s">
        <v>114</v>
      </c>
      <c r="K33" s="16" t="s">
        <v>100</v>
      </c>
      <c r="L33" s="16" t="s">
        <v>101</v>
      </c>
      <c r="M33" s="16" t="s">
        <v>115</v>
      </c>
      <c r="N33" s="16"/>
      <c r="O33" s="16" t="s">
        <v>54</v>
      </c>
      <c r="P33" s="16" t="s">
        <v>55</v>
      </c>
      <c r="Q33" s="31" t="s">
        <v>24</v>
      </c>
      <c r="R33" s="4" t="s">
        <v>38</v>
      </c>
      <c r="T33" s="32" t="s">
        <v>48</v>
      </c>
      <c r="U33" s="4">
        <f>COUNTIF($R$6:$R$55,"SF")</f>
        <v>0</v>
      </c>
    </row>
    <row r="34" spans="1:21" ht="16.5" x14ac:dyDescent="0.25">
      <c r="A34" s="32">
        <v>29</v>
      </c>
      <c r="B34" s="21">
        <v>43742</v>
      </c>
      <c r="C34" s="21" t="s">
        <v>141</v>
      </c>
      <c r="D34" s="16" t="s">
        <v>59</v>
      </c>
      <c r="E34" s="62">
        <v>867857039922336</v>
      </c>
      <c r="F34" s="16"/>
      <c r="G34" s="16" t="s">
        <v>53</v>
      </c>
      <c r="H34" s="16"/>
      <c r="I34" s="16" t="s">
        <v>122</v>
      </c>
      <c r="J34" s="16" t="s">
        <v>39</v>
      </c>
      <c r="K34" s="16" t="s">
        <v>104</v>
      </c>
      <c r="L34" s="16" t="s">
        <v>101</v>
      </c>
      <c r="M34" s="16" t="s">
        <v>77</v>
      </c>
      <c r="N34" s="16"/>
      <c r="O34" s="16" t="s">
        <v>54</v>
      </c>
      <c r="P34" s="16" t="s">
        <v>102</v>
      </c>
      <c r="Q34" s="31" t="s">
        <v>24</v>
      </c>
      <c r="R34" s="4" t="s">
        <v>38</v>
      </c>
      <c r="T34" s="32" t="s">
        <v>49</v>
      </c>
      <c r="U34" s="4">
        <f>COUNTIF($R$6:$R$55,"RTB")</f>
        <v>0</v>
      </c>
    </row>
    <row r="35" spans="1:21" ht="16.5" x14ac:dyDescent="0.25">
      <c r="A35" s="32">
        <v>30</v>
      </c>
      <c r="B35" s="21" t="s">
        <v>124</v>
      </c>
      <c r="C35" s="21" t="s">
        <v>142</v>
      </c>
      <c r="D35" s="4" t="s">
        <v>59</v>
      </c>
      <c r="E35" s="22">
        <v>867717030417365</v>
      </c>
      <c r="F35" s="44"/>
      <c r="G35" s="4" t="s">
        <v>53</v>
      </c>
      <c r="H35" s="16"/>
      <c r="I35" s="16" t="s">
        <v>113</v>
      </c>
      <c r="J35" s="16" t="s">
        <v>129</v>
      </c>
      <c r="K35" s="16" t="s">
        <v>126</v>
      </c>
      <c r="L35" s="16" t="s">
        <v>101</v>
      </c>
      <c r="M35" s="16" t="s">
        <v>130</v>
      </c>
      <c r="N35" s="16"/>
      <c r="O35" s="16" t="s">
        <v>54</v>
      </c>
      <c r="P35" s="16" t="s">
        <v>55</v>
      </c>
      <c r="Q35" s="31" t="s">
        <v>24</v>
      </c>
      <c r="R35" s="4" t="s">
        <v>37</v>
      </c>
      <c r="T35" s="32" t="s">
        <v>50</v>
      </c>
      <c r="U35" s="4">
        <f>COUNTIF($R$6:$R$55,"NCFW")</f>
        <v>22</v>
      </c>
    </row>
    <row r="36" spans="1:21" ht="16.5" x14ac:dyDescent="0.25">
      <c r="A36" s="32">
        <v>31</v>
      </c>
      <c r="B36" s="21" t="s">
        <v>124</v>
      </c>
      <c r="C36" s="21" t="s">
        <v>142</v>
      </c>
      <c r="D36" s="4" t="s">
        <v>59</v>
      </c>
      <c r="E36" s="22">
        <v>868183033816674</v>
      </c>
      <c r="F36" s="44"/>
      <c r="G36" s="4" t="s">
        <v>53</v>
      </c>
      <c r="H36" s="16"/>
      <c r="I36" s="16" t="s">
        <v>113</v>
      </c>
      <c r="J36" s="16" t="s">
        <v>127</v>
      </c>
      <c r="K36" s="16" t="s">
        <v>100</v>
      </c>
      <c r="L36" s="16" t="s">
        <v>101</v>
      </c>
      <c r="M36" s="16" t="s">
        <v>128</v>
      </c>
      <c r="N36" s="16"/>
      <c r="O36" s="16" t="s">
        <v>54</v>
      </c>
      <c r="P36" s="16" t="s">
        <v>55</v>
      </c>
      <c r="Q36" s="31" t="s">
        <v>24</v>
      </c>
      <c r="R36" s="4" t="s">
        <v>37</v>
      </c>
      <c r="T36" s="32" t="s">
        <v>36</v>
      </c>
      <c r="U36" s="4">
        <f>COUNTIF($R$6:$R$55,"KL")</f>
        <v>0</v>
      </c>
    </row>
    <row r="37" spans="1:21" ht="16.5" x14ac:dyDescent="0.25">
      <c r="A37" s="32">
        <v>32</v>
      </c>
      <c r="B37" s="21" t="s">
        <v>124</v>
      </c>
      <c r="C37" s="21" t="s">
        <v>142</v>
      </c>
      <c r="D37" s="4" t="s">
        <v>59</v>
      </c>
      <c r="E37" s="22">
        <v>867717030436167</v>
      </c>
      <c r="F37" s="44"/>
      <c r="G37" s="4" t="s">
        <v>53</v>
      </c>
      <c r="H37" s="16"/>
      <c r="I37" s="16" t="s">
        <v>131</v>
      </c>
      <c r="J37" s="16"/>
      <c r="K37" s="16" t="s">
        <v>104</v>
      </c>
      <c r="L37" s="16" t="s">
        <v>101</v>
      </c>
      <c r="M37" s="16" t="s">
        <v>50</v>
      </c>
      <c r="N37" s="16"/>
      <c r="O37" s="16" t="s">
        <v>54</v>
      </c>
      <c r="P37" s="16" t="s">
        <v>55</v>
      </c>
      <c r="Q37" s="31" t="s">
        <v>26</v>
      </c>
      <c r="R37" s="4" t="s">
        <v>31</v>
      </c>
      <c r="T37" s="44" t="s">
        <v>41</v>
      </c>
      <c r="U37" s="4">
        <f>SUM(U26:U36)</f>
        <v>44</v>
      </c>
    </row>
    <row r="38" spans="1:21" ht="16.5" x14ac:dyDescent="0.25">
      <c r="A38" s="32">
        <v>33</v>
      </c>
      <c r="B38" s="21" t="s">
        <v>124</v>
      </c>
      <c r="C38" s="21" t="s">
        <v>142</v>
      </c>
      <c r="D38" s="4" t="s">
        <v>59</v>
      </c>
      <c r="E38" s="22">
        <v>868183034663687</v>
      </c>
      <c r="F38" s="44"/>
      <c r="G38" s="4" t="s">
        <v>53</v>
      </c>
      <c r="H38" s="16"/>
      <c r="I38" s="16" t="s">
        <v>62</v>
      </c>
      <c r="J38" s="16" t="s">
        <v>132</v>
      </c>
      <c r="K38" s="16" t="s">
        <v>134</v>
      </c>
      <c r="L38" s="16" t="s">
        <v>101</v>
      </c>
      <c r="M38" s="4" t="s">
        <v>133</v>
      </c>
      <c r="N38" s="16"/>
      <c r="O38" s="16" t="s">
        <v>54</v>
      </c>
      <c r="P38" s="16" t="s">
        <v>55</v>
      </c>
      <c r="Q38" s="31" t="s">
        <v>24</v>
      </c>
      <c r="R38" s="4" t="s">
        <v>37</v>
      </c>
    </row>
    <row r="39" spans="1:21" ht="16.5" x14ac:dyDescent="0.25">
      <c r="A39" s="32">
        <v>34</v>
      </c>
      <c r="B39" s="21" t="s">
        <v>124</v>
      </c>
      <c r="C39" s="21" t="s">
        <v>142</v>
      </c>
      <c r="D39" s="4" t="s">
        <v>59</v>
      </c>
      <c r="E39" s="22">
        <v>868183034588066</v>
      </c>
      <c r="F39" s="44"/>
      <c r="G39" s="4" t="s">
        <v>53</v>
      </c>
      <c r="H39" s="16"/>
      <c r="I39" s="16" t="s">
        <v>80</v>
      </c>
      <c r="J39" s="16" t="s">
        <v>132</v>
      </c>
      <c r="K39" s="16" t="s">
        <v>104</v>
      </c>
      <c r="L39" s="16" t="s">
        <v>101</v>
      </c>
      <c r="M39" s="16" t="s">
        <v>135</v>
      </c>
      <c r="N39" s="16"/>
      <c r="O39" s="16" t="s">
        <v>54</v>
      </c>
      <c r="P39" s="16" t="s">
        <v>55</v>
      </c>
      <c r="Q39" s="31" t="s">
        <v>24</v>
      </c>
      <c r="R39" s="4" t="s">
        <v>37</v>
      </c>
    </row>
    <row r="40" spans="1:21" ht="16.5" x14ac:dyDescent="0.25">
      <c r="A40" s="32">
        <v>35</v>
      </c>
      <c r="B40" s="21" t="s">
        <v>141</v>
      </c>
      <c r="C40" s="21" t="s">
        <v>157</v>
      </c>
      <c r="D40" s="4" t="s">
        <v>59</v>
      </c>
      <c r="E40" s="22">
        <v>868183033857439</v>
      </c>
      <c r="F40" s="44"/>
      <c r="G40" s="4" t="s">
        <v>53</v>
      </c>
      <c r="H40" s="4"/>
      <c r="I40" s="4" t="s">
        <v>62</v>
      </c>
      <c r="J40" s="4"/>
      <c r="K40" s="4" t="s">
        <v>100</v>
      </c>
      <c r="L40" s="16" t="s">
        <v>101</v>
      </c>
      <c r="M40" s="16" t="s">
        <v>50</v>
      </c>
      <c r="N40" s="4"/>
      <c r="O40" s="16" t="s">
        <v>54</v>
      </c>
      <c r="P40" s="16" t="s">
        <v>55</v>
      </c>
      <c r="Q40" s="31" t="s">
        <v>26</v>
      </c>
      <c r="R40" s="4" t="s">
        <v>31</v>
      </c>
    </row>
    <row r="41" spans="1:21" ht="16.5" x14ac:dyDescent="0.25">
      <c r="A41" s="32">
        <v>36</v>
      </c>
      <c r="B41" s="21" t="s">
        <v>141</v>
      </c>
      <c r="C41" s="21" t="s">
        <v>157</v>
      </c>
      <c r="D41" s="4" t="s">
        <v>59</v>
      </c>
      <c r="E41" s="22">
        <v>867717030424874</v>
      </c>
      <c r="F41" s="44"/>
      <c r="G41" s="4" t="s">
        <v>53</v>
      </c>
      <c r="H41" s="4"/>
      <c r="I41" s="4" t="s">
        <v>144</v>
      </c>
      <c r="J41" s="16" t="s">
        <v>143</v>
      </c>
      <c r="K41" s="4"/>
      <c r="L41" s="16" t="s">
        <v>101</v>
      </c>
      <c r="M41" s="16" t="s">
        <v>50</v>
      </c>
      <c r="N41" s="4"/>
      <c r="O41" s="16" t="s">
        <v>54</v>
      </c>
      <c r="P41" s="16" t="s">
        <v>55</v>
      </c>
      <c r="Q41" s="31" t="s">
        <v>26</v>
      </c>
      <c r="R41" s="4" t="s">
        <v>31</v>
      </c>
    </row>
    <row r="42" spans="1:21" ht="16.5" x14ac:dyDescent="0.25">
      <c r="A42" s="32">
        <v>37</v>
      </c>
      <c r="B42" s="21" t="s">
        <v>141</v>
      </c>
      <c r="C42" s="21" t="s">
        <v>157</v>
      </c>
      <c r="D42" s="4" t="s">
        <v>59</v>
      </c>
      <c r="E42" s="22">
        <v>868183034590195</v>
      </c>
      <c r="F42" s="44"/>
      <c r="G42" s="4" t="s">
        <v>53</v>
      </c>
      <c r="H42" s="4"/>
      <c r="I42" s="4" t="s">
        <v>83</v>
      </c>
      <c r="J42" s="4"/>
      <c r="K42" s="4" t="s">
        <v>104</v>
      </c>
      <c r="L42" s="16" t="s">
        <v>101</v>
      </c>
      <c r="M42" s="16" t="s">
        <v>50</v>
      </c>
      <c r="N42" s="4"/>
      <c r="O42" s="16" t="s">
        <v>54</v>
      </c>
      <c r="P42" s="16" t="s">
        <v>55</v>
      </c>
      <c r="Q42" s="31" t="s">
        <v>26</v>
      </c>
      <c r="R42" s="4" t="s">
        <v>31</v>
      </c>
    </row>
    <row r="43" spans="1:21" ht="16.5" x14ac:dyDescent="0.25">
      <c r="A43" s="32">
        <v>38</v>
      </c>
      <c r="B43" s="21" t="s">
        <v>141</v>
      </c>
      <c r="C43" s="21" t="s">
        <v>157</v>
      </c>
      <c r="D43" s="4" t="s">
        <v>59</v>
      </c>
      <c r="E43" s="22">
        <v>868183034529284</v>
      </c>
      <c r="F43" s="44"/>
      <c r="G43" s="4" t="s">
        <v>53</v>
      </c>
      <c r="H43" s="4"/>
      <c r="I43" s="4" t="s">
        <v>146</v>
      </c>
      <c r="J43" s="4"/>
      <c r="K43" s="4" t="s">
        <v>104</v>
      </c>
      <c r="L43" s="16" t="s">
        <v>101</v>
      </c>
      <c r="M43" s="16" t="s">
        <v>50</v>
      </c>
      <c r="N43" s="4"/>
      <c r="O43" s="16" t="s">
        <v>54</v>
      </c>
      <c r="P43" s="16" t="s">
        <v>55</v>
      </c>
      <c r="Q43" s="31" t="s">
        <v>26</v>
      </c>
      <c r="R43" s="4" t="s">
        <v>31</v>
      </c>
    </row>
    <row r="44" spans="1:21" ht="16.5" x14ac:dyDescent="0.25">
      <c r="A44" s="32">
        <v>39</v>
      </c>
      <c r="B44" s="21" t="s">
        <v>141</v>
      </c>
      <c r="C44" s="21" t="s">
        <v>157</v>
      </c>
      <c r="D44" s="4" t="s">
        <v>59</v>
      </c>
      <c r="E44" s="22">
        <v>867717030435847</v>
      </c>
      <c r="F44" s="44"/>
      <c r="G44" s="4" t="s">
        <v>53</v>
      </c>
      <c r="H44" s="4"/>
      <c r="I44" s="4" t="s">
        <v>116</v>
      </c>
      <c r="J44" s="4"/>
      <c r="K44" s="4" t="s">
        <v>145</v>
      </c>
      <c r="L44" s="16" t="s">
        <v>101</v>
      </c>
      <c r="M44" s="16" t="s">
        <v>79</v>
      </c>
      <c r="N44" s="4"/>
      <c r="O44" s="16" t="s">
        <v>54</v>
      </c>
      <c r="P44" s="16" t="s">
        <v>55</v>
      </c>
      <c r="Q44" s="31" t="s">
        <v>26</v>
      </c>
      <c r="R44" s="4" t="s">
        <v>31</v>
      </c>
    </row>
    <row r="45" spans="1:21" ht="16.5" x14ac:dyDescent="0.25">
      <c r="A45" s="32">
        <v>40</v>
      </c>
      <c r="B45" s="21">
        <v>43500</v>
      </c>
      <c r="C45" s="21">
        <v>43589</v>
      </c>
      <c r="D45" s="4" t="s">
        <v>60</v>
      </c>
      <c r="E45" s="22">
        <v>862631034802479</v>
      </c>
      <c r="F45" s="4"/>
      <c r="G45" s="4" t="s">
        <v>61</v>
      </c>
      <c r="H45" s="17"/>
      <c r="I45" s="16" t="s">
        <v>69</v>
      </c>
      <c r="J45" s="16" t="s">
        <v>67</v>
      </c>
      <c r="K45" s="16" t="s">
        <v>66</v>
      </c>
      <c r="L45" s="47"/>
      <c r="M45" s="16" t="s">
        <v>70</v>
      </c>
      <c r="N45" s="27">
        <v>35000</v>
      </c>
      <c r="O45" s="16" t="s">
        <v>54</v>
      </c>
      <c r="P45" s="16" t="s">
        <v>55</v>
      </c>
      <c r="Q45" s="28" t="s">
        <v>24</v>
      </c>
      <c r="R45" s="32" t="s">
        <v>37</v>
      </c>
    </row>
    <row r="46" spans="1:21" ht="16.5" x14ac:dyDescent="0.25">
      <c r="A46" s="32">
        <v>41</v>
      </c>
      <c r="B46" s="21">
        <v>43500</v>
      </c>
      <c r="C46" s="21">
        <v>43589</v>
      </c>
      <c r="D46" s="4" t="s">
        <v>60</v>
      </c>
      <c r="E46" s="22">
        <v>862631037510574</v>
      </c>
      <c r="F46" s="4"/>
      <c r="G46" s="4" t="s">
        <v>61</v>
      </c>
      <c r="H46" s="16"/>
      <c r="I46" s="24" t="s">
        <v>65</v>
      </c>
      <c r="J46" s="16" t="s">
        <v>67</v>
      </c>
      <c r="K46" s="16" t="s">
        <v>66</v>
      </c>
      <c r="L46" s="16"/>
      <c r="M46" s="16" t="s">
        <v>68</v>
      </c>
      <c r="N46" s="27"/>
      <c r="O46" s="16" t="s">
        <v>54</v>
      </c>
      <c r="P46" s="16" t="s">
        <v>55</v>
      </c>
      <c r="Q46" s="28" t="s">
        <v>24</v>
      </c>
      <c r="R46" s="32" t="s">
        <v>37</v>
      </c>
    </row>
    <row r="47" spans="1:21" ht="16.5" x14ac:dyDescent="0.25">
      <c r="A47" s="32">
        <v>42</v>
      </c>
      <c r="B47" s="21">
        <v>43500</v>
      </c>
      <c r="C47" s="21">
        <v>43589</v>
      </c>
      <c r="D47" s="4" t="s">
        <v>60</v>
      </c>
      <c r="E47" s="22">
        <v>863586032923579</v>
      </c>
      <c r="F47" s="4" t="s">
        <v>73</v>
      </c>
      <c r="G47" s="4" t="s">
        <v>61</v>
      </c>
      <c r="H47" s="17"/>
      <c r="I47" s="24" t="s">
        <v>84</v>
      </c>
      <c r="J47" s="16" t="s">
        <v>85</v>
      </c>
      <c r="K47" s="16" t="s">
        <v>66</v>
      </c>
      <c r="L47" s="16"/>
      <c r="M47" s="16" t="s">
        <v>86</v>
      </c>
      <c r="N47" s="27">
        <v>10000</v>
      </c>
      <c r="O47" s="16" t="s">
        <v>54</v>
      </c>
      <c r="P47" s="16" t="s">
        <v>55</v>
      </c>
      <c r="Q47" s="31" t="s">
        <v>24</v>
      </c>
      <c r="R47" s="32" t="s">
        <v>38</v>
      </c>
    </row>
    <row r="48" spans="1:21" ht="16.5" x14ac:dyDescent="0.25">
      <c r="A48" s="32">
        <v>43</v>
      </c>
      <c r="B48" s="21">
        <v>43712</v>
      </c>
      <c r="C48" s="21">
        <v>43803</v>
      </c>
      <c r="D48" s="4" t="s">
        <v>60</v>
      </c>
      <c r="E48" s="22">
        <v>862631039277594</v>
      </c>
      <c r="F48" s="4"/>
      <c r="G48" s="4" t="s">
        <v>61</v>
      </c>
      <c r="H48" s="16"/>
      <c r="I48" s="24" t="s">
        <v>116</v>
      </c>
      <c r="J48" s="16" t="s">
        <v>85</v>
      </c>
      <c r="K48" s="24" t="s">
        <v>117</v>
      </c>
      <c r="L48" s="16" t="s">
        <v>66</v>
      </c>
      <c r="M48" s="16" t="s">
        <v>86</v>
      </c>
      <c r="N48" s="27">
        <v>10000</v>
      </c>
      <c r="O48" s="16" t="s">
        <v>54</v>
      </c>
      <c r="P48" s="16" t="s">
        <v>55</v>
      </c>
      <c r="Q48" s="31" t="s">
        <v>24</v>
      </c>
      <c r="R48" s="32" t="s">
        <v>38</v>
      </c>
    </row>
    <row r="49" spans="1:18" ht="16.5" x14ac:dyDescent="0.25">
      <c r="A49" s="32">
        <v>44</v>
      </c>
      <c r="B49" s="21" t="s">
        <v>124</v>
      </c>
      <c r="C49" s="21" t="s">
        <v>142</v>
      </c>
      <c r="D49" s="4" t="s">
        <v>60</v>
      </c>
      <c r="E49" s="22">
        <v>863586032913786</v>
      </c>
      <c r="F49" s="44"/>
      <c r="G49" s="4" t="s">
        <v>61</v>
      </c>
      <c r="H49" s="60"/>
      <c r="I49" s="32" t="s">
        <v>139</v>
      </c>
      <c r="J49" s="32" t="s">
        <v>138</v>
      </c>
      <c r="K49" s="32" t="s">
        <v>117</v>
      </c>
      <c r="L49" s="16" t="s">
        <v>66</v>
      </c>
      <c r="M49" s="32" t="s">
        <v>140</v>
      </c>
      <c r="N49" s="64">
        <v>60000</v>
      </c>
      <c r="O49" s="32" t="s">
        <v>54</v>
      </c>
      <c r="P49" s="32" t="s">
        <v>55</v>
      </c>
      <c r="Q49" s="32" t="s">
        <v>24</v>
      </c>
      <c r="R49" s="32" t="s">
        <v>38</v>
      </c>
    </row>
    <row r="50" spans="1:18" ht="16.5" x14ac:dyDescent="0.25">
      <c r="A50" s="32">
        <v>45</v>
      </c>
      <c r="B50" s="21" t="s">
        <v>124</v>
      </c>
      <c r="C50" s="21" t="s">
        <v>142</v>
      </c>
      <c r="D50" s="4" t="s">
        <v>60</v>
      </c>
      <c r="E50" s="22">
        <v>864811037264921</v>
      </c>
      <c r="F50" s="44"/>
      <c r="G50" s="4" t="s">
        <v>61</v>
      </c>
      <c r="H50" s="17"/>
      <c r="I50" s="24" t="s">
        <v>78</v>
      </c>
      <c r="J50" s="16" t="s">
        <v>85</v>
      </c>
      <c r="K50" s="16" t="s">
        <v>136</v>
      </c>
      <c r="L50" s="16" t="s">
        <v>66</v>
      </c>
      <c r="M50" s="16" t="s">
        <v>137</v>
      </c>
      <c r="N50" s="27">
        <v>10000</v>
      </c>
      <c r="O50" s="32" t="s">
        <v>54</v>
      </c>
      <c r="P50" s="32" t="s">
        <v>55</v>
      </c>
      <c r="Q50" s="32" t="s">
        <v>24</v>
      </c>
      <c r="R50" s="32" t="s">
        <v>38</v>
      </c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Phụ Kiện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2019-09-19T04:26:11Z</dcterms:modified>
</cp:coreProperties>
</file>