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TG102" sheetId="25" r:id="rId1"/>
    <sheet name="TG102SE" sheetId="28" r:id="rId2"/>
    <sheet name="TG102LE" sheetId="27" r:id="rId3"/>
    <sheet name="TG102E" sheetId="31" r:id="rId4"/>
    <sheet name="TG007X" sheetId="30" r:id="rId5"/>
    <sheet name="TG102V" sheetId="29" r:id="rId6"/>
    <sheet name="Phụ Kiện" sheetId="33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21" i="32"/>
  <c r="V20" i="32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8"/>
  <c r="V35" i="28"/>
  <c r="V34" i="28"/>
  <c r="V33" i="28"/>
  <c r="V32" i="28"/>
  <c r="V31" i="28"/>
  <c r="V30" i="28"/>
  <c r="V29" i="28"/>
  <c r="V28" i="28"/>
  <c r="V27" i="28"/>
  <c r="V26" i="28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37" i="32" l="1"/>
  <c r="V22" i="32"/>
  <c r="V22" i="28"/>
  <c r="V37" i="28"/>
  <c r="V37" i="27"/>
  <c r="V22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<sst xmlns="http://schemas.openxmlformats.org/spreadsheetml/2006/main" count="927" uniqueCount="113">
  <si>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</si>
  <si>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</si>
  <si>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</si>
  <si>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</si>
  <si>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</si>
  <si>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</si>
  <si>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</si>
  <si>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</si>
  <si>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</si>
  <si>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</si>
  <si>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</si>
  <si>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</si>
  <si>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</si>
  <si>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</si>
  <si>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</si>
  <si>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</si>
  <si>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</si>
  <si>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</si>
  <si>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</si>
  <si>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</si>
  <si>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</si>
  <si>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</si>
  <si>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</si>
  <si>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</si>
  <si>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</si>
  <si>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</si>
  <si>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</si>
  <si>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</si>
  <si>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</si>
  <si>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</si>
  <si>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</si>
  <si>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</si>
  <si>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</si>
  <si>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</si>
  <si>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</si>
  <si>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</si>
  <si>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</si>
  <si>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</si>
  <si>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</si>
  <si>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</si>
  <si>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</si>
  <si>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</si>
  <si>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</si>
  <si>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</si>
  <si>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</si>
  <si>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</si>
  <si>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</si>
  <si>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</si>
  <si>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</si>
  <si>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</si>
  <si>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</si>
  <si>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</si>
  <si>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</si>
  <si>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Anh Tuấn BG</t>
  </si>
  <si>
    <t>TG102</t>
  </si>
  <si>
    <t>thẻ</t>
  </si>
  <si>
    <t>H</t>
  </si>
  <si>
    <t>TG102SE</t>
  </si>
  <si>
    <t>SE.3.00.---02.180711</t>
  </si>
  <si>
    <t>124.158.005.014,16870</t>
  </si>
  <si>
    <t>X.4.0.0.00002.180125</t>
  </si>
  <si>
    <t>125.212.203.114,14747</t>
  </si>
  <si>
    <t>Hỏng diode quá áp,IC nguồn 5V.MCU,HX2001</t>
  </si>
  <si>
    <t>000001505181008/ID mới " 866762024177402</t>
  </si>
  <si>
    <t xml:space="preserve">125.212.203.114,14848
</t>
  </si>
  <si>
    <t>B.2.27B</t>
  </si>
  <si>
    <t>Lỗi I/O</t>
  </si>
  <si>
    <t>Xử lý phần cứng,nâng cấp FW</t>
  </si>
  <si>
    <t>Lỗi max3232</t>
  </si>
  <si>
    <t>ID mới : 864161029413452</t>
  </si>
  <si>
    <t>Lỗi reset</t>
  </si>
  <si>
    <t>TG102LE</t>
  </si>
  <si>
    <t>Còn BH</t>
  </si>
  <si>
    <t>Foult GPS</t>
  </si>
  <si>
    <t>Set lại baudrate</t>
  </si>
  <si>
    <t>LE.1.00.---01.180710</t>
  </si>
  <si>
    <t>LE.1.00.---05.190404</t>
  </si>
  <si>
    <t>X.2.27</t>
  </si>
  <si>
    <t>Lỗi cấu hình,max3232</t>
  </si>
  <si>
    <t>Thay max3232,nâng cấp FW</t>
  </si>
  <si>
    <t>1501101200/ID mới :865904020058639</t>
  </si>
  <si>
    <t>Hỏng IC nguồn 5V,HX2001,Module gps,MCU</t>
  </si>
  <si>
    <t>Thay max3232</t>
  </si>
  <si>
    <t>Nạp lại FW</t>
  </si>
  <si>
    <t>Khách báo không sửa</t>
  </si>
  <si>
    <t>Thay module GPS</t>
  </si>
  <si>
    <t>KS</t>
  </si>
  <si>
    <t>Thể</t>
  </si>
  <si>
    <t>BT</t>
  </si>
  <si>
    <t>ID mới : 864811037143513</t>
  </si>
  <si>
    <t>Thay module GSM</t>
  </si>
  <si>
    <t>Lỗi CID</t>
  </si>
  <si>
    <t>Không chốt GPS</t>
  </si>
  <si>
    <t>Thay module GPS,nâng cấp FW</t>
  </si>
  <si>
    <t>17/05/2019</t>
  </si>
  <si>
    <t>28/05/2019</t>
  </si>
  <si>
    <t>013227001246424</t>
  </si>
  <si>
    <t>thẻ RFID+sim</t>
  </si>
  <si>
    <t>LE.1.00.---03.181025</t>
  </si>
  <si>
    <t>000001307311133</t>
  </si>
  <si>
    <t>X.3.0.0.00042.250815</t>
  </si>
  <si>
    <t>X.3.0.0.00036.250815</t>
  </si>
  <si>
    <t>000001504111007</t>
  </si>
  <si>
    <t>SE.2.03.00010.111215</t>
  </si>
  <si>
    <t>125.212.203.115,16565</t>
  </si>
  <si>
    <t>SE.2.03.---25.111215</t>
  </si>
  <si>
    <t>124.158.005.014,16873</t>
  </si>
  <si>
    <t>sim</t>
  </si>
  <si>
    <t>sim lỗi</t>
  </si>
  <si>
    <t>SE.3.00.---01.120817</t>
  </si>
  <si>
    <t>Hết hạn dv</t>
  </si>
  <si>
    <t>Kiểm tra lại TK tb trên server</t>
  </si>
  <si>
    <t>Lỗi cập nhật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</si>
</sst>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R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4"/>
      <c r="K5" s="47" t="s">
        <v>16</v>
      </c>
      <c r="L5" s="47" t="s">
        <v>17</v>
      </c>
      <c r="M5" s="46" t="s">
        <v>13</v>
      </c>
      <c r="N5" s="47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>
        <v>43560</v>
      </c>
      <c r="C6" s="16">
        <v>43743</v>
      </c>
      <c r="D6" s="3" t="s">
        <v>54</v>
      </c>
      <c r="E6" s="17">
        <v>866762025780881</v>
      </c>
      <c r="F6" s="3" t="s">
        <v>55</v>
      </c>
      <c r="G6" s="3" t="s">
        <v>56</v>
      </c>
      <c r="H6" s="13"/>
      <c r="I6" s="19" t="s">
        <v>59</v>
      </c>
      <c r="J6" s="12" t="s">
        <v>70</v>
      </c>
      <c r="K6" s="12"/>
      <c r="L6" s="12" t="s">
        <v>60</v>
      </c>
      <c r="M6" s="12" t="s">
        <v>83</v>
      </c>
      <c r="N6" s="22"/>
      <c r="O6" s="12" t="s">
        <v>88</v>
      </c>
      <c r="P6" s="12" t="s">
        <v>87</v>
      </c>
      <c r="Q6" s="26" t="s">
        <v>26</v>
      </c>
      <c r="R6" s="27" t="s">
        <v>31</v>
      </c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>
        <v>43560</v>
      </c>
      <c r="C7" s="16">
        <v>43743</v>
      </c>
      <c r="D7" s="3" t="s">
        <v>54</v>
      </c>
      <c r="E7" s="17">
        <v>864161029413452</v>
      </c>
      <c r="F7" s="3" t="s">
        <v>55</v>
      </c>
      <c r="G7" s="3" t="s">
        <v>56</v>
      </c>
      <c r="H7" s="17" t="s">
        <v>69</v>
      </c>
      <c r="I7" s="20" t="s">
        <v>64</v>
      </c>
      <c r="J7" s="12" t="s">
        <v>68</v>
      </c>
      <c r="K7" s="12" t="s">
        <v>65</v>
      </c>
      <c r="L7" s="12" t="s">
        <v>60</v>
      </c>
      <c r="M7" s="12" t="s">
        <v>82</v>
      </c>
      <c r="N7" s="50">
        <v>30000</v>
      </c>
      <c r="O7" s="12" t="s">
        <v>88</v>
      </c>
      <c r="P7" s="12" t="s">
        <v>87</v>
      </c>
      <c r="Q7" s="23" t="s">
        <v>24</v>
      </c>
      <c r="R7" s="3" t="s">
        <v>37</v>
      </c>
      <c r="U7" s="56"/>
      <c r="V7" s="27" t="s">
        <v>43</v>
      </c>
    </row>
    <row r="8" spans="1:22" s="1" customFormat="1" ht="19.5" customHeight="1" x14ac:dyDescent="0.25">
      <c r="A8" s="27">
        <v>3</v>
      </c>
      <c r="B8" s="16">
        <v>43560</v>
      </c>
      <c r="C8" s="16">
        <v>43743</v>
      </c>
      <c r="D8" s="3" t="s">
        <v>54</v>
      </c>
      <c r="E8" s="17">
        <v>866762024177402</v>
      </c>
      <c r="F8" s="3" t="s">
        <v>55</v>
      </c>
      <c r="G8" s="3" t="s">
        <v>56</v>
      </c>
      <c r="H8" s="52" t="s">
        <v>63</v>
      </c>
      <c r="I8" s="19" t="s">
        <v>61</v>
      </c>
      <c r="J8" s="12" t="s">
        <v>66</v>
      </c>
      <c r="K8" s="12" t="s">
        <v>60</v>
      </c>
      <c r="L8" s="12"/>
      <c r="M8" s="12" t="s">
        <v>67</v>
      </c>
      <c r="N8" s="12"/>
      <c r="O8" s="12" t="s">
        <v>88</v>
      </c>
      <c r="P8" s="12" t="s">
        <v>87</v>
      </c>
      <c r="Q8" s="23" t="s">
        <v>24</v>
      </c>
      <c r="R8" s="3" t="s">
        <v>37</v>
      </c>
      <c r="U8" s="56"/>
      <c r="V8" s="27" t="s">
        <v>28</v>
      </c>
    </row>
    <row r="9" spans="1:22" s="1" customFormat="1" ht="15.75" customHeight="1" x14ac:dyDescent="0.25">
      <c r="A9" s="27">
        <v>4</v>
      </c>
      <c r="B9" s="16">
        <v>43560</v>
      </c>
      <c r="C9" s="16">
        <v>43743</v>
      </c>
      <c r="D9" s="3" t="s">
        <v>54</v>
      </c>
      <c r="E9" s="17">
        <v>866762024171983</v>
      </c>
      <c r="F9" s="3" t="s">
        <v>55</v>
      </c>
      <c r="G9" s="3" t="s">
        <v>56</v>
      </c>
      <c r="H9" s="20"/>
      <c r="I9" s="19"/>
      <c r="J9" s="12" t="s">
        <v>62</v>
      </c>
      <c r="K9" s="12"/>
      <c r="L9" s="12"/>
      <c r="M9" s="12" t="s">
        <v>84</v>
      </c>
      <c r="N9" s="12"/>
      <c r="O9" s="12" t="s">
        <v>86</v>
      </c>
      <c r="P9" s="12" t="s">
        <v>87</v>
      </c>
      <c r="Q9" s="26" t="s">
        <v>24</v>
      </c>
      <c r="R9" s="27" t="s">
        <v>38</v>
      </c>
      <c r="U9" s="56"/>
      <c r="V9" s="27" t="s">
        <v>38</v>
      </c>
    </row>
    <row r="10" spans="1:22" s="1" customFormat="1" ht="15.75" customHeight="1" x14ac:dyDescent="0.25">
      <c r="A10" s="27">
        <v>5</v>
      </c>
      <c r="B10" s="16">
        <v>43651</v>
      </c>
      <c r="C10" s="16" t="s">
        <v>94</v>
      </c>
      <c r="D10" s="3" t="s">
        <v>54</v>
      </c>
      <c r="E10" s="17">
        <v>865904028275060</v>
      </c>
      <c r="F10" s="3" t="s">
        <v>55</v>
      </c>
      <c r="G10" s="3" t="s">
        <v>56</v>
      </c>
      <c r="H10" s="20"/>
      <c r="I10" s="21" t="s">
        <v>61</v>
      </c>
      <c r="J10" s="12" t="s">
        <v>73</v>
      </c>
      <c r="K10" s="12"/>
      <c r="L10" s="12" t="s">
        <v>60</v>
      </c>
      <c r="M10" s="12" t="s">
        <v>74</v>
      </c>
      <c r="N10" s="12"/>
      <c r="O10" s="12" t="s">
        <v>88</v>
      </c>
      <c r="P10" s="12" t="s">
        <v>87</v>
      </c>
      <c r="Q10" s="26" t="s">
        <v>26</v>
      </c>
      <c r="R10" s="3" t="s">
        <v>32</v>
      </c>
      <c r="U10" s="56"/>
      <c r="V10" s="27" t="s">
        <v>44</v>
      </c>
    </row>
    <row r="11" spans="1:22" s="1" customFormat="1" ht="15.75" customHeight="1" x14ac:dyDescent="0.25">
      <c r="A11" s="27">
        <v>6</v>
      </c>
      <c r="B11" s="16">
        <v>43651</v>
      </c>
      <c r="C11" s="16">
        <v>43743</v>
      </c>
      <c r="D11" s="3" t="s">
        <v>54</v>
      </c>
      <c r="E11" s="17">
        <v>866762029027131</v>
      </c>
      <c r="F11" s="3" t="s">
        <v>55</v>
      </c>
      <c r="G11" s="3" t="s">
        <v>56</v>
      </c>
      <c r="H11" s="12"/>
      <c r="I11" s="13"/>
      <c r="J11" s="12" t="s">
        <v>81</v>
      </c>
      <c r="K11" s="12"/>
      <c r="L11" s="12"/>
      <c r="M11" s="12" t="s">
        <v>84</v>
      </c>
      <c r="N11" s="12"/>
      <c r="O11" s="12" t="s">
        <v>86</v>
      </c>
      <c r="P11" s="12" t="s">
        <v>87</v>
      </c>
      <c r="Q11" s="26" t="s">
        <v>24</v>
      </c>
      <c r="R11" s="27" t="s">
        <v>38</v>
      </c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>
        <v>43651</v>
      </c>
      <c r="C12" s="16">
        <v>43743</v>
      </c>
      <c r="D12" s="3" t="s">
        <v>54</v>
      </c>
      <c r="E12" s="17">
        <v>865904028268271</v>
      </c>
      <c r="F12" s="3" t="s">
        <v>55</v>
      </c>
      <c r="G12" s="3" t="s">
        <v>56</v>
      </c>
      <c r="H12" s="12"/>
      <c r="I12" s="21" t="s">
        <v>61</v>
      </c>
      <c r="J12" s="12" t="s">
        <v>73</v>
      </c>
      <c r="K12" s="12"/>
      <c r="L12" s="12" t="s">
        <v>60</v>
      </c>
      <c r="M12" s="12" t="s">
        <v>85</v>
      </c>
      <c r="N12" s="22">
        <v>200000</v>
      </c>
      <c r="O12" s="12" t="s">
        <v>88</v>
      </c>
      <c r="P12" s="12" t="s">
        <v>87</v>
      </c>
      <c r="Q12" s="26" t="s">
        <v>24</v>
      </c>
      <c r="R12" s="3" t="s">
        <v>28</v>
      </c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>
        <v>43651</v>
      </c>
      <c r="C13" s="16">
        <v>43743</v>
      </c>
      <c r="D13" s="3" t="s">
        <v>54</v>
      </c>
      <c r="E13" s="17">
        <v>868904020058639</v>
      </c>
      <c r="F13" s="3" t="s">
        <v>55</v>
      </c>
      <c r="G13" s="3" t="s">
        <v>56</v>
      </c>
      <c r="H13" s="21" t="s">
        <v>80</v>
      </c>
      <c r="I13" s="21" t="s">
        <v>61</v>
      </c>
      <c r="J13" s="21" t="s">
        <v>78</v>
      </c>
      <c r="K13" s="21" t="s">
        <v>77</v>
      </c>
      <c r="L13" s="12" t="s">
        <v>60</v>
      </c>
      <c r="M13" s="12" t="s">
        <v>79</v>
      </c>
      <c r="N13" s="50">
        <v>30000</v>
      </c>
      <c r="O13" s="12" t="s">
        <v>88</v>
      </c>
      <c r="P13" s="12" t="s">
        <v>87</v>
      </c>
      <c r="Q13" s="26" t="s">
        <v>24</v>
      </c>
      <c r="R13" s="51" t="s">
        <v>37</v>
      </c>
      <c r="U13" s="56"/>
      <c r="V13" s="27" t="s">
        <v>47</v>
      </c>
    </row>
    <row r="14" spans="1:22" s="45" customFormat="1" ht="15.75" customHeight="1" x14ac:dyDescent="0.25">
      <c r="A14" s="40">
        <v>9</v>
      </c>
      <c r="B14" s="16" t="s">
        <v>95</v>
      </c>
      <c r="C14" s="16">
        <v>43652</v>
      </c>
      <c r="D14" s="12" t="s">
        <v>54</v>
      </c>
      <c r="E14" s="53" t="s">
        <v>96</v>
      </c>
      <c r="F14" s="12" t="s">
        <v>55</v>
      </c>
      <c r="G14" s="12" t="s">
        <v>56</v>
      </c>
      <c r="H14" s="20" t="s">
        <v>102</v>
      </c>
      <c r="I14" s="21" t="s">
        <v>61</v>
      </c>
      <c r="J14" s="12" t="s">
        <v>112</v>
      </c>
      <c r="K14" s="12" t="s">
        <v>100</v>
      </c>
      <c r="L14" s="12" t="s">
        <v>60</v>
      </c>
      <c r="M14" s="12" t="s">
        <v>85</v>
      </c>
      <c r="N14" s="39"/>
      <c r="O14" s="12" t="s">
        <v>88</v>
      </c>
      <c r="P14" s="12" t="s">
        <v>87</v>
      </c>
      <c r="Q14" s="26" t="s">
        <v>24</v>
      </c>
      <c r="R14" s="3" t="s">
        <v>28</v>
      </c>
      <c r="U14" s="56"/>
      <c r="V14" s="40" t="s">
        <v>46</v>
      </c>
    </row>
    <row r="15" spans="1:22" ht="16.5" x14ac:dyDescent="0.25">
      <c r="A15" s="27">
        <v>10</v>
      </c>
      <c r="B15" s="16" t="s">
        <v>95</v>
      </c>
      <c r="C15" s="16">
        <v>43652</v>
      </c>
      <c r="D15" s="12" t="s">
        <v>54</v>
      </c>
      <c r="E15" s="29">
        <v>865904028278759</v>
      </c>
      <c r="F15" s="12" t="s">
        <v>55</v>
      </c>
      <c r="G15" s="12" t="s">
        <v>56</v>
      </c>
      <c r="H15" s="20" t="s">
        <v>102</v>
      </c>
      <c r="I15" s="12" t="s">
        <v>61</v>
      </c>
      <c r="J15" s="12" t="s">
        <v>39</v>
      </c>
      <c r="K15" s="12" t="s">
        <v>101</v>
      </c>
      <c r="L15" s="12" t="s">
        <v>60</v>
      </c>
      <c r="M15" s="12" t="s">
        <v>67</v>
      </c>
      <c r="N15" s="12"/>
      <c r="O15" s="12" t="s">
        <v>88</v>
      </c>
      <c r="P15" s="12" t="s">
        <v>87</v>
      </c>
      <c r="Q15" s="26" t="s">
        <v>24</v>
      </c>
      <c r="R15" s="27" t="s">
        <v>38</v>
      </c>
      <c r="U15" s="56"/>
      <c r="V15" s="27" t="s">
        <v>31</v>
      </c>
    </row>
    <row r="16" spans="1:22" ht="16.5" x14ac:dyDescent="0.25">
      <c r="A16" s="27">
        <v>11</v>
      </c>
      <c r="B16" s="16" t="s">
        <v>95</v>
      </c>
      <c r="C16" s="16">
        <v>43652</v>
      </c>
      <c r="D16" s="12" t="s">
        <v>54</v>
      </c>
      <c r="E16" s="29">
        <v>13226008696755</v>
      </c>
      <c r="F16" s="12" t="s">
        <v>55</v>
      </c>
      <c r="G16" s="12" t="s">
        <v>56</v>
      </c>
      <c r="H16" s="20" t="s">
        <v>99</v>
      </c>
      <c r="I16" s="12" t="s">
        <v>61</v>
      </c>
      <c r="J16" s="12" t="s">
        <v>112</v>
      </c>
      <c r="K16" s="12" t="s">
        <v>100</v>
      </c>
      <c r="L16" s="12" t="s">
        <v>60</v>
      </c>
      <c r="M16" s="12" t="s">
        <v>85</v>
      </c>
      <c r="N16" s="12"/>
      <c r="O16" s="12" t="s">
        <v>88</v>
      </c>
      <c r="P16" s="12" t="s">
        <v>87</v>
      </c>
      <c r="Q16" s="26" t="s">
        <v>24</v>
      </c>
      <c r="R16" s="3" t="s">
        <v>28</v>
      </c>
      <c r="U16" s="57"/>
      <c r="V16" s="27" t="s">
        <v>32</v>
      </c>
    </row>
    <row r="17" spans="1:22" ht="17.2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51"/>
      <c r="U17" s="37"/>
      <c r="V17" s="37"/>
    </row>
    <row r="18" spans="1:22" ht="17.2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51"/>
      <c r="U18" s="38"/>
      <c r="V18" s="38"/>
    </row>
    <row r="19" spans="1:22" ht="17.2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51"/>
      <c r="U19" s="36" t="s">
        <v>40</v>
      </c>
      <c r="V19" s="3" t="s">
        <v>21</v>
      </c>
    </row>
    <row r="20" spans="1:22" ht="17.2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51"/>
      <c r="U20" s="3" t="s">
        <v>23</v>
      </c>
      <c r="V20" s="3">
        <f>COUNTIF($Q$6:$Q$55,"PM")</f>
        <v>2</v>
      </c>
    </row>
    <row r="21" spans="1:22" ht="17.2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51"/>
      <c r="U21" s="3" t="s">
        <v>22</v>
      </c>
      <c r="V21" s="3">
        <f>COUNTIF($Q$6:$Q$56,"PC")</f>
        <v>9</v>
      </c>
    </row>
    <row r="22" spans="1:22" ht="17.2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51"/>
      <c r="U22" s="36" t="s">
        <v>41</v>
      </c>
      <c r="V22" s="3">
        <f>SUM(V20:V21)</f>
        <v>11</v>
      </c>
    </row>
    <row r="23" spans="1:22" ht="17.2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28"/>
      <c r="K23" s="3"/>
      <c r="L23" s="3"/>
      <c r="M23" s="3"/>
      <c r="N23" s="3"/>
      <c r="O23" s="3"/>
      <c r="P23" s="3"/>
      <c r="Q23" s="26"/>
      <c r="R23" s="51"/>
      <c r="U23" s="38"/>
      <c r="V23" s="38"/>
    </row>
    <row r="24" spans="1:22" ht="17.2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28"/>
      <c r="K24" s="3"/>
      <c r="L24" s="3"/>
      <c r="M24" s="3"/>
      <c r="N24" s="3"/>
      <c r="O24" s="3"/>
      <c r="P24" s="3"/>
      <c r="Q24" s="26"/>
      <c r="R24" s="51"/>
      <c r="U24" s="38"/>
      <c r="V24" s="38"/>
    </row>
    <row r="25" spans="1:22" ht="17.2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28"/>
      <c r="K25" s="3"/>
      <c r="L25" s="3"/>
      <c r="M25" s="3"/>
      <c r="N25" s="3"/>
      <c r="O25" s="3"/>
      <c r="P25" s="3"/>
      <c r="Q25" s="26"/>
      <c r="R25" s="51"/>
      <c r="U25" s="36" t="s">
        <v>20</v>
      </c>
      <c r="V25" s="3" t="s">
        <v>21</v>
      </c>
    </row>
    <row r="26" spans="1:22" ht="17.2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51"/>
      <c r="U26" s="27" t="s">
        <v>33</v>
      </c>
      <c r="V26" s="3">
        <f>COUNTIF($R$6:$R$55,"MCU")</f>
        <v>0</v>
      </c>
    </row>
    <row r="27" spans="1:22" ht="17.2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51"/>
      <c r="U27" s="27" t="s">
        <v>42</v>
      </c>
      <c r="V27" s="3">
        <f>COUNTIF($R$6:$R$55,"GSM")</f>
        <v>0</v>
      </c>
    </row>
    <row r="28" spans="1:22" ht="17.2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51"/>
      <c r="U28" s="27" t="s">
        <v>34</v>
      </c>
      <c r="V28" s="3">
        <f>COUNTIF($R$6:$R$55,"GPS")</f>
        <v>3</v>
      </c>
    </row>
    <row r="29" spans="1:22" ht="17.2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51"/>
      <c r="U29" s="27" t="s">
        <v>39</v>
      </c>
      <c r="V29" s="3">
        <f>COUNTIF($R$6:$R$55,"NG")</f>
        <v>3</v>
      </c>
    </row>
    <row r="30" spans="1:22" ht="17.2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3"/>
      <c r="L30" s="12"/>
      <c r="M30" s="12"/>
      <c r="N30" s="12"/>
      <c r="O30" s="12"/>
      <c r="P30" s="12"/>
      <c r="Q30" s="26"/>
      <c r="R30" s="51"/>
      <c r="U30" s="27" t="s">
        <v>45</v>
      </c>
      <c r="V30" s="3">
        <f>COUNTIF($R$6:$R$56,"ACC")</f>
        <v>0</v>
      </c>
    </row>
    <row r="31" spans="1:22" ht="17.2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3"/>
      <c r="L31" s="12"/>
      <c r="M31" s="12"/>
      <c r="N31" s="12"/>
      <c r="O31" s="12"/>
      <c r="P31" s="12"/>
      <c r="Q31" s="26"/>
      <c r="R31" s="51"/>
      <c r="U31" s="27" t="s">
        <v>29</v>
      </c>
      <c r="V31" s="3">
        <f>COUNTIF($R$6:$R$55,"LK")</f>
        <v>3</v>
      </c>
    </row>
    <row r="32" spans="1:22" ht="17.2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3"/>
      <c r="L32" s="12"/>
      <c r="M32" s="12"/>
      <c r="N32" s="12"/>
      <c r="O32" s="12"/>
      <c r="P32" s="12"/>
      <c r="Q32" s="26"/>
      <c r="R32" s="51"/>
      <c r="U32" s="27" t="s">
        <v>35</v>
      </c>
      <c r="V32" s="3">
        <f>COUNTIF($R$6:$R$55,"MCH")</f>
        <v>0</v>
      </c>
    </row>
    <row r="33" spans="1:22" ht="17.2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51"/>
      <c r="U33" s="27" t="s">
        <v>48</v>
      </c>
      <c r="V33" s="3">
        <f>COUNTIF($R$6:$R$55,"SF")</f>
        <v>0</v>
      </c>
    </row>
    <row r="34" spans="1:22" ht="17.2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51"/>
      <c r="U34" s="27" t="s">
        <v>49</v>
      </c>
      <c r="V34" s="3">
        <f>COUNTIF($R$6:$R$55,"RTB")</f>
        <v>0</v>
      </c>
    </row>
    <row r="35" spans="1:22" ht="17.2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51"/>
      <c r="U35" s="27" t="s">
        <v>50</v>
      </c>
      <c r="V35" s="3">
        <f>COUNTIF($R$6:$R$55,"NCFW")</f>
        <v>1</v>
      </c>
    </row>
    <row r="36" spans="1:22" ht="17.2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51"/>
      <c r="U36" s="27" t="s">
        <v>36</v>
      </c>
      <c r="V36" s="3">
        <f>COUNTIF($R$6:$R$55,"KL")</f>
        <v>1</v>
      </c>
    </row>
    <row r="37" spans="1:22" ht="17.2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51"/>
      <c r="U37" s="36" t="s">
        <v>41</v>
      </c>
      <c r="V37" s="3">
        <f>SUM(V26:V36)</f>
        <v>11</v>
      </c>
    </row>
    <row r="38" spans="1:22" ht="17.2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51"/>
    </row>
    <row r="39" spans="1:22" ht="17.2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51"/>
    </row>
    <row r="40" spans="1:22" ht="17.2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51"/>
    </row>
    <row r="41" spans="1:22" ht="17.2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51"/>
    </row>
    <row r="42" spans="1:22" ht="17.2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51"/>
    </row>
    <row r="43" spans="1:22" ht="17.2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51"/>
    </row>
    <row r="44" spans="1:22" ht="17.2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51"/>
    </row>
    <row r="45" spans="1:22" ht="17.2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51"/>
    </row>
    <row r="46" spans="1:22" ht="17.2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51"/>
    </row>
    <row r="47" spans="1:22" ht="17.2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51"/>
    </row>
    <row r="48" spans="1:22" ht="17.2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51"/>
    </row>
    <row r="49" spans="1:18" ht="17.2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51"/>
    </row>
    <row r="50" spans="1:18" ht="17.2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51"/>
    </row>
    <row r="51" spans="1:18" ht="17.2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51"/>
    </row>
    <row r="52" spans="1:18" ht="17.2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51"/>
    </row>
    <row r="53" spans="1:18" ht="17.2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51"/>
    </row>
    <row r="54" spans="1:18" ht="17.2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51"/>
    </row>
    <row r="55" spans="1:18" ht="17.2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51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>
        <v>43560</v>
      </c>
      <c r="C6" s="16">
        <v>43743</v>
      </c>
      <c r="D6" s="3" t="s">
        <v>57</v>
      </c>
      <c r="E6" s="17">
        <v>866104024656392</v>
      </c>
      <c r="F6" s="3"/>
      <c r="G6" s="3" t="s">
        <v>72</v>
      </c>
      <c r="H6" s="13" t="s">
        <v>89</v>
      </c>
      <c r="I6" s="19" t="s">
        <v>59</v>
      </c>
      <c r="J6" s="12" t="s">
        <v>91</v>
      </c>
      <c r="K6" s="12" t="s">
        <v>58</v>
      </c>
      <c r="L6" s="12"/>
      <c r="M6" s="12" t="s">
        <v>90</v>
      </c>
      <c r="N6" s="22"/>
      <c r="O6" s="12" t="s">
        <v>88</v>
      </c>
      <c r="P6" s="12" t="s">
        <v>87</v>
      </c>
      <c r="Q6" s="26" t="s">
        <v>24</v>
      </c>
      <c r="R6" s="27" t="s">
        <v>43</v>
      </c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95</v>
      </c>
      <c r="C7" s="16">
        <v>43652</v>
      </c>
      <c r="D7" s="3" t="s">
        <v>57</v>
      </c>
      <c r="E7" s="17">
        <v>866104022164498</v>
      </c>
      <c r="F7" s="36"/>
      <c r="G7" s="3" t="s">
        <v>56</v>
      </c>
      <c r="H7" s="20" t="s">
        <v>111</v>
      </c>
      <c r="I7" s="19" t="s">
        <v>59</v>
      </c>
      <c r="J7" s="12"/>
      <c r="K7" s="12" t="s">
        <v>58</v>
      </c>
      <c r="L7" s="12"/>
      <c r="M7" s="12" t="s">
        <v>83</v>
      </c>
      <c r="N7" s="12"/>
      <c r="O7" s="12" t="s">
        <v>88</v>
      </c>
      <c r="P7" s="12" t="s">
        <v>87</v>
      </c>
      <c r="Q7" s="23" t="s">
        <v>26</v>
      </c>
      <c r="R7" s="3" t="s">
        <v>31</v>
      </c>
      <c r="U7" s="56"/>
      <c r="V7" s="27" t="s">
        <v>43</v>
      </c>
    </row>
    <row r="8" spans="1:22" s="1" customFormat="1" ht="15.75" customHeight="1" x14ac:dyDescent="0.25">
      <c r="A8" s="27">
        <v>3</v>
      </c>
      <c r="B8" s="16" t="s">
        <v>95</v>
      </c>
      <c r="C8" s="16">
        <v>43652</v>
      </c>
      <c r="D8" s="3" t="s">
        <v>57</v>
      </c>
      <c r="E8" s="17">
        <v>866104024631775</v>
      </c>
      <c r="F8" s="36"/>
      <c r="G8" s="3" t="s">
        <v>56</v>
      </c>
      <c r="H8" s="20" t="s">
        <v>110</v>
      </c>
      <c r="I8" s="19" t="s">
        <v>104</v>
      </c>
      <c r="J8" s="12" t="s">
        <v>35</v>
      </c>
      <c r="K8" s="12" t="s">
        <v>103</v>
      </c>
      <c r="L8" s="12" t="s">
        <v>58</v>
      </c>
      <c r="M8" s="12" t="s">
        <v>50</v>
      </c>
      <c r="N8" s="12"/>
      <c r="O8" s="12" t="s">
        <v>88</v>
      </c>
      <c r="P8" s="12" t="s">
        <v>87</v>
      </c>
      <c r="Q8" s="23" t="s">
        <v>26</v>
      </c>
      <c r="R8" s="3" t="s">
        <v>31</v>
      </c>
      <c r="U8" s="56"/>
      <c r="V8" s="27" t="s">
        <v>28</v>
      </c>
    </row>
    <row r="9" spans="1:22" s="1" customFormat="1" ht="15.75" customHeight="1" x14ac:dyDescent="0.25">
      <c r="A9" s="27">
        <v>4</v>
      </c>
      <c r="B9" s="16" t="s">
        <v>95</v>
      </c>
      <c r="C9" s="16">
        <v>43652</v>
      </c>
      <c r="D9" s="3" t="s">
        <v>57</v>
      </c>
      <c r="E9" s="17">
        <v>866104028754805</v>
      </c>
      <c r="F9" s="3" t="s">
        <v>107</v>
      </c>
      <c r="G9" s="3" t="s">
        <v>56</v>
      </c>
      <c r="H9" s="20" t="s">
        <v>110</v>
      </c>
      <c r="I9" s="19" t="s">
        <v>59</v>
      </c>
      <c r="J9" s="12" t="s">
        <v>108</v>
      </c>
      <c r="K9" s="12" t="s">
        <v>109</v>
      </c>
      <c r="L9" s="12" t="s">
        <v>58</v>
      </c>
      <c r="M9" s="12" t="s">
        <v>50</v>
      </c>
      <c r="N9" s="12"/>
      <c r="O9" s="12" t="s">
        <v>88</v>
      </c>
      <c r="P9" s="12" t="s">
        <v>87</v>
      </c>
      <c r="Q9" s="23" t="s">
        <v>26</v>
      </c>
      <c r="R9" s="3" t="s">
        <v>31</v>
      </c>
      <c r="U9" s="56"/>
      <c r="V9" s="27" t="s">
        <v>38</v>
      </c>
    </row>
    <row r="10" spans="1:22" s="1" customFormat="1" ht="15.75" customHeight="1" x14ac:dyDescent="0.25">
      <c r="A10" s="27">
        <v>5</v>
      </c>
      <c r="B10" s="16" t="s">
        <v>95</v>
      </c>
      <c r="C10" s="16">
        <v>43652</v>
      </c>
      <c r="D10" s="3" t="s">
        <v>57</v>
      </c>
      <c r="E10" s="52">
        <v>861694031756867</v>
      </c>
      <c r="F10" s="3" t="s">
        <v>107</v>
      </c>
      <c r="G10" s="3" t="s">
        <v>56</v>
      </c>
      <c r="H10" s="20"/>
      <c r="I10" s="20" t="s">
        <v>106</v>
      </c>
      <c r="J10" s="12" t="s">
        <v>108</v>
      </c>
      <c r="K10" s="12" t="s">
        <v>105</v>
      </c>
      <c r="L10" s="12" t="s">
        <v>58</v>
      </c>
      <c r="M10" s="12" t="s">
        <v>50</v>
      </c>
      <c r="N10" s="12"/>
      <c r="O10" s="12" t="s">
        <v>88</v>
      </c>
      <c r="P10" s="12" t="s">
        <v>87</v>
      </c>
      <c r="Q10" s="23" t="s">
        <v>26</v>
      </c>
      <c r="R10" s="3" t="s">
        <v>31</v>
      </c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4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5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4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5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>
        <v>43651</v>
      </c>
      <c r="C6" s="16">
        <v>43743</v>
      </c>
      <c r="D6" s="3" t="s">
        <v>71</v>
      </c>
      <c r="E6" s="17">
        <v>868183033853271</v>
      </c>
      <c r="F6" s="3"/>
      <c r="G6" s="3" t="s">
        <v>72</v>
      </c>
      <c r="H6" s="13"/>
      <c r="I6" s="19" t="s">
        <v>61</v>
      </c>
      <c r="J6" s="12" t="s">
        <v>92</v>
      </c>
      <c r="K6" s="12" t="s">
        <v>75</v>
      </c>
      <c r="L6" s="12" t="s">
        <v>76</v>
      </c>
      <c r="M6" s="12" t="s">
        <v>93</v>
      </c>
      <c r="N6" s="22"/>
      <c r="O6" s="12" t="s">
        <v>88</v>
      </c>
      <c r="P6" s="12" t="s">
        <v>87</v>
      </c>
      <c r="Q6" s="26" t="s">
        <v>26</v>
      </c>
      <c r="R6" s="27" t="s">
        <v>31</v>
      </c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95</v>
      </c>
      <c r="C7" s="16">
        <v>43652</v>
      </c>
      <c r="D7" s="3" t="s">
        <v>71</v>
      </c>
      <c r="E7" s="17">
        <v>868183034802384</v>
      </c>
      <c r="F7" s="3" t="s">
        <v>97</v>
      </c>
      <c r="G7" s="3" t="s">
        <v>72</v>
      </c>
      <c r="H7" s="17"/>
      <c r="I7" s="19" t="s">
        <v>61</v>
      </c>
      <c r="J7" s="12"/>
      <c r="K7" s="12" t="s">
        <v>98</v>
      </c>
      <c r="L7" s="12" t="s">
        <v>76</v>
      </c>
      <c r="M7" s="12" t="s">
        <v>50</v>
      </c>
      <c r="N7" s="12"/>
      <c r="O7" s="12" t="s">
        <v>88</v>
      </c>
      <c r="P7" s="12" t="s">
        <v>87</v>
      </c>
      <c r="Q7" s="26" t="s">
        <v>26</v>
      </c>
      <c r="R7" s="27" t="s">
        <v>31</v>
      </c>
      <c r="U7" s="56"/>
      <c r="V7" s="27" t="s">
        <v>43</v>
      </c>
    </row>
    <row r="8" spans="1:22" s="1" customFormat="1" ht="15.75" customHeight="1" x14ac:dyDescent="0.25">
      <c r="A8" s="27">
        <v>3</v>
      </c>
      <c r="B8" s="16" t="s">
        <v>95</v>
      </c>
      <c r="C8" s="16">
        <v>43652</v>
      </c>
      <c r="D8" s="3" t="s">
        <v>71</v>
      </c>
      <c r="E8" s="17">
        <v>868183034555560</v>
      </c>
      <c r="F8" s="36"/>
      <c r="G8" s="3" t="s">
        <v>72</v>
      </c>
      <c r="H8" s="17"/>
      <c r="I8" s="19" t="s">
        <v>61</v>
      </c>
      <c r="J8" s="12"/>
      <c r="K8" s="12" t="s">
        <v>75</v>
      </c>
      <c r="L8" s="12" t="s">
        <v>76</v>
      </c>
      <c r="M8" s="12" t="s">
        <v>50</v>
      </c>
      <c r="N8" s="12"/>
      <c r="O8" s="12" t="s">
        <v>88</v>
      </c>
      <c r="P8" s="12" t="s">
        <v>87</v>
      </c>
      <c r="Q8" s="26" t="s">
        <v>26</v>
      </c>
      <c r="R8" s="27" t="s">
        <v>31</v>
      </c>
      <c r="U8" s="56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6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3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3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/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6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6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/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6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6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34" sqref="F3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6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6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6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6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6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6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6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6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6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7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25" sqref="B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52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9"/>
    </row>
    <row r="2" spans="1:22" ht="20.25" customHeight="1" x14ac:dyDescent="0.25">
      <c r="A2" s="59" t="s">
        <v>11</v>
      </c>
      <c r="B2" s="60"/>
      <c r="C2" s="60"/>
      <c r="D2" s="60"/>
      <c r="E2" s="61"/>
      <c r="F2" s="61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4"/>
      <c r="K5" s="49" t="s">
        <v>16</v>
      </c>
      <c r="L5" s="49" t="s">
        <v>17</v>
      </c>
      <c r="M5" s="48" t="s">
        <v>13</v>
      </c>
      <c r="N5" s="49" t="s">
        <v>14</v>
      </c>
      <c r="O5" s="64"/>
      <c r="P5" s="64"/>
      <c r="Q5" s="54"/>
      <c r="R5" s="54"/>
      <c r="U5" s="54"/>
      <c r="V5" s="54"/>
    </row>
    <row r="6" spans="1:22" s="1" customFormat="1" ht="15.75" customHeight="1" x14ac:dyDescent="0.25">
      <c r="A6" s="27">
        <v>1</v>
      </c>
      <c r="B6" s="16">
        <v>43560</v>
      </c>
      <c r="C6" s="16">
        <v>43743</v>
      </c>
      <c r="D6" s="3" t="s">
        <v>54</v>
      </c>
      <c r="E6" s="17">
        <v>866762025780881</v>
      </c>
      <c r="F6" s="3" t="s">
        <v>55</v>
      </c>
      <c r="G6" s="3" t="s">
        <v>56</v>
      </c>
      <c r="H6" s="13"/>
      <c r="I6" s="19" t="s">
        <v>59</v>
      </c>
      <c r="J6" s="12" t="s">
        <v>70</v>
      </c>
      <c r="K6" s="12"/>
      <c r="L6" s="12" t="s">
        <v>60</v>
      </c>
      <c r="M6" s="12" t="s">
        <v>83</v>
      </c>
      <c r="N6" s="22"/>
      <c r="O6" s="12" t="s">
        <v>88</v>
      </c>
      <c r="P6" s="12" t="s">
        <v>87</v>
      </c>
      <c r="Q6" s="26" t="s">
        <v>26</v>
      </c>
      <c r="R6" s="27" t="s">
        <v>31</v>
      </c>
      <c r="U6" s="55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>
        <v>43560</v>
      </c>
      <c r="C7" s="16">
        <v>43743</v>
      </c>
      <c r="D7" s="3" t="s">
        <v>54</v>
      </c>
      <c r="E7" s="17">
        <v>864161029413452</v>
      </c>
      <c r="F7" s="3" t="s">
        <v>55</v>
      </c>
      <c r="G7" s="3" t="s">
        <v>56</v>
      </c>
      <c r="H7" s="17" t="s">
        <v>69</v>
      </c>
      <c r="I7" s="20" t="s">
        <v>64</v>
      </c>
      <c r="J7" s="12" t="s">
        <v>68</v>
      </c>
      <c r="K7" s="12" t="s">
        <v>65</v>
      </c>
      <c r="L7" s="12" t="s">
        <v>60</v>
      </c>
      <c r="M7" s="12" t="s">
        <v>82</v>
      </c>
      <c r="N7" s="50">
        <v>30000</v>
      </c>
      <c r="O7" s="12" t="s">
        <v>88</v>
      </c>
      <c r="P7" s="12" t="s">
        <v>87</v>
      </c>
      <c r="Q7" s="23" t="s">
        <v>24</v>
      </c>
      <c r="R7" s="3" t="s">
        <v>37</v>
      </c>
      <c r="U7" s="56"/>
      <c r="V7" s="27" t="s">
        <v>43</v>
      </c>
    </row>
    <row r="8" spans="1:22" s="1" customFormat="1" ht="15.75" customHeight="1" x14ac:dyDescent="0.25">
      <c r="A8" s="27">
        <v>3</v>
      </c>
      <c r="B8" s="16">
        <v>43560</v>
      </c>
      <c r="C8" s="16">
        <v>43743</v>
      </c>
      <c r="D8" s="3" t="s">
        <v>54</v>
      </c>
      <c r="E8" s="17">
        <v>866762024177402</v>
      </c>
      <c r="F8" s="3" t="s">
        <v>55</v>
      </c>
      <c r="G8" s="3" t="s">
        <v>56</v>
      </c>
      <c r="H8" s="52" t="s">
        <v>63</v>
      </c>
      <c r="I8" s="19" t="s">
        <v>61</v>
      </c>
      <c r="J8" s="12" t="s">
        <v>66</v>
      </c>
      <c r="K8" s="12" t="s">
        <v>60</v>
      </c>
      <c r="L8" s="12"/>
      <c r="M8" s="12" t="s">
        <v>67</v>
      </c>
      <c r="N8" s="12"/>
      <c r="O8" s="12" t="s">
        <v>88</v>
      </c>
      <c r="P8" s="12" t="s">
        <v>87</v>
      </c>
      <c r="Q8" s="23" t="s">
        <v>24</v>
      </c>
      <c r="R8" s="3" t="s">
        <v>37</v>
      </c>
      <c r="U8" s="56"/>
      <c r="V8" s="27" t="s">
        <v>28</v>
      </c>
    </row>
    <row r="9" spans="1:22" s="1" customFormat="1" ht="15.75" customHeight="1" x14ac:dyDescent="0.25">
      <c r="A9" s="27">
        <v>4</v>
      </c>
      <c r="B9" s="16">
        <v>43560</v>
      </c>
      <c r="C9" s="16">
        <v>43743</v>
      </c>
      <c r="D9" s="3" t="s">
        <v>54</v>
      </c>
      <c r="E9" s="17">
        <v>866762024171983</v>
      </c>
      <c r="F9" s="3" t="s">
        <v>55</v>
      </c>
      <c r="G9" s="3" t="s">
        <v>56</v>
      </c>
      <c r="H9" s="20"/>
      <c r="I9" s="19"/>
      <c r="J9" s="12" t="s">
        <v>62</v>
      </c>
      <c r="K9" s="12"/>
      <c r="L9" s="12"/>
      <c r="M9" s="12" t="s">
        <v>84</v>
      </c>
      <c r="N9" s="12"/>
      <c r="O9" s="12" t="s">
        <v>86</v>
      </c>
      <c r="P9" s="12" t="s">
        <v>87</v>
      </c>
      <c r="Q9" s="26" t="s">
        <v>24</v>
      </c>
      <c r="R9" s="27" t="s">
        <v>38</v>
      </c>
      <c r="U9" s="56"/>
      <c r="V9" s="27" t="s">
        <v>38</v>
      </c>
    </row>
    <row r="10" spans="1:22" s="1" customFormat="1" ht="15.75" customHeight="1" x14ac:dyDescent="0.25">
      <c r="A10" s="27">
        <v>5</v>
      </c>
      <c r="B10" s="16">
        <v>43651</v>
      </c>
      <c r="C10" s="16" t="s">
        <v>94</v>
      </c>
      <c r="D10" s="3" t="s">
        <v>54</v>
      </c>
      <c r="E10" s="17">
        <v>865904028275060</v>
      </c>
      <c r="F10" s="3" t="s">
        <v>55</v>
      </c>
      <c r="G10" s="3" t="s">
        <v>56</v>
      </c>
      <c r="H10" s="20"/>
      <c r="I10" s="21" t="s">
        <v>61</v>
      </c>
      <c r="J10" s="12" t="s">
        <v>73</v>
      </c>
      <c r="K10" s="12"/>
      <c r="L10" s="12" t="s">
        <v>60</v>
      </c>
      <c r="M10" s="12" t="s">
        <v>74</v>
      </c>
      <c r="N10" s="12"/>
      <c r="O10" s="12" t="s">
        <v>88</v>
      </c>
      <c r="P10" s="12" t="s">
        <v>87</v>
      </c>
      <c r="Q10" s="26" t="s">
        <v>26</v>
      </c>
      <c r="R10" s="3" t="s">
        <v>32</v>
      </c>
      <c r="U10" s="56"/>
      <c r="V10" s="27" t="s">
        <v>44</v>
      </c>
    </row>
    <row r="11" spans="1:22" s="1" customFormat="1" ht="15.75" customHeight="1" x14ac:dyDescent="0.25">
      <c r="A11" s="27">
        <v>6</v>
      </c>
      <c r="B11" s="16">
        <v>43651</v>
      </c>
      <c r="C11" s="16">
        <v>43743</v>
      </c>
      <c r="D11" s="3" t="s">
        <v>54</v>
      </c>
      <c r="E11" s="17">
        <v>866762029027131</v>
      </c>
      <c r="F11" s="3" t="s">
        <v>55</v>
      </c>
      <c r="G11" s="3" t="s">
        <v>56</v>
      </c>
      <c r="H11" s="12"/>
      <c r="I11" s="13"/>
      <c r="J11" s="12" t="s">
        <v>81</v>
      </c>
      <c r="K11" s="12"/>
      <c r="L11" s="12"/>
      <c r="M11" s="12" t="s">
        <v>84</v>
      </c>
      <c r="N11" s="12"/>
      <c r="O11" s="12" t="s">
        <v>86</v>
      </c>
      <c r="P11" s="12" t="s">
        <v>87</v>
      </c>
      <c r="Q11" s="26" t="s">
        <v>24</v>
      </c>
      <c r="R11" s="27" t="s">
        <v>38</v>
      </c>
      <c r="U11" s="57"/>
      <c r="V11" s="27" t="s">
        <v>37</v>
      </c>
    </row>
    <row r="12" spans="1:22" s="14" customFormat="1" ht="15.75" customHeight="1" x14ac:dyDescent="0.25">
      <c r="A12" s="27">
        <v>7</v>
      </c>
      <c r="B12" s="16">
        <v>43651</v>
      </c>
      <c r="C12" s="16">
        <v>43743</v>
      </c>
      <c r="D12" s="3" t="s">
        <v>54</v>
      </c>
      <c r="E12" s="17">
        <v>865904028268271</v>
      </c>
      <c r="F12" s="3" t="s">
        <v>55</v>
      </c>
      <c r="G12" s="3" t="s">
        <v>56</v>
      </c>
      <c r="H12" s="12"/>
      <c r="I12" s="21" t="s">
        <v>61</v>
      </c>
      <c r="J12" s="12" t="s">
        <v>73</v>
      </c>
      <c r="K12" s="12"/>
      <c r="L12" s="12" t="s">
        <v>60</v>
      </c>
      <c r="M12" s="12" t="s">
        <v>85</v>
      </c>
      <c r="N12" s="22">
        <v>200000</v>
      </c>
      <c r="O12" s="12" t="s">
        <v>88</v>
      </c>
      <c r="P12" s="12" t="s">
        <v>87</v>
      </c>
      <c r="Q12" s="26" t="s">
        <v>24</v>
      </c>
      <c r="R12" s="3" t="s">
        <v>28</v>
      </c>
      <c r="U12" s="55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>
        <v>43651</v>
      </c>
      <c r="C13" s="16">
        <v>43743</v>
      </c>
      <c r="D13" s="3" t="s">
        <v>54</v>
      </c>
      <c r="E13" s="17">
        <v>868904020058639</v>
      </c>
      <c r="F13" s="3" t="s">
        <v>55</v>
      </c>
      <c r="G13" s="3" t="s">
        <v>56</v>
      </c>
      <c r="H13" s="21" t="s">
        <v>80</v>
      </c>
      <c r="I13" s="21" t="s">
        <v>61</v>
      </c>
      <c r="J13" s="21" t="s">
        <v>78</v>
      </c>
      <c r="K13" s="21" t="s">
        <v>77</v>
      </c>
      <c r="L13" s="12" t="s">
        <v>60</v>
      </c>
      <c r="M13" s="12" t="s">
        <v>79</v>
      </c>
      <c r="N13" s="50">
        <v>30000</v>
      </c>
      <c r="O13" s="12" t="s">
        <v>88</v>
      </c>
      <c r="P13" s="12" t="s">
        <v>87</v>
      </c>
      <c r="Q13" s="26" t="s">
        <v>24</v>
      </c>
      <c r="R13" s="51" t="s">
        <v>37</v>
      </c>
      <c r="U13" s="56"/>
      <c r="V13" s="27" t="s">
        <v>47</v>
      </c>
    </row>
    <row r="14" spans="1:22" s="45" customFormat="1" ht="15.75" customHeight="1" x14ac:dyDescent="0.25">
      <c r="A14" s="40">
        <v>9</v>
      </c>
      <c r="B14" s="16" t="s">
        <v>95</v>
      </c>
      <c r="C14" s="16">
        <v>43652</v>
      </c>
      <c r="D14" s="12" t="s">
        <v>54</v>
      </c>
      <c r="E14" s="53" t="s">
        <v>96</v>
      </c>
      <c r="F14" s="12" t="s">
        <v>55</v>
      </c>
      <c r="G14" s="12" t="s">
        <v>56</v>
      </c>
      <c r="H14" s="20" t="s">
        <v>102</v>
      </c>
      <c r="I14" s="21" t="s">
        <v>61</v>
      </c>
      <c r="J14" s="12" t="s">
        <v>112</v>
      </c>
      <c r="K14" s="12" t="s">
        <v>100</v>
      </c>
      <c r="L14" s="12" t="s">
        <v>60</v>
      </c>
      <c r="M14" s="12" t="s">
        <v>85</v>
      </c>
      <c r="N14" s="39"/>
      <c r="O14" s="12" t="s">
        <v>88</v>
      </c>
      <c r="P14" s="12" t="s">
        <v>87</v>
      </c>
      <c r="Q14" s="26" t="s">
        <v>24</v>
      </c>
      <c r="R14" s="3" t="s">
        <v>28</v>
      </c>
      <c r="U14" s="56"/>
      <c r="V14" s="40" t="s">
        <v>46</v>
      </c>
    </row>
    <row r="15" spans="1:22" ht="16.5" x14ac:dyDescent="0.25">
      <c r="A15" s="27">
        <v>10</v>
      </c>
      <c r="B15" s="16" t="s">
        <v>95</v>
      </c>
      <c r="C15" s="16">
        <v>43652</v>
      </c>
      <c r="D15" s="12" t="s">
        <v>54</v>
      </c>
      <c r="E15" s="29">
        <v>865904028278759</v>
      </c>
      <c r="F15" s="12" t="s">
        <v>55</v>
      </c>
      <c r="G15" s="12" t="s">
        <v>56</v>
      </c>
      <c r="H15" s="20" t="s">
        <v>102</v>
      </c>
      <c r="I15" s="12" t="s">
        <v>61</v>
      </c>
      <c r="J15" s="12" t="s">
        <v>39</v>
      </c>
      <c r="K15" s="12" t="s">
        <v>101</v>
      </c>
      <c r="L15" s="12" t="s">
        <v>60</v>
      </c>
      <c r="M15" s="12" t="s">
        <v>67</v>
      </c>
      <c r="N15" s="12"/>
      <c r="O15" s="12" t="s">
        <v>88</v>
      </c>
      <c r="P15" s="12" t="s">
        <v>87</v>
      </c>
      <c r="Q15" s="26" t="s">
        <v>24</v>
      </c>
      <c r="R15" s="27" t="s">
        <v>38</v>
      </c>
      <c r="U15" s="56"/>
      <c r="V15" s="27" t="s">
        <v>31</v>
      </c>
    </row>
    <row r="16" spans="1:22" ht="16.5" x14ac:dyDescent="0.25">
      <c r="A16" s="27">
        <v>11</v>
      </c>
      <c r="B16" s="16" t="s">
        <v>95</v>
      </c>
      <c r="C16" s="16">
        <v>43652</v>
      </c>
      <c r="D16" s="12" t="s">
        <v>54</v>
      </c>
      <c r="E16" s="29">
        <v>13226008696755</v>
      </c>
      <c r="F16" s="12" t="s">
        <v>55</v>
      </c>
      <c r="G16" s="12" t="s">
        <v>56</v>
      </c>
      <c r="H16" s="20" t="s">
        <v>99</v>
      </c>
      <c r="I16" s="12" t="s">
        <v>61</v>
      </c>
      <c r="J16" s="12" t="s">
        <v>112</v>
      </c>
      <c r="K16" s="12" t="s">
        <v>100</v>
      </c>
      <c r="L16" s="12" t="s">
        <v>60</v>
      </c>
      <c r="M16" s="12" t="s">
        <v>85</v>
      </c>
      <c r="N16" s="12"/>
      <c r="O16" s="12" t="s">
        <v>88</v>
      </c>
      <c r="P16" s="12" t="s">
        <v>87</v>
      </c>
      <c r="Q16" s="26" t="s">
        <v>24</v>
      </c>
      <c r="R16" s="3" t="s">
        <v>28</v>
      </c>
      <c r="U16" s="57"/>
      <c r="V16" s="27" t="s">
        <v>32</v>
      </c>
    </row>
    <row r="17" spans="1:22" ht="16.5" x14ac:dyDescent="0.25">
      <c r="A17" s="27">
        <v>12</v>
      </c>
      <c r="B17" s="16">
        <v>43560</v>
      </c>
      <c r="C17" s="16">
        <v>43743</v>
      </c>
      <c r="D17" s="3" t="s">
        <v>57</v>
      </c>
      <c r="E17" s="17">
        <v>866104024656392</v>
      </c>
      <c r="F17" s="3"/>
      <c r="G17" s="3" t="s">
        <v>72</v>
      </c>
      <c r="H17" s="13" t="s">
        <v>89</v>
      </c>
      <c r="I17" s="19" t="s">
        <v>59</v>
      </c>
      <c r="J17" s="12" t="s">
        <v>91</v>
      </c>
      <c r="K17" s="12" t="s">
        <v>58</v>
      </c>
      <c r="L17" s="12"/>
      <c r="M17" s="12" t="s">
        <v>90</v>
      </c>
      <c r="N17" s="22"/>
      <c r="O17" s="12" t="s">
        <v>88</v>
      </c>
      <c r="P17" s="12" t="s">
        <v>87</v>
      </c>
      <c r="Q17" s="26" t="s">
        <v>24</v>
      </c>
      <c r="R17" s="27" t="s">
        <v>43</v>
      </c>
      <c r="U17" s="37"/>
      <c r="V17" s="37"/>
    </row>
    <row r="18" spans="1:22" ht="16.5" x14ac:dyDescent="0.25">
      <c r="A18" s="27">
        <v>13</v>
      </c>
      <c r="B18" s="16" t="s">
        <v>95</v>
      </c>
      <c r="C18" s="16">
        <v>43652</v>
      </c>
      <c r="D18" s="3" t="s">
        <v>57</v>
      </c>
      <c r="E18" s="17">
        <v>866104022164498</v>
      </c>
      <c r="F18" s="36"/>
      <c r="G18" s="3" t="s">
        <v>56</v>
      </c>
      <c r="H18" s="20" t="s">
        <v>111</v>
      </c>
      <c r="I18" s="19" t="s">
        <v>59</v>
      </c>
      <c r="J18" s="12"/>
      <c r="K18" s="12" t="s">
        <v>58</v>
      </c>
      <c r="L18" s="12"/>
      <c r="M18" s="12" t="s">
        <v>83</v>
      </c>
      <c r="N18" s="12"/>
      <c r="O18" s="12" t="s">
        <v>88</v>
      </c>
      <c r="P18" s="12" t="s">
        <v>87</v>
      </c>
      <c r="Q18" s="23" t="s">
        <v>26</v>
      </c>
      <c r="R18" s="3" t="s">
        <v>31</v>
      </c>
      <c r="U18" s="38"/>
      <c r="V18" s="38"/>
    </row>
    <row r="19" spans="1:22" ht="16.5" x14ac:dyDescent="0.25">
      <c r="A19" s="27">
        <v>14</v>
      </c>
      <c r="B19" s="16" t="s">
        <v>95</v>
      </c>
      <c r="C19" s="16">
        <v>43652</v>
      </c>
      <c r="D19" s="3" t="s">
        <v>57</v>
      </c>
      <c r="E19" s="17">
        <v>866104024631775</v>
      </c>
      <c r="F19" s="36"/>
      <c r="G19" s="3" t="s">
        <v>56</v>
      </c>
      <c r="H19" s="20" t="s">
        <v>110</v>
      </c>
      <c r="I19" s="19" t="s">
        <v>104</v>
      </c>
      <c r="J19" s="12" t="s">
        <v>35</v>
      </c>
      <c r="K19" s="12" t="s">
        <v>103</v>
      </c>
      <c r="L19" s="12" t="s">
        <v>58</v>
      </c>
      <c r="M19" s="12" t="s">
        <v>50</v>
      </c>
      <c r="N19" s="12"/>
      <c r="O19" s="12" t="s">
        <v>88</v>
      </c>
      <c r="P19" s="12" t="s">
        <v>87</v>
      </c>
      <c r="Q19" s="23" t="s">
        <v>26</v>
      </c>
      <c r="R19" s="3" t="s">
        <v>31</v>
      </c>
      <c r="U19" s="36" t="s">
        <v>40</v>
      </c>
      <c r="V19" s="3" t="s">
        <v>21</v>
      </c>
    </row>
    <row r="20" spans="1:22" ht="16.5" x14ac:dyDescent="0.25">
      <c r="A20" s="27">
        <v>15</v>
      </c>
      <c r="B20" s="16" t="s">
        <v>95</v>
      </c>
      <c r="C20" s="16">
        <v>43652</v>
      </c>
      <c r="D20" s="3" t="s">
        <v>57</v>
      </c>
      <c r="E20" s="17">
        <v>866104028754805</v>
      </c>
      <c r="F20" s="3" t="s">
        <v>107</v>
      </c>
      <c r="G20" s="3" t="s">
        <v>56</v>
      </c>
      <c r="H20" s="20" t="s">
        <v>110</v>
      </c>
      <c r="I20" s="19" t="s">
        <v>59</v>
      </c>
      <c r="J20" s="12" t="s">
        <v>108</v>
      </c>
      <c r="K20" s="12" t="s">
        <v>109</v>
      </c>
      <c r="L20" s="12" t="s">
        <v>58</v>
      </c>
      <c r="M20" s="12" t="s">
        <v>50</v>
      </c>
      <c r="N20" s="12"/>
      <c r="O20" s="12" t="s">
        <v>88</v>
      </c>
      <c r="P20" s="12" t="s">
        <v>87</v>
      </c>
      <c r="Q20" s="23" t="s">
        <v>26</v>
      </c>
      <c r="R20" s="3" t="s">
        <v>31</v>
      </c>
      <c r="U20" s="3" t="s">
        <v>23</v>
      </c>
      <c r="V20" s="3">
        <f>COUNTIF($Q$6:$Q$55,"PM")</f>
        <v>9</v>
      </c>
    </row>
    <row r="21" spans="1:22" ht="16.5" x14ac:dyDescent="0.25">
      <c r="A21" s="27">
        <v>16</v>
      </c>
      <c r="B21" s="16" t="s">
        <v>95</v>
      </c>
      <c r="C21" s="16">
        <v>43652</v>
      </c>
      <c r="D21" s="3" t="s">
        <v>57</v>
      </c>
      <c r="E21" s="52">
        <v>861694031756867</v>
      </c>
      <c r="F21" s="3" t="s">
        <v>107</v>
      </c>
      <c r="G21" s="3" t="s">
        <v>56</v>
      </c>
      <c r="H21" s="20"/>
      <c r="I21" s="20" t="s">
        <v>106</v>
      </c>
      <c r="J21" s="12" t="s">
        <v>108</v>
      </c>
      <c r="K21" s="12" t="s">
        <v>105</v>
      </c>
      <c r="L21" s="12" t="s">
        <v>58</v>
      </c>
      <c r="M21" s="12" t="s">
        <v>50</v>
      </c>
      <c r="N21" s="12"/>
      <c r="O21" s="12" t="s">
        <v>88</v>
      </c>
      <c r="P21" s="12" t="s">
        <v>87</v>
      </c>
      <c r="Q21" s="23" t="s">
        <v>26</v>
      </c>
      <c r="R21" s="3" t="s">
        <v>31</v>
      </c>
      <c r="U21" s="3" t="s">
        <v>22</v>
      </c>
      <c r="V21" s="3">
        <f>COUNTIF($Q$6:$Q$56,"PC")</f>
        <v>10</v>
      </c>
    </row>
    <row r="22" spans="1:22" ht="16.5" x14ac:dyDescent="0.25">
      <c r="A22" s="27">
        <v>17</v>
      </c>
      <c r="B22" s="16">
        <v>43651</v>
      </c>
      <c r="C22" s="16">
        <v>43743</v>
      </c>
      <c r="D22" s="3" t="s">
        <v>71</v>
      </c>
      <c r="E22" s="17">
        <v>868183033853271</v>
      </c>
      <c r="F22" s="3"/>
      <c r="G22" s="3" t="s">
        <v>72</v>
      </c>
      <c r="H22" s="13"/>
      <c r="I22" s="19" t="s">
        <v>61</v>
      </c>
      <c r="J22" s="12" t="s">
        <v>92</v>
      </c>
      <c r="K22" s="12" t="s">
        <v>75</v>
      </c>
      <c r="L22" s="12" t="s">
        <v>76</v>
      </c>
      <c r="M22" s="12" t="s">
        <v>93</v>
      </c>
      <c r="N22" s="22"/>
      <c r="O22" s="12" t="s">
        <v>88</v>
      </c>
      <c r="P22" s="12" t="s">
        <v>87</v>
      </c>
      <c r="Q22" s="26" t="s">
        <v>26</v>
      </c>
      <c r="R22" s="27" t="s">
        <v>31</v>
      </c>
      <c r="U22" s="36" t="s">
        <v>41</v>
      </c>
      <c r="V22" s="3">
        <f>SUM(V20:V21)</f>
        <v>19</v>
      </c>
    </row>
    <row r="23" spans="1:22" ht="16.5" x14ac:dyDescent="0.25">
      <c r="A23" s="27">
        <v>18</v>
      </c>
      <c r="B23" s="16" t="s">
        <v>95</v>
      </c>
      <c r="C23" s="16">
        <v>43652</v>
      </c>
      <c r="D23" s="3" t="s">
        <v>71</v>
      </c>
      <c r="E23" s="17">
        <v>868183034802384</v>
      </c>
      <c r="F23" s="3" t="s">
        <v>97</v>
      </c>
      <c r="G23" s="3" t="s">
        <v>72</v>
      </c>
      <c r="H23" s="17"/>
      <c r="I23" s="19" t="s">
        <v>61</v>
      </c>
      <c r="J23" s="12"/>
      <c r="K23" s="12" t="s">
        <v>98</v>
      </c>
      <c r="L23" s="12" t="s">
        <v>76</v>
      </c>
      <c r="M23" s="12" t="s">
        <v>50</v>
      </c>
      <c r="N23" s="12"/>
      <c r="O23" s="12" t="s">
        <v>88</v>
      </c>
      <c r="P23" s="12" t="s">
        <v>87</v>
      </c>
      <c r="Q23" s="26" t="s">
        <v>26</v>
      </c>
      <c r="R23" s="27" t="s">
        <v>31</v>
      </c>
      <c r="U23" s="38"/>
      <c r="V23" s="38"/>
    </row>
    <row r="24" spans="1:22" ht="16.5" x14ac:dyDescent="0.25">
      <c r="A24" s="27">
        <v>19</v>
      </c>
      <c r="B24" s="16" t="s">
        <v>95</v>
      </c>
      <c r="C24" s="16">
        <v>43652</v>
      </c>
      <c r="D24" s="3" t="s">
        <v>71</v>
      </c>
      <c r="E24" s="17">
        <v>868183034555560</v>
      </c>
      <c r="F24" s="36"/>
      <c r="G24" s="3" t="s">
        <v>72</v>
      </c>
      <c r="H24" s="17"/>
      <c r="I24" s="19" t="s">
        <v>61</v>
      </c>
      <c r="J24" s="12"/>
      <c r="K24" s="12" t="s">
        <v>75</v>
      </c>
      <c r="L24" s="12" t="s">
        <v>76</v>
      </c>
      <c r="M24" s="12" t="s">
        <v>50</v>
      </c>
      <c r="N24" s="12"/>
      <c r="O24" s="12" t="s">
        <v>88</v>
      </c>
      <c r="P24" s="12" t="s">
        <v>87</v>
      </c>
      <c r="Q24" s="26" t="s">
        <v>26</v>
      </c>
      <c r="R24" s="27" t="s">
        <v>31</v>
      </c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3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3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3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8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1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19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</vt:lpstr>
      <vt:lpstr>TG102SE</vt:lpstr>
      <vt:lpstr>TG102LE</vt:lpstr>
      <vt:lpstr>TG102E</vt:lpstr>
      <vt:lpstr>TG007X</vt:lpstr>
      <vt:lpstr>TG102V</vt:lpstr>
      <vt:lpstr>Phụ Kiện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2019-07-30T10:18:26Z</dcterms:modified>
</cp:coreProperties>
</file>