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3"/>
  </bookViews>
  <sheets>
    <sheet name="Dây nguồn" sheetId="32" r:id="rId1"/>
    <sheet name="TG102LE" sheetId="31" r:id="rId2"/>
    <sheet name="TG102V" sheetId="30" r:id="rId3"/>
    <sheet name="Tổng hợp tháng" sheetId="23" r:id="rId4"/>
  </sheets>
  <calcPr calcId="152511"/>
</workbook>
</file>

<file path=xl/calcChain.xml><?xml version="1.0" encoding="utf-8"?>
<calcChain xmlns="http://schemas.openxmlformats.org/spreadsheetml/2006/main">
  <c r="V36" i="32" l="1"/>
  <c r="V35" i="32"/>
  <c r="V34" i="32"/>
  <c r="V33" i="32"/>
  <c r="V32" i="32"/>
  <c r="V31" i="32"/>
  <c r="V30" i="32"/>
  <c r="V29" i="32"/>
  <c r="V28" i="32"/>
  <c r="V27" i="32"/>
  <c r="V26" i="32"/>
  <c r="V21" i="32"/>
  <c r="V20" i="32"/>
  <c r="V37" i="32" l="1"/>
  <c r="V22" i="32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22" i="31" l="1"/>
  <c r="V37" i="31"/>
  <c r="V37" i="30"/>
  <c r="V22" i="30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<sst xmlns="http://schemas.openxmlformats.org/spreadsheetml/2006/main" count="1143" uniqueCount="165">
  <si>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</si>
  <si>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</si>
  <si>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</si>
  <si>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</si>
  <si>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</si>
  <si>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</si>
  <si>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</si>
  <si>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</si>
  <si>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</si>
  <si>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</si>
  <si>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</si>
  <si>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</si>
  <si>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</si>
  <si>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</si>
  <si>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</si>
  <si>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</si>
  <si>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</si>
  <si>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</si>
  <si>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</si>
  <si>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</si>
  <si>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</si>
  <si>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</si>
  <si>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</si>
  <si>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</si>
  <si>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</si>
  <si>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</si>
  <si>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</si>
  <si>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</si>
  <si>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</si>
  <si>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</si>
  <si>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</si>
  <si>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</si>
  <si>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</si>
  <si>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</si>
  <si>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</si>
  <si>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</si>
  <si>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</si>
  <si>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</si>
  <si>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</si>
  <si>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</si>
  <si>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</si>
  <si>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</si>
  <si>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</si>
  <si>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</si>
  <si>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</si>
  <si>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</si>
  <si>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</si>
  <si>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</si>
  <si>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</si>
  <si>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</si>
  <si>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</si>
  <si>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</si>
  <si>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</si>
  <si>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TG102LE</t>
  </si>
  <si>
    <t>Còn BH</t>
  </si>
  <si>
    <t>TG102V</t>
  </si>
  <si>
    <t>H</t>
  </si>
  <si>
    <t>TarisSG</t>
  </si>
  <si>
    <t>Sim</t>
  </si>
  <si>
    <t>VI.1.00.---01.180629</t>
  </si>
  <si>
    <t>Lock: 203.162.69.75,20075</t>
  </si>
  <si>
    <t>Lỗi cable connector</t>
  </si>
  <si>
    <t>Tùng</t>
  </si>
  <si>
    <t xml:space="preserve">W.1.00.---01.181101 </t>
  </si>
  <si>
    <t>Lock: 203.162.69.18,16884</t>
  </si>
  <si>
    <t>Lỗi GSM</t>
  </si>
  <si>
    <t>Thay khay sim</t>
  </si>
  <si>
    <t>Câu sim</t>
  </si>
  <si>
    <t>20000, câu sim</t>
  </si>
  <si>
    <t>VI.1.00.---01.170906</t>
  </si>
  <si>
    <t>Lock: 203.162.69.18,16880</t>
  </si>
  <si>
    <t>Thiết bị không nhận sim</t>
  </si>
  <si>
    <t>Khởi tạo lại thiết bị, nâng cấp FW</t>
  </si>
  <si>
    <t>Lock: 203.162.69.42,16875</t>
  </si>
  <si>
    <t>Không chốt GSM</t>
  </si>
  <si>
    <t>Test lại các chức năng trên thiết bị</t>
  </si>
  <si>
    <t>Thiết bị có dấu hiệu nươc vào</t>
  </si>
  <si>
    <t>Chập nguồn 4v4, 3v3, chập module GSM, GPS</t>
  </si>
  <si>
    <t>Thiết bị có dấu hiệu nươc vào, gây oxi hóa mạch nặng</t>
  </si>
  <si>
    <t>Không nhận bảo hành</t>
  </si>
  <si>
    <t>LE.1.00.---01.180710</t>
  </si>
  <si>
    <t>Lock: 203.162.69.57,20002</t>
  </si>
  <si>
    <t>Lỗi GPS</t>
  </si>
  <si>
    <t>Thay module sim 868, nâng cấp FW</t>
  </si>
  <si>
    <t>Imei mới: 868183033792792</t>
  </si>
  <si>
    <t>LE.1.00.---05.190404</t>
  </si>
  <si>
    <t>Chập nguồn</t>
  </si>
  <si>
    <t>LE.1.00.---01.180405</t>
  </si>
  <si>
    <t>Lock: 203.162.69.57,20003</t>
  </si>
  <si>
    <t>Thay điốt chống quá áp, nâng cấp FW</t>
  </si>
  <si>
    <t>LE.1.00.---02.181025</t>
  </si>
  <si>
    <t>Lock: 203.162.69.57,20005</t>
  </si>
  <si>
    <t>Xử lý lại phần cứng, nâng cấp FW</t>
  </si>
  <si>
    <t>Khách báo không sửa</t>
  </si>
  <si>
    <t>Thiết bị có dấu hiệu nước vào gây oxi hóa mạch</t>
  </si>
  <si>
    <t>Lock: 203.162.69.18,16878</t>
  </si>
  <si>
    <t>Thay khay sim, nâng cấp FW</t>
  </si>
  <si>
    <t xml:space="preserve">W.1.00.---01.170909 </t>
  </si>
  <si>
    <t>Lock: 203.162.69.42,20004</t>
  </si>
  <si>
    <t>Thiêt bị không nhận sim</t>
  </si>
  <si>
    <t>Lock: 203.162.69.42,16874</t>
  </si>
  <si>
    <t xml:space="preserve">W.1.00.---01.180320 </t>
  </si>
  <si>
    <t>Thay khay sim, cấu hình lại thiết bị, nâng cấp FW</t>
  </si>
  <si>
    <t>Mất cấu hình, thiết bị không nhận sim</t>
  </si>
  <si>
    <t>Lock: 203.162.69.57,20004</t>
  </si>
  <si>
    <t>W.1.00.---01.180629</t>
  </si>
  <si>
    <t>203.162.69.57,20005</t>
  </si>
  <si>
    <t>Khối nguồn oxi hóa, thiết bị không nhận sim</t>
  </si>
  <si>
    <t>Xử lý lại khối nguồn, thay khay sim, nâng cấp FW</t>
  </si>
  <si>
    <t>LE.1.00.---01.180925</t>
  </si>
  <si>
    <t>Lock: 203.162.69.75,20275</t>
  </si>
  <si>
    <t>Mất nguồn Module sim</t>
  </si>
  <si>
    <t>Thay transistor(EN_GSM), nâng cấp FW</t>
  </si>
  <si>
    <t>Lock: 203.162.69.57,20001</t>
  </si>
  <si>
    <t>Dây nguồn TG102LE</t>
  </si>
  <si>
    <t>SL: 5</t>
  </si>
  <si>
    <t>Thiết bị không nhận sim, sóng GSM yếu</t>
  </si>
  <si>
    <t>Khởi tạo lại thiết bị, thay anten GSM</t>
  </si>
  <si>
    <t>Thiết bị chạy server của VNET, không hỗ trợ đổi server</t>
  </si>
  <si>
    <t>Thiêt bị hoạt động bình thường</t>
  </si>
  <si>
    <t>Test lại chức năng</t>
  </si>
  <si>
    <t>LE.1.00.---04.181025</t>
  </si>
  <si>
    <t>Lock; 203.162.69.57,20005</t>
  </si>
  <si>
    <t>Thiêt bị không chốt GPS</t>
  </si>
  <si>
    <t>Chập 3v3</t>
  </si>
  <si>
    <t>Lock: 125.212.203.114, 15959</t>
  </si>
  <si>
    <t>Thiết bị có dấu hiệu của tác động ngoại lực, gây lỗi main</t>
  </si>
  <si>
    <t>Mạch bị oxi hóa nặng</t>
  </si>
  <si>
    <t>Kiểm tra lại server không chốt được GSM</t>
  </si>
  <si>
    <t>14/08/2019</t>
  </si>
  <si>
    <t>BT</t>
  </si>
  <si>
    <t>Khởi tạo lại thiết bị, thay khay sim, nâng cấp FW</t>
  </si>
  <si>
    <t>Thay cable connector, thay khay sim</t>
  </si>
  <si>
    <t>Thay vỏ hộp( vỏ lỗi)</t>
  </si>
  <si>
    <t>21/08/2019</t>
  </si>
  <si>
    <t>Lock: 112.213.84.70,20070</t>
  </si>
  <si>
    <t>Thiết bị không chốt được GPS</t>
  </si>
  <si>
    <t>Thay module GPS, nâng cấp FW</t>
  </si>
  <si>
    <t>Mất cấu hình, không cấu hình được thiết bị, không chốt GPS</t>
  </si>
  <si>
    <t>Thay flash, nạp lại FW, thay anten GPS</t>
  </si>
  <si>
    <t xml:space="preserve">W.1.00.---01.180629 </t>
  </si>
  <si>
    <t>Lock: 203.162.69.18,17885</t>
  </si>
  <si>
    <t>203.162.69.18,16880</t>
  </si>
  <si>
    <t>Thiết bị không chốt được GPS, không nhận sim</t>
  </si>
  <si>
    <t>Thay module GPS, thay khay sim, nâng cấp FW</t>
  </si>
  <si>
    <t>MicroSim</t>
  </si>
  <si>
    <t>Chập nguồn, thiết bị không nhận sim</t>
  </si>
  <si>
    <t>Thay điốt chống quá áp, thay khay sim, nâng cấp FW</t>
  </si>
  <si>
    <t>Thiêt bị không nhận sim, không chốt GPS</t>
  </si>
  <si>
    <t>Thay khay sim, thay anten GPS, nâng cấp FW</t>
  </si>
  <si>
    <t>Thiết bị không chốt GPS</t>
  </si>
  <si>
    <t>Lock: 203.162.69.75,20175</t>
  </si>
  <si>
    <t>Mất kết nối MCU và Module sim</t>
  </si>
  <si>
    <t>Thay transistor, nâng cấp FW</t>
  </si>
  <si>
    <t>Lock: 203.162.69.18,17883</t>
  </si>
  <si>
    <t>Lỗi nguồn, mất kết nối MCU với module sim</t>
  </si>
  <si>
    <t>Thay connector,transistor, nâng cấp FW</t>
  </si>
  <si>
    <t>Thiết bị reset lại liên tục</t>
  </si>
  <si>
    <t>Nạp lại FW</t>
  </si>
  <si>
    <t>203.162.69.71,20071</t>
  </si>
  <si>
    <t>Câu sim, 310000</t>
  </si>
  <si>
    <t>Kiểm tra lại server, micro sim</t>
  </si>
  <si>
    <t>Micro sim</t>
  </si>
  <si>
    <t>Kiểm tra lại dịch vụ server</t>
  </si>
  <si>
    <t>30/08/2019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</si>
</sst>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2" xfId="0" applyFill="1" applyBorder="1"/>
    <xf numFmtId="0" fontId="0" fillId="0" borderId="4" xfId="0" applyBorder="1"/>
    <xf numFmtId="0" fontId="3" fillId="5" borderId="1" xfId="0" applyFont="1" applyFill="1" applyBorder="1" applyAlignment="1">
      <alignment horizontal="center" vertical="center"/>
    </xf>
    <xf numFmtId="14" fontId="3" fillId="5" borderId="1" xfId="0" quotePrefix="1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C6" sqref="C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7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7" t="s">
        <v>52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0"/>
    </row>
    <row r="2" spans="1:22" ht="20.25" customHeight="1" x14ac:dyDescent="0.25">
      <c r="A2" s="78" t="s">
        <v>11</v>
      </c>
      <c r="B2" s="79"/>
      <c r="C2" s="79"/>
      <c r="D2" s="79"/>
      <c r="E2" s="80" t="s">
        <v>57</v>
      </c>
      <c r="F2" s="8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35"/>
      <c r="N3" s="35"/>
      <c r="O3" s="35"/>
      <c r="P3" s="35"/>
      <c r="Q3" s="37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25</v>
      </c>
      <c r="R4" s="73" t="s">
        <v>20</v>
      </c>
      <c r="U4" s="73" t="s">
        <v>25</v>
      </c>
      <c r="V4" s="73" t="s">
        <v>20</v>
      </c>
    </row>
    <row r="5" spans="1:22" ht="45" customHeight="1" x14ac:dyDescent="0.25">
      <c r="A5" s="81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4" t="s">
        <v>5</v>
      </c>
      <c r="H5" s="4" t="s">
        <v>7</v>
      </c>
      <c r="I5" s="18" t="s">
        <v>19</v>
      </c>
      <c r="J5" s="73"/>
      <c r="K5" s="59" t="s">
        <v>16</v>
      </c>
      <c r="L5" s="59" t="s">
        <v>17</v>
      </c>
      <c r="M5" s="58" t="s">
        <v>13</v>
      </c>
      <c r="N5" s="59" t="s">
        <v>14</v>
      </c>
      <c r="O5" s="83"/>
      <c r="P5" s="83"/>
      <c r="Q5" s="73"/>
      <c r="R5" s="73"/>
      <c r="U5" s="73"/>
      <c r="V5" s="73"/>
    </row>
    <row r="6" spans="1:22" s="50" customFormat="1" ht="15.75" customHeight="1" x14ac:dyDescent="0.25">
      <c r="A6" s="15">
        <v>1</v>
      </c>
      <c r="B6" s="19">
        <v>43687</v>
      </c>
      <c r="C6" s="19" t="s">
        <v>129</v>
      </c>
      <c r="D6" s="3" t="s">
        <v>114</v>
      </c>
      <c r="E6" s="20" t="s">
        <v>115</v>
      </c>
      <c r="F6" s="3"/>
      <c r="G6" s="3" t="s">
        <v>56</v>
      </c>
      <c r="H6" s="15"/>
      <c r="I6" s="15"/>
      <c r="J6" s="15"/>
      <c r="K6" s="15"/>
      <c r="L6" s="15"/>
      <c r="M6" s="15"/>
      <c r="N6" s="25"/>
      <c r="O6" s="15"/>
      <c r="P6" s="15"/>
      <c r="Q6" s="16"/>
      <c r="R6" s="15"/>
      <c r="U6" s="7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6"/>
      <c r="K7" s="15"/>
      <c r="L7" s="15"/>
      <c r="M7" s="15"/>
      <c r="N7" s="15"/>
      <c r="O7" s="15"/>
      <c r="P7" s="15"/>
      <c r="Q7" s="26"/>
      <c r="R7" s="3"/>
      <c r="U7" s="75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15"/>
      <c r="J8" s="15"/>
      <c r="K8" s="15"/>
      <c r="L8" s="15"/>
      <c r="M8" s="15"/>
      <c r="N8" s="15"/>
      <c r="O8" s="15"/>
      <c r="P8" s="15"/>
      <c r="Q8" s="26"/>
      <c r="R8" s="3"/>
      <c r="U8" s="75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5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20"/>
      <c r="E10" s="20"/>
      <c r="F10" s="20"/>
      <c r="G10" s="20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20"/>
      <c r="E11" s="20"/>
      <c r="F11" s="3"/>
      <c r="G11" s="20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7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20"/>
      <c r="E12" s="20"/>
      <c r="F12" s="3"/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8"/>
      <c r="U12" s="7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20"/>
      <c r="E13" s="20"/>
      <c r="F13" s="3"/>
      <c r="G13" s="20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5"/>
      <c r="V13" s="30" t="s">
        <v>47</v>
      </c>
    </row>
    <row r="14" spans="1:22" s="47" customFormat="1" ht="15.75" customHeight="1" x14ac:dyDescent="0.25">
      <c r="A14" s="30">
        <v>9</v>
      </c>
      <c r="B14" s="19"/>
      <c r="C14" s="46"/>
      <c r="D14" s="20"/>
      <c r="E14" s="20"/>
      <c r="F14" s="3"/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29"/>
      <c r="R14" s="60"/>
      <c r="U14" s="75"/>
      <c r="V14" s="45" t="s">
        <v>46</v>
      </c>
    </row>
    <row r="15" spans="1:22" ht="16.5" x14ac:dyDescent="0.25">
      <c r="A15" s="30">
        <v>10</v>
      </c>
      <c r="B15" s="19"/>
      <c r="C15" s="19"/>
      <c r="D15" s="20"/>
      <c r="E15" s="20"/>
      <c r="F15" s="3"/>
      <c r="G15" s="20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"/>
      <c r="U15" s="75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76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1"/>
      <c r="V17" s="41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2"/>
      <c r="V18" s="42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0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0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2"/>
      <c r="V23" s="42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2"/>
      <c r="V24" s="42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0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0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2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7" t="s">
        <v>52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61"/>
      <c r="R1" s="39"/>
    </row>
    <row r="2" spans="1:22" ht="20.25" customHeight="1" x14ac:dyDescent="0.25">
      <c r="A2" s="78" t="s">
        <v>11</v>
      </c>
      <c r="B2" s="79"/>
      <c r="C2" s="79"/>
      <c r="D2" s="79"/>
      <c r="E2" s="80" t="s">
        <v>57</v>
      </c>
      <c r="F2" s="80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9"/>
    </row>
    <row r="3" spans="1:22" ht="15.75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35"/>
      <c r="N3" s="35"/>
      <c r="O3" s="35"/>
      <c r="P3" s="35"/>
      <c r="Q3" s="35"/>
      <c r="R3" s="62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25</v>
      </c>
      <c r="R4" s="84" t="s">
        <v>20</v>
      </c>
      <c r="U4" s="73" t="s">
        <v>25</v>
      </c>
      <c r="V4" s="73" t="s">
        <v>20</v>
      </c>
    </row>
    <row r="5" spans="1:22" ht="45" customHeight="1" x14ac:dyDescent="0.25">
      <c r="A5" s="81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8" t="s">
        <v>19</v>
      </c>
      <c r="J5" s="73"/>
      <c r="K5" s="49" t="s">
        <v>16</v>
      </c>
      <c r="L5" s="49" t="s">
        <v>17</v>
      </c>
      <c r="M5" s="48" t="s">
        <v>13</v>
      </c>
      <c r="N5" s="49" t="s">
        <v>14</v>
      </c>
      <c r="O5" s="83"/>
      <c r="P5" s="83"/>
      <c r="Q5" s="73"/>
      <c r="R5" s="73"/>
      <c r="U5" s="73"/>
      <c r="V5" s="73"/>
    </row>
    <row r="6" spans="1:22" s="50" customFormat="1" ht="15.75" customHeight="1" x14ac:dyDescent="0.25">
      <c r="A6" s="15">
        <v>1</v>
      </c>
      <c r="B6" s="19">
        <v>43504</v>
      </c>
      <c r="C6" s="19" t="s">
        <v>129</v>
      </c>
      <c r="D6" s="3" t="s">
        <v>53</v>
      </c>
      <c r="E6" s="20">
        <v>868183034542444</v>
      </c>
      <c r="F6" s="3"/>
      <c r="G6" s="3" t="s">
        <v>54</v>
      </c>
      <c r="H6" s="15"/>
      <c r="I6" s="15" t="s">
        <v>91</v>
      </c>
      <c r="J6" s="15" t="s">
        <v>39</v>
      </c>
      <c r="K6" s="15" t="s">
        <v>90</v>
      </c>
      <c r="L6" s="15" t="s">
        <v>85</v>
      </c>
      <c r="M6" s="15" t="s">
        <v>92</v>
      </c>
      <c r="N6" s="25"/>
      <c r="O6" s="15" t="s">
        <v>130</v>
      </c>
      <c r="P6" s="15" t="s">
        <v>62</v>
      </c>
      <c r="Q6" s="16" t="s">
        <v>24</v>
      </c>
      <c r="R6" s="15" t="s">
        <v>38</v>
      </c>
      <c r="U6" s="74" t="s">
        <v>24</v>
      </c>
      <c r="V6" s="15" t="s">
        <v>27</v>
      </c>
    </row>
    <row r="7" spans="1:22" s="1" customFormat="1" ht="15.75" customHeight="1" x14ac:dyDescent="0.25">
      <c r="A7" s="63">
        <v>2</v>
      </c>
      <c r="B7" s="64">
        <v>43504</v>
      </c>
      <c r="C7" s="19" t="s">
        <v>129</v>
      </c>
      <c r="D7" s="63" t="s">
        <v>53</v>
      </c>
      <c r="E7" s="65">
        <v>868183034774906</v>
      </c>
      <c r="F7" s="63" t="s">
        <v>58</v>
      </c>
      <c r="G7" s="63" t="s">
        <v>54</v>
      </c>
      <c r="H7" s="65"/>
      <c r="I7" s="66"/>
      <c r="J7" s="67" t="s">
        <v>126</v>
      </c>
      <c r="K7" s="63"/>
      <c r="L7" s="63"/>
      <c r="M7" s="63" t="s">
        <v>79</v>
      </c>
      <c r="N7" s="63"/>
      <c r="O7" s="63"/>
      <c r="P7" s="63" t="s">
        <v>62</v>
      </c>
      <c r="Q7" s="68"/>
      <c r="R7" s="63"/>
      <c r="U7" s="75"/>
      <c r="V7" s="30" t="s">
        <v>43</v>
      </c>
    </row>
    <row r="8" spans="1:22" s="1" customFormat="1" ht="15.75" customHeight="1" x14ac:dyDescent="0.25">
      <c r="A8" s="30">
        <v>3</v>
      </c>
      <c r="B8" s="19">
        <v>43504</v>
      </c>
      <c r="C8" s="19" t="s">
        <v>129</v>
      </c>
      <c r="D8" s="3" t="s">
        <v>53</v>
      </c>
      <c r="E8" s="20">
        <v>867857039897793</v>
      </c>
      <c r="F8" s="3"/>
      <c r="G8" s="3" t="s">
        <v>54</v>
      </c>
      <c r="H8" s="20"/>
      <c r="I8" s="15" t="s">
        <v>88</v>
      </c>
      <c r="J8" s="15" t="s">
        <v>86</v>
      </c>
      <c r="K8" s="15" t="s">
        <v>87</v>
      </c>
      <c r="L8" s="15" t="s">
        <v>85</v>
      </c>
      <c r="M8" s="15" t="s">
        <v>89</v>
      </c>
      <c r="N8" s="15"/>
      <c r="O8" s="15" t="s">
        <v>130</v>
      </c>
      <c r="P8" s="15" t="s">
        <v>62</v>
      </c>
      <c r="Q8" s="26" t="s">
        <v>24</v>
      </c>
      <c r="R8" s="3" t="s">
        <v>38</v>
      </c>
      <c r="U8" s="75"/>
      <c r="V8" s="30" t="s">
        <v>28</v>
      </c>
    </row>
    <row r="9" spans="1:22" s="1" customFormat="1" ht="15.75" customHeight="1" x14ac:dyDescent="0.25">
      <c r="A9" s="30">
        <v>4</v>
      </c>
      <c r="B9" s="19">
        <v>43504</v>
      </c>
      <c r="C9" s="19" t="s">
        <v>129</v>
      </c>
      <c r="D9" s="3" t="s">
        <v>53</v>
      </c>
      <c r="E9" s="20">
        <v>868183033839510</v>
      </c>
      <c r="F9" s="3"/>
      <c r="G9" s="3" t="s">
        <v>54</v>
      </c>
      <c r="H9" s="23" t="s">
        <v>84</v>
      </c>
      <c r="I9" s="22" t="s">
        <v>81</v>
      </c>
      <c r="J9" s="15" t="s">
        <v>82</v>
      </c>
      <c r="K9" s="15" t="s">
        <v>80</v>
      </c>
      <c r="L9" s="15" t="s">
        <v>85</v>
      </c>
      <c r="M9" s="15" t="s">
        <v>83</v>
      </c>
      <c r="N9" s="15"/>
      <c r="O9" s="15" t="s">
        <v>130</v>
      </c>
      <c r="P9" s="15" t="s">
        <v>62</v>
      </c>
      <c r="Q9" s="29" t="s">
        <v>24</v>
      </c>
      <c r="R9" s="30" t="s">
        <v>28</v>
      </c>
      <c r="U9" s="75"/>
      <c r="V9" s="30" t="s">
        <v>38</v>
      </c>
    </row>
    <row r="10" spans="1:22" s="1" customFormat="1" ht="15.75" customHeight="1" x14ac:dyDescent="0.25">
      <c r="A10" s="30">
        <v>5</v>
      </c>
      <c r="B10" s="19">
        <v>43746</v>
      </c>
      <c r="C10" s="19" t="s">
        <v>129</v>
      </c>
      <c r="D10" s="20" t="s">
        <v>53</v>
      </c>
      <c r="E10" s="20">
        <v>868183034622907</v>
      </c>
      <c r="F10" s="20"/>
      <c r="G10" s="20" t="s">
        <v>54</v>
      </c>
      <c r="H10" s="23"/>
      <c r="I10" s="23" t="s">
        <v>113</v>
      </c>
      <c r="J10" s="15" t="s">
        <v>71</v>
      </c>
      <c r="K10" s="15" t="s">
        <v>80</v>
      </c>
      <c r="L10" s="15" t="s">
        <v>85</v>
      </c>
      <c r="M10" s="15" t="s">
        <v>72</v>
      </c>
      <c r="N10" s="15"/>
      <c r="O10" s="15" t="s">
        <v>130</v>
      </c>
      <c r="P10" s="15" t="s">
        <v>62</v>
      </c>
      <c r="Q10" s="29" t="s">
        <v>26</v>
      </c>
      <c r="R10" s="3" t="s">
        <v>47</v>
      </c>
      <c r="U10" s="75"/>
      <c r="V10" s="30" t="s">
        <v>44</v>
      </c>
    </row>
    <row r="11" spans="1:22" s="1" customFormat="1" ht="15.75" customHeight="1" x14ac:dyDescent="0.25">
      <c r="A11" s="30">
        <v>6</v>
      </c>
      <c r="B11" s="19">
        <v>43746</v>
      </c>
      <c r="C11" s="19" t="s">
        <v>129</v>
      </c>
      <c r="D11" s="20" t="s">
        <v>53</v>
      </c>
      <c r="E11" s="20">
        <v>867857039910380</v>
      </c>
      <c r="F11" s="3"/>
      <c r="G11" s="20" t="s">
        <v>54</v>
      </c>
      <c r="H11" s="16" t="s">
        <v>118</v>
      </c>
      <c r="I11" s="16" t="s">
        <v>125</v>
      </c>
      <c r="J11" s="15" t="s">
        <v>119</v>
      </c>
      <c r="K11" s="15" t="s">
        <v>85</v>
      </c>
      <c r="L11" s="15"/>
      <c r="M11" s="15" t="s">
        <v>120</v>
      </c>
      <c r="N11" s="15"/>
      <c r="O11" s="15" t="s">
        <v>130</v>
      </c>
      <c r="P11" s="15" t="s">
        <v>62</v>
      </c>
      <c r="Q11" s="29" t="s">
        <v>26</v>
      </c>
      <c r="R11" s="3" t="s">
        <v>37</v>
      </c>
      <c r="U11" s="76"/>
      <c r="V11" s="30" t="s">
        <v>37</v>
      </c>
    </row>
    <row r="12" spans="1:22" s="17" customFormat="1" ht="15.75" customHeight="1" x14ac:dyDescent="0.25">
      <c r="A12" s="30">
        <v>7</v>
      </c>
      <c r="B12" s="19">
        <v>43746</v>
      </c>
      <c r="C12" s="19" t="s">
        <v>129</v>
      </c>
      <c r="D12" s="20" t="s">
        <v>53</v>
      </c>
      <c r="E12" s="20">
        <v>868183034644539</v>
      </c>
      <c r="F12" s="3"/>
      <c r="G12" s="20" t="s">
        <v>54</v>
      </c>
      <c r="H12" s="15"/>
      <c r="I12" s="15" t="s">
        <v>106</v>
      </c>
      <c r="J12" s="15" t="s">
        <v>123</v>
      </c>
      <c r="K12" s="15" t="s">
        <v>121</v>
      </c>
      <c r="L12" s="15" t="s">
        <v>85</v>
      </c>
      <c r="M12" s="15" t="s">
        <v>92</v>
      </c>
      <c r="N12" s="15"/>
      <c r="O12" s="15" t="s">
        <v>130</v>
      </c>
      <c r="P12" s="15" t="s">
        <v>62</v>
      </c>
      <c r="Q12" s="29" t="s">
        <v>24</v>
      </c>
      <c r="R12" s="3" t="s">
        <v>28</v>
      </c>
      <c r="U12" s="7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>
        <v>43746</v>
      </c>
      <c r="C13" s="19" t="s">
        <v>129</v>
      </c>
      <c r="D13" s="20" t="s">
        <v>53</v>
      </c>
      <c r="E13" s="20">
        <v>868183034690615</v>
      </c>
      <c r="F13" s="3"/>
      <c r="G13" s="20" t="s">
        <v>54</v>
      </c>
      <c r="H13" s="24"/>
      <c r="I13" s="24" t="s">
        <v>122</v>
      </c>
      <c r="J13" s="24" t="s">
        <v>124</v>
      </c>
      <c r="K13" s="24" t="s">
        <v>121</v>
      </c>
      <c r="L13" s="15" t="s">
        <v>85</v>
      </c>
      <c r="M13" s="15" t="s">
        <v>92</v>
      </c>
      <c r="N13" s="24"/>
      <c r="O13" s="15" t="s">
        <v>130</v>
      </c>
      <c r="P13" s="15" t="s">
        <v>62</v>
      </c>
      <c r="Q13" s="29" t="s">
        <v>24</v>
      </c>
      <c r="R13" s="3" t="s">
        <v>38</v>
      </c>
      <c r="U13" s="75"/>
      <c r="V13" s="30" t="s">
        <v>47</v>
      </c>
    </row>
    <row r="14" spans="1:22" s="47" customFormat="1" ht="15.75" customHeight="1" x14ac:dyDescent="0.25">
      <c r="A14" s="30">
        <v>9</v>
      </c>
      <c r="B14" s="19">
        <v>43746</v>
      </c>
      <c r="C14" s="19" t="s">
        <v>129</v>
      </c>
      <c r="D14" s="20" t="s">
        <v>53</v>
      </c>
      <c r="E14" s="20">
        <v>868183034653084</v>
      </c>
      <c r="F14" s="3"/>
      <c r="G14" s="20" t="s">
        <v>54</v>
      </c>
      <c r="H14" s="15" t="s">
        <v>133</v>
      </c>
      <c r="I14" s="15" t="s">
        <v>113</v>
      </c>
      <c r="J14" s="15" t="s">
        <v>116</v>
      </c>
      <c r="K14" s="15" t="s">
        <v>80</v>
      </c>
      <c r="L14" s="15" t="s">
        <v>85</v>
      </c>
      <c r="M14" s="15" t="s">
        <v>117</v>
      </c>
      <c r="N14" s="15"/>
      <c r="O14" s="15" t="s">
        <v>130</v>
      </c>
      <c r="P14" s="15" t="s">
        <v>62</v>
      </c>
      <c r="Q14" s="29" t="s">
        <v>24</v>
      </c>
      <c r="R14" s="3" t="s">
        <v>37</v>
      </c>
      <c r="U14" s="75"/>
      <c r="V14" s="45" t="s">
        <v>46</v>
      </c>
    </row>
    <row r="15" spans="1:22" ht="16.5" x14ac:dyDescent="0.25">
      <c r="A15" s="30">
        <v>10</v>
      </c>
      <c r="B15" s="19">
        <v>43746</v>
      </c>
      <c r="C15" s="19" t="s">
        <v>129</v>
      </c>
      <c r="D15" s="20" t="s">
        <v>53</v>
      </c>
      <c r="E15" s="20">
        <v>867857039895730</v>
      </c>
      <c r="F15" s="3"/>
      <c r="G15" s="20" t="s">
        <v>54</v>
      </c>
      <c r="H15" s="15"/>
      <c r="I15" s="25" t="s">
        <v>110</v>
      </c>
      <c r="J15" s="15" t="s">
        <v>111</v>
      </c>
      <c r="K15" s="15" t="s">
        <v>109</v>
      </c>
      <c r="L15" s="15" t="s">
        <v>85</v>
      </c>
      <c r="M15" s="15" t="s">
        <v>112</v>
      </c>
      <c r="N15" s="15"/>
      <c r="O15" s="15" t="s">
        <v>130</v>
      </c>
      <c r="P15" s="15" t="s">
        <v>62</v>
      </c>
      <c r="Q15" s="29" t="s">
        <v>24</v>
      </c>
      <c r="R15" s="3" t="s">
        <v>38</v>
      </c>
      <c r="U15" s="75"/>
      <c r="V15" s="30" t="s">
        <v>31</v>
      </c>
    </row>
    <row r="16" spans="1:22" ht="16.5" x14ac:dyDescent="0.25">
      <c r="A16" s="30">
        <v>11</v>
      </c>
      <c r="B16" s="19" t="s">
        <v>134</v>
      </c>
      <c r="C16" s="19" t="s">
        <v>164</v>
      </c>
      <c r="D16" s="20" t="s">
        <v>53</v>
      </c>
      <c r="E16" s="20">
        <v>868183033863023</v>
      </c>
      <c r="F16" s="15"/>
      <c r="G16" s="3" t="s">
        <v>54</v>
      </c>
      <c r="H16" s="15" t="s">
        <v>163</v>
      </c>
      <c r="I16" s="15" t="s">
        <v>159</v>
      </c>
      <c r="J16" s="15" t="s">
        <v>157</v>
      </c>
      <c r="K16" s="15"/>
      <c r="L16" s="15" t="s">
        <v>85</v>
      </c>
      <c r="M16" s="15" t="s">
        <v>158</v>
      </c>
      <c r="N16" s="15"/>
      <c r="O16" s="15" t="s">
        <v>130</v>
      </c>
      <c r="P16" s="15" t="s">
        <v>62</v>
      </c>
      <c r="Q16" s="29" t="s">
        <v>26</v>
      </c>
      <c r="R16" s="3" t="s">
        <v>31</v>
      </c>
      <c r="U16" s="76"/>
      <c r="V16" s="30" t="s">
        <v>32</v>
      </c>
    </row>
    <row r="17" spans="1:22" ht="16.5" x14ac:dyDescent="0.25">
      <c r="A17" s="30">
        <v>12</v>
      </c>
      <c r="B17" s="19" t="s">
        <v>134</v>
      </c>
      <c r="C17" s="19" t="s">
        <v>164</v>
      </c>
      <c r="D17" s="20" t="s">
        <v>53</v>
      </c>
      <c r="E17" s="20">
        <v>868183034653134</v>
      </c>
      <c r="F17" s="15"/>
      <c r="G17" s="3" t="s">
        <v>54</v>
      </c>
      <c r="H17" s="15"/>
      <c r="I17" s="15" t="s">
        <v>104</v>
      </c>
      <c r="J17" s="15" t="s">
        <v>86</v>
      </c>
      <c r="K17" s="15" t="s">
        <v>121</v>
      </c>
      <c r="L17" s="15" t="s">
        <v>85</v>
      </c>
      <c r="M17" s="15" t="s">
        <v>89</v>
      </c>
      <c r="N17" s="15"/>
      <c r="O17" s="15" t="s">
        <v>130</v>
      </c>
      <c r="P17" s="15" t="s">
        <v>62</v>
      </c>
      <c r="Q17" s="29" t="s">
        <v>24</v>
      </c>
      <c r="R17" s="3" t="s">
        <v>38</v>
      </c>
      <c r="U17" s="41"/>
      <c r="V17" s="41"/>
    </row>
    <row r="18" spans="1:22" ht="16.5" x14ac:dyDescent="0.25">
      <c r="A18" s="30">
        <v>13</v>
      </c>
      <c r="B18" s="19" t="s">
        <v>134</v>
      </c>
      <c r="C18" s="19" t="s">
        <v>164</v>
      </c>
      <c r="D18" s="20" t="s">
        <v>53</v>
      </c>
      <c r="E18" s="20">
        <v>868183033833257</v>
      </c>
      <c r="F18" s="3" t="s">
        <v>58</v>
      </c>
      <c r="G18" s="3" t="s">
        <v>54</v>
      </c>
      <c r="H18" s="15"/>
      <c r="I18" s="15" t="s">
        <v>81</v>
      </c>
      <c r="J18" s="15" t="s">
        <v>155</v>
      </c>
      <c r="K18" s="15" t="s">
        <v>80</v>
      </c>
      <c r="L18" s="15" t="s">
        <v>85</v>
      </c>
      <c r="M18" s="15" t="s">
        <v>156</v>
      </c>
      <c r="N18" s="15"/>
      <c r="O18" s="15" t="s">
        <v>130</v>
      </c>
      <c r="P18" s="15" t="s">
        <v>62</v>
      </c>
      <c r="Q18" s="29" t="s">
        <v>24</v>
      </c>
      <c r="R18" s="3" t="s">
        <v>38</v>
      </c>
      <c r="U18" s="42"/>
      <c r="V18" s="42"/>
    </row>
    <row r="19" spans="1:22" ht="16.5" x14ac:dyDescent="0.25">
      <c r="A19" s="30">
        <v>14</v>
      </c>
      <c r="B19" s="19" t="s">
        <v>134</v>
      </c>
      <c r="C19" s="19" t="s">
        <v>164</v>
      </c>
      <c r="D19" s="20" t="s">
        <v>53</v>
      </c>
      <c r="E19" s="20">
        <v>867717030471636</v>
      </c>
      <c r="F19" s="3"/>
      <c r="G19" s="3" t="s">
        <v>54</v>
      </c>
      <c r="H19" s="15"/>
      <c r="I19" s="15" t="s">
        <v>154</v>
      </c>
      <c r="J19" s="15" t="s">
        <v>152</v>
      </c>
      <c r="K19" s="15" t="s">
        <v>87</v>
      </c>
      <c r="L19" s="15" t="s">
        <v>85</v>
      </c>
      <c r="M19" s="15" t="s">
        <v>72</v>
      </c>
      <c r="N19" s="15"/>
      <c r="O19" s="15" t="s">
        <v>130</v>
      </c>
      <c r="P19" s="15" t="s">
        <v>62</v>
      </c>
      <c r="Q19" s="29" t="s">
        <v>26</v>
      </c>
      <c r="R19" s="3" t="s">
        <v>47</v>
      </c>
      <c r="U19" s="40" t="s">
        <v>40</v>
      </c>
      <c r="V19" s="3" t="s">
        <v>21</v>
      </c>
    </row>
    <row r="20" spans="1:22" ht="16.5" x14ac:dyDescent="0.25">
      <c r="A20" s="30">
        <v>15</v>
      </c>
      <c r="B20" s="19" t="s">
        <v>134</v>
      </c>
      <c r="C20" s="19" t="s">
        <v>164</v>
      </c>
      <c r="D20" s="20" t="s">
        <v>53</v>
      </c>
      <c r="E20" s="20">
        <v>868183034631056</v>
      </c>
      <c r="F20" s="3"/>
      <c r="G20" s="3" t="s">
        <v>54</v>
      </c>
      <c r="H20" s="15"/>
      <c r="I20" s="15" t="s">
        <v>106</v>
      </c>
      <c r="J20" s="15" t="s">
        <v>86</v>
      </c>
      <c r="K20" s="15" t="s">
        <v>121</v>
      </c>
      <c r="L20" s="3" t="s">
        <v>85</v>
      </c>
      <c r="M20" s="3" t="s">
        <v>89</v>
      </c>
      <c r="N20" s="15"/>
      <c r="O20" s="15" t="s">
        <v>130</v>
      </c>
      <c r="P20" s="15" t="s">
        <v>62</v>
      </c>
      <c r="Q20" s="29" t="s">
        <v>24</v>
      </c>
      <c r="R20" s="3" t="s">
        <v>38</v>
      </c>
      <c r="S20" s="72"/>
      <c r="U20" s="3" t="s">
        <v>23</v>
      </c>
      <c r="V20" s="3">
        <f>COUNTIF($Q$6:$Q$55,"PM")</f>
        <v>4</v>
      </c>
    </row>
    <row r="21" spans="1:22" ht="16.5" x14ac:dyDescent="0.25">
      <c r="A21" s="30">
        <v>16</v>
      </c>
      <c r="B21" s="19" t="s">
        <v>134</v>
      </c>
      <c r="C21" s="19" t="s">
        <v>164</v>
      </c>
      <c r="D21" s="20" t="s">
        <v>53</v>
      </c>
      <c r="E21" s="20">
        <v>867857039926121</v>
      </c>
      <c r="F21" s="3"/>
      <c r="G21" s="3" t="s">
        <v>54</v>
      </c>
      <c r="H21" s="15"/>
      <c r="I21" s="15" t="s">
        <v>151</v>
      </c>
      <c r="J21" s="15" t="s">
        <v>152</v>
      </c>
      <c r="K21" s="15" t="s">
        <v>87</v>
      </c>
      <c r="L21" s="3" t="s">
        <v>85</v>
      </c>
      <c r="M21" s="15" t="s">
        <v>153</v>
      </c>
      <c r="N21" s="15"/>
      <c r="O21" s="15" t="s">
        <v>130</v>
      </c>
      <c r="P21" s="15" t="s">
        <v>62</v>
      </c>
      <c r="Q21" s="29" t="s">
        <v>24</v>
      </c>
      <c r="R21" s="3" t="s">
        <v>37</v>
      </c>
      <c r="U21" s="3" t="s">
        <v>22</v>
      </c>
      <c r="V21" s="3">
        <f>COUNTIF($Q$6:$Q$56,"PC")</f>
        <v>13</v>
      </c>
    </row>
    <row r="22" spans="1:22" ht="16.5" x14ac:dyDescent="0.25">
      <c r="A22" s="30">
        <v>17</v>
      </c>
      <c r="B22" s="19" t="s">
        <v>134</v>
      </c>
      <c r="C22" s="19" t="s">
        <v>164</v>
      </c>
      <c r="D22" s="20" t="s">
        <v>53</v>
      </c>
      <c r="E22" s="20">
        <v>868183034537428</v>
      </c>
      <c r="F22" s="3"/>
      <c r="G22" s="3" t="s">
        <v>54</v>
      </c>
      <c r="H22" s="3"/>
      <c r="I22" s="3" t="s">
        <v>106</v>
      </c>
      <c r="J22" s="3" t="s">
        <v>150</v>
      </c>
      <c r="K22" s="3" t="s">
        <v>121</v>
      </c>
      <c r="L22" s="3" t="s">
        <v>85</v>
      </c>
      <c r="M22" s="3" t="s">
        <v>92</v>
      </c>
      <c r="N22" s="3"/>
      <c r="O22" s="15" t="s">
        <v>130</v>
      </c>
      <c r="P22" s="3" t="s">
        <v>62</v>
      </c>
      <c r="Q22" s="29" t="s">
        <v>24</v>
      </c>
      <c r="R22" s="3" t="s">
        <v>28</v>
      </c>
      <c r="U22" s="40" t="s">
        <v>41</v>
      </c>
      <c r="V22" s="3">
        <f>SUM(V20:V21)</f>
        <v>17</v>
      </c>
    </row>
    <row r="23" spans="1:22" ht="33" x14ac:dyDescent="0.25">
      <c r="A23" s="30">
        <v>18</v>
      </c>
      <c r="B23" s="19" t="s">
        <v>134</v>
      </c>
      <c r="C23" s="19" t="s">
        <v>164</v>
      </c>
      <c r="D23" s="20" t="s">
        <v>53</v>
      </c>
      <c r="E23" s="20">
        <v>868183033880811</v>
      </c>
      <c r="F23" s="3"/>
      <c r="G23" s="3" t="s">
        <v>54</v>
      </c>
      <c r="H23" s="3"/>
      <c r="I23" s="3"/>
      <c r="J23" s="57" t="s">
        <v>138</v>
      </c>
      <c r="K23" s="3"/>
      <c r="L23" s="3" t="s">
        <v>85</v>
      </c>
      <c r="M23" s="3" t="s">
        <v>139</v>
      </c>
      <c r="N23" s="3"/>
      <c r="O23" s="15" t="s">
        <v>130</v>
      </c>
      <c r="P23" s="3" t="s">
        <v>62</v>
      </c>
      <c r="Q23" s="29" t="s">
        <v>24</v>
      </c>
      <c r="R23" s="3" t="s">
        <v>28</v>
      </c>
      <c r="U23" s="42"/>
      <c r="V23" s="42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2"/>
      <c r="V24" s="42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0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4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7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3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2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0" t="s">
        <v>41</v>
      </c>
      <c r="V37" s="3">
        <f>SUM(V26:V36)</f>
        <v>17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2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52" customWidth="1"/>
    <col min="21" max="21" width="26.85546875" customWidth="1"/>
    <col min="22" max="22" width="21.42578125" customWidth="1"/>
  </cols>
  <sheetData>
    <row r="1" spans="1:22" ht="23.25" customHeight="1" x14ac:dyDescent="0.25">
      <c r="A1" s="77" t="s">
        <v>52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0"/>
    </row>
    <row r="2" spans="1:22" ht="20.25" customHeight="1" x14ac:dyDescent="0.25">
      <c r="A2" s="78" t="s">
        <v>11</v>
      </c>
      <c r="B2" s="79"/>
      <c r="C2" s="79"/>
      <c r="D2" s="79"/>
      <c r="E2" s="80" t="s">
        <v>57</v>
      </c>
      <c r="F2" s="8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35"/>
      <c r="N3" s="35"/>
      <c r="O3" s="35"/>
      <c r="P3" s="35"/>
      <c r="Q3" s="37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25</v>
      </c>
      <c r="R4" s="73" t="s">
        <v>20</v>
      </c>
      <c r="U4" s="73" t="s">
        <v>25</v>
      </c>
      <c r="V4" s="73" t="s">
        <v>20</v>
      </c>
    </row>
    <row r="5" spans="1:22" ht="45" customHeight="1" x14ac:dyDescent="0.25">
      <c r="A5" s="81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8" t="s">
        <v>19</v>
      </c>
      <c r="J5" s="73"/>
      <c r="K5" s="49" t="s">
        <v>16</v>
      </c>
      <c r="L5" s="49" t="s">
        <v>17</v>
      </c>
      <c r="M5" s="48" t="s">
        <v>13</v>
      </c>
      <c r="N5" s="49" t="s">
        <v>14</v>
      </c>
      <c r="O5" s="83"/>
      <c r="P5" s="83"/>
      <c r="Q5" s="73"/>
      <c r="R5" s="73"/>
      <c r="U5" s="73"/>
      <c r="V5" s="73"/>
    </row>
    <row r="6" spans="1:22" s="50" customFormat="1" ht="15.75" customHeight="1" x14ac:dyDescent="0.25">
      <c r="A6" s="15">
        <v>1</v>
      </c>
      <c r="B6" s="19">
        <v>43504</v>
      </c>
      <c r="C6" s="19" t="s">
        <v>129</v>
      </c>
      <c r="D6" s="3" t="s">
        <v>55</v>
      </c>
      <c r="E6" s="20">
        <v>864811037128290</v>
      </c>
      <c r="F6" s="3"/>
      <c r="G6" s="3" t="s">
        <v>56</v>
      </c>
      <c r="H6" s="3" t="s">
        <v>128</v>
      </c>
      <c r="I6" s="22" t="s">
        <v>73</v>
      </c>
      <c r="J6" s="15" t="s">
        <v>74</v>
      </c>
      <c r="K6" s="15" t="s">
        <v>59</v>
      </c>
      <c r="L6" s="15"/>
      <c r="M6" s="15" t="s">
        <v>75</v>
      </c>
      <c r="N6" s="30"/>
      <c r="O6" s="15" t="s">
        <v>130</v>
      </c>
      <c r="P6" s="15" t="s">
        <v>62</v>
      </c>
      <c r="Q6" s="16" t="s">
        <v>24</v>
      </c>
      <c r="R6" s="15" t="s">
        <v>32</v>
      </c>
      <c r="U6" s="7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>
        <v>43504</v>
      </c>
      <c r="C7" s="19" t="s">
        <v>129</v>
      </c>
      <c r="D7" s="3" t="s">
        <v>55</v>
      </c>
      <c r="E7" s="20">
        <v>864811037228314</v>
      </c>
      <c r="F7" s="3"/>
      <c r="G7" s="3" t="s">
        <v>56</v>
      </c>
      <c r="H7" s="24"/>
      <c r="I7" s="24" t="s">
        <v>70</v>
      </c>
      <c r="J7" s="15" t="s">
        <v>71</v>
      </c>
      <c r="K7" s="24" t="s">
        <v>69</v>
      </c>
      <c r="L7" s="15" t="s">
        <v>59</v>
      </c>
      <c r="M7" s="15" t="s">
        <v>131</v>
      </c>
      <c r="N7" s="54" t="s">
        <v>67</v>
      </c>
      <c r="O7" s="15" t="s">
        <v>130</v>
      </c>
      <c r="P7" s="15" t="s">
        <v>62</v>
      </c>
      <c r="Q7" s="29" t="s">
        <v>26</v>
      </c>
      <c r="R7" s="3" t="s">
        <v>47</v>
      </c>
      <c r="U7" s="75"/>
      <c r="V7" s="30" t="s">
        <v>43</v>
      </c>
    </row>
    <row r="8" spans="1:22" s="1" customFormat="1" ht="15.75" customHeight="1" x14ac:dyDescent="0.25">
      <c r="A8" s="63">
        <v>3</v>
      </c>
      <c r="B8" s="64">
        <v>43504</v>
      </c>
      <c r="C8" s="64" t="s">
        <v>129</v>
      </c>
      <c r="D8" s="63" t="s">
        <v>55</v>
      </c>
      <c r="E8" s="65">
        <v>868926033917052</v>
      </c>
      <c r="F8" s="63"/>
      <c r="G8" s="63" t="s">
        <v>54</v>
      </c>
      <c r="H8" s="69"/>
      <c r="I8" s="66"/>
      <c r="J8" s="69" t="s">
        <v>78</v>
      </c>
      <c r="K8" s="63"/>
      <c r="L8" s="63"/>
      <c r="M8" s="67" t="s">
        <v>79</v>
      </c>
      <c r="N8" s="70"/>
      <c r="O8" s="63"/>
      <c r="P8" s="63" t="s">
        <v>62</v>
      </c>
      <c r="Q8" s="63" t="s">
        <v>24</v>
      </c>
      <c r="R8" s="68" t="s">
        <v>38</v>
      </c>
      <c r="U8" s="75"/>
      <c r="V8" s="30" t="s">
        <v>28</v>
      </c>
    </row>
    <row r="9" spans="1:22" s="1" customFormat="1" ht="15.75" customHeight="1" x14ac:dyDescent="0.25">
      <c r="A9" s="30">
        <v>4</v>
      </c>
      <c r="B9" s="19">
        <v>43504</v>
      </c>
      <c r="C9" s="19" t="s">
        <v>129</v>
      </c>
      <c r="D9" s="3" t="s">
        <v>55</v>
      </c>
      <c r="E9" s="20">
        <v>864811036981863</v>
      </c>
      <c r="F9" s="3"/>
      <c r="G9" s="3" t="s">
        <v>56</v>
      </c>
      <c r="H9" s="23"/>
      <c r="I9" s="22" t="s">
        <v>64</v>
      </c>
      <c r="J9" s="15" t="s">
        <v>65</v>
      </c>
      <c r="K9" s="15" t="s">
        <v>63</v>
      </c>
      <c r="L9" s="15"/>
      <c r="M9" s="15" t="s">
        <v>66</v>
      </c>
      <c r="N9" s="54" t="s">
        <v>67</v>
      </c>
      <c r="O9" s="15" t="s">
        <v>130</v>
      </c>
      <c r="P9" s="15" t="s">
        <v>62</v>
      </c>
      <c r="Q9" s="15" t="s">
        <v>24</v>
      </c>
      <c r="R9" s="26" t="s">
        <v>43</v>
      </c>
      <c r="U9" s="75"/>
      <c r="V9" s="30" t="s">
        <v>38</v>
      </c>
    </row>
    <row r="10" spans="1:22" s="1" customFormat="1" ht="15.75" customHeight="1" x14ac:dyDescent="0.25">
      <c r="A10" s="30">
        <v>5</v>
      </c>
      <c r="B10" s="19">
        <v>43504</v>
      </c>
      <c r="C10" s="19" t="s">
        <v>129</v>
      </c>
      <c r="D10" s="3" t="s">
        <v>55</v>
      </c>
      <c r="E10" s="20">
        <v>868926033933091</v>
      </c>
      <c r="F10" s="3"/>
      <c r="G10" s="3" t="s">
        <v>54</v>
      </c>
      <c r="H10" s="56" t="s">
        <v>76</v>
      </c>
      <c r="I10" s="22"/>
      <c r="J10" s="15" t="s">
        <v>77</v>
      </c>
      <c r="K10" s="15"/>
      <c r="L10" s="15"/>
      <c r="M10" s="16" t="s">
        <v>93</v>
      </c>
      <c r="N10" s="53"/>
      <c r="O10" s="15" t="s">
        <v>130</v>
      </c>
      <c r="P10" s="15" t="s">
        <v>62</v>
      </c>
      <c r="Q10" s="29" t="s">
        <v>24</v>
      </c>
      <c r="R10" s="3" t="s">
        <v>38</v>
      </c>
      <c r="U10" s="75"/>
      <c r="V10" s="30" t="s">
        <v>44</v>
      </c>
    </row>
    <row r="11" spans="1:22" s="1" customFormat="1" ht="15.75" customHeight="1" x14ac:dyDescent="0.25">
      <c r="A11" s="30">
        <v>6</v>
      </c>
      <c r="B11" s="19">
        <v>43504</v>
      </c>
      <c r="C11" s="19" t="s">
        <v>129</v>
      </c>
      <c r="D11" s="3" t="s">
        <v>55</v>
      </c>
      <c r="E11" s="20">
        <v>864811037197253</v>
      </c>
      <c r="F11" s="3"/>
      <c r="G11" s="3" t="s">
        <v>56</v>
      </c>
      <c r="H11" s="15"/>
      <c r="I11" s="24" t="s">
        <v>60</v>
      </c>
      <c r="J11" s="15" t="s">
        <v>61</v>
      </c>
      <c r="K11" s="15" t="s">
        <v>59</v>
      </c>
      <c r="L11" s="15"/>
      <c r="M11" s="15" t="s">
        <v>132</v>
      </c>
      <c r="N11" s="55" t="s">
        <v>68</v>
      </c>
      <c r="O11" s="15" t="s">
        <v>130</v>
      </c>
      <c r="P11" s="15" t="s">
        <v>62</v>
      </c>
      <c r="Q11" s="29" t="s">
        <v>24</v>
      </c>
      <c r="R11" s="3" t="s">
        <v>37</v>
      </c>
      <c r="U11" s="76"/>
      <c r="V11" s="30" t="s">
        <v>37</v>
      </c>
    </row>
    <row r="12" spans="1:22" s="17" customFormat="1" ht="15.75" customHeight="1" x14ac:dyDescent="0.25">
      <c r="A12" s="30">
        <v>7</v>
      </c>
      <c r="B12" s="19">
        <v>43746</v>
      </c>
      <c r="C12" s="19" t="s">
        <v>129</v>
      </c>
      <c r="D12" s="3" t="s">
        <v>55</v>
      </c>
      <c r="E12" s="20">
        <v>864811037282246</v>
      </c>
      <c r="F12" s="3"/>
      <c r="G12" s="3" t="s">
        <v>56</v>
      </c>
      <c r="H12" s="3" t="s">
        <v>128</v>
      </c>
      <c r="I12" s="15" t="s">
        <v>95</v>
      </c>
      <c r="J12" s="15" t="s">
        <v>71</v>
      </c>
      <c r="K12" s="15" t="s">
        <v>69</v>
      </c>
      <c r="L12" s="15" t="s">
        <v>59</v>
      </c>
      <c r="M12" s="15" t="s">
        <v>96</v>
      </c>
      <c r="N12" s="54" t="s">
        <v>67</v>
      </c>
      <c r="O12" s="15" t="s">
        <v>130</v>
      </c>
      <c r="P12" s="15" t="s">
        <v>62</v>
      </c>
      <c r="Q12" s="29" t="s">
        <v>24</v>
      </c>
      <c r="R12" s="3" t="s">
        <v>37</v>
      </c>
      <c r="U12" s="7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>
        <v>43746</v>
      </c>
      <c r="C13" s="19" t="s">
        <v>129</v>
      </c>
      <c r="D13" s="3" t="s">
        <v>55</v>
      </c>
      <c r="E13" s="20">
        <v>869627031758204</v>
      </c>
      <c r="F13" s="3"/>
      <c r="G13" s="20" t="s">
        <v>54</v>
      </c>
      <c r="H13" s="57" t="s">
        <v>94</v>
      </c>
      <c r="I13" s="24" t="s">
        <v>106</v>
      </c>
      <c r="J13" s="24" t="s">
        <v>107</v>
      </c>
      <c r="K13" s="24" t="s">
        <v>105</v>
      </c>
      <c r="L13" s="15"/>
      <c r="M13" s="15" t="s">
        <v>108</v>
      </c>
      <c r="N13" s="54" t="s">
        <v>67</v>
      </c>
      <c r="O13" s="15" t="s">
        <v>130</v>
      </c>
      <c r="P13" s="15" t="s">
        <v>62</v>
      </c>
      <c r="Q13" s="29" t="s">
        <v>24</v>
      </c>
      <c r="R13" s="3" t="s">
        <v>38</v>
      </c>
      <c r="U13" s="75"/>
      <c r="V13" s="30" t="s">
        <v>47</v>
      </c>
    </row>
    <row r="14" spans="1:22" s="47" customFormat="1" ht="15.75" customHeight="1" x14ac:dyDescent="0.25">
      <c r="A14" s="30">
        <v>9</v>
      </c>
      <c r="B14" s="19">
        <v>43746</v>
      </c>
      <c r="C14" s="19" t="s">
        <v>129</v>
      </c>
      <c r="D14" s="3" t="s">
        <v>55</v>
      </c>
      <c r="E14" s="20">
        <v>868926033918373</v>
      </c>
      <c r="F14" s="3"/>
      <c r="G14" s="20" t="s">
        <v>54</v>
      </c>
      <c r="H14" s="3"/>
      <c r="I14" s="15" t="s">
        <v>104</v>
      </c>
      <c r="J14" s="15" t="s">
        <v>103</v>
      </c>
      <c r="K14" s="15" t="s">
        <v>101</v>
      </c>
      <c r="L14" s="15" t="s">
        <v>63</v>
      </c>
      <c r="M14" s="15" t="s">
        <v>102</v>
      </c>
      <c r="N14" s="54" t="s">
        <v>67</v>
      </c>
      <c r="O14" s="15" t="s">
        <v>130</v>
      </c>
      <c r="P14" s="15" t="s">
        <v>62</v>
      </c>
      <c r="Q14" s="29" t="s">
        <v>24</v>
      </c>
      <c r="R14" s="3" t="s">
        <v>37</v>
      </c>
      <c r="U14" s="75"/>
      <c r="V14" s="45" t="s">
        <v>46</v>
      </c>
    </row>
    <row r="15" spans="1:22" ht="33" x14ac:dyDescent="0.25">
      <c r="A15" s="63">
        <v>10</v>
      </c>
      <c r="B15" s="64">
        <v>43746</v>
      </c>
      <c r="C15" s="64" t="s">
        <v>129</v>
      </c>
      <c r="D15" s="63" t="s">
        <v>55</v>
      </c>
      <c r="E15" s="65">
        <v>868926033989408</v>
      </c>
      <c r="F15" s="63"/>
      <c r="G15" s="65" t="s">
        <v>54</v>
      </c>
      <c r="H15" s="67" t="s">
        <v>94</v>
      </c>
      <c r="I15" s="70"/>
      <c r="J15" s="63" t="s">
        <v>127</v>
      </c>
      <c r="K15" s="63"/>
      <c r="L15" s="63"/>
      <c r="M15" s="63" t="s">
        <v>79</v>
      </c>
      <c r="N15" s="63"/>
      <c r="O15" s="63"/>
      <c r="P15" s="63" t="s">
        <v>62</v>
      </c>
      <c r="Q15" s="67" t="s">
        <v>24</v>
      </c>
      <c r="R15" s="71"/>
      <c r="U15" s="75"/>
      <c r="V15" s="30" t="s">
        <v>31</v>
      </c>
    </row>
    <row r="16" spans="1:22" ht="16.5" x14ac:dyDescent="0.25">
      <c r="A16" s="30">
        <v>11</v>
      </c>
      <c r="B16" s="19">
        <v>43746</v>
      </c>
      <c r="C16" s="19" t="s">
        <v>129</v>
      </c>
      <c r="D16" s="3" t="s">
        <v>55</v>
      </c>
      <c r="E16" s="20">
        <v>864811031282457</v>
      </c>
      <c r="F16" s="3"/>
      <c r="G16" s="3" t="s">
        <v>56</v>
      </c>
      <c r="H16" s="3" t="s">
        <v>128</v>
      </c>
      <c r="I16" s="15" t="s">
        <v>100</v>
      </c>
      <c r="J16" s="15" t="s">
        <v>99</v>
      </c>
      <c r="K16" s="15" t="s">
        <v>97</v>
      </c>
      <c r="L16" s="15" t="s">
        <v>63</v>
      </c>
      <c r="M16" s="15" t="s">
        <v>96</v>
      </c>
      <c r="N16" s="54" t="s">
        <v>67</v>
      </c>
      <c r="O16" s="15" t="s">
        <v>130</v>
      </c>
      <c r="P16" s="15" t="s">
        <v>62</v>
      </c>
      <c r="Q16" s="29" t="s">
        <v>24</v>
      </c>
      <c r="R16" s="3" t="s">
        <v>37</v>
      </c>
      <c r="U16" s="76"/>
      <c r="V16" s="30" t="s">
        <v>32</v>
      </c>
    </row>
    <row r="17" spans="1:22" ht="16.5" x14ac:dyDescent="0.25">
      <c r="A17" s="30">
        <v>12</v>
      </c>
      <c r="B17" s="19">
        <v>43746</v>
      </c>
      <c r="C17" s="19" t="s">
        <v>129</v>
      </c>
      <c r="D17" s="3" t="s">
        <v>55</v>
      </c>
      <c r="E17" s="20">
        <v>864811036924285</v>
      </c>
      <c r="F17" s="3"/>
      <c r="G17" s="3" t="s">
        <v>56</v>
      </c>
      <c r="H17" s="3" t="s">
        <v>128</v>
      </c>
      <c r="I17" s="15" t="s">
        <v>98</v>
      </c>
      <c r="J17" s="15" t="s">
        <v>99</v>
      </c>
      <c r="K17" s="15" t="s">
        <v>97</v>
      </c>
      <c r="L17" s="15" t="s">
        <v>63</v>
      </c>
      <c r="M17" s="15" t="s">
        <v>96</v>
      </c>
      <c r="N17" s="54" t="s">
        <v>67</v>
      </c>
      <c r="O17" s="15" t="s">
        <v>130</v>
      </c>
      <c r="P17" s="15" t="s">
        <v>62</v>
      </c>
      <c r="Q17" s="29" t="s">
        <v>24</v>
      </c>
      <c r="R17" s="3" t="s">
        <v>37</v>
      </c>
      <c r="U17" s="41"/>
      <c r="V17" s="41"/>
    </row>
    <row r="18" spans="1:22" ht="16.5" x14ac:dyDescent="0.25">
      <c r="A18" s="30">
        <v>13</v>
      </c>
      <c r="B18" s="19" t="s">
        <v>134</v>
      </c>
      <c r="C18" s="19" t="s">
        <v>164</v>
      </c>
      <c r="D18" s="3" t="s">
        <v>55</v>
      </c>
      <c r="E18" s="20">
        <v>868926033908093</v>
      </c>
      <c r="F18" s="15"/>
      <c r="G18" s="3" t="s">
        <v>54</v>
      </c>
      <c r="H18" s="3" t="s">
        <v>162</v>
      </c>
      <c r="I18" s="15" t="s">
        <v>106</v>
      </c>
      <c r="J18" s="15" t="s">
        <v>65</v>
      </c>
      <c r="K18" s="15" t="s">
        <v>97</v>
      </c>
      <c r="L18" s="15" t="s">
        <v>63</v>
      </c>
      <c r="M18" s="15" t="s">
        <v>96</v>
      </c>
      <c r="N18" s="54" t="s">
        <v>67</v>
      </c>
      <c r="O18" s="15" t="s">
        <v>130</v>
      </c>
      <c r="P18" s="15" t="s">
        <v>62</v>
      </c>
      <c r="Q18" s="29" t="s">
        <v>24</v>
      </c>
      <c r="R18" s="3" t="s">
        <v>37</v>
      </c>
      <c r="U18" s="42"/>
      <c r="V18" s="42"/>
    </row>
    <row r="19" spans="1:22" ht="16.5" x14ac:dyDescent="0.25">
      <c r="A19" s="30">
        <v>14</v>
      </c>
      <c r="B19" s="19" t="s">
        <v>134</v>
      </c>
      <c r="C19" s="19" t="s">
        <v>164</v>
      </c>
      <c r="D19" s="3" t="s">
        <v>55</v>
      </c>
      <c r="E19" s="20">
        <v>868345031032469</v>
      </c>
      <c r="F19" s="3"/>
      <c r="G19" s="3" t="s">
        <v>54</v>
      </c>
      <c r="H19" s="3" t="s">
        <v>162</v>
      </c>
      <c r="I19" s="15" t="s">
        <v>106</v>
      </c>
      <c r="J19" s="15" t="s">
        <v>148</v>
      </c>
      <c r="K19" s="15" t="s">
        <v>101</v>
      </c>
      <c r="L19" s="15" t="s">
        <v>63</v>
      </c>
      <c r="M19" s="15" t="s">
        <v>149</v>
      </c>
      <c r="N19" s="54" t="s">
        <v>67</v>
      </c>
      <c r="O19" s="15" t="s">
        <v>130</v>
      </c>
      <c r="P19" s="15" t="s">
        <v>62</v>
      </c>
      <c r="Q19" s="29" t="s">
        <v>24</v>
      </c>
      <c r="R19" s="3" t="s">
        <v>43</v>
      </c>
      <c r="U19" s="40" t="s">
        <v>40</v>
      </c>
      <c r="V19" s="3" t="s">
        <v>21</v>
      </c>
    </row>
    <row r="20" spans="1:22" ht="16.5" x14ac:dyDescent="0.25">
      <c r="A20" s="30">
        <v>15</v>
      </c>
      <c r="B20" s="19" t="s">
        <v>134</v>
      </c>
      <c r="C20" s="19" t="s">
        <v>164</v>
      </c>
      <c r="D20" s="3" t="s">
        <v>55</v>
      </c>
      <c r="E20" s="20">
        <v>868926033947901</v>
      </c>
      <c r="F20" s="3"/>
      <c r="G20" s="3" t="s">
        <v>54</v>
      </c>
      <c r="H20" s="3" t="s">
        <v>162</v>
      </c>
      <c r="I20" s="15" t="s">
        <v>142</v>
      </c>
      <c r="J20" s="15" t="s">
        <v>146</v>
      </c>
      <c r="K20" s="15" t="s">
        <v>101</v>
      </c>
      <c r="L20" s="15" t="s">
        <v>63</v>
      </c>
      <c r="M20" s="57" t="s">
        <v>147</v>
      </c>
      <c r="N20" s="54" t="s">
        <v>67</v>
      </c>
      <c r="O20" s="15" t="s">
        <v>130</v>
      </c>
      <c r="P20" s="15" t="s">
        <v>62</v>
      </c>
      <c r="Q20" s="29" t="s">
        <v>24</v>
      </c>
      <c r="R20" s="3" t="s">
        <v>38</v>
      </c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19" t="s">
        <v>134</v>
      </c>
      <c r="C21" s="19" t="s">
        <v>164</v>
      </c>
      <c r="D21" s="3" t="s">
        <v>55</v>
      </c>
      <c r="E21" s="20">
        <v>864811036930969</v>
      </c>
      <c r="F21" s="3"/>
      <c r="G21" s="3" t="s">
        <v>56</v>
      </c>
      <c r="H21" s="57" t="s">
        <v>161</v>
      </c>
      <c r="I21" s="15" t="s">
        <v>135</v>
      </c>
      <c r="J21" s="15" t="s">
        <v>65</v>
      </c>
      <c r="K21" s="15" t="s">
        <v>97</v>
      </c>
      <c r="L21" s="15" t="s">
        <v>63</v>
      </c>
      <c r="M21" s="15" t="s">
        <v>96</v>
      </c>
      <c r="N21" s="54" t="s">
        <v>67</v>
      </c>
      <c r="O21" s="15" t="s">
        <v>130</v>
      </c>
      <c r="P21" s="15" t="s">
        <v>62</v>
      </c>
      <c r="Q21" s="29" t="s">
        <v>24</v>
      </c>
      <c r="R21" s="57" t="s">
        <v>43</v>
      </c>
      <c r="U21" s="3" t="s">
        <v>22</v>
      </c>
      <c r="V21" s="3">
        <f>COUNTIF($Q$6:$Q$56,"PC")</f>
        <v>17</v>
      </c>
    </row>
    <row r="22" spans="1:22" ht="16.5" x14ac:dyDescent="0.25">
      <c r="A22" s="30">
        <v>17</v>
      </c>
      <c r="B22" s="19" t="s">
        <v>134</v>
      </c>
      <c r="C22" s="19" t="s">
        <v>164</v>
      </c>
      <c r="D22" s="3" t="s">
        <v>55</v>
      </c>
      <c r="E22" s="20">
        <v>866192037822101</v>
      </c>
      <c r="F22" s="3"/>
      <c r="G22" s="3" t="s">
        <v>54</v>
      </c>
      <c r="H22" s="3" t="s">
        <v>145</v>
      </c>
      <c r="I22" s="3" t="s">
        <v>141</v>
      </c>
      <c r="J22" s="3" t="s">
        <v>143</v>
      </c>
      <c r="K22" s="3" t="s">
        <v>140</v>
      </c>
      <c r="L22" s="15" t="s">
        <v>63</v>
      </c>
      <c r="M22" s="3" t="s">
        <v>144</v>
      </c>
      <c r="N22" s="54" t="s">
        <v>67</v>
      </c>
      <c r="O22" s="15" t="s">
        <v>130</v>
      </c>
      <c r="P22" s="3" t="s">
        <v>62</v>
      </c>
      <c r="Q22" s="29" t="s">
        <v>24</v>
      </c>
      <c r="R22" s="3" t="s">
        <v>28</v>
      </c>
      <c r="U22" s="40" t="s">
        <v>41</v>
      </c>
      <c r="V22" s="3">
        <f>SUM(V20:V21)</f>
        <v>18</v>
      </c>
    </row>
    <row r="23" spans="1:22" ht="33" x14ac:dyDescent="0.25">
      <c r="A23" s="30">
        <v>18</v>
      </c>
      <c r="B23" s="19" t="s">
        <v>134</v>
      </c>
      <c r="C23" s="19" t="s">
        <v>164</v>
      </c>
      <c r="D23" s="3" t="s">
        <v>55</v>
      </c>
      <c r="E23" s="20">
        <v>866192037809074</v>
      </c>
      <c r="F23" s="3"/>
      <c r="G23" s="3" t="s">
        <v>56</v>
      </c>
      <c r="H23" s="3" t="s">
        <v>162</v>
      </c>
      <c r="I23" s="3" t="s">
        <v>88</v>
      </c>
      <c r="J23" s="3" t="s">
        <v>136</v>
      </c>
      <c r="K23" s="3" t="s">
        <v>97</v>
      </c>
      <c r="L23" s="3"/>
      <c r="M23" s="3" t="s">
        <v>137</v>
      </c>
      <c r="N23" s="55" t="s">
        <v>160</v>
      </c>
      <c r="O23" s="15" t="s">
        <v>130</v>
      </c>
      <c r="P23" s="3" t="s">
        <v>62</v>
      </c>
      <c r="Q23" s="29" t="s">
        <v>24</v>
      </c>
      <c r="R23" s="3" t="s">
        <v>28</v>
      </c>
      <c r="U23" s="42"/>
      <c r="V23" s="42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51"/>
      <c r="U24" s="42"/>
      <c r="V24" s="42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51"/>
      <c r="U25" s="40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5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51"/>
      <c r="U27" s="30" t="s">
        <v>42</v>
      </c>
      <c r="V27" s="3">
        <f>COUNTIF($R$6:$R$55,"GSM")</f>
        <v>3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51"/>
      <c r="U28" s="30" t="s">
        <v>34</v>
      </c>
      <c r="V28" s="3">
        <f>COUNTIF($R$6:$R$55,"GPS")</f>
        <v>2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51"/>
      <c r="U29" s="30" t="s">
        <v>39</v>
      </c>
      <c r="V29" s="3">
        <f>COUNTIF($R$6:$R$55,"NG")</f>
        <v>4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5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51"/>
      <c r="U31" s="30" t="s">
        <v>29</v>
      </c>
      <c r="V31" s="3">
        <f>COUNTIF($R$6:$R$55,"LK")</f>
        <v>6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5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51"/>
      <c r="U33" s="30" t="s">
        <v>48</v>
      </c>
      <c r="V33" s="3">
        <f>COUNTIF($R$6:$R$55,"SF")</f>
        <v>1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5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5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51"/>
      <c r="U36" s="30" t="s">
        <v>36</v>
      </c>
      <c r="V36" s="3">
        <f>COUNTIF($R$6:$R$55,"KL")</f>
        <v>1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51"/>
      <c r="U37" s="40" t="s">
        <v>41</v>
      </c>
      <c r="V37" s="3">
        <f>SUM(V26:V36)</f>
        <v>17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5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5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5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5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5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5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5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5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5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5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5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5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5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5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5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5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5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5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24" sqref="B24:R4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7" t="s">
        <v>52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6"/>
      <c r="R1" s="39"/>
    </row>
    <row r="2" spans="1:21" ht="20.25" customHeight="1" x14ac:dyDescent="0.25">
      <c r="A2" s="78" t="s">
        <v>11</v>
      </c>
      <c r="B2" s="79"/>
      <c r="C2" s="79"/>
      <c r="D2" s="79"/>
      <c r="E2" s="80" t="s">
        <v>57</v>
      </c>
      <c r="F2" s="80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9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5"/>
      <c r="R3" s="39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3" t="s">
        <v>15</v>
      </c>
      <c r="L4" s="73"/>
      <c r="M4" s="91" t="s">
        <v>8</v>
      </c>
      <c r="N4" s="92"/>
      <c r="O4" s="93" t="s">
        <v>9</v>
      </c>
      <c r="P4" s="93" t="s">
        <v>18</v>
      </c>
      <c r="Q4" s="73" t="s">
        <v>25</v>
      </c>
      <c r="R4" s="73" t="s">
        <v>20</v>
      </c>
      <c r="T4" s="73" t="s">
        <v>25</v>
      </c>
      <c r="U4" s="73" t="s">
        <v>20</v>
      </c>
    </row>
    <row r="5" spans="1:21" ht="45" customHeight="1" x14ac:dyDescent="0.25">
      <c r="A5" s="86"/>
      <c r="B5" s="44" t="s">
        <v>1</v>
      </c>
      <c r="C5" s="44" t="s">
        <v>2</v>
      </c>
      <c r="D5" s="43" t="s">
        <v>3</v>
      </c>
      <c r="E5" s="43" t="s">
        <v>12</v>
      </c>
      <c r="F5" s="43" t="s">
        <v>4</v>
      </c>
      <c r="G5" s="4" t="s">
        <v>5</v>
      </c>
      <c r="H5" s="4" t="s">
        <v>7</v>
      </c>
      <c r="I5" s="18" t="s">
        <v>19</v>
      </c>
      <c r="J5" s="84"/>
      <c r="K5" s="44" t="s">
        <v>16</v>
      </c>
      <c r="L5" s="44" t="s">
        <v>17</v>
      </c>
      <c r="M5" s="43" t="s">
        <v>13</v>
      </c>
      <c r="N5" s="44" t="s">
        <v>14</v>
      </c>
      <c r="O5" s="94"/>
      <c r="P5" s="94"/>
      <c r="Q5" s="73"/>
      <c r="R5" s="73"/>
      <c r="T5" s="73"/>
      <c r="U5" s="73"/>
    </row>
    <row r="6" spans="1:21" s="1" customFormat="1" ht="15.75" customHeight="1" x14ac:dyDescent="0.25">
      <c r="A6" s="30">
        <v>1</v>
      </c>
      <c r="B6" s="19">
        <v>43504</v>
      </c>
      <c r="C6" s="19" t="s">
        <v>129</v>
      </c>
      <c r="D6" s="3" t="s">
        <v>53</v>
      </c>
      <c r="E6" s="20">
        <v>868183034542444</v>
      </c>
      <c r="F6" s="3"/>
      <c r="G6" s="3" t="s">
        <v>54</v>
      </c>
      <c r="H6" s="15"/>
      <c r="I6" s="15" t="s">
        <v>91</v>
      </c>
      <c r="J6" s="15" t="s">
        <v>39</v>
      </c>
      <c r="K6" s="15" t="s">
        <v>90</v>
      </c>
      <c r="L6" s="15" t="s">
        <v>85</v>
      </c>
      <c r="M6" s="15" t="s">
        <v>92</v>
      </c>
      <c r="N6" s="25"/>
      <c r="O6" s="15" t="s">
        <v>130</v>
      </c>
      <c r="P6" s="15" t="s">
        <v>62</v>
      </c>
      <c r="Q6" s="16" t="s">
        <v>24</v>
      </c>
      <c r="R6" s="15" t="s">
        <v>38</v>
      </c>
      <c r="T6" s="7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64">
        <v>43504</v>
      </c>
      <c r="C7" s="19" t="s">
        <v>129</v>
      </c>
      <c r="D7" s="63" t="s">
        <v>53</v>
      </c>
      <c r="E7" s="65">
        <v>868183034774906</v>
      </c>
      <c r="F7" s="63" t="s">
        <v>58</v>
      </c>
      <c r="G7" s="63" t="s">
        <v>54</v>
      </c>
      <c r="H7" s="65"/>
      <c r="I7" s="66"/>
      <c r="J7" s="67" t="s">
        <v>126</v>
      </c>
      <c r="K7" s="63"/>
      <c r="L7" s="63"/>
      <c r="M7" s="63" t="s">
        <v>79</v>
      </c>
      <c r="N7" s="63"/>
      <c r="O7" s="63"/>
      <c r="P7" s="63" t="s">
        <v>62</v>
      </c>
      <c r="Q7" s="68"/>
      <c r="R7" s="63"/>
      <c r="T7" s="75"/>
      <c r="U7" s="30" t="s">
        <v>43</v>
      </c>
    </row>
    <row r="8" spans="1:21" s="1" customFormat="1" ht="15.75" customHeight="1" x14ac:dyDescent="0.25">
      <c r="A8" s="30">
        <v>3</v>
      </c>
      <c r="B8" s="19">
        <v>43504</v>
      </c>
      <c r="C8" s="19" t="s">
        <v>129</v>
      </c>
      <c r="D8" s="3" t="s">
        <v>53</v>
      </c>
      <c r="E8" s="20">
        <v>867857039897793</v>
      </c>
      <c r="F8" s="3"/>
      <c r="G8" s="3" t="s">
        <v>54</v>
      </c>
      <c r="H8" s="20"/>
      <c r="I8" s="15" t="s">
        <v>88</v>
      </c>
      <c r="J8" s="15" t="s">
        <v>86</v>
      </c>
      <c r="K8" s="15" t="s">
        <v>87</v>
      </c>
      <c r="L8" s="15" t="s">
        <v>85</v>
      </c>
      <c r="M8" s="15" t="s">
        <v>89</v>
      </c>
      <c r="N8" s="15"/>
      <c r="O8" s="15" t="s">
        <v>130</v>
      </c>
      <c r="P8" s="15" t="s">
        <v>62</v>
      </c>
      <c r="Q8" s="26" t="s">
        <v>24</v>
      </c>
      <c r="R8" s="3" t="s">
        <v>38</v>
      </c>
      <c r="T8" s="75"/>
      <c r="U8" s="30" t="s">
        <v>28</v>
      </c>
    </row>
    <row r="9" spans="1:21" s="1" customFormat="1" ht="15.75" customHeight="1" x14ac:dyDescent="0.25">
      <c r="A9" s="30">
        <v>4</v>
      </c>
      <c r="B9" s="19">
        <v>43504</v>
      </c>
      <c r="C9" s="19" t="s">
        <v>129</v>
      </c>
      <c r="D9" s="3" t="s">
        <v>53</v>
      </c>
      <c r="E9" s="20">
        <v>868183033839510</v>
      </c>
      <c r="F9" s="3"/>
      <c r="G9" s="3" t="s">
        <v>54</v>
      </c>
      <c r="H9" s="23" t="s">
        <v>84</v>
      </c>
      <c r="I9" s="22" t="s">
        <v>81</v>
      </c>
      <c r="J9" s="15" t="s">
        <v>82</v>
      </c>
      <c r="K9" s="15" t="s">
        <v>80</v>
      </c>
      <c r="L9" s="15" t="s">
        <v>85</v>
      </c>
      <c r="M9" s="15" t="s">
        <v>83</v>
      </c>
      <c r="N9" s="15"/>
      <c r="O9" s="15" t="s">
        <v>130</v>
      </c>
      <c r="P9" s="15" t="s">
        <v>62</v>
      </c>
      <c r="Q9" s="29" t="s">
        <v>24</v>
      </c>
      <c r="R9" s="30" t="s">
        <v>28</v>
      </c>
      <c r="T9" s="75"/>
      <c r="U9" s="30" t="s">
        <v>38</v>
      </c>
    </row>
    <row r="10" spans="1:21" s="1" customFormat="1" ht="15.75" customHeight="1" x14ac:dyDescent="0.25">
      <c r="A10" s="30">
        <v>5</v>
      </c>
      <c r="B10" s="19">
        <v>43746</v>
      </c>
      <c r="C10" s="19" t="s">
        <v>129</v>
      </c>
      <c r="D10" s="20" t="s">
        <v>53</v>
      </c>
      <c r="E10" s="20">
        <v>868183034622907</v>
      </c>
      <c r="F10" s="20"/>
      <c r="G10" s="20" t="s">
        <v>54</v>
      </c>
      <c r="H10" s="23"/>
      <c r="I10" s="23" t="s">
        <v>113</v>
      </c>
      <c r="J10" s="15" t="s">
        <v>71</v>
      </c>
      <c r="K10" s="15" t="s">
        <v>80</v>
      </c>
      <c r="L10" s="15" t="s">
        <v>85</v>
      </c>
      <c r="M10" s="15" t="s">
        <v>72</v>
      </c>
      <c r="N10" s="15"/>
      <c r="O10" s="15" t="s">
        <v>130</v>
      </c>
      <c r="P10" s="15" t="s">
        <v>62</v>
      </c>
      <c r="Q10" s="29" t="s">
        <v>26</v>
      </c>
      <c r="R10" s="3" t="s">
        <v>47</v>
      </c>
      <c r="T10" s="75"/>
      <c r="U10" s="30" t="s">
        <v>44</v>
      </c>
    </row>
    <row r="11" spans="1:21" s="1" customFormat="1" ht="15.75" customHeight="1" x14ac:dyDescent="0.25">
      <c r="A11" s="30">
        <v>6</v>
      </c>
      <c r="B11" s="19">
        <v>43746</v>
      </c>
      <c r="C11" s="19" t="s">
        <v>129</v>
      </c>
      <c r="D11" s="20" t="s">
        <v>53</v>
      </c>
      <c r="E11" s="20">
        <v>867857039910380</v>
      </c>
      <c r="F11" s="3"/>
      <c r="G11" s="20" t="s">
        <v>54</v>
      </c>
      <c r="H11" s="16" t="s">
        <v>118</v>
      </c>
      <c r="I11" s="16" t="s">
        <v>125</v>
      </c>
      <c r="J11" s="15" t="s">
        <v>119</v>
      </c>
      <c r="K11" s="15" t="s">
        <v>85</v>
      </c>
      <c r="L11" s="15"/>
      <c r="M11" s="15" t="s">
        <v>120</v>
      </c>
      <c r="N11" s="15"/>
      <c r="O11" s="15" t="s">
        <v>130</v>
      </c>
      <c r="P11" s="15" t="s">
        <v>62</v>
      </c>
      <c r="Q11" s="29" t="s">
        <v>26</v>
      </c>
      <c r="R11" s="3" t="s">
        <v>37</v>
      </c>
      <c r="T11" s="76"/>
      <c r="U11" s="30" t="s">
        <v>37</v>
      </c>
    </row>
    <row r="12" spans="1:21" s="17" customFormat="1" ht="15.75" customHeight="1" x14ac:dyDescent="0.25">
      <c r="A12" s="30">
        <v>7</v>
      </c>
      <c r="B12" s="19">
        <v>43746</v>
      </c>
      <c r="C12" s="19" t="s">
        <v>129</v>
      </c>
      <c r="D12" s="20" t="s">
        <v>53</v>
      </c>
      <c r="E12" s="20">
        <v>868183034644539</v>
      </c>
      <c r="F12" s="3"/>
      <c r="G12" s="20" t="s">
        <v>54</v>
      </c>
      <c r="H12" s="15"/>
      <c r="I12" s="15" t="s">
        <v>106</v>
      </c>
      <c r="J12" s="15" t="s">
        <v>123</v>
      </c>
      <c r="K12" s="15" t="s">
        <v>121</v>
      </c>
      <c r="L12" s="15" t="s">
        <v>85</v>
      </c>
      <c r="M12" s="15" t="s">
        <v>92</v>
      </c>
      <c r="N12" s="15"/>
      <c r="O12" s="15" t="s">
        <v>130</v>
      </c>
      <c r="P12" s="15" t="s">
        <v>62</v>
      </c>
      <c r="Q12" s="29" t="s">
        <v>24</v>
      </c>
      <c r="R12" s="3" t="s">
        <v>28</v>
      </c>
      <c r="T12" s="7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>
        <v>43746</v>
      </c>
      <c r="C13" s="19" t="s">
        <v>129</v>
      </c>
      <c r="D13" s="20" t="s">
        <v>53</v>
      </c>
      <c r="E13" s="20">
        <v>868183034690615</v>
      </c>
      <c r="F13" s="3"/>
      <c r="G13" s="20" t="s">
        <v>54</v>
      </c>
      <c r="H13" s="24"/>
      <c r="I13" s="24" t="s">
        <v>122</v>
      </c>
      <c r="J13" s="24" t="s">
        <v>124</v>
      </c>
      <c r="K13" s="24" t="s">
        <v>121</v>
      </c>
      <c r="L13" s="15" t="s">
        <v>85</v>
      </c>
      <c r="M13" s="15" t="s">
        <v>92</v>
      </c>
      <c r="N13" s="24"/>
      <c r="O13" s="15" t="s">
        <v>130</v>
      </c>
      <c r="P13" s="15" t="s">
        <v>62</v>
      </c>
      <c r="Q13" s="29" t="s">
        <v>24</v>
      </c>
      <c r="R13" s="3" t="s">
        <v>38</v>
      </c>
      <c r="T13" s="75"/>
      <c r="U13" s="30" t="s">
        <v>47</v>
      </c>
    </row>
    <row r="14" spans="1:21" s="1" customFormat="1" ht="15.75" customHeight="1" x14ac:dyDescent="0.25">
      <c r="A14" s="30">
        <v>9</v>
      </c>
      <c r="B14" s="19">
        <v>43746</v>
      </c>
      <c r="C14" s="19" t="s">
        <v>129</v>
      </c>
      <c r="D14" s="20" t="s">
        <v>53</v>
      </c>
      <c r="E14" s="20">
        <v>868183034653084</v>
      </c>
      <c r="F14" s="3"/>
      <c r="G14" s="20" t="s">
        <v>54</v>
      </c>
      <c r="H14" s="15" t="s">
        <v>133</v>
      </c>
      <c r="I14" s="15" t="s">
        <v>113</v>
      </c>
      <c r="J14" s="15" t="s">
        <v>116</v>
      </c>
      <c r="K14" s="15" t="s">
        <v>80</v>
      </c>
      <c r="L14" s="15" t="s">
        <v>85</v>
      </c>
      <c r="M14" s="15" t="s">
        <v>117</v>
      </c>
      <c r="N14" s="15"/>
      <c r="O14" s="15" t="s">
        <v>130</v>
      </c>
      <c r="P14" s="15" t="s">
        <v>62</v>
      </c>
      <c r="Q14" s="29" t="s">
        <v>24</v>
      </c>
      <c r="R14" s="3" t="s">
        <v>37</v>
      </c>
      <c r="T14" s="75"/>
      <c r="U14" s="30" t="s">
        <v>46</v>
      </c>
    </row>
    <row r="15" spans="1:21" ht="16.5" x14ac:dyDescent="0.25">
      <c r="A15" s="30">
        <v>10</v>
      </c>
      <c r="B15" s="19">
        <v>43746</v>
      </c>
      <c r="C15" s="19" t="s">
        <v>129</v>
      </c>
      <c r="D15" s="20" t="s">
        <v>53</v>
      </c>
      <c r="E15" s="20">
        <v>867857039895730</v>
      </c>
      <c r="F15" s="3"/>
      <c r="G15" s="20" t="s">
        <v>54</v>
      </c>
      <c r="H15" s="15"/>
      <c r="I15" s="25" t="s">
        <v>110</v>
      </c>
      <c r="J15" s="15" t="s">
        <v>111</v>
      </c>
      <c r="K15" s="15" t="s">
        <v>109</v>
      </c>
      <c r="L15" s="15" t="s">
        <v>85</v>
      </c>
      <c r="M15" s="15" t="s">
        <v>112</v>
      </c>
      <c r="N15" s="15"/>
      <c r="O15" s="15" t="s">
        <v>130</v>
      </c>
      <c r="P15" s="15" t="s">
        <v>62</v>
      </c>
      <c r="Q15" s="29" t="s">
        <v>24</v>
      </c>
      <c r="R15" s="3" t="s">
        <v>38</v>
      </c>
      <c r="T15" s="75"/>
      <c r="U15" s="30" t="s">
        <v>31</v>
      </c>
    </row>
    <row r="16" spans="1:21" ht="16.5" x14ac:dyDescent="0.25">
      <c r="A16" s="30">
        <v>11</v>
      </c>
      <c r="B16" s="19" t="s">
        <v>134</v>
      </c>
      <c r="C16" s="19" t="s">
        <v>164</v>
      </c>
      <c r="D16" s="20" t="s">
        <v>53</v>
      </c>
      <c r="E16" s="20">
        <v>868183033863023</v>
      </c>
      <c r="F16" s="15"/>
      <c r="G16" s="3" t="s">
        <v>54</v>
      </c>
      <c r="H16" s="15" t="s">
        <v>163</v>
      </c>
      <c r="I16" s="15" t="s">
        <v>159</v>
      </c>
      <c r="J16" s="15" t="s">
        <v>157</v>
      </c>
      <c r="K16" s="15"/>
      <c r="L16" s="15" t="s">
        <v>85</v>
      </c>
      <c r="M16" s="15" t="s">
        <v>158</v>
      </c>
      <c r="N16" s="15"/>
      <c r="O16" s="15" t="s">
        <v>130</v>
      </c>
      <c r="P16" s="15" t="s">
        <v>62</v>
      </c>
      <c r="Q16" s="29" t="s">
        <v>26</v>
      </c>
      <c r="R16" s="3" t="s">
        <v>31</v>
      </c>
      <c r="T16" s="76"/>
      <c r="U16" s="30" t="s">
        <v>32</v>
      </c>
    </row>
    <row r="17" spans="1:21" ht="16.5" x14ac:dyDescent="0.25">
      <c r="A17" s="30">
        <v>12</v>
      </c>
      <c r="B17" s="19" t="s">
        <v>134</v>
      </c>
      <c r="C17" s="19" t="s">
        <v>164</v>
      </c>
      <c r="D17" s="20" t="s">
        <v>53</v>
      </c>
      <c r="E17" s="20">
        <v>868183034653134</v>
      </c>
      <c r="F17" s="15"/>
      <c r="G17" s="3" t="s">
        <v>54</v>
      </c>
      <c r="H17" s="15"/>
      <c r="I17" s="15" t="s">
        <v>104</v>
      </c>
      <c r="J17" s="15" t="s">
        <v>86</v>
      </c>
      <c r="K17" s="15" t="s">
        <v>121</v>
      </c>
      <c r="L17" s="15" t="s">
        <v>85</v>
      </c>
      <c r="M17" s="15" t="s">
        <v>89</v>
      </c>
      <c r="N17" s="15"/>
      <c r="O17" s="15" t="s">
        <v>130</v>
      </c>
      <c r="P17" s="15" t="s">
        <v>62</v>
      </c>
      <c r="Q17" s="29" t="s">
        <v>24</v>
      </c>
      <c r="R17" s="3" t="s">
        <v>38</v>
      </c>
      <c r="T17" s="41"/>
      <c r="U17" s="41"/>
    </row>
    <row r="18" spans="1:21" ht="16.5" x14ac:dyDescent="0.25">
      <c r="A18" s="30">
        <v>13</v>
      </c>
      <c r="B18" s="19" t="s">
        <v>134</v>
      </c>
      <c r="C18" s="19" t="s">
        <v>164</v>
      </c>
      <c r="D18" s="20" t="s">
        <v>53</v>
      </c>
      <c r="E18" s="20">
        <v>868183033833257</v>
      </c>
      <c r="F18" s="3" t="s">
        <v>58</v>
      </c>
      <c r="G18" s="3" t="s">
        <v>54</v>
      </c>
      <c r="H18" s="15"/>
      <c r="I18" s="15" t="s">
        <v>81</v>
      </c>
      <c r="J18" s="15" t="s">
        <v>155</v>
      </c>
      <c r="K18" s="15" t="s">
        <v>80</v>
      </c>
      <c r="L18" s="15" t="s">
        <v>85</v>
      </c>
      <c r="M18" s="15" t="s">
        <v>156</v>
      </c>
      <c r="N18" s="15"/>
      <c r="O18" s="15" t="s">
        <v>130</v>
      </c>
      <c r="P18" s="15" t="s">
        <v>62</v>
      </c>
      <c r="Q18" s="29" t="s">
        <v>24</v>
      </c>
      <c r="R18" s="3" t="s">
        <v>38</v>
      </c>
      <c r="T18" s="42"/>
      <c r="U18" s="42"/>
    </row>
    <row r="19" spans="1:21" ht="16.5" x14ac:dyDescent="0.25">
      <c r="A19" s="30">
        <v>14</v>
      </c>
      <c r="B19" s="19" t="s">
        <v>134</v>
      </c>
      <c r="C19" s="19" t="s">
        <v>164</v>
      </c>
      <c r="D19" s="20" t="s">
        <v>53</v>
      </c>
      <c r="E19" s="20">
        <v>867717030471636</v>
      </c>
      <c r="F19" s="3"/>
      <c r="G19" s="3" t="s">
        <v>54</v>
      </c>
      <c r="H19" s="15"/>
      <c r="I19" s="15" t="s">
        <v>154</v>
      </c>
      <c r="J19" s="15" t="s">
        <v>152</v>
      </c>
      <c r="K19" s="15" t="s">
        <v>87</v>
      </c>
      <c r="L19" s="15" t="s">
        <v>85</v>
      </c>
      <c r="M19" s="15" t="s">
        <v>72</v>
      </c>
      <c r="N19" s="15"/>
      <c r="O19" s="15" t="s">
        <v>130</v>
      </c>
      <c r="P19" s="15" t="s">
        <v>62</v>
      </c>
      <c r="Q19" s="29" t="s">
        <v>26</v>
      </c>
      <c r="R19" s="3" t="s">
        <v>47</v>
      </c>
      <c r="T19" s="40" t="s">
        <v>40</v>
      </c>
      <c r="U19" s="3" t="s">
        <v>21</v>
      </c>
    </row>
    <row r="20" spans="1:21" ht="16.5" x14ac:dyDescent="0.25">
      <c r="A20" s="30">
        <v>15</v>
      </c>
      <c r="B20" s="19" t="s">
        <v>134</v>
      </c>
      <c r="C20" s="19" t="s">
        <v>164</v>
      </c>
      <c r="D20" s="20" t="s">
        <v>53</v>
      </c>
      <c r="E20" s="20">
        <v>868183034631056</v>
      </c>
      <c r="F20" s="3"/>
      <c r="G20" s="3" t="s">
        <v>54</v>
      </c>
      <c r="H20" s="15"/>
      <c r="I20" s="15" t="s">
        <v>106</v>
      </c>
      <c r="J20" s="15" t="s">
        <v>86</v>
      </c>
      <c r="K20" s="15" t="s">
        <v>121</v>
      </c>
      <c r="L20" s="3" t="s">
        <v>85</v>
      </c>
      <c r="M20" s="3" t="s">
        <v>89</v>
      </c>
      <c r="N20" s="15"/>
      <c r="O20" s="15" t="s">
        <v>130</v>
      </c>
      <c r="P20" s="15" t="s">
        <v>62</v>
      </c>
      <c r="Q20" s="29" t="s">
        <v>24</v>
      </c>
      <c r="R20" s="3" t="s">
        <v>38</v>
      </c>
      <c r="T20" s="3" t="s">
        <v>23</v>
      </c>
      <c r="U20" s="3">
        <f>COUNTIF($Q$6:$Q$55,"PM")</f>
        <v>5</v>
      </c>
    </row>
    <row r="21" spans="1:21" ht="16.5" x14ac:dyDescent="0.25">
      <c r="A21" s="30">
        <v>16</v>
      </c>
      <c r="B21" s="19" t="s">
        <v>134</v>
      </c>
      <c r="C21" s="19" t="s">
        <v>164</v>
      </c>
      <c r="D21" s="20" t="s">
        <v>53</v>
      </c>
      <c r="E21" s="20">
        <v>867857039926121</v>
      </c>
      <c r="F21" s="3"/>
      <c r="G21" s="3" t="s">
        <v>54</v>
      </c>
      <c r="H21" s="15"/>
      <c r="I21" s="15" t="s">
        <v>151</v>
      </c>
      <c r="J21" s="15" t="s">
        <v>152</v>
      </c>
      <c r="K21" s="15" t="s">
        <v>87</v>
      </c>
      <c r="L21" s="3" t="s">
        <v>85</v>
      </c>
      <c r="M21" s="15" t="s">
        <v>153</v>
      </c>
      <c r="N21" s="15"/>
      <c r="O21" s="15" t="s">
        <v>130</v>
      </c>
      <c r="P21" s="15" t="s">
        <v>62</v>
      </c>
      <c r="Q21" s="29" t="s">
        <v>24</v>
      </c>
      <c r="R21" s="3" t="s">
        <v>37</v>
      </c>
      <c r="T21" s="3" t="s">
        <v>22</v>
      </c>
      <c r="U21" s="3">
        <f>COUNTIF($Q$6:$Q$56,"PC")</f>
        <v>30</v>
      </c>
    </row>
    <row r="22" spans="1:21" ht="16.5" x14ac:dyDescent="0.25">
      <c r="A22" s="30">
        <v>17</v>
      </c>
      <c r="B22" s="19" t="s">
        <v>134</v>
      </c>
      <c r="C22" s="19" t="s">
        <v>164</v>
      </c>
      <c r="D22" s="20" t="s">
        <v>53</v>
      </c>
      <c r="E22" s="20">
        <v>868183034537428</v>
      </c>
      <c r="F22" s="3"/>
      <c r="G22" s="3" t="s">
        <v>54</v>
      </c>
      <c r="H22" s="3"/>
      <c r="I22" s="3" t="s">
        <v>106</v>
      </c>
      <c r="J22" s="3" t="s">
        <v>150</v>
      </c>
      <c r="K22" s="3" t="s">
        <v>121</v>
      </c>
      <c r="L22" s="3" t="s">
        <v>85</v>
      </c>
      <c r="M22" s="3" t="s">
        <v>92</v>
      </c>
      <c r="N22" s="3"/>
      <c r="O22" s="15" t="s">
        <v>130</v>
      </c>
      <c r="P22" s="3" t="s">
        <v>62</v>
      </c>
      <c r="Q22" s="29" t="s">
        <v>24</v>
      </c>
      <c r="R22" s="3" t="s">
        <v>28</v>
      </c>
      <c r="T22" s="40" t="s">
        <v>41</v>
      </c>
      <c r="U22" s="3">
        <f>SUM(U20:U21)</f>
        <v>35</v>
      </c>
    </row>
    <row r="23" spans="1:21" ht="33" x14ac:dyDescent="0.25">
      <c r="A23" s="30">
        <v>18</v>
      </c>
      <c r="B23" s="19" t="s">
        <v>134</v>
      </c>
      <c r="C23" s="19" t="s">
        <v>164</v>
      </c>
      <c r="D23" s="20" t="s">
        <v>53</v>
      </c>
      <c r="E23" s="20">
        <v>868183033880811</v>
      </c>
      <c r="F23" s="3"/>
      <c r="G23" s="3" t="s">
        <v>54</v>
      </c>
      <c r="H23" s="3"/>
      <c r="I23" s="3"/>
      <c r="J23" s="57" t="s">
        <v>138</v>
      </c>
      <c r="K23" s="3"/>
      <c r="L23" s="3" t="s">
        <v>85</v>
      </c>
      <c r="M23" s="3" t="s">
        <v>139</v>
      </c>
      <c r="N23" s="3"/>
      <c r="O23" s="15" t="s">
        <v>130</v>
      </c>
      <c r="P23" s="3" t="s">
        <v>62</v>
      </c>
      <c r="Q23" s="29" t="s">
        <v>24</v>
      </c>
      <c r="R23" s="3" t="s">
        <v>28</v>
      </c>
      <c r="T23" s="42"/>
      <c r="U23" s="42"/>
    </row>
    <row r="24" spans="1:21" ht="16.5" x14ac:dyDescent="0.25">
      <c r="A24" s="30">
        <v>19</v>
      </c>
      <c r="B24" s="19">
        <v>43504</v>
      </c>
      <c r="C24" s="19" t="s">
        <v>129</v>
      </c>
      <c r="D24" s="3" t="s">
        <v>55</v>
      </c>
      <c r="E24" s="20">
        <v>864811037128290</v>
      </c>
      <c r="F24" s="3"/>
      <c r="G24" s="3" t="s">
        <v>56</v>
      </c>
      <c r="H24" s="3" t="s">
        <v>128</v>
      </c>
      <c r="I24" s="22" t="s">
        <v>73</v>
      </c>
      <c r="J24" s="15" t="s">
        <v>74</v>
      </c>
      <c r="K24" s="15" t="s">
        <v>59</v>
      </c>
      <c r="L24" s="15"/>
      <c r="M24" s="15" t="s">
        <v>75</v>
      </c>
      <c r="N24" s="30"/>
      <c r="O24" s="15" t="s">
        <v>130</v>
      </c>
      <c r="P24" s="15" t="s">
        <v>62</v>
      </c>
      <c r="Q24" s="16" t="s">
        <v>24</v>
      </c>
      <c r="R24" s="15" t="s">
        <v>32</v>
      </c>
      <c r="T24" s="42"/>
      <c r="U24" s="42"/>
    </row>
    <row r="25" spans="1:21" ht="16.5" x14ac:dyDescent="0.25">
      <c r="A25" s="30">
        <v>20</v>
      </c>
      <c r="B25" s="19">
        <v>43504</v>
      </c>
      <c r="C25" s="19" t="s">
        <v>129</v>
      </c>
      <c r="D25" s="3" t="s">
        <v>55</v>
      </c>
      <c r="E25" s="20">
        <v>864811037228314</v>
      </c>
      <c r="F25" s="3"/>
      <c r="G25" s="3" t="s">
        <v>56</v>
      </c>
      <c r="H25" s="24"/>
      <c r="I25" s="24" t="s">
        <v>70</v>
      </c>
      <c r="J25" s="15" t="s">
        <v>71</v>
      </c>
      <c r="K25" s="24" t="s">
        <v>69</v>
      </c>
      <c r="L25" s="15" t="s">
        <v>59</v>
      </c>
      <c r="M25" s="15" t="s">
        <v>131</v>
      </c>
      <c r="N25" s="54" t="s">
        <v>67</v>
      </c>
      <c r="O25" s="15" t="s">
        <v>130</v>
      </c>
      <c r="P25" s="15" t="s">
        <v>62</v>
      </c>
      <c r="Q25" s="29" t="s">
        <v>26</v>
      </c>
      <c r="R25" s="3" t="s">
        <v>47</v>
      </c>
      <c r="T25" s="40" t="s">
        <v>20</v>
      </c>
      <c r="U25" s="3" t="s">
        <v>21</v>
      </c>
    </row>
    <row r="26" spans="1:21" ht="33" x14ac:dyDescent="0.25">
      <c r="A26" s="30">
        <v>21</v>
      </c>
      <c r="B26" s="64">
        <v>43504</v>
      </c>
      <c r="C26" s="64" t="s">
        <v>129</v>
      </c>
      <c r="D26" s="63" t="s">
        <v>55</v>
      </c>
      <c r="E26" s="65">
        <v>868926033917052</v>
      </c>
      <c r="F26" s="63"/>
      <c r="G26" s="63" t="s">
        <v>54</v>
      </c>
      <c r="H26" s="69"/>
      <c r="I26" s="66"/>
      <c r="J26" s="69" t="s">
        <v>78</v>
      </c>
      <c r="K26" s="63"/>
      <c r="L26" s="63"/>
      <c r="M26" s="67" t="s">
        <v>79</v>
      </c>
      <c r="N26" s="70"/>
      <c r="O26" s="63"/>
      <c r="P26" s="63" t="s">
        <v>62</v>
      </c>
      <c r="Q26" s="63" t="s">
        <v>24</v>
      </c>
      <c r="R26" s="68" t="s">
        <v>38</v>
      </c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19">
        <v>43504</v>
      </c>
      <c r="C27" s="19" t="s">
        <v>129</v>
      </c>
      <c r="D27" s="3" t="s">
        <v>55</v>
      </c>
      <c r="E27" s="20">
        <v>864811036981863</v>
      </c>
      <c r="F27" s="3"/>
      <c r="G27" s="3" t="s">
        <v>56</v>
      </c>
      <c r="H27" s="23"/>
      <c r="I27" s="22" t="s">
        <v>64</v>
      </c>
      <c r="J27" s="15" t="s">
        <v>65</v>
      </c>
      <c r="K27" s="15" t="s">
        <v>63</v>
      </c>
      <c r="L27" s="15"/>
      <c r="M27" s="15" t="s">
        <v>66</v>
      </c>
      <c r="N27" s="54" t="s">
        <v>67</v>
      </c>
      <c r="O27" s="15" t="s">
        <v>130</v>
      </c>
      <c r="P27" s="15" t="s">
        <v>62</v>
      </c>
      <c r="Q27" s="15" t="s">
        <v>24</v>
      </c>
      <c r="R27" s="26" t="s">
        <v>43</v>
      </c>
      <c r="T27" s="30" t="s">
        <v>42</v>
      </c>
      <c r="U27" s="3">
        <f>COUNTIF($R$6:$R$55,"GSM")</f>
        <v>3</v>
      </c>
    </row>
    <row r="28" spans="1:21" ht="16.5" x14ac:dyDescent="0.25">
      <c r="A28" s="30">
        <v>23</v>
      </c>
      <c r="B28" s="19">
        <v>43504</v>
      </c>
      <c r="C28" s="19" t="s">
        <v>129</v>
      </c>
      <c r="D28" s="3" t="s">
        <v>55</v>
      </c>
      <c r="E28" s="20">
        <v>868926033933091</v>
      </c>
      <c r="F28" s="3"/>
      <c r="G28" s="3" t="s">
        <v>54</v>
      </c>
      <c r="H28" s="56" t="s">
        <v>76</v>
      </c>
      <c r="I28" s="22"/>
      <c r="J28" s="15" t="s">
        <v>77</v>
      </c>
      <c r="K28" s="15"/>
      <c r="L28" s="15"/>
      <c r="M28" s="16" t="s">
        <v>93</v>
      </c>
      <c r="N28" s="53"/>
      <c r="O28" s="15" t="s">
        <v>130</v>
      </c>
      <c r="P28" s="15" t="s">
        <v>62</v>
      </c>
      <c r="Q28" s="29" t="s">
        <v>24</v>
      </c>
      <c r="R28" s="3" t="s">
        <v>38</v>
      </c>
      <c r="T28" s="30" t="s">
        <v>34</v>
      </c>
      <c r="U28" s="3">
        <f>COUNTIF($R$6:$R$55,"GPS")</f>
        <v>6</v>
      </c>
    </row>
    <row r="29" spans="1:21" ht="33" x14ac:dyDescent="0.25">
      <c r="A29" s="30"/>
      <c r="B29" s="19">
        <v>43504</v>
      </c>
      <c r="C29" s="19" t="s">
        <v>129</v>
      </c>
      <c r="D29" s="3" t="s">
        <v>55</v>
      </c>
      <c r="E29" s="20">
        <v>864811037197253</v>
      </c>
      <c r="F29" s="3"/>
      <c r="G29" s="3" t="s">
        <v>56</v>
      </c>
      <c r="H29" s="15"/>
      <c r="I29" s="24" t="s">
        <v>60</v>
      </c>
      <c r="J29" s="15" t="s">
        <v>61</v>
      </c>
      <c r="K29" s="15" t="s">
        <v>59</v>
      </c>
      <c r="L29" s="15"/>
      <c r="M29" s="15" t="s">
        <v>132</v>
      </c>
      <c r="N29" s="55" t="s">
        <v>68</v>
      </c>
      <c r="O29" s="15" t="s">
        <v>130</v>
      </c>
      <c r="P29" s="15" t="s">
        <v>62</v>
      </c>
      <c r="Q29" s="29" t="s">
        <v>24</v>
      </c>
      <c r="R29" s="3" t="s">
        <v>37</v>
      </c>
      <c r="T29" s="30" t="s">
        <v>39</v>
      </c>
      <c r="U29" s="3">
        <f>COUNTIF($R$6:$R$55,"NG")</f>
        <v>11</v>
      </c>
    </row>
    <row r="30" spans="1:21" ht="16.5" x14ac:dyDescent="0.25">
      <c r="A30" s="30"/>
      <c r="B30" s="19">
        <v>43746</v>
      </c>
      <c r="C30" s="19" t="s">
        <v>129</v>
      </c>
      <c r="D30" s="3" t="s">
        <v>55</v>
      </c>
      <c r="E30" s="20">
        <v>864811037282246</v>
      </c>
      <c r="F30" s="3"/>
      <c r="G30" s="3" t="s">
        <v>56</v>
      </c>
      <c r="H30" s="3" t="s">
        <v>128</v>
      </c>
      <c r="I30" s="15" t="s">
        <v>95</v>
      </c>
      <c r="J30" s="15" t="s">
        <v>71</v>
      </c>
      <c r="K30" s="15" t="s">
        <v>69</v>
      </c>
      <c r="L30" s="15" t="s">
        <v>59</v>
      </c>
      <c r="M30" s="15" t="s">
        <v>96</v>
      </c>
      <c r="N30" s="54" t="s">
        <v>67</v>
      </c>
      <c r="O30" s="15" t="s">
        <v>130</v>
      </c>
      <c r="P30" s="15" t="s">
        <v>62</v>
      </c>
      <c r="Q30" s="29" t="s">
        <v>24</v>
      </c>
      <c r="R30" s="3" t="s">
        <v>37</v>
      </c>
      <c r="T30" s="30" t="s">
        <v>45</v>
      </c>
      <c r="U30" s="3">
        <f>COUNTIF($R$6:$R$56,"ACC")</f>
        <v>0</v>
      </c>
    </row>
    <row r="31" spans="1:21" ht="33" x14ac:dyDescent="0.25">
      <c r="A31" s="30"/>
      <c r="B31" s="19">
        <v>43746</v>
      </c>
      <c r="C31" s="19" t="s">
        <v>129</v>
      </c>
      <c r="D31" s="3" t="s">
        <v>55</v>
      </c>
      <c r="E31" s="20">
        <v>869627031758204</v>
      </c>
      <c r="F31" s="3"/>
      <c r="G31" s="20" t="s">
        <v>54</v>
      </c>
      <c r="H31" s="57" t="s">
        <v>94</v>
      </c>
      <c r="I31" s="24" t="s">
        <v>106</v>
      </c>
      <c r="J31" s="24" t="s">
        <v>107</v>
      </c>
      <c r="K31" s="24" t="s">
        <v>105</v>
      </c>
      <c r="L31" s="15"/>
      <c r="M31" s="15" t="s">
        <v>108</v>
      </c>
      <c r="N31" s="54" t="s">
        <v>67</v>
      </c>
      <c r="O31" s="15" t="s">
        <v>130</v>
      </c>
      <c r="P31" s="15" t="s">
        <v>62</v>
      </c>
      <c r="Q31" s="29" t="s">
        <v>24</v>
      </c>
      <c r="R31" s="3" t="s">
        <v>38</v>
      </c>
      <c r="T31" s="30" t="s">
        <v>29</v>
      </c>
      <c r="U31" s="3">
        <f>COUNTIF($R$6:$R$55,"LK")</f>
        <v>9</v>
      </c>
    </row>
    <row r="32" spans="1:21" ht="16.5" x14ac:dyDescent="0.25">
      <c r="A32" s="30"/>
      <c r="B32" s="19">
        <v>43746</v>
      </c>
      <c r="C32" s="19" t="s">
        <v>129</v>
      </c>
      <c r="D32" s="3" t="s">
        <v>55</v>
      </c>
      <c r="E32" s="20">
        <v>868926033918373</v>
      </c>
      <c r="F32" s="3"/>
      <c r="G32" s="20" t="s">
        <v>54</v>
      </c>
      <c r="H32" s="3"/>
      <c r="I32" s="15" t="s">
        <v>104</v>
      </c>
      <c r="J32" s="15" t="s">
        <v>103</v>
      </c>
      <c r="K32" s="15" t="s">
        <v>101</v>
      </c>
      <c r="L32" s="15" t="s">
        <v>63</v>
      </c>
      <c r="M32" s="15" t="s">
        <v>102</v>
      </c>
      <c r="N32" s="54" t="s">
        <v>67</v>
      </c>
      <c r="O32" s="15" t="s">
        <v>130</v>
      </c>
      <c r="P32" s="15" t="s">
        <v>62</v>
      </c>
      <c r="Q32" s="29" t="s">
        <v>24</v>
      </c>
      <c r="R32" s="3" t="s">
        <v>37</v>
      </c>
      <c r="T32" s="30" t="s">
        <v>35</v>
      </c>
      <c r="U32" s="3">
        <f>COUNTIF($R$6:$R$55,"MCH")</f>
        <v>0</v>
      </c>
    </row>
    <row r="33" spans="1:21" ht="33" x14ac:dyDescent="0.25">
      <c r="A33" s="30"/>
      <c r="B33" s="64">
        <v>43746</v>
      </c>
      <c r="C33" s="64" t="s">
        <v>129</v>
      </c>
      <c r="D33" s="63" t="s">
        <v>55</v>
      </c>
      <c r="E33" s="65">
        <v>868926033989408</v>
      </c>
      <c r="F33" s="63"/>
      <c r="G33" s="65" t="s">
        <v>54</v>
      </c>
      <c r="H33" s="67" t="s">
        <v>94</v>
      </c>
      <c r="I33" s="70"/>
      <c r="J33" s="63" t="s">
        <v>127</v>
      </c>
      <c r="K33" s="63"/>
      <c r="L33" s="63"/>
      <c r="M33" s="63" t="s">
        <v>79</v>
      </c>
      <c r="N33" s="63"/>
      <c r="O33" s="63"/>
      <c r="P33" s="63" t="s">
        <v>62</v>
      </c>
      <c r="Q33" s="67" t="s">
        <v>24</v>
      </c>
      <c r="R33" s="71"/>
      <c r="T33" s="30" t="s">
        <v>48</v>
      </c>
      <c r="U33" s="3">
        <f>COUNTIF($R$6:$R$55,"SF")</f>
        <v>3</v>
      </c>
    </row>
    <row r="34" spans="1:21" ht="16.5" x14ac:dyDescent="0.25">
      <c r="A34" s="30"/>
      <c r="B34" s="19">
        <v>43746</v>
      </c>
      <c r="C34" s="19" t="s">
        <v>129</v>
      </c>
      <c r="D34" s="3" t="s">
        <v>55</v>
      </c>
      <c r="E34" s="20">
        <v>864811031282457</v>
      </c>
      <c r="F34" s="3"/>
      <c r="G34" s="3" t="s">
        <v>56</v>
      </c>
      <c r="H34" s="3" t="s">
        <v>128</v>
      </c>
      <c r="I34" s="15" t="s">
        <v>100</v>
      </c>
      <c r="J34" s="15" t="s">
        <v>99</v>
      </c>
      <c r="K34" s="15" t="s">
        <v>97</v>
      </c>
      <c r="L34" s="15" t="s">
        <v>63</v>
      </c>
      <c r="M34" s="15" t="s">
        <v>96</v>
      </c>
      <c r="N34" s="54" t="s">
        <v>67</v>
      </c>
      <c r="O34" s="15" t="s">
        <v>130</v>
      </c>
      <c r="P34" s="15" t="s">
        <v>62</v>
      </c>
      <c r="Q34" s="29" t="s">
        <v>24</v>
      </c>
      <c r="R34" s="3" t="s">
        <v>37</v>
      </c>
      <c r="T34" s="30" t="s">
        <v>49</v>
      </c>
      <c r="U34" s="3">
        <f>COUNTIF($R$6:$R$55,"RTB")</f>
        <v>0</v>
      </c>
    </row>
    <row r="35" spans="1:21" ht="16.5" x14ac:dyDescent="0.25">
      <c r="A35" s="30"/>
      <c r="B35" s="19">
        <v>43746</v>
      </c>
      <c r="C35" s="19" t="s">
        <v>129</v>
      </c>
      <c r="D35" s="3" t="s">
        <v>55</v>
      </c>
      <c r="E35" s="20">
        <v>864811036924285</v>
      </c>
      <c r="F35" s="3"/>
      <c r="G35" s="3" t="s">
        <v>56</v>
      </c>
      <c r="H35" s="3" t="s">
        <v>128</v>
      </c>
      <c r="I35" s="15" t="s">
        <v>98</v>
      </c>
      <c r="J35" s="15" t="s">
        <v>99</v>
      </c>
      <c r="K35" s="15" t="s">
        <v>97</v>
      </c>
      <c r="L35" s="15" t="s">
        <v>63</v>
      </c>
      <c r="M35" s="15" t="s">
        <v>96</v>
      </c>
      <c r="N35" s="54" t="s">
        <v>67</v>
      </c>
      <c r="O35" s="15" t="s">
        <v>130</v>
      </c>
      <c r="P35" s="15" t="s">
        <v>62</v>
      </c>
      <c r="Q35" s="29" t="s">
        <v>24</v>
      </c>
      <c r="R35" s="3" t="s">
        <v>37</v>
      </c>
      <c r="T35" s="30" t="s">
        <v>50</v>
      </c>
      <c r="U35" s="3">
        <f>COUNTIF($R$6:$R$55,"NCFW")</f>
        <v>1</v>
      </c>
    </row>
    <row r="36" spans="1:21" ht="16.5" x14ac:dyDescent="0.25">
      <c r="A36" s="30"/>
      <c r="B36" s="19" t="s">
        <v>134</v>
      </c>
      <c r="C36" s="19" t="s">
        <v>164</v>
      </c>
      <c r="D36" s="3" t="s">
        <v>55</v>
      </c>
      <c r="E36" s="20">
        <v>868926033908093</v>
      </c>
      <c r="F36" s="15"/>
      <c r="G36" s="3" t="s">
        <v>54</v>
      </c>
      <c r="H36" s="3" t="s">
        <v>162</v>
      </c>
      <c r="I36" s="15" t="s">
        <v>106</v>
      </c>
      <c r="J36" s="15" t="s">
        <v>65</v>
      </c>
      <c r="K36" s="15" t="s">
        <v>97</v>
      </c>
      <c r="L36" s="15" t="s">
        <v>63</v>
      </c>
      <c r="M36" s="15" t="s">
        <v>96</v>
      </c>
      <c r="N36" s="54" t="s">
        <v>67</v>
      </c>
      <c r="O36" s="15" t="s">
        <v>130</v>
      </c>
      <c r="P36" s="15" t="s">
        <v>62</v>
      </c>
      <c r="Q36" s="29" t="s">
        <v>24</v>
      </c>
      <c r="R36" s="3" t="s">
        <v>37</v>
      </c>
      <c r="T36" s="30" t="s">
        <v>36</v>
      </c>
      <c r="U36" s="3">
        <f>COUNTIF($R$6:$R$55,"KL")</f>
        <v>1</v>
      </c>
    </row>
    <row r="37" spans="1:21" ht="16.5" x14ac:dyDescent="0.25">
      <c r="A37" s="30"/>
      <c r="B37" s="19" t="s">
        <v>134</v>
      </c>
      <c r="C37" s="19" t="s">
        <v>164</v>
      </c>
      <c r="D37" s="3" t="s">
        <v>55</v>
      </c>
      <c r="E37" s="20">
        <v>868345031032469</v>
      </c>
      <c r="F37" s="3"/>
      <c r="G37" s="3" t="s">
        <v>54</v>
      </c>
      <c r="H37" s="3" t="s">
        <v>162</v>
      </c>
      <c r="I37" s="15" t="s">
        <v>106</v>
      </c>
      <c r="J37" s="15" t="s">
        <v>148</v>
      </c>
      <c r="K37" s="15" t="s">
        <v>101</v>
      </c>
      <c r="L37" s="15" t="s">
        <v>63</v>
      </c>
      <c r="M37" s="15" t="s">
        <v>149</v>
      </c>
      <c r="N37" s="54" t="s">
        <v>67</v>
      </c>
      <c r="O37" s="15" t="s">
        <v>130</v>
      </c>
      <c r="P37" s="15" t="s">
        <v>62</v>
      </c>
      <c r="Q37" s="29" t="s">
        <v>24</v>
      </c>
      <c r="R37" s="3" t="s">
        <v>43</v>
      </c>
      <c r="T37" s="40" t="s">
        <v>41</v>
      </c>
      <c r="U37" s="3">
        <f>SUM(U26:U36)</f>
        <v>34</v>
      </c>
    </row>
    <row r="38" spans="1:21" ht="16.5" x14ac:dyDescent="0.25">
      <c r="A38" s="30"/>
      <c r="B38" s="19" t="s">
        <v>134</v>
      </c>
      <c r="C38" s="19" t="s">
        <v>164</v>
      </c>
      <c r="D38" s="3" t="s">
        <v>55</v>
      </c>
      <c r="E38" s="20">
        <v>868926033947901</v>
      </c>
      <c r="F38" s="3"/>
      <c r="G38" s="3" t="s">
        <v>54</v>
      </c>
      <c r="H38" s="3" t="s">
        <v>162</v>
      </c>
      <c r="I38" s="15" t="s">
        <v>142</v>
      </c>
      <c r="J38" s="15" t="s">
        <v>146</v>
      </c>
      <c r="K38" s="15" t="s">
        <v>101</v>
      </c>
      <c r="L38" s="15" t="s">
        <v>63</v>
      </c>
      <c r="M38" s="57" t="s">
        <v>147</v>
      </c>
      <c r="N38" s="54" t="s">
        <v>67</v>
      </c>
      <c r="O38" s="15" t="s">
        <v>130</v>
      </c>
      <c r="P38" s="15" t="s">
        <v>62</v>
      </c>
      <c r="Q38" s="29" t="s">
        <v>24</v>
      </c>
      <c r="R38" s="3" t="s">
        <v>38</v>
      </c>
    </row>
    <row r="39" spans="1:21" ht="16.5" x14ac:dyDescent="0.25">
      <c r="A39" s="30"/>
      <c r="B39" s="19" t="s">
        <v>134</v>
      </c>
      <c r="C39" s="19" t="s">
        <v>164</v>
      </c>
      <c r="D39" s="3" t="s">
        <v>55</v>
      </c>
      <c r="E39" s="20">
        <v>864811036930969</v>
      </c>
      <c r="F39" s="3"/>
      <c r="G39" s="3" t="s">
        <v>56</v>
      </c>
      <c r="H39" s="57" t="s">
        <v>161</v>
      </c>
      <c r="I39" s="15" t="s">
        <v>135</v>
      </c>
      <c r="J39" s="15" t="s">
        <v>65</v>
      </c>
      <c r="K39" s="15" t="s">
        <v>97</v>
      </c>
      <c r="L39" s="15" t="s">
        <v>63</v>
      </c>
      <c r="M39" s="15" t="s">
        <v>96</v>
      </c>
      <c r="N39" s="54" t="s">
        <v>67</v>
      </c>
      <c r="O39" s="15" t="s">
        <v>130</v>
      </c>
      <c r="P39" s="15" t="s">
        <v>62</v>
      </c>
      <c r="Q39" s="29" t="s">
        <v>24</v>
      </c>
      <c r="R39" s="57" t="s">
        <v>43</v>
      </c>
    </row>
    <row r="40" spans="1:21" ht="16.5" x14ac:dyDescent="0.25">
      <c r="A40" s="30"/>
      <c r="B40" s="19" t="s">
        <v>134</v>
      </c>
      <c r="C40" s="19" t="s">
        <v>164</v>
      </c>
      <c r="D40" s="3" t="s">
        <v>55</v>
      </c>
      <c r="E40" s="20">
        <v>866192037822101</v>
      </c>
      <c r="F40" s="3"/>
      <c r="G40" s="3" t="s">
        <v>54</v>
      </c>
      <c r="H40" s="3" t="s">
        <v>145</v>
      </c>
      <c r="I40" s="3" t="s">
        <v>141</v>
      </c>
      <c r="J40" s="3" t="s">
        <v>143</v>
      </c>
      <c r="K40" s="3" t="s">
        <v>140</v>
      </c>
      <c r="L40" s="15" t="s">
        <v>63</v>
      </c>
      <c r="M40" s="3" t="s">
        <v>144</v>
      </c>
      <c r="N40" s="54" t="s">
        <v>67</v>
      </c>
      <c r="O40" s="15" t="s">
        <v>130</v>
      </c>
      <c r="P40" s="3" t="s">
        <v>62</v>
      </c>
      <c r="Q40" s="29" t="s">
        <v>24</v>
      </c>
      <c r="R40" s="3" t="s">
        <v>28</v>
      </c>
    </row>
    <row r="41" spans="1:21" ht="33" x14ac:dyDescent="0.25">
      <c r="A41" s="30"/>
      <c r="B41" s="19" t="s">
        <v>134</v>
      </c>
      <c r="C41" s="19" t="s">
        <v>164</v>
      </c>
      <c r="D41" s="3" t="s">
        <v>55</v>
      </c>
      <c r="E41" s="20">
        <v>866192037809074</v>
      </c>
      <c r="F41" s="3"/>
      <c r="G41" s="3" t="s">
        <v>56</v>
      </c>
      <c r="H41" s="3" t="s">
        <v>162</v>
      </c>
      <c r="I41" s="3" t="s">
        <v>88</v>
      </c>
      <c r="J41" s="3" t="s">
        <v>136</v>
      </c>
      <c r="K41" s="3" t="s">
        <v>97</v>
      </c>
      <c r="L41" s="3"/>
      <c r="M41" s="3" t="s">
        <v>137</v>
      </c>
      <c r="N41" s="55" t="s">
        <v>160</v>
      </c>
      <c r="O41" s="15" t="s">
        <v>130</v>
      </c>
      <c r="P41" s="3" t="s">
        <v>62</v>
      </c>
      <c r="Q41" s="29" t="s">
        <v>24</v>
      </c>
      <c r="R41" s="3" t="s">
        <v>28</v>
      </c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Dây nguồn</vt:lpstr>
      <vt:lpstr>TG102LE</vt:lpstr>
      <vt:lpstr>TG102V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2019-08-14T04:53:55Z</cp:lastPrinted>
  <dcterms:created xsi:type="dcterms:W3CDTF">2014-07-04T02:52:10Z</dcterms:created>
  <dcterms:modified xsi:type="dcterms:W3CDTF">2019-09-18T08:44:59Z</dcterms:modified>
</cp:coreProperties>
</file>