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 activeTab="1"/>
  </bookViews>
  <sheets>
    <sheet name="TG102LE-4G" sheetId="55" r:id="rId1"/>
    <sheet name="TG102V" sheetId="53" r:id="rId2"/>
  </sheets>
  <definedNames>
    <definedName name="_xlnm._FilterDatabase" localSheetId="0" hidden="1">'TG102LE-4G'!$S$4:$S$50</definedName>
    <definedName name="_xlnm._FilterDatabase" localSheetId="1" hidden="1">TG102V!$S$4:$S$50</definedName>
    <definedName name="_xlnm.Criteria" localSheetId="0">'TG102LE-4G'!$S$4:$S$50</definedName>
    <definedName name="_xlnm.Criteria" localSheetId="1">TG102V!$S$4:$S$50</definedName>
  </definedNames>
  <calcPr calcId="152511"/>
</workbook>
</file>

<file path=xl/calcChain.xml><?xml version="1.0" encoding="utf-8"?>
<calcChain xmlns="http://schemas.openxmlformats.org/spreadsheetml/2006/main"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<sst xmlns="http://schemas.openxmlformats.org/spreadsheetml/2006/main" count="178" uniqueCount="83">
  <si>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</si>
  <si>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</si>
  <si>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</si>
  <si>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</si>
  <si>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</si>
  <si>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</si>
  <si>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</si>
  <si>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</si>
  <si>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</si>
  <si>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</si>
  <si>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</si>
  <si>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</si>
  <si>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</si>
  <si>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</si>
  <si>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</si>
  <si>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</si>
  <si>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</si>
  <si>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</si>
  <si>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</si>
  <si>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</si>
  <si>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</si>
  <si>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</si>
  <si>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</si>
  <si>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</si>
  <si>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</si>
  <si>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</si>
  <si>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</si>
  <si>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</si>
  <si>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</si>
  <si>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</si>
  <si>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</si>
  <si>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</si>
  <si>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</si>
  <si>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</si>
  <si>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</si>
  <si>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</si>
  <si>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</si>
  <si>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</si>
  <si>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</si>
  <si>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</si>
  <si>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</si>
  <si>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</si>
  <si>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</si>
  <si>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</si>
  <si>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</si>
  <si>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</si>
  <si>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</si>
  <si>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</si>
  <si>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</si>
  <si>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</si>
  <si>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</si>
  <si>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</si>
  <si>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</si>
  <si>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</si>
  <si>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</si>
  <si>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</si>
  <si>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</si>
  <si>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</si>
  <si>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</si>
  <si>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</si>
  <si>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</si>
  <si>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TG102V</t>
  </si>
  <si>
    <t>DL Nguyễn Nam</t>
  </si>
  <si>
    <t>ĐL Nguyễn Nam</t>
  </si>
  <si>
    <t>H</t>
  </si>
  <si>
    <t>Sim</t>
  </si>
  <si>
    <t>Sim lỗi</t>
  </si>
  <si>
    <t xml:space="preserve">W.1.00.---01.180629 </t>
  </si>
  <si>
    <t>125.212.203.114,16565</t>
  </si>
  <si>
    <t>W.2.00.---21.200630</t>
  </si>
  <si>
    <t>Thiết bị không nhận sim</t>
  </si>
  <si>
    <t>Nâng cấp khay sim, nâng cấp FW</t>
  </si>
  <si>
    <t>BT</t>
  </si>
  <si>
    <t>Tùng</t>
  </si>
  <si>
    <t>PC+PM</t>
  </si>
  <si>
    <t>LK,NCFW</t>
  </si>
  <si>
    <t>W.2.00.---19.200416</t>
  </si>
  <si>
    <t>TG102LE-4G (STM)</t>
  </si>
  <si>
    <t>125.212.203.114,16767</t>
  </si>
  <si>
    <t>Le4.2.3.09.230922</t>
  </si>
  <si>
    <t>Main bị oxi hóa</t>
  </si>
  <si>
    <t>Thay MCU, xử lý lại main, nạp lại FW</t>
  </si>
  <si>
    <t>MCU,NCFW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</si>
</sst>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I1" zoomScale="115" zoomScaleNormal="115" workbookViewId="0">
      <selection activeCell="L6" sqref="L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63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1" t="s">
        <v>1</v>
      </c>
      <c r="C5" s="51" t="s">
        <v>2</v>
      </c>
      <c r="D5" s="51" t="s">
        <v>3</v>
      </c>
      <c r="E5" s="51" t="s">
        <v>41</v>
      </c>
      <c r="F5" s="51" t="s">
        <v>4</v>
      </c>
      <c r="G5" s="51" t="s">
        <v>5</v>
      </c>
      <c r="H5" s="51" t="s">
        <v>53</v>
      </c>
      <c r="I5" s="33" t="s">
        <v>14</v>
      </c>
      <c r="J5" s="51" t="s">
        <v>11</v>
      </c>
      <c r="K5" s="51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45201</v>
      </c>
      <c r="C6" s="38">
        <v>45202</v>
      </c>
      <c r="D6" s="37" t="s">
        <v>77</v>
      </c>
      <c r="E6" s="39">
        <v>862205051197475</v>
      </c>
      <c r="F6" s="37" t="s">
        <v>65</v>
      </c>
      <c r="G6" s="37" t="s">
        <v>64</v>
      </c>
      <c r="H6" s="37" t="s">
        <v>66</v>
      </c>
      <c r="I6" s="40" t="s">
        <v>78</v>
      </c>
      <c r="J6" s="42"/>
      <c r="K6" s="43" t="s">
        <v>79</v>
      </c>
      <c r="L6" s="43" t="s">
        <v>80</v>
      </c>
      <c r="M6" s="43" t="s">
        <v>81</v>
      </c>
      <c r="N6" s="41"/>
      <c r="O6" s="41" t="s">
        <v>72</v>
      </c>
      <c r="P6" s="43" t="s">
        <v>73</v>
      </c>
      <c r="Q6" s="41" t="s">
        <v>74</v>
      </c>
      <c r="R6" s="44" t="s">
        <v>82</v>
      </c>
      <c r="S6" s="45"/>
      <c r="T6" s="52"/>
      <c r="U6" s="54" t="s">
        <v>17</v>
      </c>
      <c r="V6" s="3" t="s">
        <v>19</v>
      </c>
      <c r="W6" s="52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52"/>
      <c r="U7" s="55"/>
      <c r="V7" s="3" t="s">
        <v>33</v>
      </c>
      <c r="W7" s="52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3"/>
      <c r="M8" s="43"/>
      <c r="N8" s="41"/>
      <c r="O8" s="41"/>
      <c r="P8" s="43"/>
      <c r="Q8" s="41"/>
      <c r="R8" s="44"/>
      <c r="S8" s="45"/>
      <c r="T8" s="52"/>
      <c r="U8" s="55"/>
      <c r="V8" s="3" t="s">
        <v>20</v>
      </c>
      <c r="W8" s="52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52"/>
      <c r="U9" s="55"/>
      <c r="V9" s="3" t="s">
        <v>49</v>
      </c>
      <c r="W9" s="52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2"/>
      <c r="U10" s="55"/>
      <c r="V10" s="3" t="s">
        <v>29</v>
      </c>
      <c r="W10" s="52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2"/>
      <c r="U11" s="55"/>
      <c r="V11" s="3" t="s">
        <v>28</v>
      </c>
      <c r="W11" s="52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2"/>
      <c r="U12" s="54" t="s">
        <v>18</v>
      </c>
      <c r="V12" s="3" t="s">
        <v>22</v>
      </c>
      <c r="W12" s="52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2"/>
      <c r="U13" s="55"/>
      <c r="V13" s="3" t="s">
        <v>35</v>
      </c>
      <c r="W13" s="52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2"/>
      <c r="U14" s="55"/>
      <c r="V14" s="3" t="s">
        <v>34</v>
      </c>
      <c r="W14" s="52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2"/>
      <c r="U15" s="56"/>
      <c r="V15" s="3" t="s">
        <v>23</v>
      </c>
      <c r="W15" s="52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2"/>
      <c r="U16" s="52"/>
      <c r="V16" s="9"/>
      <c r="W16" s="52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2"/>
      <c r="U17" s="52"/>
      <c r="V17" s="9"/>
      <c r="W17" s="52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2"/>
      <c r="U18" s="51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2"/>
      <c r="U19" s="3" t="s">
        <v>16</v>
      </c>
      <c r="V19" s="3">
        <v>4</v>
      </c>
      <c r="W19" s="52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2"/>
      <c r="U20" s="3" t="s">
        <v>47</v>
      </c>
      <c r="V20" s="3">
        <f>COUNTIF($Q$6:$Q$50,"PC")</f>
        <v>0</v>
      </c>
      <c r="W20" s="52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2"/>
      <c r="U21" s="3" t="s">
        <v>48</v>
      </c>
      <c r="V21" s="3"/>
      <c r="W21" s="52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2"/>
      <c r="U22" s="52"/>
      <c r="V22" s="9"/>
      <c r="W22" s="52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2"/>
      <c r="U23" s="52"/>
      <c r="V23" s="9"/>
      <c r="W23" s="52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2"/>
      <c r="U24" s="51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2"/>
      <c r="U25" s="3" t="s">
        <v>24</v>
      </c>
      <c r="V25" s="3">
        <f>COUNTIF($R$6:$R$50,"*MCU*")</f>
        <v>1</v>
      </c>
      <c r="W25" s="52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2"/>
      <c r="U26" s="3" t="s">
        <v>32</v>
      </c>
      <c r="V26" s="3">
        <f>COUNTIF($R$6:$R$50,"*GSM*")</f>
        <v>0</v>
      </c>
      <c r="W26" s="52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2"/>
      <c r="U27" s="3" t="s">
        <v>25</v>
      </c>
      <c r="V27" s="3">
        <f>COUNTIF($R$6:$R$50,"*GPS*")</f>
        <v>0</v>
      </c>
      <c r="W27" s="52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2"/>
      <c r="U28" s="3" t="s">
        <v>50</v>
      </c>
      <c r="V28" s="3">
        <f>COUNTIF($R$6:$R$50,"*NG*")</f>
        <v>0</v>
      </c>
      <c r="W28" s="52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2"/>
      <c r="U29" s="3" t="s">
        <v>30</v>
      </c>
      <c r="V29" s="3">
        <f>COUNTIF($R$6:$R$50,"*I/O*")</f>
        <v>0</v>
      </c>
      <c r="W29" s="52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2"/>
      <c r="U30" s="3" t="s">
        <v>21</v>
      </c>
      <c r="V30" s="3"/>
      <c r="W30" s="52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2"/>
      <c r="U31" s="3" t="s">
        <v>26</v>
      </c>
      <c r="V31" s="3">
        <f>COUNTIF($R$6:$R$50,"*MCH*")</f>
        <v>0</v>
      </c>
      <c r="W31" s="52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2"/>
      <c r="U32" s="3" t="s">
        <v>45</v>
      </c>
      <c r="V32" s="3">
        <f>COUNTIF($R$6:$R$50,"*SF*")</f>
        <v>0</v>
      </c>
      <c r="W32" s="52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2"/>
      <c r="U33" s="3" t="s">
        <v>46</v>
      </c>
      <c r="V33" s="3">
        <f>COUNTIF($R$6:$R$50,"*RTB*")</f>
        <v>0</v>
      </c>
      <c r="W33" s="52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2"/>
      <c r="U34" s="3" t="s">
        <v>36</v>
      </c>
      <c r="V34" s="3"/>
      <c r="W34" s="52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2"/>
      <c r="U35" s="3" t="s">
        <v>27</v>
      </c>
      <c r="V35" s="3"/>
      <c r="W35" s="52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2"/>
      <c r="U36" s="11" t="s">
        <v>31</v>
      </c>
      <c r="V36" s="3"/>
      <c r="W36" s="52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2"/>
      <c r="U37" s="52"/>
      <c r="V37" s="9"/>
      <c r="W37" s="52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2"/>
      <c r="U38" s="52"/>
      <c r="V38" s="9"/>
      <c r="W38" s="52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2"/>
      <c r="U39" s="11" t="s">
        <v>38</v>
      </c>
      <c r="V39" s="3">
        <f>COUNTIF($O$6:$O$50,"*DM*")</f>
        <v>0</v>
      </c>
      <c r="W39" s="52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2"/>
      <c r="U40" s="11" t="s">
        <v>39</v>
      </c>
      <c r="V40" s="3">
        <f>COUNTIF($O$6:$O$50,"*KS*")</f>
        <v>0</v>
      </c>
      <c r="W40" s="52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2"/>
      <c r="U41" s="52"/>
      <c r="V41" s="9"/>
      <c r="W41" s="52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2"/>
      <c r="U42" s="52"/>
      <c r="V42" s="9"/>
      <c r="W42" s="52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2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2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2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2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2"/>
      <c r="V55" s="52"/>
      <c r="W55" s="52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2"/>
      <c r="V56" s="52"/>
      <c r="W56" s="52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I1" zoomScale="115" zoomScaleNormal="115" workbookViewId="0">
      <selection activeCell="M12" sqref="M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62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2</v>
      </c>
      <c r="C6" s="38">
        <v>45202</v>
      </c>
      <c r="D6" s="37" t="s">
        <v>61</v>
      </c>
      <c r="E6" s="39">
        <v>868926033961886</v>
      </c>
      <c r="F6" s="37" t="s">
        <v>65</v>
      </c>
      <c r="G6" s="37" t="s">
        <v>64</v>
      </c>
      <c r="H6" s="37" t="s">
        <v>66</v>
      </c>
      <c r="I6" s="40" t="s">
        <v>68</v>
      </c>
      <c r="J6" s="42" t="s">
        <v>67</v>
      </c>
      <c r="K6" s="43" t="s">
        <v>69</v>
      </c>
      <c r="L6" s="43" t="s">
        <v>70</v>
      </c>
      <c r="M6" s="43" t="s">
        <v>71</v>
      </c>
      <c r="N6" s="41"/>
      <c r="O6" s="41" t="s">
        <v>72</v>
      </c>
      <c r="P6" s="43" t="s">
        <v>73</v>
      </c>
      <c r="Q6" s="41" t="s">
        <v>74</v>
      </c>
      <c r="R6" s="44" t="s">
        <v>75</v>
      </c>
      <c r="S6" s="45"/>
      <c r="T6" s="49"/>
      <c r="U6" s="54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>
        <v>2</v>
      </c>
      <c r="C7" s="38">
        <v>45202</v>
      </c>
      <c r="D7" s="37" t="s">
        <v>61</v>
      </c>
      <c r="E7" s="39">
        <v>868926033925543</v>
      </c>
      <c r="F7" s="37"/>
      <c r="G7" s="37" t="s">
        <v>64</v>
      </c>
      <c r="H7" s="37"/>
      <c r="I7" s="40" t="s">
        <v>68</v>
      </c>
      <c r="J7" s="42" t="s">
        <v>76</v>
      </c>
      <c r="K7" s="43" t="s">
        <v>69</v>
      </c>
      <c r="L7" s="43" t="s">
        <v>70</v>
      </c>
      <c r="M7" s="43" t="s">
        <v>71</v>
      </c>
      <c r="N7" s="41"/>
      <c r="O7" s="41" t="s">
        <v>72</v>
      </c>
      <c r="P7" s="43" t="s">
        <v>73</v>
      </c>
      <c r="Q7" s="41" t="s">
        <v>74</v>
      </c>
      <c r="R7" s="44" t="s">
        <v>75</v>
      </c>
      <c r="S7" s="45"/>
      <c r="T7" s="49"/>
      <c r="U7" s="55"/>
      <c r="V7" s="3" t="s">
        <v>33</v>
      </c>
      <c r="W7" s="49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3"/>
      <c r="M8" s="43"/>
      <c r="N8" s="41"/>
      <c r="O8" s="41"/>
      <c r="P8" s="43"/>
      <c r="Q8" s="41"/>
      <c r="R8" s="44"/>
      <c r="S8" s="45"/>
      <c r="T8" s="49"/>
      <c r="U8" s="55"/>
      <c r="V8" s="3" t="s">
        <v>20</v>
      </c>
      <c r="W8" s="49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49"/>
      <c r="U9" s="55"/>
      <c r="V9" s="3" t="s">
        <v>49</v>
      </c>
      <c r="W9" s="49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49"/>
      <c r="U10" s="55"/>
      <c r="V10" s="3" t="s">
        <v>29</v>
      </c>
      <c r="W10" s="49"/>
    </row>
    <row r="11" spans="1:23" ht="18" customHeight="1" x14ac:dyDescent="0.25">
      <c r="A11" s="45">
        <v>6</v>
      </c>
      <c r="B11" s="38"/>
      <c r="C11" s="38"/>
      <c r="D11" s="37"/>
      <c r="E11" s="53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49"/>
      <c r="U11" s="55"/>
      <c r="V11" s="3" t="s">
        <v>28</v>
      </c>
      <c r="W11" s="49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49"/>
      <c r="U12" s="54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49"/>
      <c r="U13" s="55"/>
      <c r="V13" s="3" t="s">
        <v>35</v>
      </c>
      <c r="W13" s="49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49"/>
      <c r="U14" s="55"/>
      <c r="V14" s="3" t="s">
        <v>34</v>
      </c>
      <c r="W14" s="49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49"/>
      <c r="U15" s="56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3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1"/>
      <c r="K18" s="42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0"/>
      <c r="K19" s="42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2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0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43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0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TG102V</vt:lpstr>
      <vt:lpstr>'TG102LE-4G'!Criteria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2023-10-03T02:03:06Z</dcterms:modified>
</cp:coreProperties>
</file>