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/>
  </bookViews>
  <sheets>
    <sheet name="TG102V" sheetId="52" r:id="rId1"/>
    <sheet name="TongThang" sheetId="25" r:id="rId2"/>
  </sheets>
  <definedNames>
    <definedName name="_xlnm._FilterDatabase" localSheetId="0" hidden="1">TG102V!$S$4:$S$50</definedName>
    <definedName name="_xlnm._FilterDatabase" localSheetId="1" hidden="1">TongThang!$S$4:$S$51</definedName>
    <definedName name="_xlnm.Criteria" localSheetId="0">TG102V!$S$4:$S$50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7" i="52" l="1"/>
  <c r="W47" i="52"/>
  <c r="V47" i="52"/>
  <c r="T47" i="52"/>
  <c r="X46" i="52"/>
  <c r="W46" i="52"/>
  <c r="V46" i="52"/>
  <c r="X45" i="52"/>
  <c r="W45" i="52"/>
  <c r="V45" i="52"/>
  <c r="X44" i="52"/>
  <c r="W44" i="52"/>
  <c r="V44" i="52"/>
  <c r="V40" i="52"/>
  <c r="V39" i="52"/>
  <c r="V33" i="52"/>
  <c r="V32" i="52"/>
  <c r="V31" i="52"/>
  <c r="V29" i="52"/>
  <c r="V28" i="52"/>
  <c r="V27" i="52"/>
  <c r="V26" i="52"/>
  <c r="V25" i="52"/>
  <c r="V20" i="52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<sst xmlns="http://schemas.openxmlformats.org/spreadsheetml/2006/main" count="149" uniqueCount="76">
  <si>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</si>
  <si>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</si>
  <si>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</si>
  <si>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</si>
  <si>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</si>
  <si>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</si>
  <si>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</si>
  <si>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</si>
  <si>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</si>
  <si>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</si>
  <si>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</si>
  <si>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</si>
  <si>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</si>
  <si>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</si>
  <si>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</si>
  <si>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</si>
  <si>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</si>
  <si>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</si>
  <si>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</si>
  <si>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</si>
  <si>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</si>
  <si>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</si>
  <si>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</si>
  <si>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</si>
  <si>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</si>
  <si>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</si>
  <si>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</si>
  <si>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</si>
  <si>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</si>
  <si>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</si>
  <si>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</si>
  <si>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</si>
  <si>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</si>
  <si>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</si>
  <si>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</si>
  <si>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</si>
  <si>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</si>
  <si>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</si>
  <si>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</si>
  <si>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</si>
  <si>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</si>
  <si>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</si>
  <si>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</si>
  <si>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</si>
  <si>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</si>
  <si>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</si>
  <si>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</si>
  <si>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</si>
  <si>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</si>
  <si>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</si>
  <si>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</si>
  <si>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</si>
  <si>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</si>
  <si>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</si>
  <si>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</si>
  <si>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</si>
  <si>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</si>
  <si>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</si>
  <si>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</si>
  <si>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</si>
  <si>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</si>
  <si>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</si>
  <si>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</si>
  <si>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LE.2.00.---28.200624</t>
  </si>
  <si>
    <t>BT</t>
  </si>
  <si>
    <t>Tùng</t>
  </si>
  <si>
    <t>VNPT Phú Thọ</t>
  </si>
  <si>
    <t>TOP-1</t>
  </si>
  <si>
    <t>Sim</t>
  </si>
  <si>
    <t>H</t>
  </si>
  <si>
    <t>device.vnpttracking.vn,36035</t>
  </si>
  <si>
    <t>ID: 20211215300135.</t>
  </si>
  <si>
    <t>Thiết bị lỗi khay sim, không chốt GSM</t>
  </si>
  <si>
    <t>Thay khay sim + nạp lại cấu hình</t>
  </si>
  <si>
    <t>PC+PM</t>
  </si>
  <si>
    <t>LK,MCH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</si>
</sst>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showZeros="0" tabSelected="1" topLeftCell="M1" zoomScale="106" zoomScaleNormal="106" workbookViewId="0">
      <selection activeCell="R12" sqref="R1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48.570312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73" t="s">
        <v>62</v>
      </c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42" t="s">
        <v>15</v>
      </c>
      <c r="J5" s="67" t="s">
        <v>12</v>
      </c>
      <c r="K5" s="67" t="s">
        <v>13</v>
      </c>
      <c r="L5" s="74"/>
      <c r="M5" s="74"/>
      <c r="N5" s="74"/>
      <c r="O5" s="74"/>
      <c r="P5" s="72"/>
      <c r="Q5" s="74"/>
      <c r="R5" s="74"/>
      <c r="S5" s="75"/>
      <c r="U5" s="76"/>
      <c r="V5" s="76"/>
      <c r="W5" s="37"/>
    </row>
    <row r="6" spans="1:23" ht="18" customHeight="1" x14ac:dyDescent="0.25">
      <c r="A6" s="3">
        <v>1</v>
      </c>
      <c r="B6" s="58">
        <v>45023</v>
      </c>
      <c r="C6" s="58">
        <v>44992</v>
      </c>
      <c r="D6" s="46" t="s">
        <v>67</v>
      </c>
      <c r="E6" s="83">
        <v>868183038053059</v>
      </c>
      <c r="F6" s="64" t="s">
        <v>68</v>
      </c>
      <c r="G6" s="64" t="s">
        <v>69</v>
      </c>
      <c r="H6" s="46" t="s">
        <v>71</v>
      </c>
      <c r="I6" s="59" t="s">
        <v>70</v>
      </c>
      <c r="J6" s="61" t="s">
        <v>63</v>
      </c>
      <c r="K6" s="61"/>
      <c r="L6" s="61" t="s">
        <v>72</v>
      </c>
      <c r="M6" s="62" t="s">
        <v>73</v>
      </c>
      <c r="N6" s="60"/>
      <c r="O6" s="60" t="s">
        <v>64</v>
      </c>
      <c r="P6" s="62" t="s">
        <v>65</v>
      </c>
      <c r="Q6" s="60" t="s">
        <v>74</v>
      </c>
      <c r="R6" s="63" t="s">
        <v>75</v>
      </c>
      <c r="S6" s="64"/>
      <c r="T6" s="66"/>
      <c r="U6" s="68"/>
      <c r="V6" s="3" t="s">
        <v>35</v>
      </c>
      <c r="W6" s="66"/>
    </row>
    <row r="7" spans="1:23" ht="18" customHeight="1" x14ac:dyDescent="0.25">
      <c r="A7" s="3">
        <v>2</v>
      </c>
      <c r="B7" s="58"/>
      <c r="C7" s="58"/>
      <c r="D7" s="46"/>
      <c r="E7" s="65"/>
      <c r="F7" s="46"/>
      <c r="G7" s="46"/>
      <c r="H7" s="46"/>
      <c r="I7" s="59"/>
      <c r="J7" s="61"/>
      <c r="K7" s="61"/>
      <c r="L7" s="61"/>
      <c r="M7" s="62"/>
      <c r="N7" s="60"/>
      <c r="O7" s="60"/>
      <c r="P7" s="62"/>
      <c r="Q7" s="60"/>
      <c r="R7" s="63"/>
      <c r="S7" s="64"/>
      <c r="T7" s="66"/>
      <c r="U7" s="68"/>
      <c r="V7" s="3" t="s">
        <v>21</v>
      </c>
      <c r="W7" s="66"/>
    </row>
    <row r="8" spans="1:23" ht="18" customHeight="1" x14ac:dyDescent="0.25">
      <c r="A8" s="3">
        <v>3</v>
      </c>
      <c r="B8" s="58"/>
      <c r="C8" s="58"/>
      <c r="D8" s="46"/>
      <c r="E8" s="65"/>
      <c r="F8" s="46"/>
      <c r="G8" s="46"/>
      <c r="H8" s="46"/>
      <c r="I8" s="59"/>
      <c r="J8" s="60"/>
      <c r="K8" s="61"/>
      <c r="L8" s="61"/>
      <c r="M8" s="62"/>
      <c r="N8" s="60"/>
      <c r="O8" s="60"/>
      <c r="P8" s="62"/>
      <c r="Q8" s="60"/>
      <c r="R8" s="63"/>
      <c r="S8" s="64"/>
      <c r="T8" s="66"/>
      <c r="U8" s="68"/>
      <c r="V8" s="3" t="s">
        <v>51</v>
      </c>
      <c r="W8" s="66"/>
    </row>
    <row r="9" spans="1:23" ht="18" customHeight="1" x14ac:dyDescent="0.25">
      <c r="A9" s="3">
        <v>4</v>
      </c>
      <c r="B9" s="58"/>
      <c r="C9" s="58"/>
      <c r="D9" s="46"/>
      <c r="E9" s="65"/>
      <c r="F9" s="46"/>
      <c r="G9" s="46"/>
      <c r="H9" s="46"/>
      <c r="I9" s="59"/>
      <c r="J9" s="65"/>
      <c r="K9" s="62"/>
      <c r="L9" s="62"/>
      <c r="M9" s="62"/>
      <c r="N9" s="60"/>
      <c r="O9" s="60"/>
      <c r="P9" s="62"/>
      <c r="Q9" s="60"/>
      <c r="R9" s="63"/>
      <c r="S9" s="64"/>
      <c r="T9" s="66"/>
      <c r="U9" s="68"/>
      <c r="V9" s="3" t="s">
        <v>31</v>
      </c>
      <c r="W9" s="66"/>
    </row>
    <row r="10" spans="1:23" ht="18" customHeight="1" x14ac:dyDescent="0.25">
      <c r="A10" s="3">
        <v>5</v>
      </c>
      <c r="B10" s="47"/>
      <c r="C10" s="47"/>
      <c r="D10" s="48"/>
      <c r="E10" s="54"/>
      <c r="F10" s="57"/>
      <c r="G10" s="48"/>
      <c r="H10" s="56"/>
      <c r="I10" s="49"/>
      <c r="J10" s="51"/>
      <c r="K10" s="51"/>
      <c r="L10" s="51"/>
      <c r="M10" s="52"/>
      <c r="N10" s="50"/>
      <c r="O10" s="50"/>
      <c r="P10" s="52"/>
      <c r="Q10" s="50"/>
      <c r="R10" s="53"/>
      <c r="S10" s="55"/>
      <c r="T10" s="66"/>
      <c r="U10" s="68"/>
      <c r="V10" s="3" t="s">
        <v>30</v>
      </c>
      <c r="W10" s="66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3"/>
      <c r="T11" s="66"/>
      <c r="U11" s="69" t="s">
        <v>19</v>
      </c>
      <c r="V11" s="3" t="s">
        <v>23</v>
      </c>
      <c r="W11" s="66"/>
    </row>
    <row r="12" spans="1:23" ht="18" customHeight="1" x14ac:dyDescent="0.25">
      <c r="A12" s="3">
        <v>7</v>
      </c>
      <c r="B12" s="47"/>
      <c r="C12" s="47"/>
      <c r="D12" s="31"/>
      <c r="E12" s="32"/>
      <c r="F12" s="39"/>
      <c r="G12" s="31"/>
      <c r="H12" s="39"/>
      <c r="I12" s="49"/>
      <c r="J12" s="1"/>
      <c r="K12" s="51"/>
      <c r="L12" s="51"/>
      <c r="M12" s="33"/>
      <c r="N12" s="1"/>
      <c r="O12" s="1"/>
      <c r="P12" s="33"/>
      <c r="Q12" s="1"/>
      <c r="R12" s="2"/>
      <c r="S12" s="3"/>
      <c r="T12" s="66"/>
      <c r="U12" s="68"/>
      <c r="V12" s="3" t="s">
        <v>37</v>
      </c>
      <c r="W12" s="66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66"/>
      <c r="U13" s="68"/>
      <c r="V13" s="3" t="s">
        <v>36</v>
      </c>
      <c r="W13" s="66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66"/>
      <c r="U14" s="68"/>
      <c r="V14" s="3" t="s">
        <v>24</v>
      </c>
      <c r="W14" s="66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1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66"/>
      <c r="U15" s="70"/>
      <c r="V15" s="3" t="s">
        <v>25</v>
      </c>
      <c r="W15" s="66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1"/>
      <c r="I16" s="49"/>
      <c r="J16" s="66"/>
      <c r="K16" s="51"/>
      <c r="L16" s="51"/>
      <c r="M16" s="33"/>
      <c r="N16" s="1"/>
      <c r="O16" s="1"/>
      <c r="P16" s="33"/>
      <c r="Q16" s="1"/>
      <c r="R16" s="2"/>
      <c r="S16" s="3"/>
      <c r="T16" s="66"/>
      <c r="U16" s="66"/>
      <c r="V16" s="13"/>
      <c r="W16" s="66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1"/>
      <c r="K17" s="51"/>
      <c r="L17" s="51"/>
      <c r="M17" s="33"/>
      <c r="N17" s="1"/>
      <c r="O17" s="1"/>
      <c r="P17" s="33"/>
      <c r="Q17" s="1"/>
      <c r="R17" s="2"/>
      <c r="S17" s="3"/>
      <c r="T17" s="66"/>
      <c r="U17" s="66"/>
      <c r="V17" s="13"/>
      <c r="W17" s="66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51"/>
      <c r="K18" s="33"/>
      <c r="L18" s="33"/>
      <c r="M18" s="52"/>
      <c r="N18" s="50"/>
      <c r="O18" s="50"/>
      <c r="P18" s="52"/>
      <c r="Q18" s="50"/>
      <c r="R18" s="53"/>
      <c r="S18" s="3"/>
      <c r="T18" s="66"/>
      <c r="U18" s="67" t="s">
        <v>39</v>
      </c>
      <c r="V18" s="14" t="s">
        <v>16</v>
      </c>
      <c r="W18" s="38"/>
    </row>
    <row r="19" spans="1:23" ht="18" customHeight="1" x14ac:dyDescent="0.25">
      <c r="A19" s="3">
        <v>14</v>
      </c>
      <c r="B19" s="47"/>
      <c r="C19" s="47"/>
      <c r="D19" s="31"/>
      <c r="E19" s="32"/>
      <c r="F19" s="31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66"/>
      <c r="U19" s="3" t="s">
        <v>17</v>
      </c>
      <c r="V19" s="3">
        <v>4</v>
      </c>
      <c r="W19" s="66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33"/>
      <c r="N20" s="1"/>
      <c r="O20" s="1"/>
      <c r="P20" s="33"/>
      <c r="Q20" s="1"/>
      <c r="R20" s="2"/>
      <c r="S20" s="3"/>
      <c r="T20" s="66"/>
      <c r="U20" s="3" t="s">
        <v>49</v>
      </c>
      <c r="V20" s="3">
        <f>COUNTIF($Q$6:$Q$50,"PC")</f>
        <v>0</v>
      </c>
      <c r="W20" s="66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3"/>
      <c r="I21" s="43"/>
      <c r="J21" s="3"/>
      <c r="K21" s="33"/>
      <c r="L21" s="33"/>
      <c r="M21" s="33"/>
      <c r="N21" s="1"/>
      <c r="O21" s="1"/>
      <c r="P21" s="33"/>
      <c r="Q21" s="1"/>
      <c r="R21" s="2"/>
      <c r="S21" s="3"/>
      <c r="T21" s="66"/>
      <c r="U21" s="3" t="s">
        <v>50</v>
      </c>
      <c r="V21" s="3"/>
      <c r="W21" s="66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66"/>
      <c r="U22" s="66"/>
      <c r="V22" s="13"/>
      <c r="W22" s="66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66"/>
      <c r="U23" s="66"/>
      <c r="V23" s="13"/>
      <c r="W23" s="66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66"/>
      <c r="U24" s="67" t="s">
        <v>46</v>
      </c>
      <c r="V24" s="14" t="s">
        <v>16</v>
      </c>
      <c r="W24" s="38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66"/>
      <c r="U25" s="3" t="s">
        <v>26</v>
      </c>
      <c r="V25" s="3">
        <f>COUNTIF($R$6:$R$50,"*MCU*")</f>
        <v>0</v>
      </c>
      <c r="W25" s="66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66"/>
      <c r="U26" s="3" t="s">
        <v>34</v>
      </c>
      <c r="V26" s="3">
        <f>COUNTIF($R$6:$R$50,"*GSM*")</f>
        <v>0</v>
      </c>
      <c r="W26" s="66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1"/>
      <c r="I27" s="43"/>
      <c r="J27" s="1"/>
      <c r="K27" s="33"/>
      <c r="L27" s="33"/>
      <c r="M27" s="33"/>
      <c r="N27" s="1"/>
      <c r="O27" s="1"/>
      <c r="P27" s="33"/>
      <c r="Q27" s="1"/>
      <c r="R27" s="2"/>
      <c r="S27" s="3"/>
      <c r="T27" s="66"/>
      <c r="U27" s="3" t="s">
        <v>27</v>
      </c>
      <c r="V27" s="3">
        <f>COUNTIF($R$6:$R$50,"*GPS*")</f>
        <v>0</v>
      </c>
      <c r="W27" s="66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66"/>
      <c r="U28" s="3" t="s">
        <v>52</v>
      </c>
      <c r="V28" s="3">
        <f>COUNTIF($R$6:$R$50,"*NG*")</f>
        <v>0</v>
      </c>
      <c r="W28" s="66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66"/>
      <c r="U29" s="3" t="s">
        <v>32</v>
      </c>
      <c r="V29" s="3">
        <f>COUNTIF($R$6:$R$50,"*I/O*")</f>
        <v>0</v>
      </c>
      <c r="W29" s="66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6"/>
      <c r="U30" s="3" t="s">
        <v>22</v>
      </c>
      <c r="V30" s="3"/>
      <c r="W30" s="66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6"/>
      <c r="U31" s="3" t="s">
        <v>28</v>
      </c>
      <c r="V31" s="3">
        <f>COUNTIF($R$6:$R$50,"*MCH*")</f>
        <v>1</v>
      </c>
      <c r="W31" s="66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6"/>
      <c r="U32" s="3" t="s">
        <v>47</v>
      </c>
      <c r="V32" s="3">
        <f>COUNTIF($R$6:$R$50,"*SF*")</f>
        <v>0</v>
      </c>
      <c r="W32" s="66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6"/>
      <c r="U33" s="3" t="s">
        <v>48</v>
      </c>
      <c r="V33" s="3">
        <f>COUNTIF($R$6:$R$50,"*RTB*")</f>
        <v>0</v>
      </c>
      <c r="W33" s="66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6"/>
      <c r="U34" s="3" t="s">
        <v>38</v>
      </c>
      <c r="V34" s="3"/>
      <c r="W34" s="66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6"/>
      <c r="U35" s="3" t="s">
        <v>29</v>
      </c>
      <c r="V35" s="3"/>
      <c r="W35" s="66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6"/>
      <c r="U36" s="15" t="s">
        <v>33</v>
      </c>
      <c r="V36" s="3"/>
      <c r="W36" s="66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6"/>
      <c r="U37" s="66"/>
      <c r="V37" s="13"/>
      <c r="W37" s="66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6"/>
      <c r="U38" s="66"/>
      <c r="V38" s="13"/>
      <c r="W38" s="66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6"/>
      <c r="U39" s="15" t="s">
        <v>40</v>
      </c>
      <c r="V39" s="3">
        <f>COUNTIF($O$6:$O$50,"*DM*")</f>
        <v>0</v>
      </c>
      <c r="W39" s="66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6"/>
      <c r="U40" s="15" t="s">
        <v>41</v>
      </c>
      <c r="V40" s="3">
        <f>COUNTIF($O$6:$O$50,"*KS*")</f>
        <v>0</v>
      </c>
      <c r="W40" s="66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6"/>
      <c r="U41" s="66"/>
      <c r="V41" s="13"/>
      <c r="W41" s="66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6"/>
      <c r="U42" s="66"/>
      <c r="V42" s="13"/>
      <c r="W42" s="66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6"/>
      <c r="U43" s="3" t="s">
        <v>3</v>
      </c>
      <c r="V43" s="3" t="s">
        <v>58</v>
      </c>
      <c r="W43" s="3" t="s">
        <v>59</v>
      </c>
      <c r="X43" s="3" t="s">
        <v>60</v>
      </c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6"/>
      <c r="U44" s="3" t="s">
        <v>44</v>
      </c>
      <c r="V44" s="3">
        <f>COUNTIFS($D$6:$D$299,"TG102LE",$H$6:$H$299,"*Lô 3-20*")</f>
        <v>0</v>
      </c>
      <c r="W44" s="3">
        <f>COUNTIFS($D$6:$D$299,"TG102LE",$H$6:$H$299,"*Lô 1-21*")</f>
        <v>0</v>
      </c>
      <c r="X44" s="3">
        <f>COUNTIFS($D$6:$D$299,"TG102LE",$H$6:$H$299,"*Lô 2-21*")</f>
        <v>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6"/>
      <c r="U45" s="3" t="s">
        <v>56</v>
      </c>
      <c r="V45" s="3">
        <f>COUNTIFS($D$6:$D$299,"TG102LE-4G",$H$6:$H$299,"*Lô 3-20*")</f>
        <v>0</v>
      </c>
      <c r="W45" s="3">
        <f>COUNTIFS($D$6:$D$299,"TG102LE-4G",$H$6:$H$299,"*Lô 1-21*")</f>
        <v>0</v>
      </c>
      <c r="X45" s="3">
        <f>COUNTIFS($D$6:$D$299,"TG102LE-4G",$H$6:$H$299,"*Lô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6"/>
      <c r="U46" s="3" t="s">
        <v>45</v>
      </c>
      <c r="V46" s="3">
        <f>COUNTIFS($D$6:$D$299,"TG102E",$H$6:$H$299,"*Lô 3-20*")</f>
        <v>0</v>
      </c>
      <c r="W46" s="3">
        <f>COUNTIFS($D$6:$D$299,"TG102E",$H$6:$H$299,"*Lô 1-21*")</f>
        <v>0</v>
      </c>
      <c r="X46" s="3">
        <f>COUNTIFS($D$6:$D$299,"TG102E",$H$6:$H$299,"*Lô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28" t="e">
        <f>COUNTIF(#REF!,"*GSM*")</f>
        <v>#REF!</v>
      </c>
      <c r="U47" s="3" t="s">
        <v>57</v>
      </c>
      <c r="V47" s="3">
        <f>COUNTIFS($D$6:$D$299,"ACT-01",$H$6:$H$299,"*Lô 3-20*")</f>
        <v>0</v>
      </c>
      <c r="W47" s="3">
        <f>COUNTIFS($D$6:$D$299,"ACT-01",$H$6:$H$299,"*Lô 1-21*")</f>
        <v>0</v>
      </c>
      <c r="X47" s="3">
        <f>COUNTIFS($D$6:$D$299,"ACT-01",$H$6:$H$299,"*Lô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/>
      <c r="U48" s="35"/>
      <c r="V48" s="35"/>
      <c r="W48" s="35"/>
      <c r="X48" s="26"/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25"/>
      <c r="I49" s="43"/>
      <c r="J49" s="25"/>
      <c r="K49" s="33"/>
      <c r="L49" s="33"/>
      <c r="M49" s="33"/>
      <c r="N49" s="1"/>
      <c r="O49" s="1"/>
      <c r="P49" s="33"/>
      <c r="Q49" s="1"/>
      <c r="R49" s="2"/>
      <c r="S49" s="22"/>
      <c r="T49" s="28"/>
      <c r="U49" s="35"/>
      <c r="V49" s="35"/>
      <c r="W49" s="35"/>
      <c r="X49" s="26"/>
    </row>
    <row r="50" spans="1:24" ht="18" customHeight="1" x14ac:dyDescent="0.25">
      <c r="A50" s="3">
        <v>45</v>
      </c>
      <c r="B50" s="30"/>
      <c r="C50" s="30"/>
      <c r="D50" s="31"/>
      <c r="E50" s="32"/>
      <c r="F50" s="39"/>
      <c r="G50" s="31"/>
      <c r="H50" s="1"/>
      <c r="I50" s="43"/>
      <c r="J50" s="1"/>
      <c r="K50" s="33"/>
      <c r="L50" s="33"/>
      <c r="M50" s="33"/>
      <c r="N50" s="1"/>
      <c r="O50" s="1"/>
      <c r="P50" s="33"/>
      <c r="Q50" s="1"/>
      <c r="R50" s="2"/>
      <c r="S50" s="3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26"/>
      <c r="I51" s="43"/>
      <c r="J51" s="26"/>
      <c r="K51" s="33"/>
      <c r="L51" s="33"/>
      <c r="M51" s="33"/>
      <c r="N51" s="1"/>
      <c r="O51" s="1"/>
      <c r="P51" s="33"/>
      <c r="Q51" s="1"/>
      <c r="R51" s="2"/>
      <c r="S51" s="26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9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U55" s="66"/>
      <c r="V55" s="66"/>
      <c r="W55" s="6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6"/>
      <c r="V56" s="66"/>
      <c r="W56" s="66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</row>
    <row r="58" spans="1:24" ht="18" customHeight="1" x14ac:dyDescent="0.25">
      <c r="A58" s="3">
        <v>53</v>
      </c>
      <c r="B58" s="30"/>
      <c r="C58" s="30"/>
      <c r="D58" s="31"/>
      <c r="E58" s="32"/>
      <c r="F58" s="31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26"/>
      <c r="D60" s="26"/>
      <c r="E60" s="26"/>
      <c r="F60" s="26"/>
      <c r="G60" s="26"/>
      <c r="H60" s="26"/>
      <c r="I60" s="44"/>
      <c r="J60" s="26"/>
      <c r="K60" s="33" t="s">
        <v>61</v>
      </c>
      <c r="L60" s="33"/>
      <c r="M60" s="26"/>
      <c r="N60" s="26"/>
      <c r="O60" s="26"/>
      <c r="P60" s="26"/>
      <c r="Q60" s="26"/>
      <c r="R60" s="26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61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61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61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61</v>
      </c>
      <c r="L64" s="33"/>
      <c r="M64" s="26"/>
      <c r="N64" s="26"/>
      <c r="O64" s="26"/>
      <c r="P64" s="26"/>
      <c r="Q64" s="26"/>
      <c r="R64" s="26"/>
      <c r="S64" s="26"/>
    </row>
    <row r="65" spans="1:1" ht="18" customHeight="1" x14ac:dyDescent="0.25">
      <c r="A65" s="3">
        <v>60</v>
      </c>
    </row>
    <row r="66" spans="1:1" ht="18" customHeight="1" x14ac:dyDescent="0.25">
      <c r="A66" s="3">
        <v>61</v>
      </c>
    </row>
    <row r="67" spans="1:1" ht="18" customHeight="1" x14ac:dyDescent="0.25">
      <c r="A67" s="3">
        <v>62</v>
      </c>
    </row>
    <row r="68" spans="1:1" ht="18" customHeight="1" x14ac:dyDescent="0.25">
      <c r="A68" s="3">
        <v>63</v>
      </c>
    </row>
    <row r="69" spans="1:1" ht="18" customHeight="1" x14ac:dyDescent="0.25">
      <c r="A69" s="3">
        <v>64</v>
      </c>
    </row>
    <row r="70" spans="1:1" ht="18" customHeight="1" x14ac:dyDescent="0.25">
      <c r="A70" s="3">
        <v>65</v>
      </c>
    </row>
    <row r="71" spans="1:1" ht="18" customHeight="1" x14ac:dyDescent="0.25">
      <c r="A71" s="3">
        <v>66</v>
      </c>
    </row>
    <row r="72" spans="1:1" ht="18" customHeight="1" x14ac:dyDescent="0.25">
      <c r="A72" s="3">
        <v>67</v>
      </c>
    </row>
    <row r="73" spans="1:1" ht="18" customHeight="1" x14ac:dyDescent="0.25">
      <c r="A73" s="3">
        <v>68</v>
      </c>
    </row>
    <row r="74" spans="1:1" ht="18" customHeight="1" x14ac:dyDescent="0.25">
      <c r="A74" s="3">
        <v>69</v>
      </c>
    </row>
    <row r="75" spans="1:1" ht="18" customHeight="1" x14ac:dyDescent="0.25">
      <c r="A75" s="3">
        <v>70</v>
      </c>
    </row>
    <row r="76" spans="1:1" ht="18" customHeight="1" x14ac:dyDescent="0.25">
      <c r="A76" s="3">
        <v>71</v>
      </c>
    </row>
    <row r="77" spans="1:1" ht="18" customHeight="1" x14ac:dyDescent="0.25">
      <c r="A77" s="3">
        <v>72</v>
      </c>
    </row>
    <row r="78" spans="1:1" ht="18" customHeight="1" x14ac:dyDescent="0.25">
      <c r="A78" s="3">
        <v>73</v>
      </c>
    </row>
    <row r="79" spans="1:1" ht="18" customHeight="1" x14ac:dyDescent="0.25">
      <c r="A79" s="3">
        <v>74</v>
      </c>
    </row>
    <row r="80" spans="1:1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88</v>
      </c>
    </row>
    <row r="93" spans="1:1" ht="18" customHeight="1" x14ac:dyDescent="0.25">
      <c r="A93" s="3">
        <v>89</v>
      </c>
    </row>
    <row r="94" spans="1:1" ht="18" customHeight="1" x14ac:dyDescent="0.25">
      <c r="A94" s="3">
        <v>90</v>
      </c>
    </row>
    <row r="95" spans="1:1" ht="18" customHeight="1" x14ac:dyDescent="0.25">
      <c r="A95" s="3">
        <v>91</v>
      </c>
    </row>
    <row r="96" spans="1:1" ht="18" customHeight="1" x14ac:dyDescent="0.25">
      <c r="A96" s="3">
        <v>92</v>
      </c>
    </row>
    <row r="97" spans="1:1" ht="18" customHeight="1" x14ac:dyDescent="0.25">
      <c r="A97" s="3">
        <v>93</v>
      </c>
    </row>
    <row r="98" spans="1:1" ht="18" customHeight="1" x14ac:dyDescent="0.25">
      <c r="A98" s="3">
        <v>94</v>
      </c>
    </row>
    <row r="99" spans="1:1" ht="18" customHeight="1" x14ac:dyDescent="0.25">
      <c r="A99" s="3">
        <v>95</v>
      </c>
    </row>
    <row r="100" spans="1:1" ht="18" customHeight="1" x14ac:dyDescent="0.25">
      <c r="A100" s="3">
        <v>96</v>
      </c>
    </row>
    <row r="101" spans="1:1" ht="18" customHeight="1" x14ac:dyDescent="0.25">
      <c r="A101" s="3">
        <v>97</v>
      </c>
    </row>
    <row r="102" spans="1:1" ht="18" customHeight="1" x14ac:dyDescent="0.25">
      <c r="A102" s="3">
        <v>98</v>
      </c>
    </row>
    <row r="103" spans="1:1" ht="18" customHeight="1" x14ac:dyDescent="0.25">
      <c r="A103" s="3">
        <v>99</v>
      </c>
    </row>
    <row r="104" spans="1:1" ht="18" customHeight="1" x14ac:dyDescent="0.25">
      <c r="A104" s="3">
        <v>100</v>
      </c>
    </row>
    <row r="105" spans="1:1" ht="18" customHeight="1" x14ac:dyDescent="0.25">
      <c r="A105" s="3">
        <v>101</v>
      </c>
    </row>
    <row r="106" spans="1:1" ht="18" customHeight="1" x14ac:dyDescent="0.25">
      <c r="A106" s="3">
        <v>102</v>
      </c>
    </row>
    <row r="107" spans="1:1" ht="18" customHeight="1" x14ac:dyDescent="0.25">
      <c r="A107" s="3">
        <v>103</v>
      </c>
    </row>
    <row r="108" spans="1:1" ht="18" customHeight="1" x14ac:dyDescent="0.25">
      <c r="A108" s="3">
        <v>104</v>
      </c>
    </row>
    <row r="109" spans="1:1" ht="18" customHeight="1" x14ac:dyDescent="0.25">
      <c r="A109" s="3">
        <v>105</v>
      </c>
    </row>
    <row r="110" spans="1:1" ht="18" customHeight="1" x14ac:dyDescent="0.25">
      <c r="A110" s="3">
        <v>106</v>
      </c>
    </row>
    <row r="111" spans="1:1" ht="18" customHeight="1" x14ac:dyDescent="0.25">
      <c r="A111" s="3">
        <v>107</v>
      </c>
    </row>
    <row r="112" spans="1:1" ht="18" customHeight="1" x14ac:dyDescent="0.25">
      <c r="A112" s="3">
        <v>108</v>
      </c>
    </row>
    <row r="113" spans="1:1" ht="18" customHeight="1" x14ac:dyDescent="0.25">
      <c r="A113" s="3">
        <v>109</v>
      </c>
    </row>
    <row r="114" spans="1:1" ht="18" customHeight="1" x14ac:dyDescent="0.25">
      <c r="A114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0"/>
    <mergeCell ref="U11:U15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6"/>
      <c r="K5" s="34" t="s">
        <v>12</v>
      </c>
      <c r="L5" s="34" t="s">
        <v>13</v>
      </c>
      <c r="M5" s="74"/>
      <c r="N5" s="74"/>
      <c r="O5" s="76"/>
      <c r="P5" s="82"/>
      <c r="Q5" s="76"/>
      <c r="R5" s="76"/>
      <c r="S5" s="75"/>
      <c r="U5" s="76"/>
      <c r="V5" s="76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69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68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68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68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8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8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9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68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68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68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7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2023-04-07T08:10:28Z</dcterms:modified>
</cp:coreProperties>
</file>