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OneDrive\Máy tính\BaoCao\SX2021\"/>
    </mc:Choice>
  </mc:AlternateContent>
  <bookViews>
    <workbookView xWindow="-105" yWindow="-105" windowWidth="23250" windowHeight="12570"/>
  </bookViews>
  <sheets>
    <sheet name="LIST" sheetId="4" r:id="rId1"/>
    <sheet name="E4G" sheetId="2" r:id="rId2"/>
    <sheet name="MDVR 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E4G!$A$11:$K$65</definedName>
    <definedName name="_xlnm._FilterDatabase" localSheetId="0" hidden="1">LIST!$A$13:$U$145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4" l="1"/>
  <c r="N28" i="4"/>
  <c r="M27" i="4"/>
  <c r="M28" i="4"/>
  <c r="G135" i="4" l="1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3" i="4"/>
  <c r="G102" i="4"/>
  <c r="G101" i="4"/>
  <c r="G100" i="4"/>
  <c r="G99" i="4"/>
  <c r="G97" i="4"/>
  <c r="G96" i="4"/>
  <c r="G94" i="4"/>
  <c r="G93" i="4"/>
  <c r="G92" i="4"/>
  <c r="G91" i="4"/>
  <c r="G90" i="4"/>
  <c r="G89" i="4"/>
  <c r="G88" i="4"/>
  <c r="G87" i="4"/>
  <c r="G84" i="4"/>
  <c r="G83" i="4"/>
  <c r="G82" i="4"/>
  <c r="G80" i="4"/>
  <c r="G79" i="4"/>
  <c r="G77" i="4"/>
  <c r="G72" i="4"/>
  <c r="G71" i="4"/>
  <c r="G69" i="4"/>
  <c r="G66" i="4"/>
  <c r="G64" i="4"/>
  <c r="G63" i="4"/>
  <c r="G61" i="4"/>
  <c r="G60" i="4"/>
  <c r="G56" i="4"/>
  <c r="G53" i="4"/>
  <c r="G52" i="4"/>
  <c r="G50" i="4"/>
  <c r="G45" i="4"/>
  <c r="G27" i="4"/>
  <c r="G104" i="4"/>
  <c r="G78" i="4"/>
  <c r="G81" i="4"/>
  <c r="G85" i="4"/>
  <c r="G86" i="4"/>
  <c r="G95" i="4"/>
  <c r="G98" i="4"/>
  <c r="G54" i="4"/>
  <c r="G55" i="4"/>
  <c r="G57" i="4"/>
  <c r="G58" i="4"/>
  <c r="G59" i="4"/>
  <c r="G62" i="4"/>
  <c r="G65" i="4"/>
  <c r="G67" i="4"/>
  <c r="G68" i="4"/>
  <c r="G73" i="4"/>
  <c r="G74" i="4"/>
  <c r="G75" i="4"/>
  <c r="G76" i="4"/>
  <c r="G40" i="4"/>
  <c r="G41" i="4"/>
  <c r="G42" i="4"/>
  <c r="G43" i="4"/>
  <c r="G44" i="4"/>
  <c r="G46" i="4"/>
  <c r="G47" i="4"/>
  <c r="G48" i="4"/>
  <c r="G49" i="4"/>
  <c r="G51" i="4"/>
  <c r="G29" i="4"/>
  <c r="G30" i="4"/>
  <c r="G31" i="4"/>
  <c r="G32" i="4"/>
  <c r="G33" i="4"/>
  <c r="G34" i="4"/>
  <c r="G35" i="4"/>
  <c r="G36" i="4"/>
  <c r="G37" i="4"/>
  <c r="G38" i="4"/>
  <c r="G39" i="4"/>
  <c r="G17" i="4"/>
  <c r="G18" i="4"/>
  <c r="G19" i="4"/>
  <c r="G20" i="4"/>
  <c r="G21" i="4"/>
  <c r="G22" i="4"/>
  <c r="G23" i="4"/>
  <c r="G24" i="4"/>
  <c r="G25" i="4"/>
  <c r="G26" i="4"/>
  <c r="G16" i="4"/>
  <c r="M17" i="4" l="1"/>
  <c r="K145" i="4" l="1"/>
  <c r="L145" i="4"/>
  <c r="P142" i="4" l="1"/>
  <c r="P140" i="4"/>
  <c r="P135" i="4"/>
  <c r="N135" i="4" s="1"/>
  <c r="Q135" i="4" s="1"/>
  <c r="P137" i="4"/>
  <c r="N137" i="4" s="1"/>
  <c r="Q137" i="4" s="1"/>
  <c r="P138" i="4"/>
  <c r="P139" i="4"/>
  <c r="N139" i="4" s="1"/>
  <c r="Q139" i="4" s="1"/>
  <c r="P141" i="4"/>
  <c r="P143" i="4"/>
  <c r="P144" i="4"/>
  <c r="P134" i="4"/>
  <c r="M133" i="4"/>
  <c r="M134" i="4"/>
  <c r="M135" i="4"/>
  <c r="M137" i="4"/>
  <c r="M138" i="4"/>
  <c r="M139" i="4"/>
  <c r="M140" i="4"/>
  <c r="M141" i="4"/>
  <c r="M142" i="4"/>
  <c r="M143" i="4"/>
  <c r="M144" i="4"/>
  <c r="I109" i="3"/>
  <c r="I110" i="3"/>
  <c r="I111" i="3"/>
  <c r="I112" i="3"/>
  <c r="I113" i="3"/>
  <c r="I114" i="3"/>
  <c r="I115" i="3"/>
  <c r="I108" i="3"/>
  <c r="I107" i="3"/>
  <c r="I106" i="3"/>
  <c r="N144" i="4" l="1"/>
  <c r="Q144" i="4" s="1"/>
  <c r="N138" i="4"/>
  <c r="Q138" i="4" s="1"/>
  <c r="N143" i="4"/>
  <c r="Q143" i="4" s="1"/>
  <c r="N134" i="4"/>
  <c r="Q134" i="4" s="1"/>
  <c r="N141" i="4"/>
  <c r="Q141" i="4" s="1"/>
  <c r="N140" i="4"/>
  <c r="Q140" i="4" s="1"/>
  <c r="N142" i="4"/>
  <c r="Q142" i="4" s="1"/>
  <c r="A8" i="2"/>
  <c r="M18" i="4" l="1"/>
  <c r="M19" i="4"/>
  <c r="M20" i="4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6" i="4"/>
  <c r="O17" i="4"/>
  <c r="O18" i="4"/>
  <c r="O19" i="4"/>
  <c r="O20" i="4"/>
  <c r="O21" i="4"/>
  <c r="O22" i="4"/>
  <c r="O23" i="4"/>
  <c r="O24" i="4"/>
  <c r="O25" i="4"/>
  <c r="O26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6" i="4"/>
  <c r="O47" i="4"/>
  <c r="O48" i="4"/>
  <c r="O49" i="4"/>
  <c r="O51" i="4"/>
  <c r="O54" i="4"/>
  <c r="O55" i="4"/>
  <c r="O57" i="4"/>
  <c r="O58" i="4"/>
  <c r="O59" i="4"/>
  <c r="O62" i="4"/>
  <c r="O65" i="4"/>
  <c r="O67" i="4"/>
  <c r="O68" i="4"/>
  <c r="O73" i="4"/>
  <c r="O74" i="4"/>
  <c r="O75" i="4"/>
  <c r="O76" i="4"/>
  <c r="O78" i="4"/>
  <c r="O81" i="4"/>
  <c r="O85" i="4"/>
  <c r="O86" i="4"/>
  <c r="O95" i="4"/>
  <c r="O98" i="4"/>
  <c r="O104" i="4"/>
  <c r="O16" i="4"/>
  <c r="P39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N72" i="4" s="1"/>
  <c r="P73" i="4"/>
  <c r="P74" i="4"/>
  <c r="P75" i="4"/>
  <c r="P76" i="4"/>
  <c r="P77" i="4"/>
  <c r="P78" i="4"/>
  <c r="P79" i="4"/>
  <c r="P80" i="4"/>
  <c r="N80" i="4" s="1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N93" i="4" s="1"/>
  <c r="P94" i="4"/>
  <c r="P95" i="4"/>
  <c r="P96" i="4"/>
  <c r="P97" i="4"/>
  <c r="P98" i="4"/>
  <c r="P99" i="4"/>
  <c r="P100" i="4"/>
  <c r="N100" i="4" s="1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N128" i="4" s="1"/>
  <c r="Q128" i="4" s="1"/>
  <c r="P129" i="4"/>
  <c r="P130" i="4"/>
  <c r="P131" i="4"/>
  <c r="P132" i="4"/>
  <c r="P133" i="4"/>
  <c r="N133" i="4" s="1"/>
  <c r="J72" i="4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A9" i="3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N104" i="4" l="1"/>
  <c r="N85" i="4"/>
  <c r="Q85" i="4" s="1"/>
  <c r="N75" i="4"/>
  <c r="Q75" i="4" s="1"/>
  <c r="N67" i="4"/>
  <c r="Q67" i="4" s="1"/>
  <c r="N51" i="4"/>
  <c r="M72" i="4"/>
  <c r="M145" i="4" s="1"/>
  <c r="J145" i="4"/>
  <c r="N76" i="4"/>
  <c r="Q76" i="4" s="1"/>
  <c r="N68" i="4"/>
  <c r="N126" i="4"/>
  <c r="Q126" i="4" s="1"/>
  <c r="N114" i="4"/>
  <c r="Q114" i="4" s="1"/>
  <c r="N102" i="4"/>
  <c r="Q102" i="4" s="1"/>
  <c r="N90" i="4"/>
  <c r="Q90" i="4" s="1"/>
  <c r="N82" i="4"/>
  <c r="Q82" i="4" s="1"/>
  <c r="N70" i="4"/>
  <c r="Q70" i="4" s="1"/>
  <c r="N58" i="4"/>
  <c r="Q58" i="4" s="1"/>
  <c r="N46" i="4"/>
  <c r="Q46" i="4" s="1"/>
  <c r="N37" i="4"/>
  <c r="Q37" i="4" s="1"/>
  <c r="N29" i="4"/>
  <c r="Q29" i="4" s="1"/>
  <c r="N21" i="4"/>
  <c r="Q21" i="4" s="1"/>
  <c r="N129" i="4"/>
  <c r="Q129" i="4" s="1"/>
  <c r="N125" i="4"/>
  <c r="Q125" i="4" s="1"/>
  <c r="N121" i="4"/>
  <c r="Q121" i="4" s="1"/>
  <c r="N117" i="4"/>
  <c r="Q117" i="4" s="1"/>
  <c r="N113" i="4"/>
  <c r="Q113" i="4" s="1"/>
  <c r="N109" i="4"/>
  <c r="Q109" i="4" s="1"/>
  <c r="N105" i="4"/>
  <c r="Q105" i="4" s="1"/>
  <c r="N101" i="4"/>
  <c r="Q101" i="4" s="1"/>
  <c r="N97" i="4"/>
  <c r="Q97" i="4" s="1"/>
  <c r="N89" i="4"/>
  <c r="Q89" i="4" s="1"/>
  <c r="N77" i="4"/>
  <c r="Q77" i="4" s="1"/>
  <c r="N69" i="4"/>
  <c r="Q69" i="4" s="1"/>
  <c r="N61" i="4"/>
  <c r="Q61" i="4" s="1"/>
  <c r="N53" i="4"/>
  <c r="Q53" i="4" s="1"/>
  <c r="N45" i="4"/>
  <c r="Q45" i="4" s="1"/>
  <c r="N98" i="4"/>
  <c r="Q98" i="4" s="1"/>
  <c r="N81" i="4"/>
  <c r="Q81" i="4" s="1"/>
  <c r="N74" i="4"/>
  <c r="Q74" i="4" s="1"/>
  <c r="N65" i="4"/>
  <c r="Q65" i="4" s="1"/>
  <c r="N57" i="4"/>
  <c r="Q57" i="4" s="1"/>
  <c r="N49" i="4"/>
  <c r="Q49" i="4" s="1"/>
  <c r="N44" i="4"/>
  <c r="Q44" i="4" s="1"/>
  <c r="N40" i="4"/>
  <c r="Q40" i="4" s="1"/>
  <c r="N36" i="4"/>
  <c r="Q36" i="4" s="1"/>
  <c r="N32" i="4"/>
  <c r="Q32" i="4" s="1"/>
  <c r="Q28" i="4"/>
  <c r="N24" i="4"/>
  <c r="Q24" i="4" s="1"/>
  <c r="N20" i="4"/>
  <c r="Q20" i="4" s="1"/>
  <c r="N118" i="4"/>
  <c r="Q118" i="4" s="1"/>
  <c r="N106" i="4"/>
  <c r="Q106" i="4" s="1"/>
  <c r="N66" i="4"/>
  <c r="Q66" i="4" s="1"/>
  <c r="N50" i="4"/>
  <c r="Q50" i="4" s="1"/>
  <c r="N41" i="4"/>
  <c r="Q41" i="4" s="1"/>
  <c r="N33" i="4"/>
  <c r="Q33" i="4" s="1"/>
  <c r="N25" i="4"/>
  <c r="Q25" i="4" s="1"/>
  <c r="N17" i="4"/>
  <c r="Q17" i="4" s="1"/>
  <c r="N132" i="4"/>
  <c r="Q132" i="4" s="1"/>
  <c r="N124" i="4"/>
  <c r="Q124" i="4" s="1"/>
  <c r="N120" i="4"/>
  <c r="Q120" i="4" s="1"/>
  <c r="N116" i="4"/>
  <c r="Q116" i="4" s="1"/>
  <c r="N112" i="4"/>
  <c r="Q112" i="4" s="1"/>
  <c r="N108" i="4"/>
  <c r="Q108" i="4" s="1"/>
  <c r="N96" i="4"/>
  <c r="Q96" i="4" s="1"/>
  <c r="N92" i="4"/>
  <c r="Q92" i="4" s="1"/>
  <c r="N88" i="4"/>
  <c r="Q88" i="4" s="1"/>
  <c r="N84" i="4"/>
  <c r="Q84" i="4" s="1"/>
  <c r="N64" i="4"/>
  <c r="Q64" i="4" s="1"/>
  <c r="N60" i="4"/>
  <c r="Q60" i="4" s="1"/>
  <c r="N56" i="4"/>
  <c r="Q56" i="4" s="1"/>
  <c r="N52" i="4"/>
  <c r="Q52" i="4" s="1"/>
  <c r="P145" i="4"/>
  <c r="N95" i="4"/>
  <c r="Q95" i="4" s="1"/>
  <c r="N78" i="4"/>
  <c r="Q78" i="4" s="1"/>
  <c r="N73" i="4"/>
  <c r="N62" i="4"/>
  <c r="Q62" i="4" s="1"/>
  <c r="N55" i="4"/>
  <c r="Q55" i="4" s="1"/>
  <c r="N48" i="4"/>
  <c r="Q48" i="4" s="1"/>
  <c r="N43" i="4"/>
  <c r="Q43" i="4" s="1"/>
  <c r="N39" i="4"/>
  <c r="Q39" i="4" s="1"/>
  <c r="N35" i="4"/>
  <c r="Q35" i="4" s="1"/>
  <c r="N31" i="4"/>
  <c r="Q31" i="4" s="1"/>
  <c r="Q27" i="4"/>
  <c r="N23" i="4"/>
  <c r="Q23" i="4" s="1"/>
  <c r="N19" i="4"/>
  <c r="Q19" i="4" s="1"/>
  <c r="N130" i="4"/>
  <c r="Q130" i="4" s="1"/>
  <c r="N122" i="4"/>
  <c r="Q122" i="4" s="1"/>
  <c r="N110" i="4"/>
  <c r="Q110" i="4" s="1"/>
  <c r="N94" i="4"/>
  <c r="Q94" i="4" s="1"/>
  <c r="N131" i="4"/>
  <c r="Q131" i="4" s="1"/>
  <c r="N127" i="4"/>
  <c r="Q127" i="4" s="1"/>
  <c r="N123" i="4"/>
  <c r="Q123" i="4" s="1"/>
  <c r="N119" i="4"/>
  <c r="Q119" i="4" s="1"/>
  <c r="N115" i="4"/>
  <c r="Q115" i="4" s="1"/>
  <c r="N111" i="4"/>
  <c r="Q111" i="4" s="1"/>
  <c r="N107" i="4"/>
  <c r="Q107" i="4" s="1"/>
  <c r="N103" i="4"/>
  <c r="Q103" i="4" s="1"/>
  <c r="N99" i="4"/>
  <c r="Q99" i="4" s="1"/>
  <c r="N91" i="4"/>
  <c r="Q91" i="4" s="1"/>
  <c r="N87" i="4"/>
  <c r="Q87" i="4" s="1"/>
  <c r="N83" i="4"/>
  <c r="Q83" i="4" s="1"/>
  <c r="N79" i="4"/>
  <c r="Q79" i="4" s="1"/>
  <c r="N71" i="4"/>
  <c r="Q71" i="4" s="1"/>
  <c r="N63" i="4"/>
  <c r="Q63" i="4" s="1"/>
  <c r="O145" i="4"/>
  <c r="N16" i="4"/>
  <c r="N86" i="4"/>
  <c r="Q86" i="4" s="1"/>
  <c r="N59" i="4"/>
  <c r="Q59" i="4" s="1"/>
  <c r="N54" i="4"/>
  <c r="Q54" i="4" s="1"/>
  <c r="N47" i="4"/>
  <c r="Q47" i="4" s="1"/>
  <c r="N42" i="4"/>
  <c r="Q42" i="4" s="1"/>
  <c r="N38" i="4"/>
  <c r="Q38" i="4" s="1"/>
  <c r="N34" i="4"/>
  <c r="Q34" i="4" s="1"/>
  <c r="N30" i="4"/>
  <c r="Q30" i="4" s="1"/>
  <c r="N26" i="4"/>
  <c r="Q26" i="4" s="1"/>
  <c r="N22" i="4"/>
  <c r="Q22" i="4" s="1"/>
  <c r="N18" i="4"/>
  <c r="Q18" i="4" s="1"/>
  <c r="Q133" i="4"/>
  <c r="Q73" i="4"/>
  <c r="Q68" i="4"/>
  <c r="Q104" i="4"/>
  <c r="Q51" i="4"/>
  <c r="Q72" i="4"/>
  <c r="N145" i="4" l="1"/>
  <c r="Q16" i="4"/>
  <c r="Q145" i="4" s="1"/>
</calcChain>
</file>

<file path=xl/sharedStrings.xml><?xml version="1.0" encoding="utf-8"?>
<sst xmlns="http://schemas.openxmlformats.org/spreadsheetml/2006/main" count="1964" uniqueCount="752">
  <si>
    <t>Viet Nam Electronics and Telecommunications Technology JSC</t>
  </si>
  <si>
    <t>Tổng tồn kho: Kho VNET + Kho SMT</t>
  </si>
  <si>
    <t>Add: ​233-234, Block C6, Dai Kim urban area, Dai Kim ward, Hoang Mai district, Ha Noi city.</t>
  </si>
  <si>
    <t>Phone :    +84 4 36400767             Fax:  +84 4 36400767.</t>
  </si>
  <si>
    <t>Sản xuất: Tổng linh kiện</t>
  </si>
  <si>
    <t>Contact : info@vn-et.com</t>
  </si>
  <si>
    <t>Website: http://www.vnetgps.vn</t>
  </si>
  <si>
    <t>Components</t>
  </si>
  <si>
    <t>No</t>
  </si>
  <si>
    <t>Categories</t>
  </si>
  <si>
    <t>Name VNET</t>
  </si>
  <si>
    <t>Part Number (VNET)</t>
  </si>
  <si>
    <t>Part Number (Uni)</t>
  </si>
  <si>
    <t>Description</t>
  </si>
  <si>
    <t>Unit</t>
  </si>
  <si>
    <t>% Hao hụt</t>
  </si>
  <si>
    <t>Tồn kho VNET</t>
  </si>
  <si>
    <t>Tồn kho (đang trên dg về or gia công chưa về )</t>
  </si>
  <si>
    <t>Tổng tồn</t>
  </si>
  <si>
    <t>Sản xuất</t>
  </si>
  <si>
    <t>E4G</t>
  </si>
  <si>
    <t>RV102</t>
  </si>
  <si>
    <t>Order</t>
  </si>
  <si>
    <t>Chưa về</t>
  </si>
  <si>
    <t>SMT</t>
  </si>
  <si>
    <t>VT_CAP_C0402 18pF</t>
  </si>
  <si>
    <t>18pF</t>
  </si>
  <si>
    <t>CC0402FRNPO9BN180</t>
  </si>
  <si>
    <t>CAP CER 18PF 50V C0G/NPO 0402</t>
  </si>
  <si>
    <t>pcs</t>
  </si>
  <si>
    <t>VT_CAP_C0402 36pF</t>
  </si>
  <si>
    <t>36pF</t>
  </si>
  <si>
    <t>CC0402JRNPO9BN360</t>
  </si>
  <si>
    <t>CAP CER 36PF 50V C0G/NPO 0402</t>
  </si>
  <si>
    <t>VT_CAP_C0402 56pF</t>
  </si>
  <si>
    <t>56pF</t>
  </si>
  <si>
    <t>CC0402JRNPO9BN560</t>
  </si>
  <si>
    <t>CAP CER 56PF 50V C0G/NPO 0402</t>
  </si>
  <si>
    <t>VT_CAP_C0402 470pF</t>
  </si>
  <si>
    <t>470pF</t>
  </si>
  <si>
    <t>CL05B471JB5NNNC</t>
  </si>
  <si>
    <t>CAP CER 470PF 50V X7R 0402</t>
  </si>
  <si>
    <t>VT_CAP_C0402 0.1uF</t>
  </si>
  <si>
    <t>0.1uF</t>
  </si>
  <si>
    <t>CC0402KRX5R5BB104</t>
  </si>
  <si>
    <t>CAP CER 0.1UF 6.3V X5R 0402</t>
  </si>
  <si>
    <t>VT_CAP_C0402 4.7uF</t>
  </si>
  <si>
    <t>4.7uF</t>
  </si>
  <si>
    <t>CC0402KRX5R5BB475</t>
  </si>
  <si>
    <t>CAP CER 4.7UF 6.3V X5R 0402</t>
  </si>
  <si>
    <t>VT_CAP_C0402 10uF</t>
  </si>
  <si>
    <t>10uF</t>
  </si>
  <si>
    <t>GRM155C80J106ME11D</t>
  </si>
  <si>
    <t>CAP CER 10UF 6.3V X6S 0402</t>
  </si>
  <si>
    <t>VT_CAP_C1210 3.3uF 100V</t>
  </si>
  <si>
    <t>3.3uF/100V</t>
  </si>
  <si>
    <t>C3225X7S2A335M200AB</t>
  </si>
  <si>
    <t>CAP CER 3.3UF 100V X7S 1210</t>
  </si>
  <si>
    <t>VT_CAP TAN 100uF 6.3V</t>
  </si>
  <si>
    <t>107B</t>
  </si>
  <si>
    <t>T491B107K006AT</t>
  </si>
  <si>
    <t>CAP TANT 100UF 6.3V 10% 1411</t>
  </si>
  <si>
    <t>VT_CAP TAN 220uF 6.3V</t>
  </si>
  <si>
    <t>220uF/6.3V</t>
  </si>
  <si>
    <t>T520B227M006ATE035</t>
  </si>
  <si>
    <t>CAP TANT POLY 220UF 6.3V 3528</t>
  </si>
  <si>
    <t>VT_DIODE_PMEG6020ER</t>
  </si>
  <si>
    <t>60V 2A</t>
  </si>
  <si>
    <t>PMEG6020ER,115</t>
  </si>
  <si>
    <t>DIODE SCHOTTKY 60V 2A SOD123W</t>
  </si>
  <si>
    <t>VT_DIODE_ SMAJ5.0A</t>
  </si>
  <si>
    <t>SMAJ5.0A</t>
  </si>
  <si>
    <t>TVS DIODE 5VWM 9.2VC SMA</t>
  </si>
  <si>
    <t>VT_DIODE_ SMCJ45A</t>
  </si>
  <si>
    <t>SMCJ45A</t>
  </si>
  <si>
    <t>SMCJ45A-E3/57T</t>
  </si>
  <si>
    <t>TVS DIODE 45V 72.7V DO214AB</t>
  </si>
  <si>
    <t>VT_DIODE_1N4148WS-7-F</t>
  </si>
  <si>
    <t>1N4148WS-7-F</t>
  </si>
  <si>
    <t>DIODE GEN PURP 75V 150MA SOD323</t>
  </si>
  <si>
    <t>VT_LED_0603 RED</t>
  </si>
  <si>
    <t>RED</t>
  </si>
  <si>
    <t>QTLP601CRTR</t>
  </si>
  <si>
    <t>LED RED CLEAR 0603 SMD</t>
  </si>
  <si>
    <t>VT_LED_0603 BLUE</t>
  </si>
  <si>
    <t>BLUE</t>
  </si>
  <si>
    <t>QTLP601CEBTR</t>
  </si>
  <si>
    <t>LED BLUE CLEAR 0603 SMD</t>
  </si>
  <si>
    <t>VT_Fuse_60V - 550mA</t>
  </si>
  <si>
    <t>60V-550mA</t>
  </si>
  <si>
    <t>MF-SMDF050-2</t>
  </si>
  <si>
    <t>PTC Resettable Fuse 60V 550mA</t>
  </si>
  <si>
    <t>VT_IND_0402 33R/3A</t>
  </si>
  <si>
    <t>33R/3A</t>
  </si>
  <si>
    <t>BLM15PX330SN1D</t>
  </si>
  <si>
    <t>FERRITE BEAD 33 OHM 0402 1LN</t>
  </si>
  <si>
    <t>VT_IND_33uH/1.5A</t>
  </si>
  <si>
    <t>33uH, 1.5A</t>
  </si>
  <si>
    <t>SWPA6028S330MT</t>
  </si>
  <si>
    <t>FIXED IND 33UH 1.5A 286 MOHM SMD</t>
  </si>
  <si>
    <t>VT_IND_0402 6.8nH</t>
  </si>
  <si>
    <t>6.8nH</t>
  </si>
  <si>
    <t>HK10056N8J-T</t>
  </si>
  <si>
    <t>FIXED IND 6.8NH 430MA 250 MOHM</t>
  </si>
  <si>
    <t>VT_IND_0402 27nH</t>
  </si>
  <si>
    <t>27nH</t>
  </si>
  <si>
    <t>HK100527NJ-T</t>
  </si>
  <si>
    <t>FIXED IND 27NH 300MA 700 MOHM</t>
  </si>
  <si>
    <t>VT_IND_0603 10nH</t>
  </si>
  <si>
    <t>10nH</t>
  </si>
  <si>
    <t>HK160810NJ-T</t>
  </si>
  <si>
    <t>FIXED IND 10NH 300MA 260 MOHM</t>
  </si>
  <si>
    <t>VT_IND_0805 10nH</t>
  </si>
  <si>
    <t>74476010C</t>
  </si>
  <si>
    <t>FIXED IND 10NH 600MA 120 MOHM</t>
  </si>
  <si>
    <t>VT_IND_0805 15nH</t>
  </si>
  <si>
    <t>15nH</t>
  </si>
  <si>
    <t>74476015C</t>
  </si>
  <si>
    <t>FIXED IND 56NH 500MA 340 MOHM</t>
  </si>
  <si>
    <t>VT_IND_3225 1uH</t>
  </si>
  <si>
    <t>1uH</t>
  </si>
  <si>
    <t>LQH32PN1R0NNCL</t>
  </si>
  <si>
    <t>FIXED IND 1UH 2.5A 43.2 MOHM SMD</t>
  </si>
  <si>
    <t>A7670</t>
  </si>
  <si>
    <t>Dual-Band HSPA/WCDMA and Dual-Band GSM/GPRS/EDGE module in a SMT</t>
  </si>
  <si>
    <t>SIM68M</t>
  </si>
  <si>
    <t>VT_MOSFET_IRLML6402TRPBF, [NoParam]</t>
  </si>
  <si>
    <t>IRLML6402</t>
  </si>
  <si>
    <t>IRLML6402TRPBF</t>
  </si>
  <si>
    <t>MOSFET P-CH 30V 3.6A SOT-23-3</t>
  </si>
  <si>
    <t>VT_TRANSISTOR_DTC143Z</t>
  </si>
  <si>
    <t>DTC143Z</t>
  </si>
  <si>
    <t>DTC143ZKAT146</t>
  </si>
  <si>
    <t>TRANS PREBIAS NPN 200MW SMT3</t>
  </si>
  <si>
    <t>VT_TRANSISTOR_KST42</t>
  </si>
  <si>
    <t>KST42_NM</t>
  </si>
  <si>
    <t>KST42MTF</t>
  </si>
  <si>
    <t>TRANS NPN 300V 0.5A SOT23</t>
  </si>
  <si>
    <t>VT_RES_R0402 0R</t>
  </si>
  <si>
    <t>0R</t>
  </si>
  <si>
    <t>RC0402FR-070RL</t>
  </si>
  <si>
    <t>RES SMD 0 OHM JUMPER 1/16W 0402</t>
  </si>
  <si>
    <t>VT_RES_R0402 10R</t>
  </si>
  <si>
    <t>10R</t>
  </si>
  <si>
    <t>RC0402FR-0710RL</t>
  </si>
  <si>
    <t>RES SMD 10 OHM 1% 1/16W 0402</t>
  </si>
  <si>
    <t>VT_RES_R0402 22R</t>
  </si>
  <si>
    <t>22R</t>
  </si>
  <si>
    <t>RC0402FR-0722RL</t>
  </si>
  <si>
    <t>RES SMD 22 OHM 1% 1/16W 0402</t>
  </si>
  <si>
    <t>VT_RES_R0402 1K</t>
  </si>
  <si>
    <t>1K</t>
  </si>
  <si>
    <t>RC0402FR-071KL</t>
  </si>
  <si>
    <t>RES SMD 1K OHM 1% 1/16W 0402</t>
  </si>
  <si>
    <t>VT_RES_R0402 5.6K</t>
  </si>
  <si>
    <t>5.6K</t>
  </si>
  <si>
    <t>RC0402FR-075K6L</t>
  </si>
  <si>
    <t>RES SMD 5.6K OHM 1% 1/16W 0402</t>
  </si>
  <si>
    <t>VT_RES_R0402 10K</t>
  </si>
  <si>
    <t>10K</t>
  </si>
  <si>
    <t>RC0402FR-0710KL</t>
  </si>
  <si>
    <t>RES SMD 10K OHM 1% 1/16W 0402</t>
  </si>
  <si>
    <t>VT_RES_R0402 210K</t>
  </si>
  <si>
    <t>210K</t>
  </si>
  <si>
    <t>RC0402FR-07210KL</t>
  </si>
  <si>
    <t>RES SMD 210K OHM 1% 1/16W 0402</t>
  </si>
  <si>
    <t>VT_RES_R0402 470K</t>
  </si>
  <si>
    <t>470K</t>
  </si>
  <si>
    <t>RC0402FR-07470KL</t>
  </si>
  <si>
    <t>VT_RES_R0402 1M</t>
  </si>
  <si>
    <t>1M</t>
  </si>
  <si>
    <t>RC0402FR-071ML</t>
  </si>
  <si>
    <t>RES SMD 1M OHM 1% 1/16W 0402</t>
  </si>
  <si>
    <t>VT_IC_MP9486A</t>
  </si>
  <si>
    <t>MP9486A</t>
  </si>
  <si>
    <t>MP9486AGN-Z</t>
  </si>
  <si>
    <t>IC REG 100V INPT 3.5A SWITCH CUR</t>
  </si>
  <si>
    <t>VT_IC_BQ21040</t>
  </si>
  <si>
    <t>BQ21040</t>
  </si>
  <si>
    <t>BQ21040DBVT</t>
  </si>
  <si>
    <t>IC BAT CHG LI-ION 1 CELL SOT23-6</t>
  </si>
  <si>
    <t>VT_IC_TLV73333</t>
  </si>
  <si>
    <t>TLV73333PDBVR</t>
  </si>
  <si>
    <t>IC REG LINEAR 3.3V 300MA SOT23-5</t>
  </si>
  <si>
    <t>VT_IC_STM32F091CCU6</t>
  </si>
  <si>
    <t>STM32F091CCU6</t>
  </si>
  <si>
    <t>IC MCU 32BIT 256KB FLASH 48QFPN</t>
  </si>
  <si>
    <t>VT_IC_LIS3DSH</t>
  </si>
  <si>
    <t>LIS3DSHTR</t>
  </si>
  <si>
    <t>ACCEL 2-16G I2C/SPI 16LGA</t>
  </si>
  <si>
    <t>VT_IC_MEM 8M 02</t>
  </si>
  <si>
    <t>Flash 64Mbit</t>
  </si>
  <si>
    <t>S25FL164K0XMFI013</t>
  </si>
  <si>
    <t>IC FLASH 64MBIT CMOS SPI 8SOIC</t>
  </si>
  <si>
    <t>VT_IC_SN74AUP1T334</t>
  </si>
  <si>
    <t>SN74AUP1T34D</t>
  </si>
  <si>
    <t>SN74AUP1T34DCKR</t>
  </si>
  <si>
    <t>IC TRNSLTR UNIDIRECTIONAL SC70-5</t>
  </si>
  <si>
    <t>VT_IC_MAX2659</t>
  </si>
  <si>
    <t>MAX2659</t>
  </si>
  <si>
    <t>MAX2659ELT+T</t>
  </si>
  <si>
    <t>IC RF AMP GPS 1575.42MHZ 6UDFN</t>
  </si>
  <si>
    <t>VT_IC_SAW F6QA1G</t>
  </si>
  <si>
    <t>F6QA1G581M2QZ-J</t>
  </si>
  <si>
    <t>FILTER SAW 1.581GHZ 5SMD</t>
  </si>
  <si>
    <t>VT_IC_MAX3232IPW</t>
  </si>
  <si>
    <t>MB3232I</t>
  </si>
  <si>
    <t>MAX3232IPWR</t>
  </si>
  <si>
    <t>IC DRVR/RCVR MLTCH RS232 16TSSOP</t>
  </si>
  <si>
    <t>VT_ANT_GSM W3073</t>
  </si>
  <si>
    <t>W3073</t>
  </si>
  <si>
    <t>RF ANT 850MHZ/900MHZ CHIP SLD</t>
  </si>
  <si>
    <t>VT_ANT GPS 18x18mm</t>
  </si>
  <si>
    <t>18x18x4</t>
  </si>
  <si>
    <t>A18-4135920-AMT04</t>
  </si>
  <si>
    <t>18x18x4mm thick GPS Passive Antenna</t>
  </si>
  <si>
    <t>VT_CRYSTAL_SMD 8M 3225</t>
  </si>
  <si>
    <t>8MHz</t>
  </si>
  <si>
    <t>TZ3313B</t>
  </si>
  <si>
    <t>CRYSTAL 24.0000MHZ 10PF SMD</t>
  </si>
  <si>
    <t>VT_CONN_SIM MUP-C782</t>
  </si>
  <si>
    <t>Socket Nano SIM</t>
  </si>
  <si>
    <t>MUP - C782</t>
  </si>
  <si>
    <t>Socket Nano Sim 7pin (6+1)</t>
  </si>
  <si>
    <t>VT_CONN_ 2P  1.25mm</t>
  </si>
  <si>
    <t>2P - 1.25mm</t>
  </si>
  <si>
    <t>532610271</t>
  </si>
  <si>
    <t>CONN HEADER SMD R/A 2POS 1.25MM</t>
  </si>
  <si>
    <t>VT_CAP_C0402 10pF</t>
  </si>
  <si>
    <t>10pF</t>
  </si>
  <si>
    <t>CC0402FRNPO9BN100</t>
  </si>
  <si>
    <t>CAP CER 10PF 50V C0G/NPO 0402</t>
  </si>
  <si>
    <t>PCS</t>
  </si>
  <si>
    <t>VT_CAP_C0603 22uF</t>
  </si>
  <si>
    <t>22uF</t>
  </si>
  <si>
    <t>GRM188R60J226MEA0J</t>
  </si>
  <si>
    <t>CAP CER 22UF 6.3V X5R 0603</t>
  </si>
  <si>
    <t>VT_CAP TAN 330uF 10V</t>
  </si>
  <si>
    <t>330uF/10V</t>
  </si>
  <si>
    <t>TAJD337K010RNJ</t>
  </si>
  <si>
    <t>CAP TANT 330UF 10V 10% 2917</t>
  </si>
  <si>
    <t>VT_CAP POL1000uF/6.3V</t>
  </si>
  <si>
    <t>1000uF/6.3V</t>
  </si>
  <si>
    <t>CLA0915</t>
  </si>
  <si>
    <t>CAP POL 1000UF 20% 6.3V DIP</t>
  </si>
  <si>
    <t>VT_DIODE_B360A</t>
  </si>
  <si>
    <t>SS34</t>
  </si>
  <si>
    <t>B360A-13-F</t>
  </si>
  <si>
    <t>DIODE SCHOTTKY 60V 3A SMA</t>
  </si>
  <si>
    <t>NM</t>
  </si>
  <si>
    <t>VT_DIODE_1N4148W-7-F</t>
  </si>
  <si>
    <t>1N4148</t>
  </si>
  <si>
    <t>1N4148W-7-F</t>
  </si>
  <si>
    <t>DIODE GEN PURP 100V 300MA SOD123</t>
  </si>
  <si>
    <t>VT_DIODE_ EZJ-Z1V270GA</t>
  </si>
  <si>
    <t>Var 27V_NM</t>
  </si>
  <si>
    <t>EZJ-Z1V270GA</t>
  </si>
  <si>
    <t>VARISTOR 27V 20A 0603</t>
  </si>
  <si>
    <t>Var 27V</t>
  </si>
  <si>
    <t>VT_DIODE_ LXES15AAA1-153</t>
  </si>
  <si>
    <t>TVS 4V</t>
  </si>
  <si>
    <t>LXES15AAA1-153</t>
  </si>
  <si>
    <t>TVS DIODE 4V 1005</t>
  </si>
  <si>
    <t>VT_LED_3mm_2x3 GR</t>
  </si>
  <si>
    <t>G/R</t>
  </si>
  <si>
    <t>5530121F</t>
  </si>
  <si>
    <t>LED 2HI 3MM GREEN OVER RED PCMNT</t>
  </si>
  <si>
    <t>VT_Fuse_60V - 1.1A</t>
  </si>
  <si>
    <t>60V-1.1A</t>
  </si>
  <si>
    <t>2920L110/60MR</t>
  </si>
  <si>
    <t>PTC RESET FUSE 60V 1.1A 2920</t>
  </si>
  <si>
    <t>VT_IND_33uH/5A</t>
  </si>
  <si>
    <t>33uH/5A</t>
  </si>
  <si>
    <t>ETQ-P5M330YFC</t>
  </si>
  <si>
    <t>FIXED IND 33UH 5A 75.4 MOHM SMD</t>
  </si>
  <si>
    <t>33R/3A_NM</t>
  </si>
  <si>
    <t>VT_Module_L76-L</t>
  </si>
  <si>
    <t>L76-L</t>
  </si>
  <si>
    <t>L76 is series the smallest GNSS modules</t>
  </si>
  <si>
    <t>VT_Module_A7670E</t>
  </si>
  <si>
    <t>A7670E</t>
  </si>
  <si>
    <t>VT_MOSFET_IRLML6402TRPBF</t>
  </si>
  <si>
    <t>VT_TRANSISTOR_J3S9013</t>
  </si>
  <si>
    <t>S9013</t>
  </si>
  <si>
    <t>TRANS NPN 50V 0.15A</t>
  </si>
  <si>
    <t>VT_RES_R0402 24.9R</t>
  </si>
  <si>
    <t>24.9R</t>
  </si>
  <si>
    <t>RC0402FR-0724R9L</t>
  </si>
  <si>
    <t>RES SMD 24.9 OHM 1% 1/16W 0402</t>
  </si>
  <si>
    <t>VT_RES_R0402 75R</t>
  </si>
  <si>
    <t>75R</t>
  </si>
  <si>
    <t>RC0402FR-0775RL</t>
  </si>
  <si>
    <t>RES SMD 75 OHM 1% 1/16W 0402</t>
  </si>
  <si>
    <t>VT_RES_R0402 649R</t>
  </si>
  <si>
    <t>649R</t>
  </si>
  <si>
    <t>RC0402FR-07649RL</t>
  </si>
  <si>
    <t>RES SMD 649 OHM 1% 1/16W 0402</t>
  </si>
  <si>
    <t>VT_RES_R0402 2.2K</t>
  </si>
  <si>
    <t>2.2K</t>
  </si>
  <si>
    <t>RC0402FR-072K2L</t>
  </si>
  <si>
    <t>RES SMD 2.2K OHM 1% 1/16W 0402</t>
  </si>
  <si>
    <t>VT_RES_R0402 3K</t>
  </si>
  <si>
    <t>3K</t>
  </si>
  <si>
    <t>RC0402FR-073KL</t>
  </si>
  <si>
    <t>RES SMD 3K OHM 1% 1/16W 0402</t>
  </si>
  <si>
    <t>VT_RES_R0402 3.3K</t>
  </si>
  <si>
    <t>3.3K</t>
  </si>
  <si>
    <t>RC0402FR-073K3L</t>
  </si>
  <si>
    <t>RES SMD 3.3K OHM 1% 1/16W 0402</t>
  </si>
  <si>
    <t>VT_RES_R0402 20K</t>
  </si>
  <si>
    <t>20K</t>
  </si>
  <si>
    <t>RC0402FR-0720KL</t>
  </si>
  <si>
    <t>RES SMD 20K OHM 1% 1/16W 0402</t>
  </si>
  <si>
    <t>VT_RES_R0402 27K</t>
  </si>
  <si>
    <t>27k</t>
  </si>
  <si>
    <t>RC0402FR-0727KL</t>
  </si>
  <si>
    <t>RES SMD 27K OHM 1% 1/16W 0402</t>
  </si>
  <si>
    <t>VT_RES_R0402 34.8K</t>
  </si>
  <si>
    <t>34.8K</t>
  </si>
  <si>
    <t>RC0402FR-0734K8L</t>
  </si>
  <si>
    <t>RES SMD 34.8K OHM 1% 1/16W 0402</t>
  </si>
  <si>
    <t>VT_RES_R0402 47K</t>
  </si>
  <si>
    <t>47K</t>
  </si>
  <si>
    <t>RC0402FR-0747KL</t>
  </si>
  <si>
    <t>RES SMD 47K OHM 1% 1/16W 0402</t>
  </si>
  <si>
    <t>VT_RES_R0402 113K</t>
  </si>
  <si>
    <t>113K</t>
  </si>
  <si>
    <t>RC0402FR-07113KL</t>
  </si>
  <si>
    <t>RES SMD 113K OHM 1% 1/16W 0402</t>
  </si>
  <si>
    <t>VT_RES_R0402 200K</t>
  </si>
  <si>
    <t>200K</t>
  </si>
  <si>
    <t>RC0402FR-07200KL</t>
  </si>
  <si>
    <t>RES SMD 200K OHM 1% 1/16W 0402</t>
  </si>
  <si>
    <t>VT_RES_R0402 255K</t>
  </si>
  <si>
    <t>255K</t>
  </si>
  <si>
    <t>RC0402FR-07255KL</t>
  </si>
  <si>
    <t>RES SMD 255K OHM 1% 1/16W 0402</t>
  </si>
  <si>
    <t>VT_RES_R0402 510K</t>
  </si>
  <si>
    <t>510K</t>
  </si>
  <si>
    <t>RC0402FR-07510KL</t>
  </si>
  <si>
    <t>RES SMD 510K OHM 1% 1/16W 0402</t>
  </si>
  <si>
    <t>VT_SWITCH_DSHP01</t>
  </si>
  <si>
    <t>DHN-01</t>
  </si>
  <si>
    <t>DSHP01TSGER</t>
  </si>
  <si>
    <t>Switch 1Bit</t>
  </si>
  <si>
    <t>VT_SWITCH_ 3x6x2.5</t>
  </si>
  <si>
    <t>SMD</t>
  </si>
  <si>
    <t>3x6x2.5mm</t>
  </si>
  <si>
    <t>Switch SMD 3x6x2.5mm</t>
  </si>
  <si>
    <t>VT_IC_MP2153</t>
  </si>
  <si>
    <t>MP2153GTF-Z</t>
  </si>
  <si>
    <t>IC REG 2.5-5.5V 3A SYNCH 1.1MHZ</t>
  </si>
  <si>
    <t>VT_Module RP6Q</t>
  </si>
  <si>
    <t>RP6Q</t>
  </si>
  <si>
    <t>SoM imx6Q core board</t>
  </si>
  <si>
    <t>VT_IC_TXS0104EPWR</t>
  </si>
  <si>
    <t>TXS0104</t>
  </si>
  <si>
    <t>TXS0104EPWR</t>
  </si>
  <si>
    <t>IC TRNSLTR BIDIRECTIONAL 14TSSOP</t>
  </si>
  <si>
    <t>VT_IC_CY7C65634-28LTXC</t>
  </si>
  <si>
    <t>CY7C65634-28LTXC</t>
  </si>
  <si>
    <t>CY7C65632-28LTXCT</t>
  </si>
  <si>
    <t>IC USB HUB CTRLR 2PORT LP 28QFN</t>
  </si>
  <si>
    <t>VT_IC_TP2854</t>
  </si>
  <si>
    <t>TP2854LA</t>
  </si>
  <si>
    <t>IC VIDEO DECODER SD/HD 68-QFN</t>
  </si>
  <si>
    <t>VT_DIODE_SMF05CT1G</t>
  </si>
  <si>
    <t>SMF05CT1G</t>
  </si>
  <si>
    <t>TVS DIODE 5VWM 12.5VC SC88</t>
  </si>
  <si>
    <t>VT_IC_TPS2069</t>
  </si>
  <si>
    <t>TPS2069CDBVR</t>
  </si>
  <si>
    <t>IC PWR SWITCH N-CHAN 1:1 SOT23-5</t>
  </si>
  <si>
    <t>VT_IC_TPD12S521DBTR</t>
  </si>
  <si>
    <t>TPD12S521DB</t>
  </si>
  <si>
    <t>TPD12S521DBTR</t>
  </si>
  <si>
    <t>IC INTERFACE SPECIALIZED 38TSSOP</t>
  </si>
  <si>
    <t>VT_CONN_USB A SMD R/A</t>
  </si>
  <si>
    <t>USB-A1SSW6</t>
  </si>
  <si>
    <t>CONN RCPT USB2.0 TYPEA 4POS R/A</t>
  </si>
  <si>
    <t>VT_CRYSTAL_SMD 12M 3225</t>
  </si>
  <si>
    <t>12MHz</t>
  </si>
  <si>
    <t>ECS-120-12-33-AGN-TR</t>
  </si>
  <si>
    <t>CRYSTAL 12MHZ 12PF SMD</t>
  </si>
  <si>
    <t>VT_CRYSTAL_27MHz 3225</t>
  </si>
  <si>
    <t>27MHz</t>
  </si>
  <si>
    <t>FA-238 27.0000MA30X-AG5</t>
  </si>
  <si>
    <t>CRYSTAL 27.0000MHZ 7PF SMD</t>
  </si>
  <si>
    <t>VT_CONN_ MX2.5 2*4P</t>
  </si>
  <si>
    <t>1054051108</t>
  </si>
  <si>
    <t>CONN HEADER SMD R/A 8POS 2.5MM</t>
  </si>
  <si>
    <t>VT_CONN_MK5P SMD</t>
  </si>
  <si>
    <t>Micro USB  SMD</t>
  </si>
  <si>
    <t>0473460001</t>
  </si>
  <si>
    <t>MicroUSB-B-SMT</t>
  </si>
  <si>
    <t>VT_CONN_BNC-KWE</t>
  </si>
  <si>
    <t>BNC-KWE</t>
  </si>
  <si>
    <t>BNC-KWE-Q9</t>
  </si>
  <si>
    <t>CONN BNC JACK R/A 50 OHM PCB</t>
  </si>
  <si>
    <t>VT_CONN_SMA-KWE-11</t>
  </si>
  <si>
    <t>SMA-KWE-11</t>
  </si>
  <si>
    <t>SMA R/A, Length 17mm</t>
  </si>
  <si>
    <t>VT_CONN_Micro SIM 2</t>
  </si>
  <si>
    <t>MUP-C792</t>
  </si>
  <si>
    <t>MUP-C792-3</t>
  </si>
  <si>
    <t>Socket Micro Sim 6pin (6+1)</t>
  </si>
  <si>
    <t>VT_CONN_MUP-M614</t>
  </si>
  <si>
    <t>Micro SD Card</t>
  </si>
  <si>
    <t>MUP-M614</t>
  </si>
  <si>
    <t>Socket Micro SD Card</t>
  </si>
  <si>
    <t>VT_CONN_HDMI MINI TE</t>
  </si>
  <si>
    <t>HDMI MINI</t>
  </si>
  <si>
    <t>2013978-2</t>
  </si>
  <si>
    <t>CONN RCPT MINI HDMI 19POS SMD RA</t>
  </si>
  <si>
    <t>VT_Buzzer 3V 9mm</t>
  </si>
  <si>
    <t>3V 9mm</t>
  </si>
  <si>
    <t>TMB09A03</t>
  </si>
  <si>
    <t>Buzzer 9*6mm (D*h)</t>
  </si>
  <si>
    <t>VT_PCB VR102</t>
  </si>
  <si>
    <t>FR4 - 4layer 120x76mm</t>
  </si>
  <si>
    <t>HH_ANT_4G 2.4m</t>
  </si>
  <si>
    <t>Antenna 4G-LTE external length 2.4m</t>
  </si>
  <si>
    <t>HH_ANT_GPS 2.4m</t>
  </si>
  <si>
    <t>Antenna GPS active length 2.4m</t>
  </si>
  <si>
    <t>HH_MODULE_BALUN</t>
  </si>
  <si>
    <t>Balun</t>
  </si>
  <si>
    <t>Balun for camera analog</t>
  </si>
  <si>
    <t>VT_HEATSINK_NB</t>
  </si>
  <si>
    <t>Northbridge Chipset 38*10*38mm</t>
  </si>
  <si>
    <t>VT_HEATSINK_SN10*10</t>
  </si>
  <si>
    <t>Tấm tản nhiệt silicone 10*10mm</t>
  </si>
  <si>
    <t>VT_USB_AUDIO</t>
  </si>
  <si>
    <t>USB Audio</t>
  </si>
  <si>
    <t>VT_MICROPHONE</t>
  </si>
  <si>
    <t>Microphone kéo dài dạng jack 3.5 3 ngấn 2m</t>
  </si>
  <si>
    <t>VT_Vỏ hộp_BA3</t>
  </si>
  <si>
    <t>HH_Bó dây_VR102</t>
  </si>
  <si>
    <t>VT_phụ kiện_Túi nilon chống sốc</t>
  </si>
  <si>
    <t>VT_DECAL_VR102</t>
  </si>
  <si>
    <t>VT_phụ kiện_IMEI VR102</t>
  </si>
  <si>
    <t>HH_PHỤ KIỆN_RFID Card</t>
  </si>
  <si>
    <t>HH_CAMERA_HKHDTVI720P</t>
  </si>
  <si>
    <t>DS-2CE56C0T-IRP</t>
  </si>
  <si>
    <t>Camera HDTVI HIKVISION DS-2CE56C0T-IRP</t>
  </si>
  <si>
    <t>BOM for Tracker Mini E4G</t>
  </si>
  <si>
    <t xml:space="preserve">Số lượng cần sản xuất </t>
  </si>
  <si>
    <t>Package</t>
  </si>
  <si>
    <t>Brand</t>
  </si>
  <si>
    <t>Quantity/PCB</t>
  </si>
  <si>
    <t>Quantity</t>
  </si>
  <si>
    <t>Note</t>
  </si>
  <si>
    <t>0402 - C</t>
  </si>
  <si>
    <t>Yageo</t>
  </si>
  <si>
    <t>C6, C22, C23, C34</t>
  </si>
  <si>
    <t>C35</t>
  </si>
  <si>
    <t>C5</t>
  </si>
  <si>
    <t>Samsung</t>
  </si>
  <si>
    <t>C36</t>
  </si>
  <si>
    <t>C1, C3, C4, C12, C14, C15, C16, C17, C18, C19, C20, C21, C24, C25, C27, C30, C31, C33, C39, C40, C41, C42, C43, C44</t>
  </si>
  <si>
    <t>C32</t>
  </si>
  <si>
    <t>Murata Electronics</t>
  </si>
  <si>
    <t>C9, C10, C11</t>
  </si>
  <si>
    <t>1210 - C</t>
  </si>
  <si>
    <t>TDK Corporation</t>
  </si>
  <si>
    <t>C7</t>
  </si>
  <si>
    <t>3528 - TANTALUM</t>
  </si>
  <si>
    <t>Kemet</t>
  </si>
  <si>
    <t>C26</t>
  </si>
  <si>
    <t>C2, C8, C13</t>
  </si>
  <si>
    <t>SOD-123</t>
  </si>
  <si>
    <t>NXP</t>
  </si>
  <si>
    <t>D1, D4, D5, D6</t>
  </si>
  <si>
    <t>Diode - SMA</t>
  </si>
  <si>
    <t>Littelfuse Inc.</t>
  </si>
  <si>
    <t>D2</t>
  </si>
  <si>
    <t>DIODE - SMC</t>
  </si>
  <si>
    <t>Vishay</t>
  </si>
  <si>
    <t>D3</t>
  </si>
  <si>
    <t>SOD-323</t>
  </si>
  <si>
    <t>DIODES</t>
  </si>
  <si>
    <t>D9, D10</t>
  </si>
  <si>
    <t>LED - 0603 - R</t>
  </si>
  <si>
    <t>Everlight</t>
  </si>
  <si>
    <t>D7</t>
  </si>
  <si>
    <t>LED - 0603 - B</t>
  </si>
  <si>
    <t>D8</t>
  </si>
  <si>
    <t>2016 - Fuse</t>
  </si>
  <si>
    <t>Bourns Inc.</t>
  </si>
  <si>
    <t>F1</t>
  </si>
  <si>
    <t>0402 - L</t>
  </si>
  <si>
    <t>L3, L4</t>
  </si>
  <si>
    <t>INDUCTOR-5D28</t>
  </si>
  <si>
    <t>SunLord</t>
  </si>
  <si>
    <t>L2</t>
  </si>
  <si>
    <t>Taiyo Yuden</t>
  </si>
  <si>
    <t>L9</t>
  </si>
  <si>
    <t>L8</t>
  </si>
  <si>
    <t>0603 - L</t>
  </si>
  <si>
    <t>L5</t>
  </si>
  <si>
    <t>0805 - L</t>
  </si>
  <si>
    <t>Wurth</t>
  </si>
  <si>
    <t>L6</t>
  </si>
  <si>
    <t>L7</t>
  </si>
  <si>
    <t>1210 - L</t>
  </si>
  <si>
    <t>Murata</t>
  </si>
  <si>
    <t>L1</t>
  </si>
  <si>
    <t>A7670x</t>
  </si>
  <si>
    <t>SIMCOM</t>
  </si>
  <si>
    <t>M1</t>
  </si>
  <si>
    <t>M2</t>
  </si>
  <si>
    <t>SOT23B</t>
  </si>
  <si>
    <t>Infineon Technologies</t>
  </si>
  <si>
    <t>Q1, Q2, Q4, Q7</t>
  </si>
  <si>
    <t>Rohm</t>
  </si>
  <si>
    <t>Q3, Q5, Q6, Q8, Q9</t>
  </si>
  <si>
    <t>Fairchild</t>
  </si>
  <si>
    <t>Q10, Q11</t>
  </si>
  <si>
    <t>0402 - R</t>
  </si>
  <si>
    <t>R31, R40, R42</t>
  </si>
  <si>
    <t>R37</t>
  </si>
  <si>
    <t>R12, R13, R28, R29, R33, R34, R35</t>
  </si>
  <si>
    <t>R25, R26, R36, R38, R39, R45, R46</t>
  </si>
  <si>
    <t>R3, R41</t>
  </si>
  <si>
    <t>R5, R7, R8, R9, R17, R18, R19, R20, R21, R22, R23, R24, R27, R44</t>
  </si>
  <si>
    <t>R2, R14, R16, R43</t>
  </si>
  <si>
    <t>R15</t>
  </si>
  <si>
    <t>R1, R4, R6, R10, R30, R32</t>
  </si>
  <si>
    <t>SOIC8 - POWER</t>
  </si>
  <si>
    <t>MPS</t>
  </si>
  <si>
    <t>U1</t>
  </si>
  <si>
    <t>SOT23-6_L</t>
  </si>
  <si>
    <t>TI</t>
  </si>
  <si>
    <t>U2</t>
  </si>
  <si>
    <t>SOT23-5</t>
  </si>
  <si>
    <t>U3</t>
  </si>
  <si>
    <t>48-VFQFN - 1</t>
  </si>
  <si>
    <t>ST</t>
  </si>
  <si>
    <t>U4</t>
  </si>
  <si>
    <t>QFN16P 3x3 - 1</t>
  </si>
  <si>
    <t>U5</t>
  </si>
  <si>
    <t>8 - SOIC</t>
  </si>
  <si>
    <t>Cypress</t>
  </si>
  <si>
    <t>U6</t>
  </si>
  <si>
    <t>SC70 - 5</t>
  </si>
  <si>
    <t>U7, U8, U11</t>
  </si>
  <si>
    <t>SOT886</t>
  </si>
  <si>
    <t>Maxim Integrated</t>
  </si>
  <si>
    <t>U9</t>
  </si>
  <si>
    <t>5-SMD</t>
  </si>
  <si>
    <t>U10</t>
  </si>
  <si>
    <t>TSSOP16</t>
  </si>
  <si>
    <t>U12_OPTION</t>
  </si>
  <si>
    <t>ANTENNA W3073</t>
  </si>
  <si>
    <t>PulseLarsen Antennas</t>
  </si>
  <si>
    <t>AT1</t>
  </si>
  <si>
    <t>AMOTECH 18x18</t>
  </si>
  <si>
    <t>Amotech</t>
  </si>
  <si>
    <t>AT2</t>
  </si>
  <si>
    <t>Crystal 3225</t>
  </si>
  <si>
    <t>Taisaw</t>
  </si>
  <si>
    <t>Y1</t>
  </si>
  <si>
    <t>MUP-C782</t>
  </si>
  <si>
    <t>MUP</t>
  </si>
  <si>
    <t>J10</t>
  </si>
  <si>
    <t>GH Connector</t>
  </si>
  <si>
    <t>Molex</t>
  </si>
  <si>
    <t>BT1</t>
  </si>
  <si>
    <t>Add: No 2 Thanh Lam street, Bac Tu Liem District, Ha Noi</t>
  </si>
  <si>
    <t>BOM for VNET</t>
  </si>
  <si>
    <t>C33, C34, C43, C44</t>
  </si>
  <si>
    <t>C92</t>
  </si>
  <si>
    <t>C79</t>
  </si>
  <si>
    <t>C1, C6, C7, C8, C9, C11, C13, C15, C17, C19, C27, C28, C29, C30, C31, C32, C40, C42, C46, C47, C48, C49, C51, C52, C53, C54, C55, C58, C59, C60, C61, C62, C63, C64, C65, C66, C67, C68, C69, C72, C73, C74, C75, C78, C84, C86, C87, C89, C93, C94, C96, C97, C98, C99, C100, C101, C102, C103, C104, C105, C106</t>
  </si>
  <si>
    <t>C37, C38, C39, C41</t>
  </si>
  <si>
    <t>0603 - C</t>
  </si>
  <si>
    <t>C10, C12, C14, C16, C18, C22, C45, C50, C56, C57, C70, C71, C77, C83, C85, C95</t>
  </si>
  <si>
    <t>C3, C82, C88</t>
  </si>
  <si>
    <t>7343 - TANTALUM</t>
  </si>
  <si>
    <t>AVX</t>
  </si>
  <si>
    <t>CAP-DIP-8.2</t>
  </si>
  <si>
    <t>China</t>
  </si>
  <si>
    <t>C4</t>
  </si>
  <si>
    <t>C2</t>
  </si>
  <si>
    <t>D1, D27</t>
  </si>
  <si>
    <t>Diodes Incorporated</t>
  </si>
  <si>
    <t>D2, D5</t>
  </si>
  <si>
    <t>D4</t>
  </si>
  <si>
    <t>D7, D8, D15, D25, D22, D29</t>
  </si>
  <si>
    <t>D9, D10, D16, D23, D26, D28</t>
  </si>
  <si>
    <t>0603 - VARISTOR</t>
  </si>
  <si>
    <t>Panasonic</t>
  </si>
  <si>
    <t>D17, D18</t>
  </si>
  <si>
    <t>D19, D20</t>
  </si>
  <si>
    <t>0402 - TVS</t>
  </si>
  <si>
    <t>D21, D24</t>
  </si>
  <si>
    <t>D6, D11, D14</t>
  </si>
  <si>
    <t>LED-2x3mm - 5530121F</t>
  </si>
  <si>
    <t>Dialight</t>
  </si>
  <si>
    <t>D12, D13</t>
  </si>
  <si>
    <t>2920 - Fuse</t>
  </si>
  <si>
    <t>L1, L3, L4, L14</t>
  </si>
  <si>
    <t>INDUCTOR-ETQ-P5M</t>
  </si>
  <si>
    <t>Panasonic Electronic Components</t>
  </si>
  <si>
    <t>L5, L6, L7, L8, L9, L10, L11, L12, L15, L16</t>
  </si>
  <si>
    <t>L13</t>
  </si>
  <si>
    <t>L17</t>
  </si>
  <si>
    <t>Q1, Q2, Q7</t>
  </si>
  <si>
    <t>Q3, Q4, Q6, Q8, Q9</t>
  </si>
  <si>
    <t>Q5, Q10, Q11, Q13, Q14</t>
  </si>
  <si>
    <t>Q12</t>
  </si>
  <si>
    <t>R31, R32, R43, R51, R68, R69, R70, R73, R81, R86, R105, R110, R126, R127, R147</t>
  </si>
  <si>
    <t>R41, R45, R48, R112, R113, R114, R116, R118, R122, R115, R117</t>
  </si>
  <si>
    <t>R12, R57, R58, R59, R60, R61, R62, R63, R64, R65, R67</t>
  </si>
  <si>
    <t>R100</t>
  </si>
  <si>
    <t>R56, R66,R75, R76, R78, R88, R89</t>
  </si>
  <si>
    <t>R44</t>
  </si>
  <si>
    <t>R13, R16, R36, R37, R38, R39, R40, R52, R53, R97, R98, R102, R109, R119,R54, R55, R103, R139</t>
  </si>
  <si>
    <t>R136</t>
  </si>
  <si>
    <t>R82, R83, R84, R85</t>
  </si>
  <si>
    <t>R3, R34, R35</t>
  </si>
  <si>
    <t>R5, R101, R151</t>
  </si>
  <si>
    <t>R6, R18, R22, R42, R46, R47, R49, R71, R72, R90, R91, R92, R93, R107, R111, R120, R121, R123, R133, R134, R140, R141, R143, R145, R146, R148, R149, R150, R153, R154, R9, R142</t>
  </si>
  <si>
    <t>R74, R77, R79, R80</t>
  </si>
  <si>
    <t>R50, R144</t>
  </si>
  <si>
    <t>R108</t>
  </si>
  <si>
    <t>R130, R132</t>
  </si>
  <si>
    <t>R24</t>
  </si>
  <si>
    <t>R8, R11, R14, R15, R17, R19, R104, R106, R137, R138</t>
  </si>
  <si>
    <t>R4</t>
  </si>
  <si>
    <t>R23</t>
  </si>
  <si>
    <t>R1, R2, R7, R10, R87, R99</t>
  </si>
  <si>
    <t>DSHP01TSGDER</t>
  </si>
  <si>
    <t>kingtek-switch</t>
  </si>
  <si>
    <t>S1</t>
  </si>
  <si>
    <t>SW2</t>
  </si>
  <si>
    <t>SW1</t>
  </si>
  <si>
    <t>SOT563</t>
  </si>
  <si>
    <t>U2, U3, U10</t>
  </si>
  <si>
    <t>RongPin</t>
  </si>
  <si>
    <t>TSSOP14</t>
  </si>
  <si>
    <t>QFN28P - CY7C65632</t>
  </si>
  <si>
    <t>Cypress Semiconductor Corp</t>
  </si>
  <si>
    <t>QFN68 Pitch 0.4mm</t>
  </si>
  <si>
    <t>TechPoint</t>
  </si>
  <si>
    <t>U7</t>
  </si>
  <si>
    <t>U8</t>
  </si>
  <si>
    <t>SOT363</t>
  </si>
  <si>
    <t>ON Semiconductor</t>
  </si>
  <si>
    <t>U11</t>
  </si>
  <si>
    <t>U12</t>
  </si>
  <si>
    <t>U13</t>
  </si>
  <si>
    <t>TSSOP38</t>
  </si>
  <si>
    <t>U14</t>
  </si>
  <si>
    <t>USB-A R/A - 1</t>
  </si>
  <si>
    <t>On Shore Technology Inc.</t>
  </si>
  <si>
    <t>USB1</t>
  </si>
  <si>
    <t>ECS Inc.</t>
  </si>
  <si>
    <t>Epson</t>
  </si>
  <si>
    <t>Y2</t>
  </si>
  <si>
    <t>H2</t>
  </si>
  <si>
    <t>USB -MK5P SMD</t>
  </si>
  <si>
    <t>J12</t>
  </si>
  <si>
    <t>J13, J14, J15, J16</t>
  </si>
  <si>
    <t>SMA</t>
  </si>
  <si>
    <t>Jinchang</t>
  </si>
  <si>
    <t>J20, J23</t>
  </si>
  <si>
    <t>J24</t>
  </si>
  <si>
    <t>SD Card - Micro TF</t>
  </si>
  <si>
    <t>J32</t>
  </si>
  <si>
    <t>HDMI 2013978-2</t>
  </si>
  <si>
    <t>TE</t>
  </si>
  <si>
    <t>J33</t>
  </si>
  <si>
    <t>Buzzer</t>
  </si>
  <si>
    <t>LS1</t>
  </si>
  <si>
    <t>1 camera equivalent 2 pcs</t>
  </si>
  <si>
    <t>Option</t>
  </si>
  <si>
    <t>Hikvision</t>
  </si>
  <si>
    <t>Linh kiện cần nhập thêm: Tổng tồn kho - sản xuất - % hao hụt (giá trị âm ô sẽ chuyển màu hồng)</t>
  </si>
  <si>
    <t>Capacitor</t>
  </si>
  <si>
    <t xml:space="preserve">Fuse </t>
  </si>
  <si>
    <t>IC</t>
  </si>
  <si>
    <t>Inductor</t>
  </si>
  <si>
    <t xml:space="preserve">Module </t>
  </si>
  <si>
    <t>Resistor</t>
  </si>
  <si>
    <t>mosfet</t>
  </si>
  <si>
    <t>Crystal</t>
  </si>
  <si>
    <t xml:space="preserve">connector </t>
  </si>
  <si>
    <t xml:space="preserve">Anttena </t>
  </si>
  <si>
    <t xml:space="preserve">Diode </t>
  </si>
  <si>
    <t>Mosdet</t>
  </si>
  <si>
    <t xml:space="preserve">Trasitor </t>
  </si>
  <si>
    <t>Switch</t>
  </si>
  <si>
    <t xml:space="preserve">Connector </t>
  </si>
  <si>
    <t xml:space="preserve">Buzzer </t>
  </si>
  <si>
    <t>PCB</t>
  </si>
  <si>
    <t>USB</t>
  </si>
  <si>
    <t>ANTTENNA</t>
  </si>
  <si>
    <t xml:space="preserve">Heatsink </t>
  </si>
  <si>
    <t xml:space="preserve">Microphone </t>
  </si>
  <si>
    <t xml:space="preserve">Decal </t>
  </si>
  <si>
    <t xml:space="preserve">Phụ kiện </t>
  </si>
  <si>
    <t xml:space="preserve">Cammera </t>
  </si>
  <si>
    <t xml:space="preserve">Vỏ hộp </t>
  </si>
  <si>
    <t xml:space="preserve">Bó dây </t>
  </si>
  <si>
    <t xml:space="preserve">Phụ Kiện </t>
  </si>
  <si>
    <t xml:space="preserve">Led </t>
  </si>
  <si>
    <t>Update: 21/12/2020</t>
  </si>
  <si>
    <t>VT_CONN_MMX2.5 2*4P</t>
  </si>
  <si>
    <t>1053081208</t>
  </si>
  <si>
    <t>VT_CONN_CRIMP24.26</t>
  </si>
  <si>
    <t>1053001200</t>
  </si>
  <si>
    <t>GND</t>
  </si>
  <si>
    <t>VIN</t>
  </si>
  <si>
    <t>ALT</t>
  </si>
  <si>
    <t>ACC IN</t>
  </si>
  <si>
    <t>RX2</t>
  </si>
  <si>
    <t>AIR</t>
  </si>
  <si>
    <t>TX2</t>
  </si>
  <si>
    <t>Nối đất</t>
  </si>
  <si>
    <t>Điện áp vào chính</t>
  </si>
  <si>
    <t>Nối sau khoá</t>
  </si>
  <si>
    <t xml:space="preserve">Mét </t>
  </si>
  <si>
    <t>MDVR</t>
  </si>
  <si>
    <t>Tổng :</t>
  </si>
  <si>
    <t>VT_WIRE_24AWG_RED</t>
  </si>
  <si>
    <t>VT_WIRE_24AWG_BLACK</t>
  </si>
  <si>
    <t>VT_WIRE_24AWG_WHITE</t>
  </si>
  <si>
    <t>VT_WIRE_24AWG_YELLOW</t>
  </si>
  <si>
    <t>VT_WIRE_24AWG_GREEN</t>
  </si>
  <si>
    <t>VT_WIRE_24AWG_BLUE</t>
  </si>
  <si>
    <t>VT_WIRE_24AWG_PURPLE</t>
  </si>
  <si>
    <t>24AWG_BLACK</t>
  </si>
  <si>
    <t>24AWG_RED</t>
  </si>
  <si>
    <t>24AWG_WHITE</t>
  </si>
  <si>
    <t>24AWG_YELLOW</t>
  </si>
  <si>
    <t>24AWG_GREEN</t>
  </si>
  <si>
    <t>24AWG_BLUE</t>
  </si>
  <si>
    <t>24AWG_PURPLE</t>
  </si>
  <si>
    <t>LINK</t>
  </si>
  <si>
    <t>HÌNH ẢNH</t>
  </si>
  <si>
    <t>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</t>
  </si>
  <si>
    <t>https://shopee.vn/T%E1%BA%A3n-nhi%E1%BB%87t-cho-b%E1%BB%99-t%E1%BA%A3n-nhi%E1%BB%87t-Northbridge-Chipset-i.135041292.2181653469</t>
  </si>
  <si>
    <t>https://shopee.vn/B%E1%BB%99-100-t%E1%BA%A5m-t%E1%BA%A3n-nhi%E1%BB%87t-b%E1%BA%B1ng-silicon-k%C3%ADch-th%C6%B0%E1%BB%9Bc-10x10x0.5mm-cho-GPU-VGA-IC-i.164936223.2730050325</t>
  </si>
  <si>
    <t>https://shopee.vn/%C4%90%E1%BA%A7u-USB-Sound-Card-7.1-v%E1%BB%8F-nh%C3%B4m-cao-c%E1%BA%A5p-%C3%A2m-thanh-3D-i.11748615.6734752714</t>
  </si>
  <si>
    <t>https://vuhoangtelecom.vn/san-pham/camera-hd-tvi-hikvision-ds-2ce56c0t-irp/</t>
  </si>
  <si>
    <t>https://www.digikey.com/en/products/detail/molex/1053081208/6131606</t>
  </si>
  <si>
    <t>https://www.digikey.com/en/products/detail/molex/1053001200/6131598</t>
  </si>
  <si>
    <t>https://www.digikey.com/en/products/detail/te-connectivity-amp-connectors/2013978-2/4022373?s=N4IgTCBcDa4AwEYDMBOA7ADgLQQLoF8g</t>
  </si>
  <si>
    <t>https://shopee.vn/Micro-c%C3%B3-k%E1%BA%B9p-jack-3.5mm-r%E1%BA%A3nh-tay-%C4%91a-n%C4%83ng-ti%E1%BB%87n-d%E1%BB%A5ng-i.131414482.2002830557</t>
  </si>
  <si>
    <t>VT_Module_A7670e</t>
  </si>
  <si>
    <t>L76-L the smallest GNSS modules</t>
  </si>
  <si>
    <t>Quectel</t>
  </si>
  <si>
    <t xml:space="preserve">Brand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</si>
</sst>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u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Times New Roman"/>
      <family val="1"/>
    </font>
    <font>
      <sz val="14"/>
      <name val="Arial"/>
      <family val="2"/>
    </font>
    <font>
      <sz val="14"/>
      <color rgb="FF9C0006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5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8" xfId="1" applyBorder="1" applyAlignment="1">
      <alignment vertical="center"/>
    </xf>
    <xf numFmtId="0" fontId="0" fillId="0" borderId="0" xfId="0" applyAlignment="1">
      <alignment horizontal="center"/>
    </xf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/>
    <xf numFmtId="0" fontId="0" fillId="5" borderId="0" xfId="0" applyFill="1"/>
    <xf numFmtId="0" fontId="0" fillId="5" borderId="8" xfId="0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quotePrefix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1" fillId="6" borderId="0" xfId="0" applyFont="1" applyFill="1"/>
    <xf numFmtId="0" fontId="12" fillId="0" borderId="0" xfId="0" applyFont="1"/>
    <xf numFmtId="0" fontId="11" fillId="5" borderId="0" xfId="0" applyFont="1" applyFill="1"/>
    <xf numFmtId="0" fontId="14" fillId="0" borderId="0" xfId="3" applyFont="1"/>
    <xf numFmtId="0" fontId="15" fillId="3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6" fillId="0" borderId="0" xfId="0" applyFont="1"/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/>
    <xf numFmtId="0" fontId="17" fillId="3" borderId="1" xfId="0" applyFont="1" applyFill="1" applyBorder="1"/>
    <xf numFmtId="0" fontId="17" fillId="3" borderId="2" xfId="0" applyFont="1" applyFill="1" applyBorder="1"/>
    <xf numFmtId="0" fontId="15" fillId="3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center" vertical="center"/>
    </xf>
    <xf numFmtId="0" fontId="15" fillId="4" borderId="0" xfId="0" quotePrefix="1" applyFont="1" applyFill="1" applyAlignment="1">
      <alignment horizontal="left" vertical="center"/>
    </xf>
    <xf numFmtId="0" fontId="17" fillId="0" borderId="0" xfId="0" applyFont="1"/>
    <xf numFmtId="0" fontId="17" fillId="4" borderId="0" xfId="0" applyFont="1" applyFill="1" applyAlignment="1">
      <alignment horizontal="center" vertical="center"/>
    </xf>
    <xf numFmtId="0" fontId="16" fillId="0" borderId="8" xfId="0" applyFont="1" applyBorder="1"/>
    <xf numFmtId="0" fontId="16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9" fontId="16" fillId="0" borderId="8" xfId="0" applyNumberFormat="1" applyFont="1" applyBorder="1"/>
    <xf numFmtId="0" fontId="21" fillId="0" borderId="8" xfId="0" applyFont="1" applyBorder="1" applyAlignment="1">
      <alignment vertical="center"/>
    </xf>
    <xf numFmtId="0" fontId="16" fillId="4" borderId="8" xfId="0" applyFont="1" applyFill="1" applyBorder="1"/>
    <xf numFmtId="0" fontId="16" fillId="5" borderId="8" xfId="1" applyFont="1" applyFill="1" applyBorder="1" applyAlignment="1">
      <alignment horizontal="center" vertical="center"/>
    </xf>
    <xf numFmtId="0" fontId="22" fillId="5" borderId="8" xfId="0" quotePrefix="1" applyFont="1" applyFill="1" applyBorder="1" applyAlignment="1">
      <alignment horizontal="left" vertical="center" wrapText="1"/>
    </xf>
    <xf numFmtId="0" fontId="23" fillId="5" borderId="8" xfId="1" applyFont="1" applyFill="1" applyBorder="1" applyAlignment="1">
      <alignment vertical="center"/>
    </xf>
    <xf numFmtId="0" fontId="16" fillId="5" borderId="8" xfId="0" applyFont="1" applyFill="1" applyBorder="1" applyAlignment="1">
      <alignment horizontal="center" vertical="center"/>
    </xf>
    <xf numFmtId="9" fontId="16" fillId="5" borderId="8" xfId="0" applyNumberFormat="1" applyFont="1" applyFill="1" applyBorder="1"/>
    <xf numFmtId="0" fontId="21" fillId="5" borderId="8" xfId="0" applyFont="1" applyFill="1" applyBorder="1" applyAlignment="1">
      <alignment vertical="center"/>
    </xf>
    <xf numFmtId="0" fontId="16" fillId="5" borderId="8" xfId="0" applyFont="1" applyFill="1" applyBorder="1"/>
    <xf numFmtId="1" fontId="16" fillId="5" borderId="8" xfId="0" applyNumberFormat="1" applyFont="1" applyFill="1" applyBorder="1"/>
    <xf numFmtId="0" fontId="16" fillId="5" borderId="0" xfId="0" applyFont="1" applyFill="1"/>
    <xf numFmtId="0" fontId="16" fillId="5" borderId="8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165" fontId="16" fillId="0" borderId="8" xfId="2" applyNumberFormat="1" applyFont="1" applyBorder="1"/>
    <xf numFmtId="0" fontId="24" fillId="0" borderId="0" xfId="0" applyFont="1"/>
    <xf numFmtId="0" fontId="22" fillId="5" borderId="8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vertical="center" wrapText="1"/>
    </xf>
    <xf numFmtId="0" fontId="16" fillId="0" borderId="8" xfId="0" applyFont="1" applyBorder="1" applyAlignment="1">
      <alignment wrapText="1"/>
    </xf>
    <xf numFmtId="0" fontId="25" fillId="4" borderId="8" xfId="0" applyFont="1" applyFill="1" applyBorder="1" applyAlignment="1">
      <alignment vertical="center" wrapText="1"/>
    </xf>
    <xf numFmtId="0" fontId="26" fillId="5" borderId="8" xfId="0" applyFont="1" applyFill="1" applyBorder="1" applyAlignment="1">
      <alignment vertical="center" wrapText="1"/>
    </xf>
    <xf numFmtId="0" fontId="16" fillId="0" borderId="8" xfId="0" applyFont="1" applyBorder="1" applyAlignment="1">
      <alignment horizontal="center"/>
    </xf>
    <xf numFmtId="0" fontId="16" fillId="0" borderId="8" xfId="0" quotePrefix="1" applyFont="1" applyBorder="1" applyAlignment="1">
      <alignment vertical="center" wrapText="1"/>
    </xf>
    <xf numFmtId="0" fontId="10" fillId="5" borderId="0" xfId="0" applyFont="1" applyFill="1"/>
    <xf numFmtId="0" fontId="0" fillId="5" borderId="8" xfId="0" applyFill="1" applyBorder="1" applyAlignment="1">
      <alignment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/>
    </xf>
    <xf numFmtId="0" fontId="19" fillId="3" borderId="8" xfId="0" quotePrefix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17" fillId="0" borderId="3" xfId="0" applyFont="1" applyBorder="1"/>
    <xf numFmtId="0" fontId="17" fillId="0" borderId="4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0" xfId="0" applyFont="1" applyBorder="1"/>
    <xf numFmtId="0" fontId="17" fillId="0" borderId="0" xfId="0" applyFont="1"/>
    <xf numFmtId="0" fontId="17" fillId="0" borderId="7" xfId="0" applyFont="1" applyBorder="1"/>
    <xf numFmtId="0" fontId="18" fillId="0" borderId="0" xfId="0" applyFont="1" applyAlignment="1">
      <alignment horizontal="left" vertical="center"/>
    </xf>
    <xf numFmtId="0" fontId="15" fillId="0" borderId="6" xfId="0" quotePrefix="1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15" fillId="0" borderId="6" xfId="0" quotePrefix="1" applyFont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7" fillId="0" borderId="8" xfId="0" applyFont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6" fillId="3" borderId="8" xfId="0" quotePrefix="1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left" vertical="center"/>
    </xf>
    <xf numFmtId="0" fontId="0" fillId="0" borderId="8" xfId="0" applyBorder="1"/>
    <xf numFmtId="0" fontId="5" fillId="0" borderId="8" xfId="0" quotePrefix="1" applyFont="1" applyBorder="1" applyAlignment="1">
      <alignment horizontal="left"/>
    </xf>
    <xf numFmtId="0" fontId="6" fillId="3" borderId="1" xfId="0" quotePrefix="1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/>
    </xf>
    <xf numFmtId="0" fontId="6" fillId="3" borderId="13" xfId="0" quotePrefix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5" fillId="0" borderId="10" xfId="0" quotePrefix="1" applyFont="1" applyBorder="1" applyAlignment="1">
      <alignment horizontal="left"/>
    </xf>
    <xf numFmtId="0" fontId="5" fillId="0" borderId="11" xfId="0" quotePrefix="1" applyFont="1" applyBorder="1" applyAlignment="1">
      <alignment horizontal="left"/>
    </xf>
    <xf numFmtId="0" fontId="5" fillId="0" borderId="14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5" fillId="0" borderId="13" xfId="0" quotePrefix="1" applyFont="1" applyBorder="1" applyAlignment="1">
      <alignment horizontal="left"/>
    </xf>
  </cellXfs>
  <cellStyles count="4">
    <cellStyle name="Bad" xfId="1" builtinId="27"/>
    <cellStyle name="Comma" xfId="2" builtinId="3"/>
    <cellStyle name="Hyperlink" xfId="3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432435</xdr:colOff>
      <xdr:row>6</xdr:row>
      <xdr:rowOff>66675</xdr:rowOff>
    </xdr:from>
    <xdr:to>
      <xdr:col>2</xdr:col>
      <xdr:colOff>1170215</xdr:colOff>
      <xdr:row>8</xdr:row>
      <xdr:rowOff>39462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xmlns="" id="{FB3E5EE3-646D-4659-AD76-131F04C4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" y="462915"/>
          <a:ext cx="218313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258538</xdr:colOff>
      <xdr:row>124</xdr:row>
      <xdr:rowOff>231321</xdr:rowOff>
    </xdr:from>
    <xdr:to>
      <xdr:col>22</xdr:col>
      <xdr:colOff>503466</xdr:colOff>
      <xdr:row>125</xdr:row>
      <xdr:rowOff>2460625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158197C0-B5F2-4A3B-A425-CFF81CDAF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5859" y="26411464"/>
          <a:ext cx="3197677" cy="252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149678</xdr:colOff>
      <xdr:row>119</xdr:row>
      <xdr:rowOff>163284</xdr:rowOff>
    </xdr:from>
    <xdr:to>
      <xdr:col>25</xdr:col>
      <xdr:colOff>408214</xdr:colOff>
      <xdr:row>119</xdr:row>
      <xdr:rowOff>3436967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140987EA-BEA2-4CE6-A228-F170A9DC0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9" y="21648963"/>
          <a:ext cx="5048250" cy="3273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272144</xdr:colOff>
      <xdr:row>125</xdr:row>
      <xdr:rowOff>2503715</xdr:rowOff>
    </xdr:from>
    <xdr:to>
      <xdr:col>24</xdr:col>
      <xdr:colOff>462645</xdr:colOff>
      <xdr:row>126</xdr:row>
      <xdr:rowOff>3372404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4F3F322-4226-4AFC-B07D-0D6D87FCC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5" y="28983215"/>
          <a:ext cx="4367893" cy="345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898072</xdr:colOff>
      <xdr:row>120</xdr:row>
      <xdr:rowOff>57575</xdr:rowOff>
    </xdr:from>
    <xdr:to>
      <xdr:col>22</xdr:col>
      <xdr:colOff>598715</xdr:colOff>
      <xdr:row>120</xdr:row>
      <xdr:rowOff>2921452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41114B1C-4A24-4C47-8F0D-E5BD0C8F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5393" y="25040289"/>
          <a:ext cx="2653392" cy="286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167640</xdr:rowOff>
    </xdr:from>
    <xdr:to>
      <xdr:col>3</xdr:col>
      <xdr:colOff>68580</xdr:colOff>
      <xdr:row>4</xdr:row>
      <xdr:rowOff>15240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xmlns="" id="{8424BE7C-2E68-4FEA-983C-6C6BFAD4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350520"/>
          <a:ext cx="216408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</xdr:row>
      <xdr:rowOff>171450</xdr:rowOff>
    </xdr:from>
    <xdr:to>
      <xdr:col>2</xdr:col>
      <xdr:colOff>601980</xdr:colOff>
      <xdr:row>5</xdr:row>
      <xdr:rowOff>19050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xmlns="" id="{17A399F6-DE93-4522-A231-8308D1C3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54330"/>
          <a:ext cx="2173605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Hoa%20xinh%20&#273;&#7865;p%20ch&#7913;%20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TG102E%204G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&#7891;%20Hoa%20xinh%20&#273;&#7865;p%20n&#224;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MDV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VT_CAP_C0402 18pF</v>
          </cell>
          <cell r="C2" t="str">
            <v>18pF</v>
          </cell>
          <cell r="D2" t="str">
            <v>CC0402FRNPO9BN180</v>
          </cell>
          <cell r="E2" t="str">
            <v>CAP CER 18PF 50V C0G/NPO 0402</v>
          </cell>
          <cell r="F2" t="str">
            <v>0402 - C</v>
          </cell>
          <cell r="G2" t="str">
            <v>Yageo</v>
          </cell>
        </row>
        <row r="3">
          <cell r="B3" t="str">
            <v>VT_CAP_C0402 36pF</v>
          </cell>
          <cell r="C3" t="str">
            <v>36pF</v>
          </cell>
          <cell r="D3" t="str">
            <v>CC0402JRNPO9BN360</v>
          </cell>
          <cell r="E3" t="str">
            <v>CAP CER 36PF 50V C0G/NPO 0402</v>
          </cell>
          <cell r="F3" t="str">
            <v>0402 - C</v>
          </cell>
          <cell r="G3" t="str">
            <v>Yageo</v>
          </cell>
        </row>
        <row r="4">
          <cell r="B4" t="str">
            <v>VT_CAP_C0402 56pF</v>
          </cell>
          <cell r="C4" t="str">
            <v>56pF</v>
          </cell>
          <cell r="D4" t="str">
            <v>CC0402JRNPO9BN560</v>
          </cell>
          <cell r="E4" t="str">
            <v>CAP CER 56PF 50V C0G/NPO 0402</v>
          </cell>
          <cell r="F4" t="str">
            <v>0402 - C</v>
          </cell>
          <cell r="G4" t="str">
            <v>Yageo</v>
          </cell>
        </row>
        <row r="5">
          <cell r="B5" t="str">
            <v>VT_CAP_C0402 470pF</v>
          </cell>
          <cell r="C5" t="str">
            <v>470pF</v>
          </cell>
          <cell r="D5" t="str">
            <v>CL05B471JB5NNNC</v>
          </cell>
          <cell r="E5" t="str">
            <v>CAP CER 470PF 50V X7R 0402</v>
          </cell>
          <cell r="F5" t="str">
            <v>0402 - C</v>
          </cell>
          <cell r="G5" t="str">
            <v>Samsung</v>
          </cell>
        </row>
        <row r="6">
          <cell r="B6" t="str">
            <v>VT_CAP_C0402 0.1uF</v>
          </cell>
          <cell r="C6" t="str">
            <v>0.1uF</v>
          </cell>
          <cell r="D6" t="str">
            <v>CC0402KRX5R5BB104</v>
          </cell>
          <cell r="E6" t="str">
            <v>CAP CER 0.1UF 6.3V X5R 0402</v>
          </cell>
          <cell r="F6" t="str">
            <v>0402 - C</v>
          </cell>
          <cell r="G6" t="str">
            <v>Yageo</v>
          </cell>
        </row>
        <row r="7">
          <cell r="B7" t="str">
            <v>VT_CAP_C0402 4.7uF</v>
          </cell>
          <cell r="C7" t="str">
            <v>4.7uF</v>
          </cell>
          <cell r="D7" t="str">
            <v>CC0402KRX5R5BB475</v>
          </cell>
          <cell r="E7" t="str">
            <v>CAP CER 4.7UF 6.3V X5R 0402</v>
          </cell>
          <cell r="F7" t="str">
            <v>0402 - C</v>
          </cell>
          <cell r="G7" t="str">
            <v>Yageo</v>
          </cell>
        </row>
        <row r="8">
          <cell r="B8" t="str">
            <v>VT_CAP_C0402 10uF</v>
          </cell>
          <cell r="C8" t="str">
            <v>10uF</v>
          </cell>
          <cell r="D8" t="str">
            <v>GRM155C80J106ME11D</v>
          </cell>
          <cell r="E8" t="str">
            <v>CAP CER 10UF 6.3V X6S 0402</v>
          </cell>
          <cell r="F8" t="str">
            <v>0402 - C</v>
          </cell>
          <cell r="G8" t="str">
            <v>Murata Electronics</v>
          </cell>
        </row>
        <row r="9">
          <cell r="B9" t="str">
            <v>VT_CAP_C1210 3.3uF 100V</v>
          </cell>
          <cell r="C9" t="str">
            <v>3.3uF/100V</v>
          </cell>
          <cell r="D9" t="str">
            <v>C3225X7S2A335M200AB</v>
          </cell>
          <cell r="E9" t="str">
            <v>CAP CER 3.3UF 100V X7S 1210</v>
          </cell>
          <cell r="F9" t="str">
            <v>1210 - C</v>
          </cell>
          <cell r="G9" t="str">
            <v>TDK Corporation</v>
          </cell>
        </row>
        <row r="10">
          <cell r="B10" t="str">
            <v>VT_CAP TAN 100uF 6.3V</v>
          </cell>
          <cell r="C10" t="str">
            <v>107B</v>
          </cell>
          <cell r="D10" t="str">
            <v>T491B107K006AT</v>
          </cell>
          <cell r="E10" t="str">
            <v>CAP TANT 100UF 6.3V 10% 1411</v>
          </cell>
          <cell r="F10" t="str">
            <v>3528 - TANTALUM</v>
          </cell>
          <cell r="G10" t="str">
            <v>Kemet</v>
          </cell>
        </row>
        <row r="11">
          <cell r="B11" t="str">
            <v>VT_CAP TAN 220uF 6.3V</v>
          </cell>
          <cell r="C11" t="str">
            <v>220uF/6.3V</v>
          </cell>
          <cell r="D11" t="str">
            <v>T520B227M006ATE035</v>
          </cell>
          <cell r="E11" t="str">
            <v>CAP TANT POLY 220UF 6.3V 3528</v>
          </cell>
          <cell r="F11" t="str">
            <v>3528 - TANTALUM</v>
          </cell>
          <cell r="G11" t="str">
            <v>Kemet</v>
          </cell>
        </row>
        <row r="12">
          <cell r="B12" t="str">
            <v>VT_DIODE_PMEG6020ER</v>
          </cell>
          <cell r="C12" t="str">
            <v>60V 2A</v>
          </cell>
          <cell r="D12" t="str">
            <v>PMEG6020ER,115</v>
          </cell>
          <cell r="E12" t="str">
            <v>DIODE SCHOTTKY 60V 2A SOD123W</v>
          </cell>
          <cell r="F12" t="str">
            <v>SOD-123</v>
          </cell>
          <cell r="G12" t="str">
            <v>NXP</v>
          </cell>
        </row>
        <row r="13">
          <cell r="B13" t="str">
            <v>VT_DIODE_ SMAJ5.0A</v>
          </cell>
          <cell r="C13" t="str">
            <v>SMAJ5.0A</v>
          </cell>
          <cell r="D13" t="str">
            <v>SMAJ5.0A</v>
          </cell>
          <cell r="E13" t="str">
            <v>TVS DIODE 5VWM 9.2VC SMA</v>
          </cell>
          <cell r="F13" t="str">
            <v>Diode - SMA</v>
          </cell>
          <cell r="G13" t="str">
            <v>Littelfuse Inc.</v>
          </cell>
        </row>
        <row r="14">
          <cell r="B14" t="str">
            <v>VT_DIODE_ SMCJ45A</v>
          </cell>
          <cell r="C14" t="str">
            <v>SMCJ45A</v>
          </cell>
          <cell r="D14" t="str">
            <v>SMCJ45A-E3/57T</v>
          </cell>
          <cell r="E14" t="str">
            <v>TVS DIODE 45V 72.7V DO214AB</v>
          </cell>
          <cell r="F14" t="str">
            <v>DIODE - SMC</v>
          </cell>
          <cell r="G14" t="str">
            <v>Vishay</v>
          </cell>
        </row>
        <row r="15">
          <cell r="B15" t="str">
            <v>VT_DIODE_1N4148WS-7-F</v>
          </cell>
          <cell r="C15" t="str">
            <v>1N4148WS-7-F</v>
          </cell>
          <cell r="D15" t="str">
            <v>1N4148WS-7-F</v>
          </cell>
          <cell r="E15" t="str">
            <v>DIODE GEN PURP 75V 150MA SOD323</v>
          </cell>
          <cell r="F15" t="str">
            <v>SOD-323</v>
          </cell>
          <cell r="G15" t="str">
            <v>DIODES</v>
          </cell>
        </row>
        <row r="16">
          <cell r="B16" t="str">
            <v>VT_LED_0603 RED</v>
          </cell>
          <cell r="C16" t="str">
            <v>RED</v>
          </cell>
          <cell r="D16" t="str">
            <v>QTLP601CRTR</v>
          </cell>
          <cell r="E16" t="str">
            <v>LED RED CLEAR 0603 SMD</v>
          </cell>
          <cell r="F16" t="str">
            <v>LED - 0603 - R</v>
          </cell>
          <cell r="G16" t="str">
            <v>Everlight</v>
          </cell>
        </row>
        <row r="17">
          <cell r="B17" t="str">
            <v>VT_LED_0603 BLUE</v>
          </cell>
          <cell r="C17" t="str">
            <v>BLUE</v>
          </cell>
          <cell r="D17" t="str">
            <v>QTLP601CEBTR</v>
          </cell>
          <cell r="E17" t="str">
            <v>LED BLUE CLEAR 0603 SMD</v>
          </cell>
          <cell r="F17" t="str">
            <v>LED - 0603 - B</v>
          </cell>
          <cell r="G17" t="str">
            <v>Everlight</v>
          </cell>
        </row>
        <row r="18">
          <cell r="B18" t="str">
            <v>VT_Fuse_60V - 550mA</v>
          </cell>
          <cell r="C18" t="str">
            <v>60V-550mA</v>
          </cell>
          <cell r="D18" t="str">
            <v>MF-SMDF050-2</v>
          </cell>
          <cell r="E18" t="str">
            <v>PTC Resettable Fuse 60V 550mA</v>
          </cell>
          <cell r="F18" t="str">
            <v>2016 - Fuse</v>
          </cell>
          <cell r="G18" t="str">
            <v>Bourns Inc.</v>
          </cell>
        </row>
        <row r="19">
          <cell r="B19" t="str">
            <v>VT_IND_0402 33R/3A</v>
          </cell>
          <cell r="C19" t="str">
            <v>33R/3A</v>
          </cell>
          <cell r="D19" t="str">
            <v>BLM15PX330SN1D</v>
          </cell>
          <cell r="E19" t="str">
            <v>FERRITE BEAD 33 OHM 0402 1LN</v>
          </cell>
          <cell r="F19" t="str">
            <v>0402 - L</v>
          </cell>
          <cell r="G19" t="str">
            <v>Murata Electronics</v>
          </cell>
        </row>
        <row r="20">
          <cell r="B20" t="str">
            <v>VT_IND_33uH/1.5A</v>
          </cell>
          <cell r="C20" t="str">
            <v>33uH, 1.5A</v>
          </cell>
          <cell r="D20" t="str">
            <v>SWPA6028S330MT</v>
          </cell>
          <cell r="E20" t="str">
            <v>FIXED IND 33UH 1.5A 286 MOHM SMD</v>
          </cell>
          <cell r="F20" t="str">
            <v>INDUCTOR-5D28</v>
          </cell>
          <cell r="G20" t="str">
            <v>SunLord</v>
          </cell>
        </row>
        <row r="21">
          <cell r="B21" t="str">
            <v>VT_IND_0402 6.8nH</v>
          </cell>
          <cell r="C21" t="str">
            <v>6.8nH</v>
          </cell>
          <cell r="D21" t="str">
            <v>HK10056N8J-T</v>
          </cell>
          <cell r="E21" t="str">
            <v>FIXED IND 6.8NH 430MA 250 MOHM</v>
          </cell>
          <cell r="F21" t="str">
            <v>0402 - L</v>
          </cell>
          <cell r="G21" t="str">
            <v>Taiyo Yuden</v>
          </cell>
        </row>
        <row r="22">
          <cell r="B22" t="str">
            <v>VT_IND_0402 27nH</v>
          </cell>
          <cell r="C22" t="str">
            <v>27nH</v>
          </cell>
          <cell r="D22" t="str">
            <v>HK100527NJ-T</v>
          </cell>
          <cell r="E22" t="str">
            <v>FIXED IND 27NH 300MA 700 MOHM</v>
          </cell>
          <cell r="F22" t="str">
            <v>0402 - L</v>
          </cell>
          <cell r="G22" t="str">
            <v>Taiyo Yuden</v>
          </cell>
        </row>
        <row r="23">
          <cell r="B23" t="str">
            <v>VT_IND_0603 10nH</v>
          </cell>
          <cell r="C23" t="str">
            <v>10nH</v>
          </cell>
          <cell r="D23" t="str">
            <v>HK160810NJ-T</v>
          </cell>
          <cell r="E23" t="str">
            <v>FIXED IND 10NH 300MA 260 MOHM</v>
          </cell>
          <cell r="F23" t="str">
            <v>0603 - L</v>
          </cell>
          <cell r="G23" t="str">
            <v>Taiyo Yuden</v>
          </cell>
        </row>
        <row r="24">
          <cell r="B24" t="str">
            <v>VT_IND_0805 10nH</v>
          </cell>
          <cell r="C24" t="str">
            <v>10nH</v>
          </cell>
          <cell r="D24" t="str">
            <v>74476010C</v>
          </cell>
          <cell r="E24" t="str">
            <v>FIXED IND 10NH 600MA 120 MOHM</v>
          </cell>
          <cell r="F24" t="str">
            <v>0805 - L</v>
          </cell>
          <cell r="G24" t="str">
            <v>Wurth</v>
          </cell>
        </row>
        <row r="25">
          <cell r="B25" t="str">
            <v>VT_IND_0805 15nH</v>
          </cell>
          <cell r="C25" t="str">
            <v>15nH</v>
          </cell>
          <cell r="D25" t="str">
            <v>74476015C</v>
          </cell>
          <cell r="E25" t="str">
            <v>FIXED IND 56NH 500MA 340 MOHM</v>
          </cell>
          <cell r="F25" t="str">
            <v>0805 - L</v>
          </cell>
          <cell r="G25" t="str">
            <v>Wurth</v>
          </cell>
        </row>
        <row r="26">
          <cell r="B26" t="str">
            <v>VT_IND_3225 1uH</v>
          </cell>
          <cell r="C26" t="str">
            <v>1uH</v>
          </cell>
          <cell r="D26" t="str">
            <v>LQH32PN1R0NNCL</v>
          </cell>
          <cell r="E26" t="str">
            <v>FIXED IND 1UH 2.5A 43.2 MOHM SMD</v>
          </cell>
          <cell r="F26" t="str">
            <v>1210 - L</v>
          </cell>
          <cell r="G26" t="str">
            <v>Murata</v>
          </cell>
        </row>
        <row r="27">
          <cell r="B27" t="str">
            <v>VT_Module_A7670C</v>
          </cell>
          <cell r="C27" t="str">
            <v>A7670</v>
          </cell>
          <cell r="D27" t="str">
            <v>A7670C</v>
          </cell>
          <cell r="E27" t="str">
            <v>Dual-Band HSPA/WCDMA and Dual-Band GSM/GPRS/EDGE module in a SMT</v>
          </cell>
          <cell r="F27" t="str">
            <v>A7670x</v>
          </cell>
          <cell r="G27" t="str">
            <v>SIMCOM</v>
          </cell>
        </row>
        <row r="28">
          <cell r="B28" t="str">
            <v>VT_Module_SIM68M</v>
          </cell>
          <cell r="C28" t="str">
            <v>SIM68M</v>
          </cell>
          <cell r="D28" t="str">
            <v>SIM68M</v>
          </cell>
          <cell r="E28" t="str">
            <v>SIM68M the smallest GNSS modules</v>
          </cell>
          <cell r="F28" t="str">
            <v>SIM68M</v>
          </cell>
          <cell r="G28" t="str">
            <v>SIMCOM</v>
          </cell>
        </row>
        <row r="29">
          <cell r="B29" t="str">
            <v>VT_MOSFET_IRLML6402TRPBF, [NoParam]</v>
          </cell>
          <cell r="C29" t="str">
            <v>IRLML6402</v>
          </cell>
          <cell r="D29" t="str">
            <v>IRLML6402TRPBF</v>
          </cell>
          <cell r="E29" t="str">
            <v>MOSFET P-CH 30V 3.6A SOT-23-3</v>
          </cell>
          <cell r="F29" t="str">
            <v>SOT23B</v>
          </cell>
          <cell r="G29" t="str">
            <v>Infineon Technologies</v>
          </cell>
        </row>
        <row r="30">
          <cell r="B30" t="str">
            <v>VT_TRANSISTOR_DTC143Z</v>
          </cell>
          <cell r="C30" t="str">
            <v>DTC143Z</v>
          </cell>
          <cell r="D30" t="str">
            <v>DTC143ZKAT146</v>
          </cell>
          <cell r="E30" t="str">
            <v>TRANS PREBIAS NPN 200MW SMT3</v>
          </cell>
          <cell r="F30" t="str">
            <v>SOT23B</v>
          </cell>
          <cell r="G30" t="str">
            <v>Rohm</v>
          </cell>
        </row>
        <row r="31">
          <cell r="B31" t="str">
            <v>VT_TRANSISTOR_KST42</v>
          </cell>
          <cell r="C31" t="str">
            <v>KST42_NM</v>
          </cell>
          <cell r="D31" t="str">
            <v>KST42MTF</v>
          </cell>
          <cell r="E31" t="str">
            <v>TRANS NPN 300V 0.5A SOT23</v>
          </cell>
          <cell r="F31" t="str">
            <v>SOT23B</v>
          </cell>
          <cell r="G31" t="str">
            <v>Fairchild</v>
          </cell>
        </row>
        <row r="32">
          <cell r="B32" t="str">
            <v>VT_RES_R0402 0R</v>
          </cell>
          <cell r="C32" t="str">
            <v>0R</v>
          </cell>
          <cell r="D32" t="str">
            <v>RC0402FR-070RL</v>
          </cell>
          <cell r="E32" t="str">
            <v>RES SMD 0 OHM JUMPER 1/16W 0402</v>
          </cell>
          <cell r="F32" t="str">
            <v>0402 - R</v>
          </cell>
          <cell r="G32" t="str">
            <v>Yageo</v>
          </cell>
        </row>
        <row r="33">
          <cell r="B33" t="str">
            <v>VT_RES_R0402 10R</v>
          </cell>
          <cell r="C33" t="str">
            <v>10R</v>
          </cell>
          <cell r="D33" t="str">
            <v>RC0402FR-0710RL</v>
          </cell>
          <cell r="E33" t="str">
            <v>RES SMD 10 OHM 1% 1/16W 0402</v>
          </cell>
          <cell r="F33" t="str">
            <v>0402 - R</v>
          </cell>
          <cell r="G33" t="str">
            <v>Yageo</v>
          </cell>
        </row>
        <row r="34">
          <cell r="B34" t="str">
            <v>VT_RES_R0402 22R</v>
          </cell>
          <cell r="C34" t="str">
            <v>22R</v>
          </cell>
          <cell r="D34" t="str">
            <v>RC0402FR-0722RL</v>
          </cell>
          <cell r="E34" t="str">
            <v>RES SMD 22 OHM 1% 1/16W 0402</v>
          </cell>
          <cell r="F34" t="str">
            <v>0402 - R</v>
          </cell>
          <cell r="G34" t="str">
            <v>Yageo</v>
          </cell>
        </row>
        <row r="35">
          <cell r="B35" t="str">
            <v>VT_RES_R0402 1K</v>
          </cell>
          <cell r="C35" t="str">
            <v>1K</v>
          </cell>
          <cell r="D35" t="str">
            <v>RC0402FR-071KL</v>
          </cell>
          <cell r="E35" t="str">
            <v>RES SMD 1K OHM 1% 1/16W 0402</v>
          </cell>
          <cell r="F35" t="str">
            <v>0402 - R</v>
          </cell>
          <cell r="G35" t="str">
            <v>Yageo</v>
          </cell>
        </row>
        <row r="36">
          <cell r="B36" t="str">
            <v>VT_RES_R0402 5.6K</v>
          </cell>
          <cell r="C36" t="str">
            <v>5.6K</v>
          </cell>
          <cell r="D36" t="str">
            <v>RC0402FR-075K6L</v>
          </cell>
          <cell r="E36" t="str">
            <v>RES SMD 5.6K OHM 1% 1/16W 0402</v>
          </cell>
          <cell r="F36" t="str">
            <v>0402 - R</v>
          </cell>
          <cell r="G36" t="str">
            <v>Yageo</v>
          </cell>
        </row>
        <row r="37">
          <cell r="B37" t="str">
            <v>VT_RES_R0402 10K</v>
          </cell>
          <cell r="C37" t="str">
            <v>10K</v>
          </cell>
          <cell r="D37" t="str">
            <v>RC0402FR-0710KL</v>
          </cell>
          <cell r="E37" t="str">
            <v>RES SMD 10K OHM 1% 1/16W 0402</v>
          </cell>
          <cell r="F37" t="str">
            <v>0402 - R</v>
          </cell>
          <cell r="G37" t="str">
            <v>Yageo</v>
          </cell>
        </row>
        <row r="38">
          <cell r="B38" t="str">
            <v>VT_RES_R0402 210K</v>
          </cell>
          <cell r="C38" t="str">
            <v>210K</v>
          </cell>
          <cell r="D38" t="str">
            <v>RC0402FR-07210KL</v>
          </cell>
          <cell r="E38" t="str">
            <v>RES SMD 210K OHM 1% 1/16W 0402</v>
          </cell>
          <cell r="F38" t="str">
            <v>0402 - R</v>
          </cell>
          <cell r="G38" t="str">
            <v>Yageo</v>
          </cell>
        </row>
        <row r="39">
          <cell r="B39" t="str">
            <v>VT_RES_R0402 470K</v>
          </cell>
          <cell r="C39" t="str">
            <v>470K</v>
          </cell>
          <cell r="D39" t="str">
            <v>RC0402FR-07470KL</v>
          </cell>
          <cell r="E39" t="str">
            <v>RC0402FR-07470KL</v>
          </cell>
          <cell r="F39" t="str">
            <v>0402 - R</v>
          </cell>
          <cell r="G39" t="str">
            <v>Yageo</v>
          </cell>
        </row>
        <row r="40">
          <cell r="B40" t="str">
            <v>VT_RES_R0402 1M</v>
          </cell>
          <cell r="C40" t="str">
            <v>1M</v>
          </cell>
          <cell r="D40" t="str">
            <v>RC0402FR-071ML</v>
          </cell>
          <cell r="E40" t="str">
            <v>RES SMD 1M OHM 1% 1/16W 0402</v>
          </cell>
          <cell r="F40" t="str">
            <v>0402 - R</v>
          </cell>
          <cell r="G40" t="str">
            <v>Yageo</v>
          </cell>
        </row>
        <row r="41">
          <cell r="B41" t="str">
            <v>VT_IC_MP9486A</v>
          </cell>
          <cell r="C41" t="str">
            <v>MP9486A</v>
          </cell>
          <cell r="D41" t="str">
            <v>MP9486AGN-Z</v>
          </cell>
          <cell r="E41" t="str">
            <v>IC REG 100V INPT 3.5A SWITCH CUR</v>
          </cell>
          <cell r="F41" t="str">
            <v>SOIC8 - POWER</v>
          </cell>
          <cell r="G41" t="str">
            <v>MPS</v>
          </cell>
        </row>
        <row r="42">
          <cell r="B42" t="str">
            <v>VT_IC_BQ21040</v>
          </cell>
          <cell r="C42" t="str">
            <v>BQ21040</v>
          </cell>
          <cell r="D42" t="str">
            <v>BQ21040DBVT</v>
          </cell>
          <cell r="E42" t="str">
            <v>IC BAT CHG LI-ION 1 CELL SOT23-6</v>
          </cell>
          <cell r="F42" t="str">
            <v>SOT23-6_L</v>
          </cell>
          <cell r="G42" t="str">
            <v>TI</v>
          </cell>
        </row>
        <row r="43">
          <cell r="B43" t="str">
            <v>VT_IC_TLV73333</v>
          </cell>
          <cell r="C43" t="str">
            <v>TLV73333PDBVR</v>
          </cell>
          <cell r="D43" t="str">
            <v>TLV73333PDBVR</v>
          </cell>
          <cell r="E43" t="str">
            <v>IC REG LINEAR 3.3V 300MA SOT23-5</v>
          </cell>
          <cell r="F43" t="str">
            <v>SOT23-5</v>
          </cell>
          <cell r="G43" t="str">
            <v>TI</v>
          </cell>
        </row>
        <row r="44">
          <cell r="B44" t="str">
            <v>VT_IC_STM32F091CCU6</v>
          </cell>
          <cell r="C44" t="str">
            <v>STM32F091CCU6</v>
          </cell>
          <cell r="D44" t="str">
            <v>STM32F091CCU6</v>
          </cell>
          <cell r="E44" t="str">
            <v>IC MCU 32BIT 256KB FLASH 48QFPN</v>
          </cell>
          <cell r="F44" t="str">
            <v>48-VFQFN - 1</v>
          </cell>
          <cell r="G44" t="str">
            <v>ST</v>
          </cell>
        </row>
        <row r="45">
          <cell r="B45" t="str">
            <v>VT_IC_LIS3DSH</v>
          </cell>
          <cell r="C45" t="str">
            <v>LIS3DSHTR</v>
          </cell>
          <cell r="D45" t="str">
            <v>LIS3DSHTR</v>
          </cell>
          <cell r="E45" t="str">
            <v>ACCEL 2-16G I2C/SPI 16LGA</v>
          </cell>
          <cell r="F45" t="str">
            <v>QFN16P 3x3 - 1</v>
          </cell>
          <cell r="G45" t="str">
            <v>ST</v>
          </cell>
        </row>
        <row r="46">
          <cell r="B46" t="str">
            <v>VT_IC_MEM 8M 02</v>
          </cell>
          <cell r="C46" t="str">
            <v>Flash 64Mbit</v>
          </cell>
          <cell r="D46" t="str">
            <v>S25FL164K0XMFI013</v>
          </cell>
          <cell r="E46" t="str">
            <v>IC FLASH 64MBIT CMOS SPI 8SOIC</v>
          </cell>
          <cell r="F46" t="str">
            <v>8 - SOIC</v>
          </cell>
          <cell r="G46" t="str">
            <v>Cypress</v>
          </cell>
        </row>
        <row r="47">
          <cell r="B47" t="str">
            <v>VT_IC_SN74AUP1T334</v>
          </cell>
          <cell r="C47" t="str">
            <v>SN74AUP1T34D</v>
          </cell>
          <cell r="D47" t="str">
            <v>SN74AUP1T34DCKR</v>
          </cell>
          <cell r="E47" t="str">
            <v>IC TRNSLTR UNIDIRECTIONAL SC70-5</v>
          </cell>
          <cell r="F47" t="str">
            <v>SC70 - 5</v>
          </cell>
          <cell r="G47" t="str">
            <v>TI</v>
          </cell>
        </row>
        <row r="48">
          <cell r="B48" t="str">
            <v>VT_IC_MAX2659</v>
          </cell>
          <cell r="C48" t="str">
            <v>MAX2659</v>
          </cell>
          <cell r="D48" t="str">
            <v>MAX2659ELT+T</v>
          </cell>
          <cell r="E48" t="str">
            <v>IC RF AMP GPS 1575.42MHZ 6UDFN</v>
          </cell>
          <cell r="F48" t="str">
            <v>SOT886</v>
          </cell>
          <cell r="G48" t="str">
            <v>Maxim Integrated</v>
          </cell>
        </row>
        <row r="49">
          <cell r="B49" t="str">
            <v>VT_IC_SAW F6QA1G</v>
          </cell>
          <cell r="C49" t="str">
            <v>F6QA1G581M2QZ-J</v>
          </cell>
          <cell r="D49" t="str">
            <v>F6QA1G581M2QZ-J</v>
          </cell>
          <cell r="E49" t="str">
            <v>FILTER SAW 1.581GHZ 5SMD</v>
          </cell>
          <cell r="F49" t="str">
            <v>5-SMD</v>
          </cell>
          <cell r="G49" t="str">
            <v>Taiyo Yuden</v>
          </cell>
        </row>
        <row r="50">
          <cell r="B50" t="str">
            <v>VT_IC_MAX3232IPW</v>
          </cell>
          <cell r="C50" t="str">
            <v>MB3232I</v>
          </cell>
          <cell r="D50" t="str">
            <v>MAX3232IPWR</v>
          </cell>
          <cell r="E50" t="str">
            <v>IC DRVR/RCVR MLTCH RS232 16TSSOP</v>
          </cell>
          <cell r="F50" t="str">
            <v>TSSOP16</v>
          </cell>
          <cell r="G50" t="str">
            <v>TI</v>
          </cell>
        </row>
        <row r="51">
          <cell r="B51" t="str">
            <v>VT_ANT_GSM W3073</v>
          </cell>
          <cell r="C51" t="str">
            <v>W3073</v>
          </cell>
          <cell r="D51" t="str">
            <v>W3073</v>
          </cell>
          <cell r="E51" t="str">
            <v>RF ANT 850MHZ/900MHZ CHIP SLD</v>
          </cell>
          <cell r="F51" t="str">
            <v>ANTENNA W3073</v>
          </cell>
          <cell r="G51" t="str">
            <v>PulseLarsen Antennas</v>
          </cell>
        </row>
        <row r="52">
          <cell r="B52" t="str">
            <v>VT_ANT GPS 18x18mm</v>
          </cell>
          <cell r="C52" t="str">
            <v>18x18x4</v>
          </cell>
          <cell r="D52" t="str">
            <v>A18-4135920-AMT04</v>
          </cell>
          <cell r="E52" t="str">
            <v>18x18x4mm thick GPS Passive Antenna</v>
          </cell>
          <cell r="F52" t="str">
            <v>AMOTECH 18x18</v>
          </cell>
          <cell r="G52" t="str">
            <v>Amotech</v>
          </cell>
        </row>
        <row r="53">
          <cell r="B53" t="str">
            <v>VT_CRYSTAL_SMD 8M 3225</v>
          </cell>
          <cell r="C53" t="str">
            <v>8MHz</v>
          </cell>
          <cell r="D53" t="str">
            <v>TZ3313B</v>
          </cell>
          <cell r="E53" t="str">
            <v>CRYSTAL 24.0000MHZ 10PF SMD</v>
          </cell>
          <cell r="F53" t="str">
            <v>Crystal 3225</v>
          </cell>
          <cell r="G53" t="str">
            <v>Taisaw</v>
          </cell>
        </row>
        <row r="54">
          <cell r="B54" t="str">
            <v>VT_CONN_SIM MUP-C782</v>
          </cell>
          <cell r="C54" t="str">
            <v>Socket Nano SIM</v>
          </cell>
          <cell r="D54" t="str">
            <v>MUP - C782</v>
          </cell>
          <cell r="E54" t="str">
            <v>Socket Nano Sim 7pin (6+1)</v>
          </cell>
          <cell r="F54" t="str">
            <v>MUP-C782</v>
          </cell>
          <cell r="G54" t="str">
            <v>MUP</v>
          </cell>
        </row>
        <row r="55">
          <cell r="B55" t="str">
            <v>VT_CONN_ 2P  1.25mm</v>
          </cell>
          <cell r="C55" t="str">
            <v>2P - 1.25mm</v>
          </cell>
          <cell r="D55" t="str">
            <v>532610271</v>
          </cell>
          <cell r="E55" t="str">
            <v>CONN HEADER SMD R/A 2POS 1.25MM</v>
          </cell>
          <cell r="F55" t="str">
            <v>GH Connector</v>
          </cell>
          <cell r="G55" t="str">
            <v>Molex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VT_CAP_C0402 18pF</v>
          </cell>
          <cell r="C2" t="str">
            <v>18pF</v>
          </cell>
          <cell r="D2" t="str">
            <v>CC0402FRNPO9BN180</v>
          </cell>
          <cell r="E2" t="str">
            <v>CAP CER 18PF 50V C0G/NPO 0402</v>
          </cell>
          <cell r="F2" t="str">
            <v>0402 - C</v>
          </cell>
          <cell r="G2" t="str">
            <v>Yageo</v>
          </cell>
          <cell r="H2">
            <v>4</v>
          </cell>
          <cell r="I2">
            <v>6000</v>
          </cell>
        </row>
        <row r="3">
          <cell r="B3" t="str">
            <v>VT_CAP_C0402 36pF</v>
          </cell>
          <cell r="C3" t="str">
            <v>36pF</v>
          </cell>
          <cell r="D3" t="str">
            <v>CC0402JRNPO9BN360</v>
          </cell>
          <cell r="E3" t="str">
            <v>CAP CER 36PF 50V C0G/NPO 0402</v>
          </cell>
          <cell r="F3" t="str">
            <v>0402 - C</v>
          </cell>
          <cell r="G3" t="str">
            <v>Yageo</v>
          </cell>
          <cell r="H3">
            <v>1</v>
          </cell>
          <cell r="I3">
            <v>1500</v>
          </cell>
        </row>
        <row r="4">
          <cell r="B4" t="str">
            <v>VT_CAP_C0402 56pF</v>
          </cell>
          <cell r="C4" t="str">
            <v>56pF</v>
          </cell>
          <cell r="D4" t="str">
            <v>CC0402JRNPO9BN560</v>
          </cell>
          <cell r="E4" t="str">
            <v>CAP CER 56PF 50V C0G/NPO 0402</v>
          </cell>
          <cell r="F4" t="str">
            <v>0402 - C</v>
          </cell>
          <cell r="G4" t="str">
            <v>Yageo</v>
          </cell>
          <cell r="H4">
            <v>1</v>
          </cell>
          <cell r="I4">
            <v>1500</v>
          </cell>
        </row>
        <row r="5">
          <cell r="B5" t="str">
            <v>VT_CAP_C0402 470pF</v>
          </cell>
          <cell r="C5" t="str">
            <v>470pF</v>
          </cell>
          <cell r="D5" t="str">
            <v>CL05B471JB5NNNC</v>
          </cell>
          <cell r="E5" t="str">
            <v>CAP CER 470PF 50V X7R 0402</v>
          </cell>
          <cell r="F5" t="str">
            <v>0402 - C</v>
          </cell>
          <cell r="G5" t="str">
            <v>Samsung</v>
          </cell>
          <cell r="H5">
            <v>1</v>
          </cell>
          <cell r="I5">
            <v>1500</v>
          </cell>
        </row>
        <row r="6">
          <cell r="B6" t="str">
            <v>VT_CAP_C0402 0.1uF</v>
          </cell>
          <cell r="C6" t="str">
            <v>0.1uF</v>
          </cell>
          <cell r="D6" t="str">
            <v>CC0402KRX5R5BB104</v>
          </cell>
          <cell r="E6" t="str">
            <v>CAP CER 0.1UF 6.3V X5R 0402</v>
          </cell>
          <cell r="F6" t="str">
            <v>0402 - C</v>
          </cell>
          <cell r="G6" t="str">
            <v>Yageo</v>
          </cell>
          <cell r="H6">
            <v>24</v>
          </cell>
          <cell r="I6">
            <v>36000</v>
          </cell>
        </row>
        <row r="7">
          <cell r="B7" t="str">
            <v>VT_CAP_C0402 4.7uF</v>
          </cell>
          <cell r="C7" t="str">
            <v>4.7uF</v>
          </cell>
          <cell r="D7" t="str">
            <v>CC0402KRX5R5BB475</v>
          </cell>
          <cell r="E7" t="str">
            <v>CAP CER 4.7UF 6.3V X5R 0402</v>
          </cell>
          <cell r="F7" t="str">
            <v>0402 - C</v>
          </cell>
          <cell r="G7" t="str">
            <v>Yageo</v>
          </cell>
          <cell r="H7">
            <v>1</v>
          </cell>
          <cell r="I7">
            <v>1500</v>
          </cell>
        </row>
        <row r="8">
          <cell r="B8" t="str">
            <v>VT_CAP_C0402 10uF</v>
          </cell>
          <cell r="C8" t="str">
            <v>10uF</v>
          </cell>
          <cell r="D8" t="str">
            <v>GRM155C80J106ME11D</v>
          </cell>
          <cell r="E8" t="str">
            <v>CAP CER 10UF 6.3V X6S 0402</v>
          </cell>
          <cell r="F8" t="str">
            <v>0402 - C</v>
          </cell>
          <cell r="G8" t="str">
            <v>Murata Electronics</v>
          </cell>
          <cell r="H8">
            <v>3</v>
          </cell>
          <cell r="I8">
            <v>4500</v>
          </cell>
        </row>
        <row r="9">
          <cell r="B9" t="str">
            <v>VT_CAP_C1210 3.3uF 100V</v>
          </cell>
          <cell r="C9" t="str">
            <v>3.3uF/100V</v>
          </cell>
          <cell r="D9" t="str">
            <v>C3225X7S2A335M200AB</v>
          </cell>
          <cell r="E9" t="str">
            <v>CAP CER 3.3UF 100V X7S 1210</v>
          </cell>
          <cell r="F9" t="str">
            <v>1210 - C</v>
          </cell>
          <cell r="G9" t="str">
            <v>TDK Corporation</v>
          </cell>
          <cell r="H9">
            <v>1</v>
          </cell>
          <cell r="I9">
            <v>1500</v>
          </cell>
        </row>
        <row r="10">
          <cell r="B10" t="str">
            <v>VT_CAP TAN 100uF 6.3V</v>
          </cell>
          <cell r="C10" t="str">
            <v>107B</v>
          </cell>
          <cell r="D10" t="str">
            <v>T491B107K006AT</v>
          </cell>
          <cell r="E10" t="str">
            <v>CAP TANT 100UF 6.3V 10% 1411</v>
          </cell>
          <cell r="F10" t="str">
            <v>3528 - TANTALUM</v>
          </cell>
          <cell r="G10" t="str">
            <v>Kemet</v>
          </cell>
          <cell r="H10">
            <v>1</v>
          </cell>
          <cell r="I10">
            <v>1500</v>
          </cell>
        </row>
        <row r="11">
          <cell r="B11" t="str">
            <v>VT_CAP TAN 220uF 6.3V</v>
          </cell>
          <cell r="C11" t="str">
            <v>220uF/6.3V</v>
          </cell>
          <cell r="D11" t="str">
            <v>T520B227M006ATE035</v>
          </cell>
          <cell r="E11" t="str">
            <v>CAP TANT POLY 220UF 6.3V 3528</v>
          </cell>
          <cell r="F11" t="str">
            <v>3528 - TANTALUM</v>
          </cell>
          <cell r="G11" t="str">
            <v>Kemet</v>
          </cell>
          <cell r="H11">
            <v>3</v>
          </cell>
          <cell r="I11">
            <v>4500</v>
          </cell>
        </row>
        <row r="12">
          <cell r="B12" t="str">
            <v>VT_DIODE_PMEG6020ER</v>
          </cell>
          <cell r="C12" t="str">
            <v>60V 2A</v>
          </cell>
          <cell r="D12" t="str">
            <v>PMEG6020ER,115</v>
          </cell>
          <cell r="E12" t="str">
            <v>DIODE SCHOTTKY 60V 2A SOD123W</v>
          </cell>
          <cell r="F12" t="str">
            <v>SOD-123</v>
          </cell>
          <cell r="G12" t="str">
            <v>NXP</v>
          </cell>
          <cell r="H12">
            <v>4</v>
          </cell>
          <cell r="I12">
            <v>6000</v>
          </cell>
        </row>
        <row r="13">
          <cell r="B13" t="str">
            <v>VT_DIODE_ SMAJ5.0A</v>
          </cell>
          <cell r="C13" t="str">
            <v>SMAJ5.0A</v>
          </cell>
          <cell r="D13" t="str">
            <v>SMAJ5.0A</v>
          </cell>
          <cell r="E13" t="str">
            <v>TVS DIODE 5VWM 9.2VC SMA</v>
          </cell>
          <cell r="F13" t="str">
            <v>Diode - SMA</v>
          </cell>
          <cell r="G13" t="str">
            <v>Littelfuse Inc.</v>
          </cell>
          <cell r="H13">
            <v>1</v>
          </cell>
          <cell r="I13">
            <v>1500</v>
          </cell>
        </row>
        <row r="14">
          <cell r="B14" t="str">
            <v>VT_DIODE_ SMCJ45A</v>
          </cell>
          <cell r="C14" t="str">
            <v>SMCJ45A</v>
          </cell>
          <cell r="D14" t="str">
            <v>SMCJ45A-E3/57T</v>
          </cell>
          <cell r="E14" t="str">
            <v>TVS DIODE 45V 72.7V DO214AB</v>
          </cell>
          <cell r="F14" t="str">
            <v>DIODE - SMC</v>
          </cell>
          <cell r="G14" t="str">
            <v>Vishay</v>
          </cell>
          <cell r="H14">
            <v>1</v>
          </cell>
          <cell r="I14">
            <v>1500</v>
          </cell>
        </row>
        <row r="15">
          <cell r="B15" t="str">
            <v>VT_DIODE_1N4148WS-7-F</v>
          </cell>
          <cell r="C15" t="str">
            <v>1N4148WS-7-F</v>
          </cell>
          <cell r="D15" t="str">
            <v>1N4148WS-7-F</v>
          </cell>
          <cell r="E15" t="str">
            <v>DIODE GEN PURP 75V 150MA SOD323</v>
          </cell>
          <cell r="F15" t="str">
            <v>SOD-323</v>
          </cell>
          <cell r="G15" t="str">
            <v>DIODES</v>
          </cell>
          <cell r="H15">
            <v>2</v>
          </cell>
          <cell r="I15">
            <v>3000</v>
          </cell>
        </row>
        <row r="16">
          <cell r="B16" t="str">
            <v>VT_LED_0603 RED</v>
          </cell>
          <cell r="C16" t="str">
            <v>RED</v>
          </cell>
          <cell r="D16" t="str">
            <v>QTLP601CRTR</v>
          </cell>
          <cell r="E16" t="str">
            <v>LED RED CLEAR 0603 SMD</v>
          </cell>
          <cell r="F16" t="str">
            <v>LED - 0603 - R</v>
          </cell>
          <cell r="G16" t="str">
            <v>Everlight</v>
          </cell>
          <cell r="H16">
            <v>1</v>
          </cell>
          <cell r="I16">
            <v>1500</v>
          </cell>
        </row>
        <row r="17">
          <cell r="B17" t="str">
            <v>VT_LED_0603 BLUE</v>
          </cell>
          <cell r="C17" t="str">
            <v>BLUE</v>
          </cell>
          <cell r="D17" t="str">
            <v>QTLP601CEBTR</v>
          </cell>
          <cell r="E17" t="str">
            <v>LED BLUE CLEAR 0603 SMD</v>
          </cell>
          <cell r="F17" t="str">
            <v>LED - 0603 - B</v>
          </cell>
          <cell r="G17" t="str">
            <v>Everlight</v>
          </cell>
          <cell r="H17">
            <v>1</v>
          </cell>
          <cell r="I17">
            <v>1500</v>
          </cell>
        </row>
        <row r="18">
          <cell r="B18" t="str">
            <v>VT_Fuse_60V - 550mA</v>
          </cell>
          <cell r="C18" t="str">
            <v>60V-550mA</v>
          </cell>
          <cell r="D18" t="str">
            <v>MF-SMDF050-2</v>
          </cell>
          <cell r="E18" t="str">
            <v>PTC Resettable Fuse 60V 550mA</v>
          </cell>
          <cell r="F18" t="str">
            <v>2016 - Fuse</v>
          </cell>
          <cell r="G18" t="str">
            <v>Bourns Inc.</v>
          </cell>
          <cell r="H18">
            <v>1</v>
          </cell>
          <cell r="I18">
            <v>1500</v>
          </cell>
        </row>
        <row r="19">
          <cell r="B19" t="str">
            <v>VT_IND_0402 33R/3A</v>
          </cell>
          <cell r="C19" t="str">
            <v>33R/3A</v>
          </cell>
          <cell r="D19" t="str">
            <v>BLM15PX330SN1D</v>
          </cell>
          <cell r="E19" t="str">
            <v>FERRITE BEAD 33 OHM 0402 1LN</v>
          </cell>
          <cell r="F19" t="str">
            <v>0402 - L</v>
          </cell>
          <cell r="G19" t="str">
            <v>Murata Electronics</v>
          </cell>
          <cell r="H19">
            <v>2</v>
          </cell>
          <cell r="I19">
            <v>3000</v>
          </cell>
        </row>
        <row r="20">
          <cell r="B20" t="str">
            <v>VT_IND_33uH/1.5A</v>
          </cell>
          <cell r="C20" t="str">
            <v>33uH, 1.5A</v>
          </cell>
          <cell r="D20" t="str">
            <v>SWPA6028S330MT</v>
          </cell>
          <cell r="E20" t="str">
            <v>FIXED IND 33UH 1.5A 286 MOHM SMD</v>
          </cell>
          <cell r="F20" t="str">
            <v>INDUCTOR-5D28</v>
          </cell>
          <cell r="G20" t="str">
            <v>SunLord</v>
          </cell>
          <cell r="H20">
            <v>1</v>
          </cell>
          <cell r="I20">
            <v>1500</v>
          </cell>
        </row>
        <row r="21">
          <cell r="B21" t="str">
            <v>VT_IND_0402 6.8nH</v>
          </cell>
          <cell r="C21" t="str">
            <v>6.8nH</v>
          </cell>
          <cell r="D21" t="str">
            <v>HK10056N8J-T</v>
          </cell>
          <cell r="E21" t="str">
            <v>FIXED IND 6.8NH 430MA 250 MOHM</v>
          </cell>
          <cell r="F21" t="str">
            <v>0402 - L</v>
          </cell>
          <cell r="G21" t="str">
            <v>Taiyo Yuden</v>
          </cell>
          <cell r="H21">
            <v>1</v>
          </cell>
          <cell r="I21">
            <v>1500</v>
          </cell>
        </row>
        <row r="22">
          <cell r="B22" t="str">
            <v>VT_IND_0402 27nH</v>
          </cell>
          <cell r="C22" t="str">
            <v>27nH</v>
          </cell>
          <cell r="D22" t="str">
            <v>HK100527NJ-T</v>
          </cell>
          <cell r="E22" t="str">
            <v>FIXED IND 27NH 300MA 700 MOHM</v>
          </cell>
          <cell r="F22" t="str">
            <v>0402 - L</v>
          </cell>
          <cell r="G22" t="str">
            <v>Taiyo Yuden</v>
          </cell>
          <cell r="H22">
            <v>1</v>
          </cell>
          <cell r="I22">
            <v>1500</v>
          </cell>
        </row>
        <row r="23">
          <cell r="B23" t="str">
            <v>VT_IND_0603 10nH</v>
          </cell>
          <cell r="C23" t="str">
            <v>10nH</v>
          </cell>
          <cell r="D23" t="str">
            <v>HK160810NJ-T</v>
          </cell>
          <cell r="E23" t="str">
            <v>FIXED IND 10NH 300MA 260 MOHM</v>
          </cell>
          <cell r="F23" t="str">
            <v>0603 - L</v>
          </cell>
          <cell r="G23" t="str">
            <v>Taiyo Yuden</v>
          </cell>
          <cell r="H23">
            <v>1</v>
          </cell>
          <cell r="I23">
            <v>1500</v>
          </cell>
        </row>
        <row r="24">
          <cell r="B24" t="str">
            <v>VT_IND_0805 10nH</v>
          </cell>
          <cell r="C24" t="str">
            <v>10nH</v>
          </cell>
          <cell r="D24" t="str">
            <v>74476010C</v>
          </cell>
          <cell r="E24" t="str">
            <v>FIXED IND 10NH 600MA 120 MOHM</v>
          </cell>
          <cell r="F24" t="str">
            <v>0805 - L</v>
          </cell>
          <cell r="G24" t="str">
            <v>Wurth</v>
          </cell>
          <cell r="H24">
            <v>1</v>
          </cell>
          <cell r="I24">
            <v>1500</v>
          </cell>
        </row>
        <row r="25">
          <cell r="B25" t="str">
            <v>VT_IND_0805 15nH</v>
          </cell>
          <cell r="C25" t="str">
            <v>15nH</v>
          </cell>
          <cell r="D25" t="str">
            <v>74476015C</v>
          </cell>
          <cell r="E25" t="str">
            <v>FIXED IND 56NH 500MA 340 MOHM</v>
          </cell>
          <cell r="F25" t="str">
            <v>0805 - L</v>
          </cell>
          <cell r="G25" t="str">
            <v>Wurth</v>
          </cell>
          <cell r="H25">
            <v>1</v>
          </cell>
          <cell r="I25">
            <v>1500</v>
          </cell>
        </row>
        <row r="26">
          <cell r="B26" t="str">
            <v>VT_IND_3225 1uH</v>
          </cell>
          <cell r="C26" t="str">
            <v>1uH</v>
          </cell>
          <cell r="D26" t="str">
            <v>LQH32PN1R0NNCL</v>
          </cell>
          <cell r="E26" t="str">
            <v>FIXED IND 1UH 2.5A 43.2 MOHM SMD</v>
          </cell>
          <cell r="F26" t="str">
            <v>1210 - L</v>
          </cell>
          <cell r="G26" t="str">
            <v>Murata</v>
          </cell>
          <cell r="H26">
            <v>1</v>
          </cell>
          <cell r="I26">
            <v>1500</v>
          </cell>
        </row>
        <row r="27">
          <cell r="B27" t="str">
            <v>VT_Module_A7670C</v>
          </cell>
          <cell r="C27" t="str">
            <v>A7670</v>
          </cell>
          <cell r="D27" t="str">
            <v>A7670C</v>
          </cell>
          <cell r="E27" t="str">
            <v>Dual-Band HSPA/WCDMA and Dual-Band GSM/GPRS/EDGE module in a SMT</v>
          </cell>
          <cell r="F27" t="str">
            <v>A7670x</v>
          </cell>
          <cell r="G27" t="str">
            <v>SIMCOM</v>
          </cell>
          <cell r="H27">
            <v>1</v>
          </cell>
          <cell r="I27">
            <v>1500</v>
          </cell>
        </row>
        <row r="28">
          <cell r="B28" t="str">
            <v>VT_Module_SIM68M</v>
          </cell>
          <cell r="C28" t="str">
            <v>SIM68M</v>
          </cell>
          <cell r="D28" t="str">
            <v>SIM68M</v>
          </cell>
          <cell r="E28" t="str">
            <v>SIM68M the smallest GNSS modules</v>
          </cell>
          <cell r="F28" t="str">
            <v>SIM68M</v>
          </cell>
          <cell r="G28" t="str">
            <v>SIMCOM</v>
          </cell>
          <cell r="H28">
            <v>1</v>
          </cell>
          <cell r="I28">
            <v>1500</v>
          </cell>
        </row>
        <row r="29">
          <cell r="B29" t="str">
            <v>VT_MOSFET_IRLML6402TRPBF, [NoParam]</v>
          </cell>
          <cell r="C29" t="str">
            <v>IRLML6402</v>
          </cell>
          <cell r="D29" t="str">
            <v>IRLML6402TRPBF</v>
          </cell>
          <cell r="E29" t="str">
            <v>MOSFET P-CH 30V 3.6A SOT-23-3</v>
          </cell>
          <cell r="F29" t="str">
            <v>SOT23B</v>
          </cell>
          <cell r="G29" t="str">
            <v>Infineon Technologies</v>
          </cell>
          <cell r="H29">
            <v>4</v>
          </cell>
          <cell r="I29">
            <v>6000</v>
          </cell>
        </row>
        <row r="30">
          <cell r="B30" t="str">
            <v>VT_TRANSISTOR_DTC143Z</v>
          </cell>
          <cell r="C30" t="str">
            <v>DTC143Z</v>
          </cell>
          <cell r="D30" t="str">
            <v>DTC143ZKAT146</v>
          </cell>
          <cell r="E30" t="str">
            <v>TRANS PREBIAS NPN 200MW SMT3</v>
          </cell>
          <cell r="F30" t="str">
            <v>SOT23B</v>
          </cell>
          <cell r="G30" t="str">
            <v>Rohm</v>
          </cell>
          <cell r="H30">
            <v>5</v>
          </cell>
          <cell r="I30">
            <v>7500</v>
          </cell>
        </row>
        <row r="31">
          <cell r="B31" t="str">
            <v>VT_TRANSISTOR_KST42</v>
          </cell>
          <cell r="C31" t="str">
            <v>KST42_NM</v>
          </cell>
          <cell r="D31" t="str">
            <v>KST42MTF</v>
          </cell>
          <cell r="E31" t="str">
            <v>TRANS NPN 300V 0.5A SOT23</v>
          </cell>
          <cell r="F31" t="str">
            <v>SOT23B</v>
          </cell>
          <cell r="G31" t="str">
            <v>Fairchild</v>
          </cell>
          <cell r="H31">
            <v>2</v>
          </cell>
          <cell r="I31">
            <v>3000</v>
          </cell>
        </row>
        <row r="32">
          <cell r="B32" t="str">
            <v>VT_RES_R0402 0R</v>
          </cell>
          <cell r="C32" t="str">
            <v>0R</v>
          </cell>
          <cell r="D32" t="str">
            <v>RC0402FR-070RL</v>
          </cell>
          <cell r="E32" t="str">
            <v>RES SMD 0 OHM JUMPER 1/16W 0402</v>
          </cell>
          <cell r="F32" t="str">
            <v>0402 - R</v>
          </cell>
          <cell r="G32" t="str">
            <v>Yageo</v>
          </cell>
          <cell r="H32">
            <v>3</v>
          </cell>
          <cell r="I32">
            <v>4500</v>
          </cell>
        </row>
        <row r="33">
          <cell r="B33" t="str">
            <v>VT_RES_R0402 10R</v>
          </cell>
          <cell r="C33" t="str">
            <v>10R</v>
          </cell>
          <cell r="D33" t="str">
            <v>RC0402FR-0710RL</v>
          </cell>
          <cell r="E33" t="str">
            <v>RES SMD 10 OHM 1% 1/16W 0402</v>
          </cell>
          <cell r="F33" t="str">
            <v>0402 - R</v>
          </cell>
          <cell r="G33" t="str">
            <v>Yageo</v>
          </cell>
          <cell r="H33">
            <v>1</v>
          </cell>
          <cell r="I33">
            <v>1500</v>
          </cell>
        </row>
        <row r="34">
          <cell r="B34" t="str">
            <v>VT_RES_R0402 22R</v>
          </cell>
          <cell r="C34" t="str">
            <v>22R</v>
          </cell>
          <cell r="D34" t="str">
            <v>RC0402FR-0722RL</v>
          </cell>
          <cell r="E34" t="str">
            <v>RES SMD 22 OHM 1% 1/16W 0402</v>
          </cell>
          <cell r="F34" t="str">
            <v>0402 - R</v>
          </cell>
          <cell r="G34" t="str">
            <v>Yageo</v>
          </cell>
          <cell r="H34">
            <v>7</v>
          </cell>
          <cell r="I34">
            <v>10500</v>
          </cell>
        </row>
        <row r="35">
          <cell r="B35" t="str">
            <v>VT_RES_R0402 1K</v>
          </cell>
          <cell r="C35" t="str">
            <v>1K</v>
          </cell>
          <cell r="D35" t="str">
            <v>RC0402FR-071KL</v>
          </cell>
          <cell r="E35" t="str">
            <v>RES SMD 1K OHM 1% 1/16W 0402</v>
          </cell>
          <cell r="F35" t="str">
            <v>0402 - R</v>
          </cell>
          <cell r="G35" t="str">
            <v>Yageo</v>
          </cell>
          <cell r="H35">
            <v>7</v>
          </cell>
          <cell r="I35">
            <v>10500</v>
          </cell>
        </row>
        <row r="36">
          <cell r="B36" t="str">
            <v>VT_RES_R0402 5.6K</v>
          </cell>
          <cell r="C36" t="str">
            <v>5.6K</v>
          </cell>
          <cell r="D36" t="str">
            <v>RC0402FR-075K6L</v>
          </cell>
          <cell r="E36" t="str">
            <v>RES SMD 5.6K OHM 1% 1/16W 0402</v>
          </cell>
          <cell r="F36" t="str">
            <v>0402 - R</v>
          </cell>
          <cell r="G36" t="str">
            <v>Yageo</v>
          </cell>
          <cell r="H36">
            <v>2</v>
          </cell>
          <cell r="I36">
            <v>3000</v>
          </cell>
        </row>
        <row r="37">
          <cell r="B37" t="str">
            <v>VT_RES_R0402 10K</v>
          </cell>
          <cell r="C37" t="str">
            <v>10K</v>
          </cell>
          <cell r="D37" t="str">
            <v>RC0402FR-0710KL</v>
          </cell>
          <cell r="E37" t="str">
            <v>RES SMD 10K OHM 1% 1/16W 0402</v>
          </cell>
          <cell r="F37" t="str">
            <v>0402 - R</v>
          </cell>
          <cell r="G37" t="str">
            <v>Yageo</v>
          </cell>
          <cell r="H37">
            <v>14</v>
          </cell>
          <cell r="I37">
            <v>21000</v>
          </cell>
        </row>
        <row r="38">
          <cell r="B38" t="str">
            <v>VT_RES_R0402 210K</v>
          </cell>
          <cell r="C38" t="str">
            <v>210K</v>
          </cell>
          <cell r="D38" t="str">
            <v>RC0402FR-07210KL</v>
          </cell>
          <cell r="E38" t="str">
            <v>RES SMD 210K OHM 1% 1/16W 0402</v>
          </cell>
          <cell r="F38" t="str">
            <v>0402 - R</v>
          </cell>
          <cell r="G38" t="str">
            <v>Yageo</v>
          </cell>
          <cell r="H38">
            <v>4</v>
          </cell>
          <cell r="I38">
            <v>6000</v>
          </cell>
        </row>
        <row r="39">
          <cell r="B39" t="str">
            <v>VT_RES_R0402 470K</v>
          </cell>
          <cell r="C39" t="str">
            <v>470K</v>
          </cell>
          <cell r="D39" t="str">
            <v>RC0402FR-07470KL</v>
          </cell>
          <cell r="E39" t="str">
            <v>RC0402FR-07470KL</v>
          </cell>
          <cell r="F39" t="str">
            <v>0402 - R</v>
          </cell>
          <cell r="G39" t="str">
            <v>Yageo</v>
          </cell>
          <cell r="H39">
            <v>1</v>
          </cell>
          <cell r="I39">
            <v>1500</v>
          </cell>
        </row>
        <row r="40">
          <cell r="B40" t="str">
            <v>VT_RES_R0402 1M</v>
          </cell>
          <cell r="C40" t="str">
            <v>1M</v>
          </cell>
          <cell r="D40" t="str">
            <v>RC0402FR-071ML</v>
          </cell>
          <cell r="E40" t="str">
            <v>RES SMD 1M OHM 1% 1/16W 0402</v>
          </cell>
          <cell r="F40" t="str">
            <v>0402 - R</v>
          </cell>
          <cell r="G40" t="str">
            <v>Yageo</v>
          </cell>
          <cell r="H40">
            <v>6</v>
          </cell>
          <cell r="I40">
            <v>9000</v>
          </cell>
        </row>
        <row r="41">
          <cell r="B41" t="str">
            <v>VT_IC_MP9486A</v>
          </cell>
          <cell r="C41" t="str">
            <v>MP9486A</v>
          </cell>
          <cell r="D41" t="str">
            <v>MP9486AGN-Z</v>
          </cell>
          <cell r="E41" t="str">
            <v>IC REG 100V INPT 3.5A SWITCH CUR</v>
          </cell>
          <cell r="F41" t="str">
            <v>SOIC8 - POWER</v>
          </cell>
          <cell r="G41" t="str">
            <v>MPS</v>
          </cell>
          <cell r="H41">
            <v>1</v>
          </cell>
          <cell r="I41">
            <v>1500</v>
          </cell>
        </row>
        <row r="42">
          <cell r="B42" t="str">
            <v>VT_IC_BQ21040</v>
          </cell>
          <cell r="C42" t="str">
            <v>BQ21040</v>
          </cell>
          <cell r="D42" t="str">
            <v>BQ21040DBVT</v>
          </cell>
          <cell r="E42" t="str">
            <v>IC BAT CHG LI-ION 1 CELL SOT23-6</v>
          </cell>
          <cell r="F42" t="str">
            <v>SOT23-6_L</v>
          </cell>
          <cell r="G42" t="str">
            <v>TI</v>
          </cell>
          <cell r="H42">
            <v>1</v>
          </cell>
          <cell r="I42">
            <v>1500</v>
          </cell>
        </row>
        <row r="43">
          <cell r="B43" t="str">
            <v>VT_IC_TLV73333</v>
          </cell>
          <cell r="C43" t="str">
            <v>TLV73333PDBVR</v>
          </cell>
          <cell r="D43" t="str">
            <v>TLV73333PDBVR</v>
          </cell>
          <cell r="E43" t="str">
            <v>IC REG LINEAR 3.3V 300MA SOT23-5</v>
          </cell>
          <cell r="F43" t="str">
            <v>SOT23-5</v>
          </cell>
          <cell r="G43" t="str">
            <v>TI</v>
          </cell>
          <cell r="H43">
            <v>1</v>
          </cell>
          <cell r="I43">
            <v>1500</v>
          </cell>
        </row>
        <row r="44">
          <cell r="B44" t="str">
            <v>VT_IC_STM32F091CCU6</v>
          </cell>
          <cell r="C44" t="str">
            <v>STM32F091CCU6</v>
          </cell>
          <cell r="D44" t="str">
            <v>STM32F091CCU6</v>
          </cell>
          <cell r="E44" t="str">
            <v>IC MCU 32BIT 256KB FLASH 48QFPN</v>
          </cell>
          <cell r="F44" t="str">
            <v>48-VFQFN - 1</v>
          </cell>
          <cell r="G44" t="str">
            <v>ST</v>
          </cell>
          <cell r="H44">
            <v>1</v>
          </cell>
          <cell r="I44">
            <v>1500</v>
          </cell>
        </row>
        <row r="45">
          <cell r="B45" t="str">
            <v>VT_IC_LIS3DSH</v>
          </cell>
          <cell r="C45" t="str">
            <v>LIS3DSHTR</v>
          </cell>
          <cell r="D45" t="str">
            <v>LIS3DSHTR</v>
          </cell>
          <cell r="E45" t="str">
            <v>ACCEL 2-16G I2C/SPI 16LGA</v>
          </cell>
          <cell r="F45" t="str">
            <v>QFN16P 3x3 - 1</v>
          </cell>
          <cell r="G45" t="str">
            <v>ST</v>
          </cell>
          <cell r="H45">
            <v>1</v>
          </cell>
          <cell r="I45">
            <v>1500</v>
          </cell>
        </row>
        <row r="46">
          <cell r="B46" t="str">
            <v>VT_IC_MEM 8M 02</v>
          </cell>
          <cell r="C46" t="str">
            <v>Flash 64Mbit</v>
          </cell>
          <cell r="D46" t="str">
            <v>S25FL164K0XMFI013</v>
          </cell>
          <cell r="E46" t="str">
            <v>IC FLASH 64MBIT CMOS SPI 8SOIC</v>
          </cell>
          <cell r="F46" t="str">
            <v>8 - SOIC</v>
          </cell>
          <cell r="G46" t="str">
            <v>Cypress</v>
          </cell>
          <cell r="H46">
            <v>1</v>
          </cell>
          <cell r="I46">
            <v>1500</v>
          </cell>
        </row>
        <row r="47">
          <cell r="B47" t="str">
            <v>VT_IC_SN74AUP1T334</v>
          </cell>
          <cell r="C47" t="str">
            <v>SN74AUP1T34D</v>
          </cell>
          <cell r="D47" t="str">
            <v>SN74AUP1T34DCKR</v>
          </cell>
          <cell r="E47" t="str">
            <v>IC TRNSLTR UNIDIRECTIONAL SC70-5</v>
          </cell>
          <cell r="F47" t="str">
            <v>SC70 - 5</v>
          </cell>
          <cell r="G47" t="str">
            <v>TI</v>
          </cell>
          <cell r="H47">
            <v>3</v>
          </cell>
          <cell r="I47">
            <v>4500</v>
          </cell>
        </row>
        <row r="48">
          <cell r="B48" t="str">
            <v>VT_IC_MAX2659</v>
          </cell>
          <cell r="C48" t="str">
            <v>MAX2659</v>
          </cell>
          <cell r="D48" t="str">
            <v>MAX2659ELT+T</v>
          </cell>
          <cell r="E48" t="str">
            <v>IC RF AMP GPS 1575.42MHZ 6UDFN</v>
          </cell>
          <cell r="F48" t="str">
            <v>SOT886</v>
          </cell>
          <cell r="G48" t="str">
            <v>Maxim Integrated</v>
          </cell>
          <cell r="H48">
            <v>1</v>
          </cell>
          <cell r="I48">
            <v>1500</v>
          </cell>
        </row>
        <row r="49">
          <cell r="B49" t="str">
            <v>VT_IC_SAW F6QA1G</v>
          </cell>
          <cell r="C49" t="str">
            <v>F6QA1G581M2QZ-J</v>
          </cell>
          <cell r="D49" t="str">
            <v>F6QA1G581M2QZ-J</v>
          </cell>
          <cell r="E49" t="str">
            <v>FILTER SAW 1.581GHZ 5SMD</v>
          </cell>
          <cell r="F49" t="str">
            <v>5-SMD</v>
          </cell>
          <cell r="G49" t="str">
            <v>Taiyo Yuden</v>
          </cell>
          <cell r="H49">
            <v>1</v>
          </cell>
          <cell r="I49">
            <v>1500</v>
          </cell>
        </row>
        <row r="50">
          <cell r="B50" t="str">
            <v>VT_IC_MAX3232IPW</v>
          </cell>
          <cell r="C50" t="str">
            <v>MB3232I</v>
          </cell>
          <cell r="D50" t="str">
            <v>MAX3232IPWR</v>
          </cell>
          <cell r="E50" t="str">
            <v>IC DRVR/RCVR MLTCH RS232 16TSSOP</v>
          </cell>
          <cell r="F50" t="str">
            <v>TSSOP16</v>
          </cell>
          <cell r="G50" t="str">
            <v>TI</v>
          </cell>
          <cell r="H50">
            <v>1</v>
          </cell>
          <cell r="I50">
            <v>1500</v>
          </cell>
        </row>
        <row r="51">
          <cell r="B51" t="str">
            <v>VT_ANT_GSM W3073</v>
          </cell>
          <cell r="C51" t="str">
            <v>W3073</v>
          </cell>
          <cell r="D51" t="str">
            <v>W3073</v>
          </cell>
          <cell r="E51" t="str">
            <v>RF ANT 850MHZ/900MHZ CHIP SLD</v>
          </cell>
          <cell r="F51" t="str">
            <v>ANTENNA W3073</v>
          </cell>
          <cell r="G51" t="str">
            <v>PulseLarsen Antennas</v>
          </cell>
          <cell r="H51">
            <v>1</v>
          </cell>
          <cell r="I51">
            <v>1500</v>
          </cell>
        </row>
        <row r="52">
          <cell r="B52" t="str">
            <v>VT_ANT GPS 18x18mm</v>
          </cell>
          <cell r="C52" t="str">
            <v>18x18x4</v>
          </cell>
          <cell r="D52" t="str">
            <v>A18-4135920-AMT04</v>
          </cell>
          <cell r="E52" t="str">
            <v>18x18x4mm thick GPS Passive Antenna</v>
          </cell>
          <cell r="F52" t="str">
            <v>AMOTECH 18x18</v>
          </cell>
          <cell r="G52" t="str">
            <v>Amotech</v>
          </cell>
          <cell r="H52">
            <v>1</v>
          </cell>
          <cell r="I52">
            <v>1500</v>
          </cell>
        </row>
        <row r="53">
          <cell r="B53" t="str">
            <v>VT_CRYSTAL_SMD 8M 3225</v>
          </cell>
          <cell r="C53" t="str">
            <v>8MHz</v>
          </cell>
          <cell r="D53" t="str">
            <v>TZ3313B</v>
          </cell>
          <cell r="E53" t="str">
            <v>CRYSTAL 24.0000MHZ 10PF SMD</v>
          </cell>
          <cell r="F53" t="str">
            <v>Crystal 3225</v>
          </cell>
          <cell r="G53" t="str">
            <v>Taisaw</v>
          </cell>
          <cell r="H53">
            <v>1</v>
          </cell>
          <cell r="I53">
            <v>1500</v>
          </cell>
        </row>
        <row r="54">
          <cell r="B54" t="str">
            <v>VT_CONN_SIM MUP-C782</v>
          </cell>
          <cell r="C54" t="str">
            <v>Socket Nano SIM</v>
          </cell>
          <cell r="D54" t="str">
            <v>MUP - C782</v>
          </cell>
          <cell r="E54" t="str">
            <v>Socket Nano Sim 7pin (6+1)</v>
          </cell>
          <cell r="F54" t="str">
            <v>MUP-C782</v>
          </cell>
          <cell r="G54" t="str">
            <v>MUP</v>
          </cell>
          <cell r="H54">
            <v>1</v>
          </cell>
          <cell r="I54">
            <v>1500</v>
          </cell>
        </row>
        <row r="55">
          <cell r="B55" t="str">
            <v>VT_CONN_ 2P  1.25mm</v>
          </cell>
          <cell r="C55" t="str">
            <v>2P - 1.25mm</v>
          </cell>
          <cell r="D55" t="str">
            <v>532610271</v>
          </cell>
          <cell r="E55" t="str">
            <v>CONN HEADER SMD R/A 2POS 1.25MM</v>
          </cell>
          <cell r="F55" t="str">
            <v>GH Connector</v>
          </cell>
          <cell r="G55" t="str">
            <v>Molex</v>
          </cell>
          <cell r="H55">
            <v>1</v>
          </cell>
          <cell r="I55">
            <v>1500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 t="str">
            <v>VT_CAP_C0402 10pF</v>
          </cell>
          <cell r="C12" t="str">
            <v>10pF</v>
          </cell>
          <cell r="D12" t="str">
            <v>CC0402FRNPO9BN100</v>
          </cell>
          <cell r="E12" t="str">
            <v>CAP CER 10PF 50V C0G/NPO 0402</v>
          </cell>
          <cell r="F12" t="str">
            <v>0402 - C</v>
          </cell>
          <cell r="G12" t="str">
            <v>Yageo</v>
          </cell>
        </row>
        <row r="13">
          <cell r="B13" t="str">
            <v>VT_CAP_C0402 18pF</v>
          </cell>
          <cell r="C13" t="str">
            <v>18pF</v>
          </cell>
          <cell r="D13" t="str">
            <v>CC0402FRNPO9BN180</v>
          </cell>
          <cell r="E13" t="str">
            <v>CAP CER 18PF 50V C0G/NPO 0402</v>
          </cell>
          <cell r="F13" t="str">
            <v>0402 - C</v>
          </cell>
          <cell r="G13" t="str">
            <v>Yageo</v>
          </cell>
        </row>
        <row r="14">
          <cell r="B14" t="str">
            <v>VT_CAP_C0402 36pF</v>
          </cell>
          <cell r="C14" t="str">
            <v>36pF</v>
          </cell>
          <cell r="D14" t="str">
            <v>CC0402JRNPO9BN360</v>
          </cell>
          <cell r="E14" t="str">
            <v>CAP CER 36PF 50V C0G/NPO 0402</v>
          </cell>
          <cell r="F14" t="str">
            <v>0402 - C</v>
          </cell>
          <cell r="G14" t="str">
            <v>Yageo</v>
          </cell>
        </row>
        <row r="15">
          <cell r="B15" t="str">
            <v>VT_CAP_C0402 0.1uF</v>
          </cell>
          <cell r="C15" t="str">
            <v>0.1uF</v>
          </cell>
          <cell r="D15" t="str">
            <v>CC0402KRX5R5BB104</v>
          </cell>
          <cell r="E15" t="str">
            <v>CAP CER 0.1UF 6.3V X5R 0402</v>
          </cell>
          <cell r="F15" t="str">
            <v>0402 - C</v>
          </cell>
          <cell r="G15" t="str">
            <v>Yageo</v>
          </cell>
        </row>
        <row r="16">
          <cell r="B16" t="str">
            <v>VT_CAP_C0402 10uF</v>
          </cell>
          <cell r="C16" t="str">
            <v>10uF</v>
          </cell>
          <cell r="D16" t="str">
            <v>GRM155C80J106ME11D</v>
          </cell>
          <cell r="E16" t="str">
            <v>CAP CER 10UF 6.3V X6S 0402</v>
          </cell>
          <cell r="F16" t="str">
            <v>0402 - C</v>
          </cell>
          <cell r="G16" t="str">
            <v>Murata Electronics</v>
          </cell>
        </row>
        <row r="17">
          <cell r="B17" t="str">
            <v>VT_CAP_C0603 22uF</v>
          </cell>
          <cell r="C17" t="str">
            <v>22uF</v>
          </cell>
          <cell r="D17" t="str">
            <v>GRM188R60J226MEA0J</v>
          </cell>
          <cell r="E17" t="str">
            <v>CAP CER 22UF 6.3V X5R 0603</v>
          </cell>
          <cell r="F17" t="str">
            <v>0603 - C</v>
          </cell>
          <cell r="G17" t="str">
            <v>Murata</v>
          </cell>
        </row>
        <row r="18">
          <cell r="B18" t="str">
            <v>VT_CAP TAN 100uF 6.3V</v>
          </cell>
          <cell r="C18" t="str">
            <v>107B</v>
          </cell>
          <cell r="D18" t="str">
            <v>T491B107K006AT</v>
          </cell>
          <cell r="E18" t="str">
            <v>CAP TANT 100UF 6.3V 10% 1411</v>
          </cell>
          <cell r="F18" t="str">
            <v>3528 - TANTALUM</v>
          </cell>
          <cell r="G18" t="str">
            <v>Kemet</v>
          </cell>
        </row>
        <row r="19">
          <cell r="B19" t="str">
            <v>VT_CAP TAN 330uF 10V</v>
          </cell>
          <cell r="C19" t="str">
            <v>330uF/10V</v>
          </cell>
          <cell r="D19" t="str">
            <v>TAJD337K010RNJ</v>
          </cell>
          <cell r="E19" t="str">
            <v>CAP TANT 330UF 10V 10% 2917</v>
          </cell>
          <cell r="F19" t="str">
            <v>7343 - TANTALUM</v>
          </cell>
          <cell r="G19" t="str">
            <v>AVX</v>
          </cell>
        </row>
        <row r="20">
          <cell r="B20" t="str">
            <v>VT_CAP POL1000uF/6.3V</v>
          </cell>
          <cell r="C20" t="str">
            <v>1000uF/6.3V</v>
          </cell>
          <cell r="D20" t="str">
            <v>CLA0915</v>
          </cell>
          <cell r="E20" t="str">
            <v>CAP POL 1000UF 20% 6.3V DIP</v>
          </cell>
          <cell r="F20" t="str">
            <v>CAP-DIP-8.2</v>
          </cell>
          <cell r="G20" t="str">
            <v>China</v>
          </cell>
        </row>
        <row r="21">
          <cell r="B21" t="str">
            <v>VT_CAP_C1210 3.3uF 100V</v>
          </cell>
          <cell r="C21" t="str">
            <v>3.3uF/100V</v>
          </cell>
          <cell r="D21" t="str">
            <v>C3225X7S2A335M200AB</v>
          </cell>
          <cell r="E21" t="str">
            <v>CAP CER 3.3UF 100V X7S 1210</v>
          </cell>
          <cell r="F21" t="str">
            <v>1210 - C</v>
          </cell>
          <cell r="G21" t="str">
            <v>TDK Corporation</v>
          </cell>
        </row>
        <row r="22">
          <cell r="B22" t="str">
            <v>VT_DIODE_PMEG6020ER</v>
          </cell>
          <cell r="C22" t="str">
            <v>60V 2A</v>
          </cell>
          <cell r="D22" t="str">
            <v>PMEG6020ER,115</v>
          </cell>
          <cell r="E22" t="str">
            <v>DIODE SCHOTTKY 60V 2A SOD123W</v>
          </cell>
          <cell r="F22" t="str">
            <v>SOD-123</v>
          </cell>
          <cell r="G22" t="str">
            <v>NXP</v>
          </cell>
        </row>
        <row r="23">
          <cell r="B23" t="str">
            <v>VT_DIODE_B360A</v>
          </cell>
          <cell r="C23" t="str">
            <v>SS34</v>
          </cell>
          <cell r="D23" t="str">
            <v>B360A-13-F</v>
          </cell>
          <cell r="E23" t="str">
            <v>DIODE SCHOTTKY 60V 3A SMA</v>
          </cell>
          <cell r="F23" t="str">
            <v>Diode - SMA</v>
          </cell>
          <cell r="G23" t="str">
            <v>Diodes Incorporated</v>
          </cell>
        </row>
        <row r="24">
          <cell r="B24" t="str">
            <v>VT_DIODE_ SMCJ45A</v>
          </cell>
          <cell r="C24" t="str">
            <v>SMCJ45A</v>
          </cell>
          <cell r="D24" t="str">
            <v>SMCJ45A-E3/57T</v>
          </cell>
          <cell r="E24" t="str">
            <v>TVS DIODE 45V 72.7V DO214AB</v>
          </cell>
          <cell r="F24" t="str">
            <v>DIODE - SMC</v>
          </cell>
          <cell r="G24" t="str">
            <v>Vishay</v>
          </cell>
        </row>
        <row r="25">
          <cell r="B25" t="str">
            <v>VT_DIODE_ SMAJ5.0A</v>
          </cell>
          <cell r="C25" t="str">
            <v>SMAJ5.0A</v>
          </cell>
          <cell r="D25" t="str">
            <v>SMAJ5.0A</v>
          </cell>
          <cell r="E25" t="str">
            <v>TVS DIODE 5VWM 9.2VC SMA</v>
          </cell>
          <cell r="F25" t="str">
            <v>Diode - SMA</v>
          </cell>
          <cell r="G25" t="str">
            <v>Littelfuse Inc.</v>
          </cell>
        </row>
        <row r="26">
          <cell r="B26" t="str">
            <v>VT_DIODE_1N4148WS-7-F</v>
          </cell>
          <cell r="C26" t="str">
            <v>NM</v>
          </cell>
          <cell r="D26" t="str">
            <v>1N4148WS-7-F</v>
          </cell>
          <cell r="E26" t="str">
            <v>DIODE GEN PURP 75V 150MA SOD323</v>
          </cell>
          <cell r="F26" t="str">
            <v>SOD-323</v>
          </cell>
          <cell r="G26" t="str">
            <v>DIODES</v>
          </cell>
        </row>
        <row r="27">
          <cell r="B27" t="str">
            <v>VT_DIODE_1N4148W-7-F</v>
          </cell>
          <cell r="C27" t="str">
            <v>1N4148</v>
          </cell>
          <cell r="D27" t="str">
            <v>1N4148W-7-F</v>
          </cell>
          <cell r="E27" t="str">
            <v>DIODE GEN PURP 100V 300MA SOD123</v>
          </cell>
          <cell r="F27" t="str">
            <v>SOD-123</v>
          </cell>
          <cell r="G27" t="str">
            <v>DIODES</v>
          </cell>
        </row>
        <row r="28">
          <cell r="B28" t="str">
            <v>VT_DIODE_ EZJ-Z1V270GA</v>
          </cell>
          <cell r="C28" t="str">
            <v>Var 27V_NM</v>
          </cell>
          <cell r="D28" t="str">
            <v>EZJ-Z1V270GA</v>
          </cell>
          <cell r="E28" t="str">
            <v>VARISTOR 27V 20A 0603</v>
          </cell>
          <cell r="F28" t="str">
            <v>0603 - VARISTOR</v>
          </cell>
          <cell r="G28" t="str">
            <v>Panasonic</v>
          </cell>
        </row>
        <row r="29">
          <cell r="B29" t="str">
            <v>VT_DIODE_ EZJ-Z1V270GA</v>
          </cell>
          <cell r="C29" t="str">
            <v>Var 27V</v>
          </cell>
          <cell r="D29" t="str">
            <v>EZJ-Z1V270GA</v>
          </cell>
          <cell r="E29" t="str">
            <v>VARISTOR 27V 20A 0603</v>
          </cell>
          <cell r="F29" t="str">
            <v>0603 - VARISTOR</v>
          </cell>
          <cell r="G29" t="str">
            <v>Panasonic</v>
          </cell>
        </row>
        <row r="30">
          <cell r="B30" t="str">
            <v>VT_DIODE_ LXES15AAA1-153</v>
          </cell>
          <cell r="C30" t="str">
            <v>TVS 4V</v>
          </cell>
          <cell r="D30" t="str">
            <v>LXES15AAA1-153</v>
          </cell>
          <cell r="E30" t="str">
            <v>TVS DIODE 4V 1005</v>
          </cell>
          <cell r="F30" t="str">
            <v>0402 - TVS</v>
          </cell>
          <cell r="G30" t="str">
            <v>Murata Electronics</v>
          </cell>
        </row>
        <row r="31">
          <cell r="B31" t="str">
            <v>VT_LED_0603 RED</v>
          </cell>
          <cell r="C31" t="str">
            <v>RED</v>
          </cell>
          <cell r="D31" t="str">
            <v>QTLP601CRTR</v>
          </cell>
          <cell r="E31" t="str">
            <v>LED RED CLEAR 0603 SMD</v>
          </cell>
          <cell r="F31" t="str">
            <v>LED - 0603 - R</v>
          </cell>
          <cell r="G31" t="str">
            <v>Everlight</v>
          </cell>
        </row>
        <row r="32">
          <cell r="B32" t="str">
            <v>VT_LED_3mm_2x3 GR</v>
          </cell>
          <cell r="C32" t="str">
            <v>G/R</v>
          </cell>
          <cell r="D32" t="str">
            <v>5530121F</v>
          </cell>
          <cell r="E32" t="str">
            <v>LED 2HI 3MM GREEN OVER RED PCMNT</v>
          </cell>
          <cell r="F32" t="str">
            <v>LED-2x3mm - 5530121F</v>
          </cell>
          <cell r="G32" t="str">
            <v>Dialight</v>
          </cell>
        </row>
        <row r="33">
          <cell r="B33" t="str">
            <v>VT_Fuse_60V - 1.1A</v>
          </cell>
          <cell r="C33" t="str">
            <v>60V-1.1A</v>
          </cell>
          <cell r="D33" t="str">
            <v>2920L110/60MR</v>
          </cell>
          <cell r="E33" t="str">
            <v>PTC RESET FUSE 60V 1.1A 2920</v>
          </cell>
          <cell r="F33" t="str">
            <v>2920 - Fuse</v>
          </cell>
          <cell r="G33" t="str">
            <v>Littelfuse Inc.</v>
          </cell>
        </row>
        <row r="34">
          <cell r="B34" t="str">
            <v>VT_IND_3225 1uH</v>
          </cell>
          <cell r="C34" t="str">
            <v>1uH</v>
          </cell>
          <cell r="D34" t="str">
            <v>LQH32PN1R0NNCL</v>
          </cell>
          <cell r="E34" t="str">
            <v>FIXED IND 1UH 2.5A 43.2 MOHM SMD</v>
          </cell>
          <cell r="F34" t="str">
            <v>1210 - L</v>
          </cell>
          <cell r="G34" t="str">
            <v>Murata</v>
          </cell>
        </row>
        <row r="35">
          <cell r="B35" t="str">
            <v>VT_IND_33uH/5A</v>
          </cell>
          <cell r="C35" t="str">
            <v>33uH/5A</v>
          </cell>
          <cell r="D35" t="str">
            <v>ETQ-P5M330YFC</v>
          </cell>
          <cell r="E35" t="str">
            <v>FIXED IND 33UH 5A 75.4 MOHM SMD</v>
          </cell>
          <cell r="F35" t="str">
            <v>INDUCTOR-ETQ-P5M</v>
          </cell>
          <cell r="G35" t="str">
            <v>Panasonic Electronic Components</v>
          </cell>
        </row>
        <row r="36">
          <cell r="B36" t="str">
            <v>VT_IND_0402 33R/3A</v>
          </cell>
          <cell r="C36" t="str">
            <v>33R/3A</v>
          </cell>
          <cell r="D36" t="str">
            <v>BLM15PX330SN1D</v>
          </cell>
          <cell r="E36" t="str">
            <v>FERRITE BEAD 33 OHM 0402 1LN</v>
          </cell>
          <cell r="F36" t="str">
            <v>0402 - L</v>
          </cell>
          <cell r="G36" t="str">
            <v>Murata Electronics</v>
          </cell>
        </row>
        <row r="37">
          <cell r="B37" t="str">
            <v>VT_IND_0402 27nH</v>
          </cell>
          <cell r="C37" t="str">
            <v>27nH</v>
          </cell>
          <cell r="D37" t="str">
            <v>HK100527NJ-T</v>
          </cell>
          <cell r="E37" t="str">
            <v>FIXED IND 27NH 300MA 700 MOHM</v>
          </cell>
          <cell r="F37" t="str">
            <v>0402 - L</v>
          </cell>
          <cell r="G37" t="str">
            <v>Taiyo Yuden</v>
          </cell>
        </row>
        <row r="38">
          <cell r="B38" t="str">
            <v>VT_IND_0402 33R/3A</v>
          </cell>
          <cell r="C38" t="str">
            <v>33R/3A_NM</v>
          </cell>
          <cell r="D38" t="str">
            <v>BLM15PX330SN1D</v>
          </cell>
          <cell r="E38" t="str">
            <v>FERRITE BEAD 33 OHM 0402 1LN</v>
          </cell>
          <cell r="F38" t="str">
            <v>0402 - L</v>
          </cell>
          <cell r="G38" t="str">
            <v>Murata Electronics</v>
          </cell>
        </row>
        <row r="39">
          <cell r="B39" t="str">
            <v>VT_Module_L76-L</v>
          </cell>
          <cell r="C39" t="str">
            <v>L76-L</v>
          </cell>
          <cell r="D39" t="str">
            <v>L76-L</v>
          </cell>
          <cell r="E39" t="str">
            <v>L76 is series the smallest GNSS modules</v>
          </cell>
          <cell r="F39" t="str">
            <v>SIM68M</v>
          </cell>
          <cell r="G39" t="str">
            <v>SIMCOM</v>
          </cell>
        </row>
        <row r="40">
          <cell r="B40" t="str">
            <v>VT_Module_A7670E</v>
          </cell>
          <cell r="C40" t="str">
            <v>A7670</v>
          </cell>
          <cell r="D40" t="str">
            <v>A7670E</v>
          </cell>
          <cell r="E40" t="str">
            <v>Dual-Band HSPA/WCDMA and Dual-Band GSM/GPRS/EDGE module in a SMT</v>
          </cell>
          <cell r="F40" t="str">
            <v>A7670x</v>
          </cell>
          <cell r="G40" t="str">
            <v>SIMCOM</v>
          </cell>
        </row>
        <row r="41">
          <cell r="B41" t="str">
            <v>VT_MOSFET_IRLML6402TRPBF</v>
          </cell>
          <cell r="C41" t="str">
            <v>IRLML6402</v>
          </cell>
          <cell r="D41" t="str">
            <v>IRLML6402TRPBF</v>
          </cell>
          <cell r="E41" t="str">
            <v>MOSFET P-CH 30V 3.6A SOT-23-3</v>
          </cell>
          <cell r="F41" t="str">
            <v>SOT23B</v>
          </cell>
          <cell r="G41" t="str">
            <v>Infineon Technologies</v>
          </cell>
        </row>
        <row r="42">
          <cell r="B42" t="str">
            <v>VT_TRANSISTOR_J3S9013</v>
          </cell>
          <cell r="C42" t="str">
            <v>S9013</v>
          </cell>
          <cell r="D42" t="str">
            <v>S9013</v>
          </cell>
          <cell r="E42" t="str">
            <v>TRANS NPN 50V 0.15A</v>
          </cell>
          <cell r="F42" t="str">
            <v>SOT23B</v>
          </cell>
          <cell r="G42" t="str">
            <v>Fairchild</v>
          </cell>
        </row>
        <row r="43">
          <cell r="B43" t="str">
            <v>VT_TRANSISTOR_DTC143Z</v>
          </cell>
          <cell r="C43" t="str">
            <v>DTC143Z</v>
          </cell>
          <cell r="D43" t="str">
            <v>DTC143ZKAT146</v>
          </cell>
          <cell r="E43" t="str">
            <v>TRANS PREBIAS NPN 200MW SMT3</v>
          </cell>
          <cell r="F43" t="str">
            <v>SOT23B</v>
          </cell>
          <cell r="G43" t="str">
            <v>Rohm</v>
          </cell>
        </row>
        <row r="44">
          <cell r="B44" t="str">
            <v>VT_TRANSISTOR_KST42</v>
          </cell>
          <cell r="C44" t="str">
            <v>KST42_NM</v>
          </cell>
          <cell r="D44" t="str">
            <v>KST42MTF</v>
          </cell>
          <cell r="E44" t="str">
            <v>TRANS NPN 300V 0.5A SOT23</v>
          </cell>
          <cell r="F44" t="str">
            <v>SOT23B</v>
          </cell>
          <cell r="G44" t="str">
            <v>Fairchild</v>
          </cell>
        </row>
        <row r="45">
          <cell r="B45" t="str">
            <v>VT_RES_R0402 0R</v>
          </cell>
          <cell r="C45" t="str">
            <v>0R</v>
          </cell>
          <cell r="D45" t="str">
            <v>RC0402FR-070RL</v>
          </cell>
          <cell r="E45" t="str">
            <v>RES SMD 0 OHM JUMPER 1/16W 0402</v>
          </cell>
          <cell r="F45" t="str">
            <v>0402 - R</v>
          </cell>
          <cell r="G45" t="str">
            <v>Yageo</v>
          </cell>
        </row>
        <row r="46">
          <cell r="B46" t="str">
            <v>VT_RES_R0402 22R</v>
          </cell>
          <cell r="C46" t="str">
            <v>22R</v>
          </cell>
          <cell r="D46" t="str">
            <v>RC0402FR-0722RL</v>
          </cell>
          <cell r="E46" t="str">
            <v>RES SMD 22 OHM 1% 1/16W 0402</v>
          </cell>
          <cell r="F46" t="str">
            <v>0402 - R</v>
          </cell>
          <cell r="G46" t="str">
            <v>Yageo</v>
          </cell>
        </row>
        <row r="47">
          <cell r="B47" t="str">
            <v>VT_RES_R0402 24.9R</v>
          </cell>
          <cell r="C47" t="str">
            <v>24.9R</v>
          </cell>
          <cell r="D47" t="str">
            <v>RC0402FR-0724R9L</v>
          </cell>
          <cell r="E47" t="str">
            <v>RES SMD 24.9 OHM 1% 1/16W 0402</v>
          </cell>
          <cell r="F47" t="str">
            <v>0402 - R</v>
          </cell>
          <cell r="G47" t="str">
            <v>Yageo</v>
          </cell>
        </row>
        <row r="48">
          <cell r="B48" t="str">
            <v>VT_RES_R0402 10R</v>
          </cell>
          <cell r="C48" t="str">
            <v>10R</v>
          </cell>
          <cell r="D48" t="str">
            <v>RC0402FR-0710RL</v>
          </cell>
          <cell r="E48" t="str">
            <v>RES SMD 10 OHM 1% 1/16W 0402</v>
          </cell>
          <cell r="F48" t="str">
            <v>0402 - R</v>
          </cell>
          <cell r="G48" t="str">
            <v>Yageo</v>
          </cell>
        </row>
        <row r="49">
          <cell r="B49" t="str">
            <v>VT_RES_R0402 75R</v>
          </cell>
          <cell r="C49" t="str">
            <v>75R</v>
          </cell>
          <cell r="D49" t="str">
            <v>RC0402FR-0775RL</v>
          </cell>
          <cell r="E49" t="str">
            <v>RES SMD 75 OHM 1% 1/16W 0402</v>
          </cell>
          <cell r="F49" t="str">
            <v>0402 - R</v>
          </cell>
          <cell r="G49" t="str">
            <v>Yageo</v>
          </cell>
        </row>
        <row r="50">
          <cell r="B50" t="str">
            <v>VT_RES_R0402 649R</v>
          </cell>
          <cell r="C50" t="str">
            <v>649R</v>
          </cell>
          <cell r="D50" t="str">
            <v>RC0402FR-07649RL</v>
          </cell>
          <cell r="E50" t="str">
            <v>RES SMD 649 OHM 1% 1/16W 0402</v>
          </cell>
          <cell r="F50" t="str">
            <v>0402 - R</v>
          </cell>
          <cell r="G50" t="str">
            <v>Yageo</v>
          </cell>
        </row>
        <row r="51">
          <cell r="B51" t="str">
            <v>VT_RES_R0402 1K</v>
          </cell>
          <cell r="C51" t="str">
            <v>1K</v>
          </cell>
          <cell r="D51" t="str">
            <v>RC0402FR-071KL</v>
          </cell>
          <cell r="E51" t="str">
            <v>RES SMD 1K OHM 1% 1/16W 0402</v>
          </cell>
          <cell r="F51" t="str">
            <v>0402 - R</v>
          </cell>
          <cell r="G51" t="str">
            <v>Yageo</v>
          </cell>
        </row>
        <row r="52">
          <cell r="B52" t="str">
            <v>VT_RES_R0402 2.2K</v>
          </cell>
          <cell r="C52" t="str">
            <v>2.2K</v>
          </cell>
          <cell r="D52" t="str">
            <v>RC0402FR-072K2L</v>
          </cell>
          <cell r="E52" t="str">
            <v>RES SMD 2.2K OHM 1% 1/16W 0402</v>
          </cell>
          <cell r="F52" t="str">
            <v>0402 - R</v>
          </cell>
          <cell r="G52" t="str">
            <v>Yageo</v>
          </cell>
        </row>
        <row r="53">
          <cell r="B53" t="str">
            <v>VT_RES_R0402 3K</v>
          </cell>
          <cell r="C53" t="str">
            <v>3K</v>
          </cell>
          <cell r="D53" t="str">
            <v>RC0402FR-073KL</v>
          </cell>
          <cell r="E53" t="str">
            <v>RES SMD 3K OHM 1% 1/16W 0402</v>
          </cell>
          <cell r="F53" t="str">
            <v>0402 - R</v>
          </cell>
          <cell r="G53" t="str">
            <v>Yageo</v>
          </cell>
        </row>
        <row r="54">
          <cell r="B54" t="str">
            <v>VT_RES_R0402 3.3K</v>
          </cell>
          <cell r="C54" t="str">
            <v>3.3K</v>
          </cell>
          <cell r="D54" t="str">
            <v>RC0402FR-073K3L</v>
          </cell>
          <cell r="E54" t="str">
            <v>RES SMD 3.3K OHM 1% 1/16W 0402</v>
          </cell>
          <cell r="F54" t="str">
            <v>0402 - R</v>
          </cell>
          <cell r="G54" t="str">
            <v>Yageo</v>
          </cell>
        </row>
        <row r="55">
          <cell r="B55" t="str">
            <v>VT_RES_R0402 5.6K</v>
          </cell>
          <cell r="C55" t="str">
            <v>5.6K</v>
          </cell>
          <cell r="D55" t="str">
            <v>RC0402FR-075K6L</v>
          </cell>
          <cell r="E55" t="str">
            <v>RES SMD 5.6K OHM 1% 1/16W 0402</v>
          </cell>
          <cell r="F55" t="str">
            <v>0402 - R</v>
          </cell>
          <cell r="G55" t="str">
            <v>Yageo</v>
          </cell>
        </row>
        <row r="56">
          <cell r="B56" t="str">
            <v>VT_RES_R0402 10K</v>
          </cell>
          <cell r="C56" t="str">
            <v>10K</v>
          </cell>
          <cell r="D56" t="str">
            <v>RC0402FR-0710KL</v>
          </cell>
          <cell r="E56" t="str">
            <v>RES SMD 10K OHM 1% 1/16W 0402</v>
          </cell>
          <cell r="F56" t="str">
            <v>0402 - R</v>
          </cell>
          <cell r="G56" t="str">
            <v>Yageo</v>
          </cell>
        </row>
        <row r="57">
          <cell r="B57" t="str">
            <v>VT_RES_R0402 20K</v>
          </cell>
          <cell r="C57" t="str">
            <v>20K</v>
          </cell>
          <cell r="D57" t="str">
            <v>RC0402FR-0720KL</v>
          </cell>
          <cell r="E57" t="str">
            <v>RES SMD 20K OHM 1% 1/16W 0402</v>
          </cell>
          <cell r="F57" t="str">
            <v>0402 - R</v>
          </cell>
          <cell r="G57" t="str">
            <v>Yageo</v>
          </cell>
        </row>
        <row r="58">
          <cell r="B58" t="str">
            <v>VT_RES_R0402 27K</v>
          </cell>
          <cell r="C58" t="str">
            <v>27k</v>
          </cell>
          <cell r="D58" t="str">
            <v>RC0402FR-0727KL</v>
          </cell>
          <cell r="E58" t="str">
            <v>RES SMD 27K OHM 1% 1/16W 0402</v>
          </cell>
          <cell r="F58" t="str">
            <v>0402 - R</v>
          </cell>
          <cell r="G58" t="str">
            <v>Yageo</v>
          </cell>
        </row>
        <row r="59">
          <cell r="B59" t="str">
            <v>VT_RES_R0402 34.8K</v>
          </cell>
          <cell r="C59" t="str">
            <v>34.8K</v>
          </cell>
          <cell r="D59" t="str">
            <v>RC0402FR-0734K8L</v>
          </cell>
          <cell r="E59" t="str">
            <v>RES SMD 34.8K OHM 1% 1/16W 0402</v>
          </cell>
          <cell r="F59" t="str">
            <v>0402 - R</v>
          </cell>
          <cell r="G59" t="str">
            <v>Yageo</v>
          </cell>
        </row>
        <row r="60">
          <cell r="B60" t="str">
            <v>VT_RES_R0402 47K</v>
          </cell>
          <cell r="C60" t="str">
            <v>47K</v>
          </cell>
          <cell r="D60" t="str">
            <v>RC0402FR-0747KL</v>
          </cell>
          <cell r="E60" t="str">
            <v>RES SMD 47K OHM 1% 1/16W 0402</v>
          </cell>
          <cell r="F60" t="str">
            <v>0402 - R</v>
          </cell>
          <cell r="G60" t="str">
            <v>Yageo</v>
          </cell>
        </row>
        <row r="61">
          <cell r="B61" t="str">
            <v>VT_RES_R0402 113K</v>
          </cell>
          <cell r="C61" t="str">
            <v>113K</v>
          </cell>
          <cell r="D61" t="str">
            <v>RC0402FR-07113KL</v>
          </cell>
          <cell r="E61" t="str">
            <v>RES SMD 113K OHM 1% 1/16W 0402</v>
          </cell>
          <cell r="F61" t="str">
            <v>0402 - R</v>
          </cell>
          <cell r="G61" t="str">
            <v>Yageo</v>
          </cell>
        </row>
        <row r="62">
          <cell r="B62" t="str">
            <v>VT_RES_R0402 200K</v>
          </cell>
          <cell r="C62" t="str">
            <v>200K</v>
          </cell>
          <cell r="D62" t="str">
            <v>RC0402FR-07200KL</v>
          </cell>
          <cell r="E62" t="str">
            <v>RES SMD 200K OHM 1% 1/16W 0402</v>
          </cell>
          <cell r="F62" t="str">
            <v>0402 - R</v>
          </cell>
          <cell r="G62" t="str">
            <v>Yageo</v>
          </cell>
        </row>
        <row r="63">
          <cell r="B63" t="str">
            <v>VT_RES_R0402 255K</v>
          </cell>
          <cell r="C63" t="str">
            <v>255K</v>
          </cell>
          <cell r="D63" t="str">
            <v>RC0402FR-07255KL</v>
          </cell>
          <cell r="E63" t="str">
            <v>RES SMD 255K OHM 1% 1/16W 0402</v>
          </cell>
          <cell r="F63" t="str">
            <v>0402 - R</v>
          </cell>
          <cell r="G63" t="str">
            <v>Yageo</v>
          </cell>
        </row>
        <row r="64">
          <cell r="B64" t="str">
            <v>VT_RES_R0402 510K</v>
          </cell>
          <cell r="C64" t="str">
            <v>510K</v>
          </cell>
          <cell r="D64" t="str">
            <v>RC0402FR-07510KL</v>
          </cell>
          <cell r="E64" t="str">
            <v>RES SMD 510K OHM 1% 1/16W 0402</v>
          </cell>
          <cell r="F64" t="str">
            <v>0402 - R</v>
          </cell>
          <cell r="G64" t="str">
            <v>Yageo</v>
          </cell>
        </row>
        <row r="65">
          <cell r="B65" t="str">
            <v>VT_RES_R0402 1M</v>
          </cell>
          <cell r="C65" t="str">
            <v>1M</v>
          </cell>
          <cell r="D65" t="str">
            <v>RC0402FR-071ML</v>
          </cell>
          <cell r="E65" t="str">
            <v>RES SMD 1M OHM 1% 1/16W 0402</v>
          </cell>
          <cell r="F65" t="str">
            <v>0402 - R</v>
          </cell>
          <cell r="G65" t="str">
            <v>Yageo</v>
          </cell>
        </row>
        <row r="66">
          <cell r="B66" t="str">
            <v>VT_SWITCH_DSHP01</v>
          </cell>
          <cell r="C66" t="str">
            <v>DHN-01</v>
          </cell>
          <cell r="D66" t="str">
            <v>DSHP01TSGER</v>
          </cell>
          <cell r="E66" t="str">
            <v>Switch 1Bit</v>
          </cell>
          <cell r="F66" t="str">
            <v>DSHP01TSGDER</v>
          </cell>
          <cell r="G66" t="str">
            <v>kingtek-switch</v>
          </cell>
        </row>
        <row r="67">
          <cell r="B67" t="str">
            <v>VT_SWITCH_ 3x6x2.5</v>
          </cell>
          <cell r="C67" t="str">
            <v>SMD</v>
          </cell>
          <cell r="D67" t="str">
            <v>3x6x2.5mm</v>
          </cell>
          <cell r="E67" t="str">
            <v>Switch SMD 3x6x2.5mm</v>
          </cell>
          <cell r="F67" t="str">
            <v>SW2</v>
          </cell>
          <cell r="G67" t="str">
            <v>China</v>
          </cell>
        </row>
        <row r="68">
          <cell r="B68" t="str">
            <v>VT_IC_MP9486A</v>
          </cell>
          <cell r="C68" t="str">
            <v>MP9486A</v>
          </cell>
          <cell r="D68" t="str">
            <v>MP9486AGN-Z</v>
          </cell>
          <cell r="E68" t="str">
            <v>IC REG 100V INPT 3.5A SWITCH CUR</v>
          </cell>
          <cell r="F68" t="str">
            <v>SOIC8 - POWER</v>
          </cell>
          <cell r="G68" t="str">
            <v>MPS</v>
          </cell>
        </row>
        <row r="69">
          <cell r="B69" t="str">
            <v>VT_IC_MP2153</v>
          </cell>
          <cell r="C69" t="str">
            <v>MP2153GTF-Z</v>
          </cell>
          <cell r="D69" t="str">
            <v>MP2153GTF-Z</v>
          </cell>
          <cell r="E69" t="str">
            <v>IC REG 2.5-5.5V 3A SYNCH 1.1MHZ</v>
          </cell>
          <cell r="F69" t="str">
            <v>SOT563</v>
          </cell>
          <cell r="G69" t="str">
            <v>MPS</v>
          </cell>
        </row>
        <row r="70">
          <cell r="B70" t="str">
            <v>VT_Module RP6Q</v>
          </cell>
          <cell r="C70" t="str">
            <v>RP6Q</v>
          </cell>
          <cell r="D70" t="str">
            <v>RP6Q</v>
          </cell>
          <cell r="E70" t="str">
            <v>SoM imx6Q core board</v>
          </cell>
          <cell r="F70" t="str">
            <v>RP6Q</v>
          </cell>
          <cell r="G70" t="str">
            <v>RongPin</v>
          </cell>
        </row>
        <row r="71">
          <cell r="B71" t="str">
            <v>VT_IC_TXS0104EPWR</v>
          </cell>
          <cell r="C71" t="str">
            <v>TXS0104</v>
          </cell>
          <cell r="D71" t="str">
            <v>TXS0104EPWR</v>
          </cell>
          <cell r="E71" t="str">
            <v>IC TRNSLTR BIDIRECTIONAL 14TSSOP</v>
          </cell>
          <cell r="F71" t="str">
            <v>TSSOP14</v>
          </cell>
          <cell r="G71" t="str">
            <v>TI</v>
          </cell>
        </row>
        <row r="72">
          <cell r="B72" t="str">
            <v>VT_IC_CY7C65634-28LTXC</v>
          </cell>
          <cell r="C72" t="str">
            <v>CY7C65634-28LTXC</v>
          </cell>
          <cell r="D72" t="str">
            <v>CY7C65632-28LTXCT</v>
          </cell>
          <cell r="E72" t="str">
            <v>IC USB HUB CTRLR 2PORT LP 28QFN</v>
          </cell>
          <cell r="F72" t="str">
            <v>QFN28P - CY7C65632</v>
          </cell>
          <cell r="G72" t="str">
            <v>Cypress Semiconductor Corp</v>
          </cell>
        </row>
        <row r="73">
          <cell r="B73" t="str">
            <v>VT_IC_TP2854</v>
          </cell>
          <cell r="C73" t="str">
            <v>TP2854LA</v>
          </cell>
          <cell r="D73" t="str">
            <v>TP2854LA</v>
          </cell>
          <cell r="E73" t="str">
            <v>IC VIDEO DECODER SD/HD 68-QFN</v>
          </cell>
          <cell r="F73" t="str">
            <v>QFN68 Pitch 0.4mm</v>
          </cell>
          <cell r="G73" t="str">
            <v>TechPoint</v>
          </cell>
        </row>
        <row r="74">
          <cell r="B74" t="str">
            <v>VT_IC_LIS3DSH</v>
          </cell>
          <cell r="C74" t="str">
            <v>LIS3DSHTR</v>
          </cell>
          <cell r="D74" t="str">
            <v>LIS3DSHTR</v>
          </cell>
          <cell r="E74" t="str">
            <v>ACCEL 2-16G I2C/SPI 16LGA</v>
          </cell>
          <cell r="F74" t="str">
            <v>QFN16P 3x3 - 1</v>
          </cell>
          <cell r="G74" t="str">
            <v>ST</v>
          </cell>
        </row>
        <row r="75">
          <cell r="B75" t="str">
            <v>VT_DIODE_SMF05CT1G</v>
          </cell>
          <cell r="C75" t="str">
            <v>SMF05CT1G</v>
          </cell>
          <cell r="D75" t="str">
            <v>SMF05CT1G</v>
          </cell>
          <cell r="E75" t="str">
            <v>TVS DIODE 5VWM 12.5VC SC88</v>
          </cell>
          <cell r="F75" t="str">
            <v>SOT363</v>
          </cell>
          <cell r="G75" t="str">
            <v>ON Semiconductor</v>
          </cell>
        </row>
        <row r="76">
          <cell r="B76" t="str">
            <v>VT_IC_TPS2069</v>
          </cell>
          <cell r="C76" t="str">
            <v>TPS2069CDBVR</v>
          </cell>
          <cell r="D76" t="str">
            <v>TPS2069CDBVR</v>
          </cell>
          <cell r="E76" t="str">
            <v>IC PWR SWITCH N-CHAN 1:1 SOT23-5</v>
          </cell>
          <cell r="F76" t="str">
            <v>SOT23-5</v>
          </cell>
          <cell r="G76" t="str">
            <v>TI</v>
          </cell>
        </row>
        <row r="77">
          <cell r="B77" t="str">
            <v>VT_IC_MAX3232IPW</v>
          </cell>
          <cell r="C77" t="str">
            <v>MB3232I</v>
          </cell>
          <cell r="D77" t="str">
            <v>MAX3232IPWR</v>
          </cell>
          <cell r="E77" t="str">
            <v>IC DRVR/RCVR MLTCH RS232 16TSSOP</v>
          </cell>
          <cell r="F77" t="str">
            <v>TSSOP16</v>
          </cell>
          <cell r="G77" t="str">
            <v>TI</v>
          </cell>
        </row>
        <row r="78">
          <cell r="B78" t="str">
            <v>VT_IC_TPD12S521DBTR</v>
          </cell>
          <cell r="C78" t="str">
            <v>TPD12S521DB</v>
          </cell>
          <cell r="D78" t="str">
            <v>TPD12S521DBTR</v>
          </cell>
          <cell r="E78" t="str">
            <v>IC INTERFACE SPECIALIZED 38TSSOP</v>
          </cell>
          <cell r="F78" t="str">
            <v>TSSOP38</v>
          </cell>
          <cell r="G78" t="str">
            <v>TI</v>
          </cell>
        </row>
        <row r="79">
          <cell r="B79" t="str">
            <v>VT_CONN_USB A SMD R/A</v>
          </cell>
          <cell r="C79" t="str">
            <v>USB-A1SSW6</v>
          </cell>
          <cell r="D79" t="str">
            <v>USB-A1SSW6</v>
          </cell>
          <cell r="E79" t="str">
            <v>CONN RCPT USB2.0 TYPEA 4POS R/A</v>
          </cell>
          <cell r="F79" t="str">
            <v>USB-A R/A - 1</v>
          </cell>
          <cell r="G79" t="str">
            <v>On Shore Technology Inc.</v>
          </cell>
        </row>
        <row r="80">
          <cell r="B80" t="str">
            <v>VT_CRYSTAL_SMD 12M 3225</v>
          </cell>
          <cell r="C80" t="str">
            <v>12MHz</v>
          </cell>
          <cell r="D80" t="str">
            <v>ECS-120-12-33-AGN-TR</v>
          </cell>
          <cell r="E80" t="str">
            <v>CRYSTAL 12MHZ 12PF SMD</v>
          </cell>
          <cell r="F80" t="str">
            <v>Crystal 3225</v>
          </cell>
          <cell r="G80" t="str">
            <v>ECS Inc.</v>
          </cell>
        </row>
        <row r="81">
          <cell r="B81" t="str">
            <v>VT_CRYSTAL_27MHz 3225</v>
          </cell>
          <cell r="C81" t="str">
            <v>27MHz</v>
          </cell>
          <cell r="D81" t="str">
            <v>FA-238 27.0000MA30X-AG5</v>
          </cell>
          <cell r="E81" t="str">
            <v>CRYSTAL 27.0000MHZ 7PF SMD</v>
          </cell>
          <cell r="F81" t="str">
            <v>Crystal 3225</v>
          </cell>
          <cell r="G81" t="str">
            <v>Epson</v>
          </cell>
        </row>
        <row r="82">
          <cell r="B82" t="str">
            <v>VT_CONN_ MX2.5 2*4P</v>
          </cell>
          <cell r="C82" t="str">
            <v>1054051108</v>
          </cell>
          <cell r="D82" t="str">
            <v>1054051108</v>
          </cell>
          <cell r="E82" t="str">
            <v>CONN HEADER SMD R/A 8POS 2.5MM</v>
          </cell>
          <cell r="F82" t="str">
            <v>1054051108</v>
          </cell>
          <cell r="G82" t="str">
            <v>Molex</v>
          </cell>
        </row>
        <row r="83">
          <cell r="B83" t="str">
            <v>VT_CONN_MK5P SMD</v>
          </cell>
          <cell r="C83" t="str">
            <v>Micro USB  SMD</v>
          </cell>
          <cell r="D83" t="str">
            <v>0473460001</v>
          </cell>
          <cell r="E83" t="str">
            <v>MicroUSB-B-SMT</v>
          </cell>
          <cell r="F83" t="str">
            <v>USB -MK5P SMD</v>
          </cell>
          <cell r="G83" t="str">
            <v>Molex</v>
          </cell>
        </row>
        <row r="84">
          <cell r="B84" t="str">
            <v>VT_CONN_BNC-KWE</v>
          </cell>
          <cell r="C84" t="str">
            <v>BNC-KWE</v>
          </cell>
          <cell r="D84" t="str">
            <v>BNC-KWE-Q9</v>
          </cell>
          <cell r="E84" t="str">
            <v>CONN BNC JACK R/A 50 OHM PCB</v>
          </cell>
          <cell r="F84" t="str">
            <v>BNC-KWE</v>
          </cell>
          <cell r="G84" t="str">
            <v>China</v>
          </cell>
        </row>
        <row r="85">
          <cell r="B85" t="str">
            <v>VT_CONN_SMA-KWE-11</v>
          </cell>
          <cell r="C85" t="str">
            <v>SMA-KWE-11</v>
          </cell>
          <cell r="D85" t="str">
            <v>SMA-KWE-11</v>
          </cell>
          <cell r="E85" t="str">
            <v>SMA R/A, Length 17mm</v>
          </cell>
          <cell r="F85" t="str">
            <v>SMA</v>
          </cell>
          <cell r="G85" t="str">
            <v>Jinchang</v>
          </cell>
        </row>
        <row r="86">
          <cell r="B86" t="str">
            <v>VT_CONN_Micro SIM 2</v>
          </cell>
          <cell r="C86" t="str">
            <v>MUP-C792</v>
          </cell>
          <cell r="D86" t="str">
            <v>MUP-C792-3</v>
          </cell>
          <cell r="E86" t="str">
            <v>Socket Micro Sim 6pin (6+1)</v>
          </cell>
          <cell r="F86" t="str">
            <v>MUP-C792</v>
          </cell>
          <cell r="G86" t="str">
            <v>MUP</v>
          </cell>
        </row>
        <row r="87">
          <cell r="B87" t="str">
            <v>VT_CONN_MUP-M614</v>
          </cell>
          <cell r="C87" t="str">
            <v>Micro SD Card</v>
          </cell>
          <cell r="D87" t="str">
            <v>MUP-M614</v>
          </cell>
          <cell r="E87" t="str">
            <v>Socket Micro SD Card</v>
          </cell>
          <cell r="F87" t="str">
            <v>SD Card - Micro TF</v>
          </cell>
          <cell r="G87" t="str">
            <v>MUP</v>
          </cell>
        </row>
        <row r="88">
          <cell r="B88" t="str">
            <v>VT_CONN_HDMI MINI TE</v>
          </cell>
          <cell r="C88" t="str">
            <v>HDMI MINI</v>
          </cell>
          <cell r="D88" t="str">
            <v>2013978-2</v>
          </cell>
          <cell r="E88" t="str">
            <v>CONN RCPT MINI HDMI 19POS SMD RA</v>
          </cell>
          <cell r="F88" t="str">
            <v>HDMI 2013978-2</v>
          </cell>
          <cell r="G88" t="str">
            <v>TE</v>
          </cell>
        </row>
        <row r="89">
          <cell r="B89" t="str">
            <v>VT_Buzzer 3V 9mm</v>
          </cell>
          <cell r="C89" t="str">
            <v>3V 9mm</v>
          </cell>
          <cell r="D89" t="str">
            <v>TMB09A03</v>
          </cell>
          <cell r="E89" t="str">
            <v>Buzzer 9*6mm (D*h)</v>
          </cell>
          <cell r="F89" t="str">
            <v>Buzzer</v>
          </cell>
          <cell r="G89" t="str">
            <v>China</v>
          </cell>
        </row>
        <row r="90">
          <cell r="B90" t="str">
            <v>VT_PCB VR102</v>
          </cell>
          <cell r="E90" t="str">
            <v>FR4 - 4layer 120x76mm</v>
          </cell>
        </row>
        <row r="91">
          <cell r="B91" t="str">
            <v>HH_ANT_4G 2.4m</v>
          </cell>
          <cell r="E91" t="str">
            <v>Antenna 4G-LTE external length 2.4m</v>
          </cell>
        </row>
        <row r="92">
          <cell r="B92" t="str">
            <v>HH_ANT_GPS 2.4m</v>
          </cell>
          <cell r="E92" t="str">
            <v>Antenna GPS active length 2.4m</v>
          </cell>
        </row>
        <row r="93">
          <cell r="B93" t="str">
            <v>HH_MODULE_BALUN</v>
          </cell>
          <cell r="C93" t="str">
            <v>Balun</v>
          </cell>
          <cell r="E93" t="str">
            <v>Balun for camera analog</v>
          </cell>
          <cell r="G93" t="str">
            <v>China</v>
          </cell>
        </row>
        <row r="94">
          <cell r="B94" t="str">
            <v>VT_HEATSINK_NB</v>
          </cell>
          <cell r="E94" t="str">
            <v>Northbridge Chipset 38*10*38mm</v>
          </cell>
          <cell r="G94" t="str">
            <v>China</v>
          </cell>
        </row>
        <row r="95">
          <cell r="B95" t="str">
            <v>VT_HEATSINK_SN10*10</v>
          </cell>
          <cell r="E95" t="str">
            <v>Tấm tản nhiệt silicone 10*10mm</v>
          </cell>
          <cell r="G95" t="str">
            <v>China</v>
          </cell>
        </row>
        <row r="96">
          <cell r="B96" t="str">
            <v>VT_USB_AUDIO</v>
          </cell>
          <cell r="E96" t="str">
            <v>USB Audio</v>
          </cell>
          <cell r="G96" t="str">
            <v>China</v>
          </cell>
        </row>
        <row r="97">
          <cell r="B97" t="str">
            <v>VT_MICROPHONE</v>
          </cell>
          <cell r="E97" t="str">
            <v>Microphone kéo dài dạng jack 3.5 3 ngấn 2m</v>
          </cell>
          <cell r="G97" t="str">
            <v>China</v>
          </cell>
        </row>
        <row r="98">
          <cell r="B98" t="str">
            <v>VT_Vỏ hộp_BA3</v>
          </cell>
        </row>
        <row r="99">
          <cell r="B99" t="str">
            <v>HH_Bó dây_VR102</v>
          </cell>
        </row>
        <row r="100">
          <cell r="B100" t="str">
            <v>VT_phụ kiện_Túi nilon chống sốc</v>
          </cell>
        </row>
        <row r="101">
          <cell r="B101" t="str">
            <v>VT_DECAL_VR102</v>
          </cell>
        </row>
        <row r="102">
          <cell r="B102" t="str">
            <v>VT_phụ kiện_IMEI VR102</v>
          </cell>
        </row>
        <row r="103">
          <cell r="B103" t="str">
            <v>HH_PHỤ KIỆN_RFID Card</v>
          </cell>
        </row>
        <row r="104">
          <cell r="B104" t="str">
            <v>HH_CAMERA_HKHDTVI720P</v>
          </cell>
          <cell r="D104" t="str">
            <v>DS-2CE56C0T-IRP</v>
          </cell>
          <cell r="E104" t="str">
            <v>Camera HDTVI HIKVISION DS-2CE56C0T-IRP</v>
          </cell>
          <cell r="G104" t="str">
            <v>Hikvision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 t="str">
            <v>VT_CAP_C0402 10pF</v>
          </cell>
          <cell r="C12" t="str">
            <v>10pF</v>
          </cell>
          <cell r="D12" t="str">
            <v>CC0402FRNPO9BN100</v>
          </cell>
          <cell r="E12" t="str">
            <v>CAP CER 10PF 50V C0G/NPO 0402</v>
          </cell>
          <cell r="F12" t="str">
            <v>0402 - C</v>
          </cell>
          <cell r="G12" t="str">
            <v>Yageo</v>
          </cell>
          <cell r="H12">
            <v>4</v>
          </cell>
          <cell r="I12">
            <v>280</v>
          </cell>
        </row>
        <row r="13">
          <cell r="B13" t="str">
            <v>VT_CAP_C0402 18pF</v>
          </cell>
          <cell r="C13" t="str">
            <v>18pF</v>
          </cell>
          <cell r="D13" t="str">
            <v>CC0402FRNPO9BN180</v>
          </cell>
          <cell r="E13" t="str">
            <v>CAP CER 18PF 50V C0G/NPO 0402</v>
          </cell>
          <cell r="F13" t="str">
            <v>0402 - C</v>
          </cell>
          <cell r="G13" t="str">
            <v>Yageo</v>
          </cell>
          <cell r="H13">
            <v>1</v>
          </cell>
          <cell r="I13">
            <v>70</v>
          </cell>
        </row>
        <row r="14">
          <cell r="B14" t="str">
            <v>VT_CAP_C0402 36pF</v>
          </cell>
          <cell r="C14" t="str">
            <v>36pF</v>
          </cell>
          <cell r="D14" t="str">
            <v>CC0402JRNPO9BN360</v>
          </cell>
          <cell r="E14" t="str">
            <v>CAP CER 36PF 50V C0G/NPO 0402</v>
          </cell>
          <cell r="F14" t="str">
            <v>0402 - C</v>
          </cell>
          <cell r="G14" t="str">
            <v>Yageo</v>
          </cell>
          <cell r="H14">
            <v>1</v>
          </cell>
          <cell r="I14">
            <v>70</v>
          </cell>
        </row>
        <row r="15">
          <cell r="B15" t="str">
            <v>VT_CAP_C0402 0.1uF</v>
          </cell>
          <cell r="C15" t="str">
            <v>0.1uF</v>
          </cell>
          <cell r="D15" t="str">
            <v>CC0402KRX5R5BB104</v>
          </cell>
          <cell r="E15" t="str">
            <v>CAP CER 0.1UF 6.3V X5R 0402</v>
          </cell>
          <cell r="F15" t="str">
            <v>0402 - C</v>
          </cell>
          <cell r="G15" t="str">
            <v>Yageo</v>
          </cell>
          <cell r="H15">
            <v>61</v>
          </cell>
          <cell r="I15">
            <v>4270</v>
          </cell>
        </row>
        <row r="16">
          <cell r="B16" t="str">
            <v>VT_CAP_C0402 10uF</v>
          </cell>
          <cell r="C16" t="str">
            <v>10uF</v>
          </cell>
          <cell r="D16" t="str">
            <v>GRM155C80J106ME11D</v>
          </cell>
          <cell r="E16" t="str">
            <v>CAP CER 10UF 6.3V X6S 0402</v>
          </cell>
          <cell r="F16" t="str">
            <v>0402 - C</v>
          </cell>
          <cell r="G16" t="str">
            <v>Murata Electronics</v>
          </cell>
          <cell r="H16">
            <v>4</v>
          </cell>
          <cell r="I16">
            <v>280</v>
          </cell>
        </row>
        <row r="17">
          <cell r="B17" t="str">
            <v>VT_CAP_C0603 22uF</v>
          </cell>
          <cell r="C17" t="str">
            <v>22uF</v>
          </cell>
          <cell r="D17" t="str">
            <v>GRM188R60J226MEA0J</v>
          </cell>
          <cell r="E17" t="str">
            <v>CAP CER 22UF 6.3V X5R 0603</v>
          </cell>
          <cell r="F17" t="str">
            <v>0603 - C</v>
          </cell>
          <cell r="G17" t="str">
            <v>Murata</v>
          </cell>
          <cell r="H17">
            <v>16</v>
          </cell>
          <cell r="I17">
            <v>1120</v>
          </cell>
        </row>
        <row r="18">
          <cell r="B18" t="str">
            <v>VT_CAP TAN 100uF 6.3V</v>
          </cell>
          <cell r="C18" t="str">
            <v>107B</v>
          </cell>
          <cell r="D18" t="str">
            <v>T491B107K006AT</v>
          </cell>
          <cell r="E18" t="str">
            <v>CAP TANT 100UF 6.3V 10% 1411</v>
          </cell>
          <cell r="F18" t="str">
            <v>3528 - TANTALUM</v>
          </cell>
          <cell r="G18" t="str">
            <v>Kemet</v>
          </cell>
          <cell r="H18">
            <v>3</v>
          </cell>
          <cell r="I18">
            <v>210</v>
          </cell>
        </row>
        <row r="19">
          <cell r="B19" t="str">
            <v>VT_CAP TAN 330uF 10V</v>
          </cell>
          <cell r="C19" t="str">
            <v>330uF/10V</v>
          </cell>
          <cell r="D19" t="str">
            <v>TAJD337K010RNJ</v>
          </cell>
          <cell r="E19" t="str">
            <v>CAP TANT 330UF 10V 10% 2917</v>
          </cell>
          <cell r="F19" t="str">
            <v>7343 - TANTALUM</v>
          </cell>
          <cell r="G19" t="str">
            <v>AVX</v>
          </cell>
          <cell r="H19">
            <v>1</v>
          </cell>
          <cell r="I19">
            <v>70</v>
          </cell>
        </row>
        <row r="20">
          <cell r="B20" t="str">
            <v>VT_CAP POL1000uF/6.3V</v>
          </cell>
          <cell r="C20" t="str">
            <v>1000uF/6.3V</v>
          </cell>
          <cell r="D20" t="str">
            <v>CLA0915</v>
          </cell>
          <cell r="E20" t="str">
            <v>CAP POL 1000UF 20% 6.3V DIP</v>
          </cell>
          <cell r="F20" t="str">
            <v>CAP-DIP-8.2</v>
          </cell>
          <cell r="G20" t="str">
            <v>China</v>
          </cell>
          <cell r="H20">
            <v>1</v>
          </cell>
          <cell r="I20">
            <v>70</v>
          </cell>
        </row>
        <row r="21">
          <cell r="B21" t="str">
            <v>VT_CAP_C1210 3.3uF 100V</v>
          </cell>
          <cell r="C21" t="str">
            <v>3.3uF/100V</v>
          </cell>
          <cell r="D21" t="str">
            <v>C3225X7S2A335M200AB</v>
          </cell>
          <cell r="E21" t="str">
            <v>CAP CER 3.3UF 100V X7S 1210</v>
          </cell>
          <cell r="F21" t="str">
            <v>1210 - C</v>
          </cell>
          <cell r="G21" t="str">
            <v>TDK Corporation</v>
          </cell>
          <cell r="H21">
            <v>1</v>
          </cell>
          <cell r="I21">
            <v>70</v>
          </cell>
        </row>
        <row r="22">
          <cell r="B22" t="str">
            <v>VT_DIODE_PMEG6020ER</v>
          </cell>
          <cell r="C22" t="str">
            <v>60V 2A</v>
          </cell>
          <cell r="D22" t="str">
            <v>PMEG6020ER,115</v>
          </cell>
          <cell r="E22" t="str">
            <v>DIODE SCHOTTKY 60V 2A SOD123W</v>
          </cell>
          <cell r="F22" t="str">
            <v>SOD-123</v>
          </cell>
          <cell r="G22" t="str">
            <v>NXP</v>
          </cell>
          <cell r="H22">
            <v>2</v>
          </cell>
          <cell r="I22">
            <v>140</v>
          </cell>
        </row>
        <row r="23">
          <cell r="B23" t="str">
            <v>VT_DIODE_B360A</v>
          </cell>
          <cell r="C23" t="str">
            <v>SS34</v>
          </cell>
          <cell r="D23" t="str">
            <v>B360A-13-F</v>
          </cell>
          <cell r="E23" t="str">
            <v>DIODE SCHOTTKY 60V 3A SMA</v>
          </cell>
          <cell r="F23" t="str">
            <v>Diode - SMA</v>
          </cell>
          <cell r="G23" t="str">
            <v>Diodes Incorporated</v>
          </cell>
          <cell r="H23">
            <v>2</v>
          </cell>
          <cell r="I23">
            <v>140</v>
          </cell>
        </row>
        <row r="24">
          <cell r="B24" t="str">
            <v>VT_DIODE_ SMCJ45A</v>
          </cell>
          <cell r="C24" t="str">
            <v>SMCJ45A</v>
          </cell>
          <cell r="D24" t="str">
            <v>SMCJ45A-E3/57T</v>
          </cell>
          <cell r="E24" t="str">
            <v>TVS DIODE 45V 72.7V DO214AB</v>
          </cell>
          <cell r="F24" t="str">
            <v>DIODE - SMC</v>
          </cell>
          <cell r="G24" t="str">
            <v>Vishay</v>
          </cell>
          <cell r="H24">
            <v>1</v>
          </cell>
          <cell r="I24">
            <v>70</v>
          </cell>
        </row>
        <row r="25">
          <cell r="B25" t="str">
            <v>VT_DIODE_ SMAJ5.0A</v>
          </cell>
          <cell r="C25" t="str">
            <v>SMAJ5.0A</v>
          </cell>
          <cell r="D25" t="str">
            <v>SMAJ5.0A</v>
          </cell>
          <cell r="E25" t="str">
            <v>TVS DIODE 5VWM 9.2VC SMA</v>
          </cell>
          <cell r="F25" t="str">
            <v>Diode - SMA</v>
          </cell>
          <cell r="G25" t="str">
            <v>Littelfuse Inc.</v>
          </cell>
          <cell r="H25">
            <v>1</v>
          </cell>
          <cell r="I25">
            <v>70</v>
          </cell>
        </row>
        <row r="26">
          <cell r="B26" t="str">
            <v>VT_DIODE_1N4148WS-7-F</v>
          </cell>
          <cell r="C26" t="str">
            <v>NM</v>
          </cell>
          <cell r="D26" t="str">
            <v>1N4148WS-7-F</v>
          </cell>
          <cell r="E26" t="str">
            <v>DIODE GEN PURP 75V 150MA SOD323</v>
          </cell>
          <cell r="F26" t="str">
            <v>SOD-323</v>
          </cell>
          <cell r="G26" t="str">
            <v>DIODES</v>
          </cell>
          <cell r="H26">
            <v>0</v>
          </cell>
          <cell r="I26">
            <v>0</v>
          </cell>
        </row>
        <row r="27">
          <cell r="B27" t="str">
            <v>VT_DIODE_1N4148W-7-F</v>
          </cell>
          <cell r="C27" t="str">
            <v>1N4148</v>
          </cell>
          <cell r="D27" t="str">
            <v>1N4148W-7-F</v>
          </cell>
          <cell r="E27" t="str">
            <v>DIODE GEN PURP 100V 300MA SOD123</v>
          </cell>
          <cell r="F27" t="str">
            <v>SOD-123</v>
          </cell>
          <cell r="G27" t="str">
            <v>DIODES</v>
          </cell>
          <cell r="H27">
            <v>6</v>
          </cell>
          <cell r="I27">
            <v>420</v>
          </cell>
        </row>
        <row r="28">
          <cell r="B28" t="str">
            <v>VT_DIODE_ EZJ-Z1V270GA</v>
          </cell>
          <cell r="C28" t="str">
            <v>Var 27V_NM</v>
          </cell>
          <cell r="D28" t="str">
            <v>EZJ-Z1V270GA</v>
          </cell>
          <cell r="E28" t="str">
            <v>VARISTOR 27V 20A 0603</v>
          </cell>
          <cell r="F28" t="str">
            <v>0603 - VARISTOR</v>
          </cell>
          <cell r="G28" t="str">
            <v>Panasonic</v>
          </cell>
          <cell r="H28">
            <v>2</v>
          </cell>
          <cell r="I28">
            <v>140</v>
          </cell>
        </row>
        <row r="29">
          <cell r="B29" t="str">
            <v>VT_DIODE_ EZJ-Z1V270GA</v>
          </cell>
          <cell r="C29" t="str">
            <v>Var 27V</v>
          </cell>
          <cell r="D29" t="str">
            <v>EZJ-Z1V270GA</v>
          </cell>
          <cell r="E29" t="str">
            <v>VARISTOR 27V 20A 0603</v>
          </cell>
          <cell r="F29" t="str">
            <v>0603 - VARISTOR</v>
          </cell>
          <cell r="G29" t="str">
            <v>Panasonic</v>
          </cell>
          <cell r="H29">
            <v>2</v>
          </cell>
          <cell r="I29">
            <v>140</v>
          </cell>
        </row>
        <row r="30">
          <cell r="B30" t="str">
            <v>VT_DIODE_ LXES15AAA1-153</v>
          </cell>
          <cell r="C30" t="str">
            <v>TVS 4V</v>
          </cell>
          <cell r="D30" t="str">
            <v>LXES15AAA1-153</v>
          </cell>
          <cell r="E30" t="str">
            <v>TVS DIODE 4V 1005</v>
          </cell>
          <cell r="F30" t="str">
            <v>0402 - TVS</v>
          </cell>
          <cell r="G30" t="str">
            <v>Murata Electronics</v>
          </cell>
          <cell r="H30">
            <v>2</v>
          </cell>
          <cell r="I30">
            <v>140</v>
          </cell>
        </row>
        <row r="31">
          <cell r="B31" t="str">
            <v>VT_LED_0603 RED</v>
          </cell>
          <cell r="C31" t="str">
            <v>RED</v>
          </cell>
          <cell r="D31" t="str">
            <v>QTLP601CRTR</v>
          </cell>
          <cell r="E31" t="str">
            <v>LED RED CLEAR 0603 SMD</v>
          </cell>
          <cell r="F31" t="str">
            <v>LED - 0603 - R</v>
          </cell>
          <cell r="G31" t="str">
            <v>Everlight</v>
          </cell>
          <cell r="H31">
            <v>3</v>
          </cell>
          <cell r="I31">
            <v>210</v>
          </cell>
        </row>
        <row r="32">
          <cell r="B32" t="str">
            <v>VT_LED_3mm_2x3 GR</v>
          </cell>
          <cell r="C32" t="str">
            <v>G/R</v>
          </cell>
          <cell r="D32" t="str">
            <v>5530121F</v>
          </cell>
          <cell r="E32" t="str">
            <v>LED 2HI 3MM GREEN OVER RED PCMNT</v>
          </cell>
          <cell r="F32" t="str">
            <v>LED-2x3mm - 5530121F</v>
          </cell>
          <cell r="G32" t="str">
            <v>Dialight</v>
          </cell>
          <cell r="H32">
            <v>2</v>
          </cell>
          <cell r="I32">
            <v>140</v>
          </cell>
        </row>
        <row r="33">
          <cell r="B33" t="str">
            <v>VT_Fuse_60V - 1.1A</v>
          </cell>
          <cell r="C33" t="str">
            <v>60V-1.1A</v>
          </cell>
          <cell r="D33" t="str">
            <v>2920L110/60MR</v>
          </cell>
          <cell r="E33" t="str">
            <v>PTC RESET FUSE 60V 1.1A 2920</v>
          </cell>
          <cell r="F33" t="str">
            <v>2920 - Fuse</v>
          </cell>
          <cell r="G33" t="str">
            <v>Littelfuse Inc.</v>
          </cell>
          <cell r="H33">
            <v>1</v>
          </cell>
          <cell r="I33">
            <v>70</v>
          </cell>
        </row>
        <row r="34">
          <cell r="B34" t="str">
            <v>VT_IND_3225 1uH</v>
          </cell>
          <cell r="C34" t="str">
            <v>1uH</v>
          </cell>
          <cell r="D34" t="str">
            <v>LQH32PN1R0NNCL</v>
          </cell>
          <cell r="E34" t="str">
            <v>FIXED IND 1UH 2.5A 43.2 MOHM SMD</v>
          </cell>
          <cell r="F34" t="str">
            <v>1210 - L</v>
          </cell>
          <cell r="G34" t="str">
            <v>Murata</v>
          </cell>
          <cell r="H34">
            <v>4</v>
          </cell>
          <cell r="I34">
            <v>280</v>
          </cell>
        </row>
        <row r="35">
          <cell r="B35" t="str">
            <v>VT_IND_33uH/5A</v>
          </cell>
          <cell r="C35" t="str">
            <v>33uH/5A</v>
          </cell>
          <cell r="D35" t="str">
            <v>ETQ-P5M330YFC</v>
          </cell>
          <cell r="E35" t="str">
            <v>FIXED IND 33UH 5A 75.4 MOHM SMD</v>
          </cell>
          <cell r="F35" t="str">
            <v>INDUCTOR-ETQ-P5M</v>
          </cell>
          <cell r="G35" t="str">
            <v>Panasonic Electronic Components</v>
          </cell>
          <cell r="H35">
            <v>1</v>
          </cell>
          <cell r="I35">
            <v>70</v>
          </cell>
        </row>
        <row r="36">
          <cell r="B36" t="str">
            <v>VT_IND_0402 33R/3A</v>
          </cell>
          <cell r="C36" t="str">
            <v>33R/3A</v>
          </cell>
          <cell r="D36" t="str">
            <v>BLM15PX330SN1D</v>
          </cell>
          <cell r="E36" t="str">
            <v>FERRITE BEAD 33 OHM 0402 1LN</v>
          </cell>
          <cell r="F36" t="str">
            <v>0402 - L</v>
          </cell>
          <cell r="G36" t="str">
            <v>Murata Electronics</v>
          </cell>
          <cell r="H36">
            <v>10</v>
          </cell>
          <cell r="I36">
            <v>700</v>
          </cell>
        </row>
        <row r="37">
          <cell r="B37" t="str">
            <v>VT_IND_0402 27nH</v>
          </cell>
          <cell r="C37" t="str">
            <v>27nH</v>
          </cell>
          <cell r="D37" t="str">
            <v>HK100527NJ-T</v>
          </cell>
          <cell r="E37" t="str">
            <v>FIXED IND 27NH 300MA 700 MOHM</v>
          </cell>
          <cell r="F37" t="str">
            <v>0402 - L</v>
          </cell>
          <cell r="G37" t="str">
            <v>Taiyo Yuden</v>
          </cell>
          <cell r="H37">
            <v>1</v>
          </cell>
          <cell r="I37">
            <v>70</v>
          </cell>
        </row>
        <row r="38">
          <cell r="B38" t="str">
            <v>VT_IND_0402 33R/3A</v>
          </cell>
          <cell r="C38" t="str">
            <v>33R/3A_NM</v>
          </cell>
          <cell r="D38" t="str">
            <v>BLM15PX330SN1D</v>
          </cell>
          <cell r="E38" t="str">
            <v>FERRITE BEAD 33 OHM 0402 1LN</v>
          </cell>
          <cell r="F38" t="str">
            <v>0402 - L</v>
          </cell>
          <cell r="G38" t="str">
            <v>Murata Electronics</v>
          </cell>
          <cell r="H38">
            <v>1</v>
          </cell>
          <cell r="I38">
            <v>70</v>
          </cell>
        </row>
        <row r="39">
          <cell r="B39" t="str">
            <v>VT_Module_L76-L</v>
          </cell>
          <cell r="C39" t="str">
            <v>L76-L</v>
          </cell>
          <cell r="D39" t="str">
            <v>L76-L</v>
          </cell>
          <cell r="E39" t="str">
            <v>L76 is series the smallest GNSS modules</v>
          </cell>
          <cell r="F39" t="str">
            <v>SIM68M</v>
          </cell>
          <cell r="G39" t="str">
            <v>SIMCOM</v>
          </cell>
          <cell r="H39">
            <v>1</v>
          </cell>
          <cell r="I39">
            <v>70</v>
          </cell>
        </row>
        <row r="40">
          <cell r="B40" t="str">
            <v>VT_Module_A7670E</v>
          </cell>
          <cell r="C40" t="str">
            <v>A7670</v>
          </cell>
          <cell r="D40" t="str">
            <v>A7670E</v>
          </cell>
          <cell r="E40" t="str">
            <v>Dual-Band HSPA/WCDMA and Dual-Band GSM/GPRS/EDGE module in a SMT</v>
          </cell>
          <cell r="F40" t="str">
            <v>A7670x</v>
          </cell>
          <cell r="G40" t="str">
            <v>SIMCOM</v>
          </cell>
          <cell r="H40">
            <v>1</v>
          </cell>
          <cell r="I40">
            <v>70</v>
          </cell>
        </row>
        <row r="41">
          <cell r="B41" t="str">
            <v>VT_MOSFET_IRLML6402TRPBF</v>
          </cell>
          <cell r="C41" t="str">
            <v>IRLML6402</v>
          </cell>
          <cell r="D41" t="str">
            <v>IRLML6402TRPBF</v>
          </cell>
          <cell r="E41" t="str">
            <v>MOSFET P-CH 30V 3.6A SOT-23-3</v>
          </cell>
          <cell r="F41" t="str">
            <v>SOT23B</v>
          </cell>
          <cell r="G41" t="str">
            <v>Infineon Technologies</v>
          </cell>
          <cell r="H41">
            <v>3</v>
          </cell>
          <cell r="I41">
            <v>210</v>
          </cell>
        </row>
        <row r="42">
          <cell r="B42" t="str">
            <v>VT_TRANSISTOR_J3S9013</v>
          </cell>
          <cell r="C42" t="str">
            <v>S9013</v>
          </cell>
          <cell r="D42" t="str">
            <v>S9013</v>
          </cell>
          <cell r="E42" t="str">
            <v>TRANS NPN 50V 0.15A</v>
          </cell>
          <cell r="F42" t="str">
            <v>SOT23B</v>
          </cell>
          <cell r="G42" t="str">
            <v>Fairchild</v>
          </cell>
          <cell r="H42">
            <v>5</v>
          </cell>
          <cell r="I42">
            <v>350</v>
          </cell>
        </row>
        <row r="43">
          <cell r="B43" t="str">
            <v>VT_TRANSISTOR_DTC143Z</v>
          </cell>
          <cell r="C43" t="str">
            <v>DTC143Z</v>
          </cell>
          <cell r="D43" t="str">
            <v>DTC143ZKAT146</v>
          </cell>
          <cell r="E43" t="str">
            <v>TRANS PREBIAS NPN 200MW SMT3</v>
          </cell>
          <cell r="F43" t="str">
            <v>SOT23B</v>
          </cell>
          <cell r="G43" t="str">
            <v>Rohm</v>
          </cell>
          <cell r="H43">
            <v>5</v>
          </cell>
          <cell r="I43">
            <v>350</v>
          </cell>
        </row>
        <row r="44">
          <cell r="B44" t="str">
            <v>VT_TRANSISTOR_KST42</v>
          </cell>
          <cell r="C44" t="str">
            <v>KST42_NM</v>
          </cell>
          <cell r="D44" t="str">
            <v>KST42MTF</v>
          </cell>
          <cell r="E44" t="str">
            <v>TRANS NPN 300V 0.5A SOT23</v>
          </cell>
          <cell r="F44" t="str">
            <v>SOT23B</v>
          </cell>
          <cell r="G44" t="str">
            <v>Fairchild</v>
          </cell>
          <cell r="H44">
            <v>1</v>
          </cell>
          <cell r="I44">
            <v>70</v>
          </cell>
        </row>
        <row r="45">
          <cell r="B45" t="str">
            <v>VT_RES_R0402 0R</v>
          </cell>
          <cell r="C45" t="str">
            <v>0R</v>
          </cell>
          <cell r="D45" t="str">
            <v>RC0402FR-070RL</v>
          </cell>
          <cell r="E45" t="str">
            <v>RES SMD 0 OHM JUMPER 1/16W 0402</v>
          </cell>
          <cell r="F45" t="str">
            <v>0402 - R</v>
          </cell>
          <cell r="G45" t="str">
            <v>Yageo</v>
          </cell>
          <cell r="H45">
            <v>15</v>
          </cell>
          <cell r="I45">
            <v>1050</v>
          </cell>
        </row>
        <row r="46">
          <cell r="B46" t="str">
            <v>VT_RES_R0402 22R</v>
          </cell>
          <cell r="C46" t="str">
            <v>22R</v>
          </cell>
          <cell r="D46" t="str">
            <v>RC0402FR-0722RL</v>
          </cell>
          <cell r="E46" t="str">
            <v>RES SMD 22 OHM 1% 1/16W 0402</v>
          </cell>
          <cell r="F46" t="str">
            <v>0402 - R</v>
          </cell>
          <cell r="G46" t="str">
            <v>Yageo</v>
          </cell>
          <cell r="H46">
            <v>11</v>
          </cell>
          <cell r="I46">
            <v>770</v>
          </cell>
        </row>
        <row r="47">
          <cell r="B47" t="str">
            <v>VT_RES_R0402 24.9R</v>
          </cell>
          <cell r="C47" t="str">
            <v>24.9R</v>
          </cell>
          <cell r="D47" t="str">
            <v>RC0402FR-0724R9L</v>
          </cell>
          <cell r="E47" t="str">
            <v>RES SMD 24.9 OHM 1% 1/16W 0402</v>
          </cell>
          <cell r="F47" t="str">
            <v>0402 - R</v>
          </cell>
          <cell r="G47" t="str">
            <v>Yageo</v>
          </cell>
          <cell r="H47">
            <v>11</v>
          </cell>
          <cell r="I47">
            <v>770</v>
          </cell>
        </row>
        <row r="48">
          <cell r="B48" t="str">
            <v>VT_RES_R0402 10R</v>
          </cell>
          <cell r="C48" t="str">
            <v>10R</v>
          </cell>
          <cell r="D48" t="str">
            <v>RC0402FR-0710RL</v>
          </cell>
          <cell r="E48" t="str">
            <v>RES SMD 10 OHM 1% 1/16W 0402</v>
          </cell>
          <cell r="F48" t="str">
            <v>0402 - R</v>
          </cell>
          <cell r="G48" t="str">
            <v>Yageo</v>
          </cell>
          <cell r="H48">
            <v>1</v>
          </cell>
          <cell r="I48">
            <v>70</v>
          </cell>
        </row>
        <row r="49">
          <cell r="B49" t="str">
            <v>VT_RES_R0402 75R</v>
          </cell>
          <cell r="C49" t="str">
            <v>75R</v>
          </cell>
          <cell r="D49" t="str">
            <v>RC0402FR-0775RL</v>
          </cell>
          <cell r="E49" t="str">
            <v>RES SMD 75 OHM 1% 1/16W 0402</v>
          </cell>
          <cell r="F49" t="str">
            <v>0402 - R</v>
          </cell>
          <cell r="G49" t="str">
            <v>Yageo</v>
          </cell>
          <cell r="H49">
            <v>7</v>
          </cell>
          <cell r="I49">
            <v>490</v>
          </cell>
        </row>
        <row r="50">
          <cell r="B50" t="str">
            <v>VT_RES_R0402 649R</v>
          </cell>
          <cell r="C50" t="str">
            <v>649R</v>
          </cell>
          <cell r="D50" t="str">
            <v>RC0402FR-07649RL</v>
          </cell>
          <cell r="E50" t="str">
            <v>RES SMD 649 OHM 1% 1/16W 0402</v>
          </cell>
          <cell r="F50" t="str">
            <v>0402 - R</v>
          </cell>
          <cell r="G50" t="str">
            <v>Yageo</v>
          </cell>
          <cell r="H50">
            <v>1</v>
          </cell>
          <cell r="I50">
            <v>70</v>
          </cell>
        </row>
        <row r="51">
          <cell r="B51" t="str">
            <v>VT_RES_R0402 1K</v>
          </cell>
          <cell r="C51" t="str">
            <v>1K</v>
          </cell>
          <cell r="D51" t="str">
            <v>RC0402FR-071KL</v>
          </cell>
          <cell r="E51" t="str">
            <v>RES SMD 1K OHM 1% 1/16W 0402</v>
          </cell>
          <cell r="F51" t="str">
            <v>0402 - R</v>
          </cell>
          <cell r="G51" t="str">
            <v>Yageo</v>
          </cell>
          <cell r="H51">
            <v>18</v>
          </cell>
          <cell r="I51">
            <v>1260</v>
          </cell>
        </row>
        <row r="52">
          <cell r="B52" t="str">
            <v>VT_RES_R0402 2.2K</v>
          </cell>
          <cell r="C52" t="str">
            <v>2.2K</v>
          </cell>
          <cell r="D52" t="str">
            <v>RC0402FR-072K2L</v>
          </cell>
          <cell r="E52" t="str">
            <v>RES SMD 2.2K OHM 1% 1/16W 0402</v>
          </cell>
          <cell r="F52" t="str">
            <v>0402 - R</v>
          </cell>
          <cell r="G52" t="str">
            <v>Yageo</v>
          </cell>
          <cell r="H52">
            <v>1</v>
          </cell>
          <cell r="I52">
            <v>70</v>
          </cell>
        </row>
        <row r="53">
          <cell r="B53" t="str">
            <v>VT_RES_R0402 3K</v>
          </cell>
          <cell r="C53" t="str">
            <v>3K</v>
          </cell>
          <cell r="D53" t="str">
            <v>RC0402FR-073KL</v>
          </cell>
          <cell r="E53" t="str">
            <v>RES SMD 3K OHM 1% 1/16W 0402</v>
          </cell>
          <cell r="F53" t="str">
            <v>0402 - R</v>
          </cell>
          <cell r="G53" t="str">
            <v>Yageo</v>
          </cell>
          <cell r="H53">
            <v>4</v>
          </cell>
          <cell r="I53">
            <v>280</v>
          </cell>
        </row>
        <row r="54">
          <cell r="B54" t="str">
            <v>VT_RES_R0402 3.3K</v>
          </cell>
          <cell r="C54" t="str">
            <v>3.3K</v>
          </cell>
          <cell r="D54" t="str">
            <v>RC0402FR-073K3L</v>
          </cell>
          <cell r="E54" t="str">
            <v>RES SMD 3.3K OHM 1% 1/16W 0402</v>
          </cell>
          <cell r="F54" t="str">
            <v>0402 - R</v>
          </cell>
          <cell r="G54" t="str">
            <v>Yageo</v>
          </cell>
          <cell r="H54">
            <v>3</v>
          </cell>
          <cell r="I54">
            <v>210</v>
          </cell>
        </row>
        <row r="55">
          <cell r="B55" t="str">
            <v>VT_RES_R0402 5.6K</v>
          </cell>
          <cell r="C55" t="str">
            <v>5.6K</v>
          </cell>
          <cell r="D55" t="str">
            <v>RC0402FR-075K6L</v>
          </cell>
          <cell r="E55" t="str">
            <v>RES SMD 5.6K OHM 1% 1/16W 0402</v>
          </cell>
          <cell r="F55" t="str">
            <v>0402 - R</v>
          </cell>
          <cell r="G55" t="str">
            <v>Yageo</v>
          </cell>
          <cell r="H55">
            <v>3</v>
          </cell>
          <cell r="I55">
            <v>210</v>
          </cell>
        </row>
        <row r="56">
          <cell r="B56" t="str">
            <v>VT_RES_R0402 10K</v>
          </cell>
          <cell r="C56" t="str">
            <v>10K</v>
          </cell>
          <cell r="D56" t="str">
            <v>RC0402FR-0710KL</v>
          </cell>
          <cell r="E56" t="str">
            <v>RES SMD 10K OHM 1% 1/16W 0402</v>
          </cell>
          <cell r="F56" t="str">
            <v>0402 - R</v>
          </cell>
          <cell r="G56" t="str">
            <v>Yageo</v>
          </cell>
          <cell r="H56">
            <v>31</v>
          </cell>
          <cell r="I56">
            <v>2170</v>
          </cell>
        </row>
        <row r="57">
          <cell r="B57" t="str">
            <v>VT_RES_R0402 20K</v>
          </cell>
          <cell r="C57" t="str">
            <v>20K</v>
          </cell>
          <cell r="D57" t="str">
            <v>RC0402FR-0720KL</v>
          </cell>
          <cell r="E57" t="str">
            <v>RES SMD 20K OHM 1% 1/16W 0402</v>
          </cell>
          <cell r="F57" t="str">
            <v>0402 - R</v>
          </cell>
          <cell r="G57" t="str">
            <v>Yageo</v>
          </cell>
          <cell r="H57">
            <v>4</v>
          </cell>
          <cell r="I57">
            <v>280</v>
          </cell>
        </row>
        <row r="58">
          <cell r="B58" t="str">
            <v>VT_RES_R0402 27K</v>
          </cell>
          <cell r="C58" t="str">
            <v>27k</v>
          </cell>
          <cell r="D58" t="str">
            <v>RC0402FR-0727KL</v>
          </cell>
          <cell r="E58" t="str">
            <v>RES SMD 27K OHM 1% 1/16W 0402</v>
          </cell>
          <cell r="F58" t="str">
            <v>0402 - R</v>
          </cell>
          <cell r="G58" t="str">
            <v>Yageo</v>
          </cell>
          <cell r="H58">
            <v>2</v>
          </cell>
          <cell r="I58">
            <v>140</v>
          </cell>
        </row>
        <row r="59">
          <cell r="B59" t="str">
            <v>VT_RES_R0402 34.8K</v>
          </cell>
          <cell r="C59" t="str">
            <v>34.8K</v>
          </cell>
          <cell r="D59" t="str">
            <v>RC0402FR-0734K8L</v>
          </cell>
          <cell r="E59" t="str">
            <v>RES SMD 34.8K OHM 1% 1/16W 0402</v>
          </cell>
          <cell r="F59" t="str">
            <v>0402 - R</v>
          </cell>
          <cell r="G59" t="str">
            <v>Yageo</v>
          </cell>
          <cell r="H59">
            <v>1</v>
          </cell>
          <cell r="I59">
            <v>70</v>
          </cell>
        </row>
        <row r="60">
          <cell r="B60" t="str">
            <v>VT_RES_R0402 47K</v>
          </cell>
          <cell r="C60" t="str">
            <v>47K</v>
          </cell>
          <cell r="D60" t="str">
            <v>RC0402FR-0747KL</v>
          </cell>
          <cell r="E60" t="str">
            <v>RES SMD 47K OHM 1% 1/16W 0402</v>
          </cell>
          <cell r="F60" t="str">
            <v>0402 - R</v>
          </cell>
          <cell r="G60" t="str">
            <v>Yageo</v>
          </cell>
          <cell r="H60">
            <v>2</v>
          </cell>
          <cell r="I60">
            <v>140</v>
          </cell>
        </row>
        <row r="61">
          <cell r="B61" t="str">
            <v>VT_RES_R0402 113K</v>
          </cell>
          <cell r="C61" t="str">
            <v>113K</v>
          </cell>
          <cell r="D61" t="str">
            <v>RC0402FR-07113KL</v>
          </cell>
          <cell r="E61" t="str">
            <v>RES SMD 113K OHM 1% 1/16W 0402</v>
          </cell>
          <cell r="F61" t="str">
            <v>0402 - R</v>
          </cell>
          <cell r="G61" t="str">
            <v>Yageo</v>
          </cell>
          <cell r="H61">
            <v>1</v>
          </cell>
          <cell r="I61">
            <v>70</v>
          </cell>
        </row>
        <row r="62">
          <cell r="B62" t="str">
            <v>VT_RES_R0402 200K</v>
          </cell>
          <cell r="C62" t="str">
            <v>200K</v>
          </cell>
          <cell r="D62" t="str">
            <v>RC0402FR-07200KL</v>
          </cell>
          <cell r="E62" t="str">
            <v>RES SMD 200K OHM 1% 1/16W 0402</v>
          </cell>
          <cell r="F62" t="str">
            <v>0402 - R</v>
          </cell>
          <cell r="G62" t="str">
            <v>Yageo</v>
          </cell>
          <cell r="H62">
            <v>10</v>
          </cell>
          <cell r="I62">
            <v>700</v>
          </cell>
        </row>
        <row r="63">
          <cell r="B63" t="str">
            <v>VT_RES_R0402 255K</v>
          </cell>
          <cell r="C63" t="str">
            <v>255K</v>
          </cell>
          <cell r="D63" t="str">
            <v>RC0402FR-07255KL</v>
          </cell>
          <cell r="E63" t="str">
            <v>RES SMD 255K OHM 1% 1/16W 0402</v>
          </cell>
          <cell r="F63" t="str">
            <v>0402 - R</v>
          </cell>
          <cell r="G63" t="str">
            <v>Yageo</v>
          </cell>
          <cell r="H63">
            <v>1</v>
          </cell>
          <cell r="I63">
            <v>70</v>
          </cell>
        </row>
        <row r="64">
          <cell r="B64" t="str">
            <v>VT_RES_R0402 510K</v>
          </cell>
          <cell r="C64" t="str">
            <v>510K</v>
          </cell>
          <cell r="D64" t="str">
            <v>RC0402FR-07510KL</v>
          </cell>
          <cell r="E64" t="str">
            <v>RES SMD 510K OHM 1% 1/16W 0402</v>
          </cell>
          <cell r="F64" t="str">
            <v>0402 - R</v>
          </cell>
          <cell r="G64" t="str">
            <v>Yageo</v>
          </cell>
          <cell r="H64">
            <v>1</v>
          </cell>
          <cell r="I64">
            <v>70</v>
          </cell>
        </row>
        <row r="65">
          <cell r="B65" t="str">
            <v>VT_RES_R0402 1M</v>
          </cell>
          <cell r="C65" t="str">
            <v>1M</v>
          </cell>
          <cell r="D65" t="str">
            <v>RC0402FR-071ML</v>
          </cell>
          <cell r="E65" t="str">
            <v>RES SMD 1M OHM 1% 1/16W 0402</v>
          </cell>
          <cell r="F65" t="str">
            <v>0402 - R</v>
          </cell>
          <cell r="G65" t="str">
            <v>Yageo</v>
          </cell>
          <cell r="H65">
            <v>6</v>
          </cell>
          <cell r="I65">
            <v>420</v>
          </cell>
        </row>
        <row r="66">
          <cell r="B66" t="str">
            <v>VT_SWITCH_DSHP01</v>
          </cell>
          <cell r="C66" t="str">
            <v>DHN-01</v>
          </cell>
          <cell r="D66" t="str">
            <v>DSHP01TSGER</v>
          </cell>
          <cell r="E66" t="str">
            <v>Switch 1Bit</v>
          </cell>
          <cell r="F66" t="str">
            <v>DSHP01TSGDER</v>
          </cell>
          <cell r="G66" t="str">
            <v>kingtek-switch</v>
          </cell>
          <cell r="H66">
            <v>1</v>
          </cell>
          <cell r="I66">
            <v>70</v>
          </cell>
        </row>
        <row r="67">
          <cell r="B67" t="str">
            <v>VT_SWITCH_ 3x6x2.5</v>
          </cell>
          <cell r="C67" t="str">
            <v>SMD</v>
          </cell>
          <cell r="D67" t="str">
            <v>3x6x2.5mm</v>
          </cell>
          <cell r="E67" t="str">
            <v>Switch SMD 3x6x2.5mm</v>
          </cell>
          <cell r="F67" t="str">
            <v>SW2</v>
          </cell>
          <cell r="G67" t="str">
            <v>China</v>
          </cell>
          <cell r="H67">
            <v>1</v>
          </cell>
          <cell r="I67">
            <v>70</v>
          </cell>
        </row>
        <row r="68">
          <cell r="B68" t="str">
            <v>VT_IC_MP9486A</v>
          </cell>
          <cell r="C68" t="str">
            <v>MP9486A</v>
          </cell>
          <cell r="D68" t="str">
            <v>MP9486AGN-Z</v>
          </cell>
          <cell r="E68" t="str">
            <v>IC REG 100V INPT 3.5A SWITCH CUR</v>
          </cell>
          <cell r="F68" t="str">
            <v>SOIC8 - POWER</v>
          </cell>
          <cell r="G68" t="str">
            <v>MPS</v>
          </cell>
          <cell r="H68">
            <v>1</v>
          </cell>
          <cell r="I68">
            <v>70</v>
          </cell>
        </row>
        <row r="69">
          <cell r="B69" t="str">
            <v>VT_IC_MP2153</v>
          </cell>
          <cell r="C69" t="str">
            <v>MP2153GTF-Z</v>
          </cell>
          <cell r="D69" t="str">
            <v>MP2153GTF-Z</v>
          </cell>
          <cell r="E69" t="str">
            <v>IC REG 2.5-5.5V 3A SYNCH 1.1MHZ</v>
          </cell>
          <cell r="F69" t="str">
            <v>SOT563</v>
          </cell>
          <cell r="G69" t="str">
            <v>MPS</v>
          </cell>
          <cell r="H69">
            <v>3</v>
          </cell>
          <cell r="I69">
            <v>210</v>
          </cell>
        </row>
        <row r="70">
          <cell r="B70" t="str">
            <v>VT_Module RP6Q</v>
          </cell>
          <cell r="C70" t="str">
            <v>RP6Q</v>
          </cell>
          <cell r="D70" t="str">
            <v>RP6Q</v>
          </cell>
          <cell r="E70" t="str">
            <v>SoM imx6Q core board</v>
          </cell>
          <cell r="F70" t="str">
            <v>RP6Q</v>
          </cell>
          <cell r="G70" t="str">
            <v>RongPin</v>
          </cell>
          <cell r="H70">
            <v>1</v>
          </cell>
          <cell r="I70">
            <v>70</v>
          </cell>
        </row>
        <row r="71">
          <cell r="B71" t="str">
            <v>VT_IC_TXS0104EPWR</v>
          </cell>
          <cell r="C71" t="str">
            <v>TXS0104</v>
          </cell>
          <cell r="D71" t="str">
            <v>TXS0104EPWR</v>
          </cell>
          <cell r="E71" t="str">
            <v>IC TRNSLTR BIDIRECTIONAL 14TSSOP</v>
          </cell>
          <cell r="F71" t="str">
            <v>TSSOP14</v>
          </cell>
          <cell r="G71" t="str">
            <v>TI</v>
          </cell>
          <cell r="H71">
            <v>1</v>
          </cell>
          <cell r="I71">
            <v>70</v>
          </cell>
        </row>
        <row r="72">
          <cell r="B72" t="str">
            <v>VT_IC_CY7C65634-28LTXC</v>
          </cell>
          <cell r="C72" t="str">
            <v>CY7C65634-28LTXC</v>
          </cell>
          <cell r="D72" t="str">
            <v>CY7C65632-28LTXCT</v>
          </cell>
          <cell r="E72" t="str">
            <v>IC USB HUB CTRLR 2PORT LP 28QFN</v>
          </cell>
          <cell r="F72" t="str">
            <v>QFN28P - CY7C65632</v>
          </cell>
          <cell r="G72" t="str">
            <v>Cypress Semiconductor Corp</v>
          </cell>
          <cell r="H72">
            <v>1</v>
          </cell>
          <cell r="I72">
            <v>70</v>
          </cell>
        </row>
        <row r="73">
          <cell r="B73" t="str">
            <v>VT_IC_TP2854</v>
          </cell>
          <cell r="C73" t="str">
            <v>TP2854LA</v>
          </cell>
          <cell r="D73" t="str">
            <v>TP2854LA</v>
          </cell>
          <cell r="E73" t="str">
            <v>IC VIDEO DECODER SD/HD 68-QFN</v>
          </cell>
          <cell r="F73" t="str">
            <v>QFN68 Pitch 0.4mm</v>
          </cell>
          <cell r="G73" t="str">
            <v>TechPoint</v>
          </cell>
          <cell r="H73">
            <v>1</v>
          </cell>
          <cell r="I73">
            <v>70</v>
          </cell>
        </row>
        <row r="74">
          <cell r="B74" t="str">
            <v>VT_IC_LIS3DSH</v>
          </cell>
          <cell r="C74" t="str">
            <v>LIS3DSHTR</v>
          </cell>
          <cell r="D74" t="str">
            <v>LIS3DSHTR</v>
          </cell>
          <cell r="E74" t="str">
            <v>ACCEL 2-16G I2C/SPI 16LGA</v>
          </cell>
          <cell r="F74" t="str">
            <v>QFN16P 3x3 - 1</v>
          </cell>
          <cell r="G74" t="str">
            <v>ST</v>
          </cell>
          <cell r="H74">
            <v>1</v>
          </cell>
          <cell r="I74">
            <v>70</v>
          </cell>
        </row>
        <row r="75">
          <cell r="B75" t="str">
            <v>VT_DIODE_SMF05CT1G</v>
          </cell>
          <cell r="C75" t="str">
            <v>SMF05CT1G</v>
          </cell>
          <cell r="D75" t="str">
            <v>SMF05CT1G</v>
          </cell>
          <cell r="E75" t="str">
            <v>TVS DIODE 5VWM 12.5VC SC88</v>
          </cell>
          <cell r="F75" t="str">
            <v>SOT363</v>
          </cell>
          <cell r="G75" t="str">
            <v>ON Semiconductor</v>
          </cell>
          <cell r="H75">
            <v>1</v>
          </cell>
          <cell r="I75">
            <v>70</v>
          </cell>
        </row>
        <row r="76">
          <cell r="B76" t="str">
            <v>VT_IC_TPS2069</v>
          </cell>
          <cell r="C76" t="str">
            <v>TPS2069CDBVR</v>
          </cell>
          <cell r="D76" t="str">
            <v>TPS2069CDBVR</v>
          </cell>
          <cell r="E76" t="str">
            <v>IC PWR SWITCH N-CHAN 1:1 SOT23-5</v>
          </cell>
          <cell r="F76" t="str">
            <v>SOT23-5</v>
          </cell>
          <cell r="G76" t="str">
            <v>TI</v>
          </cell>
          <cell r="H76">
            <v>1</v>
          </cell>
          <cell r="I76">
            <v>70</v>
          </cell>
        </row>
        <row r="77">
          <cell r="B77" t="str">
            <v>VT_IC_MAX3232IPW</v>
          </cell>
          <cell r="C77" t="str">
            <v>MB3232I</v>
          </cell>
          <cell r="D77" t="str">
            <v>MAX3232IPWR</v>
          </cell>
          <cell r="E77" t="str">
            <v>IC DRVR/RCVR MLTCH RS232 16TSSOP</v>
          </cell>
          <cell r="F77" t="str">
            <v>TSSOP16</v>
          </cell>
          <cell r="G77" t="str">
            <v>TI</v>
          </cell>
          <cell r="H77">
            <v>1</v>
          </cell>
          <cell r="I77">
            <v>70</v>
          </cell>
        </row>
        <row r="78">
          <cell r="B78" t="str">
            <v>VT_IC_TPD12S521DBTR</v>
          </cell>
          <cell r="C78" t="str">
            <v>TPD12S521DB</v>
          </cell>
          <cell r="D78" t="str">
            <v>TPD12S521DBTR</v>
          </cell>
          <cell r="E78" t="str">
            <v>IC INTERFACE SPECIALIZED 38TSSOP</v>
          </cell>
          <cell r="F78" t="str">
            <v>TSSOP38</v>
          </cell>
          <cell r="G78" t="str">
            <v>TI</v>
          </cell>
          <cell r="H78">
            <v>1</v>
          </cell>
          <cell r="I78">
            <v>70</v>
          </cell>
        </row>
        <row r="79">
          <cell r="B79" t="str">
            <v>VT_CONN_USB A SMD R/A</v>
          </cell>
          <cell r="C79" t="str">
            <v>USB-A1SSW6</v>
          </cell>
          <cell r="D79" t="str">
            <v>USB-A1SSW6</v>
          </cell>
          <cell r="E79" t="str">
            <v>CONN RCPT USB2.0 TYPEA 4POS R/A</v>
          </cell>
          <cell r="F79" t="str">
            <v>USB-A R/A - 1</v>
          </cell>
          <cell r="G79" t="str">
            <v>On Shore Technology Inc.</v>
          </cell>
          <cell r="H79">
            <v>1</v>
          </cell>
          <cell r="I79">
            <v>70</v>
          </cell>
        </row>
        <row r="80">
          <cell r="B80" t="str">
            <v>VT_CRYSTAL_SMD 12M 3225</v>
          </cell>
          <cell r="C80" t="str">
            <v>12MHz</v>
          </cell>
          <cell r="D80" t="str">
            <v>ECS-120-12-33-AGN-TR</v>
          </cell>
          <cell r="E80" t="str">
            <v>CRYSTAL 12MHZ 12PF SMD</v>
          </cell>
          <cell r="F80" t="str">
            <v>Crystal 3225</v>
          </cell>
          <cell r="G80" t="str">
            <v>ECS Inc.</v>
          </cell>
          <cell r="H80">
            <v>1</v>
          </cell>
          <cell r="I80">
            <v>70</v>
          </cell>
        </row>
        <row r="81">
          <cell r="B81" t="str">
            <v>VT_CRYSTAL_27MHz 3225</v>
          </cell>
          <cell r="C81" t="str">
            <v>27MHz</v>
          </cell>
          <cell r="D81" t="str">
            <v>FA-238 27.0000MA30X-AG5</v>
          </cell>
          <cell r="E81" t="str">
            <v>CRYSTAL 27.0000MHZ 7PF SMD</v>
          </cell>
          <cell r="F81" t="str">
            <v>Crystal 3225</v>
          </cell>
          <cell r="G81" t="str">
            <v>Epson</v>
          </cell>
          <cell r="H81">
            <v>1</v>
          </cell>
          <cell r="I81">
            <v>70</v>
          </cell>
        </row>
        <row r="82">
          <cell r="B82" t="str">
            <v>VT_CONN_ MX2.5 2*4P</v>
          </cell>
          <cell r="C82" t="str">
            <v>1054051108</v>
          </cell>
          <cell r="D82" t="str">
            <v>1054051108</v>
          </cell>
          <cell r="E82" t="str">
            <v>CONN HEADER SMD R/A 8POS 2.5MM</v>
          </cell>
          <cell r="F82" t="str">
            <v>1054051108</v>
          </cell>
          <cell r="G82" t="str">
            <v>Molex</v>
          </cell>
          <cell r="H82">
            <v>1</v>
          </cell>
          <cell r="I82">
            <v>70</v>
          </cell>
        </row>
        <row r="83">
          <cell r="B83" t="str">
            <v>VT_CONN_MK5P SMD</v>
          </cell>
          <cell r="C83" t="str">
            <v>Micro USB  SMD</v>
          </cell>
          <cell r="D83" t="str">
            <v>0473460001</v>
          </cell>
          <cell r="E83" t="str">
            <v>MicroUSB-B-SMT</v>
          </cell>
          <cell r="F83" t="str">
            <v>USB -MK5P SMD</v>
          </cell>
          <cell r="G83" t="str">
            <v>Molex</v>
          </cell>
          <cell r="H83">
            <v>1</v>
          </cell>
          <cell r="I83">
            <v>70</v>
          </cell>
        </row>
        <row r="84">
          <cell r="B84" t="str">
            <v>VT_CONN_BNC-KWE</v>
          </cell>
          <cell r="C84" t="str">
            <v>BNC-KWE</v>
          </cell>
          <cell r="D84" t="str">
            <v>BNC-KWE-Q9</v>
          </cell>
          <cell r="E84" t="str">
            <v>CONN BNC JACK R/A 50 OHM PCB</v>
          </cell>
          <cell r="F84" t="str">
            <v>BNC-KWE</v>
          </cell>
          <cell r="G84" t="str">
            <v>China</v>
          </cell>
          <cell r="H84">
            <v>4</v>
          </cell>
          <cell r="I84">
            <v>280</v>
          </cell>
        </row>
        <row r="85">
          <cell r="B85" t="str">
            <v>VT_CONN_SMA-KWE-11</v>
          </cell>
          <cell r="C85" t="str">
            <v>SMA-KWE-11</v>
          </cell>
          <cell r="D85" t="str">
            <v>SMA-KWE-11</v>
          </cell>
          <cell r="E85" t="str">
            <v>SMA R/A, Length 17mm</v>
          </cell>
          <cell r="F85" t="str">
            <v>SMA</v>
          </cell>
          <cell r="G85" t="str">
            <v>Jinchang</v>
          </cell>
          <cell r="H85">
            <v>2</v>
          </cell>
          <cell r="I85">
            <v>140</v>
          </cell>
        </row>
        <row r="86">
          <cell r="B86" t="str">
            <v>VT_CONN_Micro SIM 2</v>
          </cell>
          <cell r="C86" t="str">
            <v>MUP-C792</v>
          </cell>
          <cell r="D86" t="str">
            <v>MUP-C792-3</v>
          </cell>
          <cell r="E86" t="str">
            <v>Socket Micro Sim 6pin (6+1)</v>
          </cell>
          <cell r="F86" t="str">
            <v>MUP-C792</v>
          </cell>
          <cell r="G86" t="str">
            <v>MUP</v>
          </cell>
          <cell r="H86">
            <v>1</v>
          </cell>
          <cell r="I86">
            <v>70</v>
          </cell>
        </row>
        <row r="87">
          <cell r="B87" t="str">
            <v>VT_CONN_MUP-M614</v>
          </cell>
          <cell r="C87" t="str">
            <v>Micro SD Card</v>
          </cell>
          <cell r="D87" t="str">
            <v>MUP-M614</v>
          </cell>
          <cell r="E87" t="str">
            <v>Socket Micro SD Card</v>
          </cell>
          <cell r="F87" t="str">
            <v>SD Card - Micro TF</v>
          </cell>
          <cell r="G87" t="str">
            <v>MUP</v>
          </cell>
          <cell r="H87">
            <v>1</v>
          </cell>
          <cell r="I87">
            <v>70</v>
          </cell>
        </row>
        <row r="88">
          <cell r="B88" t="str">
            <v>VT_CONN_HDMI MINI TE</v>
          </cell>
          <cell r="C88" t="str">
            <v>HDMI MINI</v>
          </cell>
          <cell r="D88" t="str">
            <v>2013978-2</v>
          </cell>
          <cell r="E88" t="str">
            <v>CONN RCPT MINI HDMI 19POS SMD RA</v>
          </cell>
          <cell r="F88" t="str">
            <v>HDMI 2013978-2</v>
          </cell>
          <cell r="G88" t="str">
            <v>TE</v>
          </cell>
          <cell r="H88">
            <v>1</v>
          </cell>
          <cell r="I88">
            <v>70</v>
          </cell>
        </row>
        <row r="89">
          <cell r="B89" t="str">
            <v>VT_Buzzer 3V 9mm</v>
          </cell>
          <cell r="C89" t="str">
            <v>3V 9mm</v>
          </cell>
          <cell r="D89" t="str">
            <v>TMB09A03</v>
          </cell>
          <cell r="E89" t="str">
            <v>Buzzer 9*6mm (D*h)</v>
          </cell>
          <cell r="F89" t="str">
            <v>Buzzer</v>
          </cell>
          <cell r="G89" t="str">
            <v>China</v>
          </cell>
          <cell r="H89">
            <v>1</v>
          </cell>
          <cell r="I89">
            <v>70</v>
          </cell>
        </row>
        <row r="90">
          <cell r="B90" t="str">
            <v>VT_PCB VR102</v>
          </cell>
          <cell r="E90" t="str">
            <v>FR4 - 4layer 120x76mm</v>
          </cell>
          <cell r="H90">
            <v>1</v>
          </cell>
          <cell r="I90">
            <v>70</v>
          </cell>
        </row>
        <row r="91">
          <cell r="B91" t="str">
            <v>HH_ANT_4G 2.4m</v>
          </cell>
          <cell r="E91" t="str">
            <v>Antenna 4G-LTE external length 2.4m</v>
          </cell>
          <cell r="H91">
            <v>1</v>
          </cell>
          <cell r="I91">
            <v>70</v>
          </cell>
        </row>
        <row r="92">
          <cell r="B92" t="str">
            <v>HH_ANT_GPS 2.4m</v>
          </cell>
          <cell r="E92" t="str">
            <v>Antenna GPS active length 2.4m</v>
          </cell>
          <cell r="H92">
            <v>1</v>
          </cell>
          <cell r="I92">
            <v>70</v>
          </cell>
        </row>
        <row r="93">
          <cell r="B93" t="str">
            <v>HH_MODULE_BALUN</v>
          </cell>
          <cell r="C93" t="str">
            <v>Balun</v>
          </cell>
          <cell r="E93" t="str">
            <v>Balun for camera analog</v>
          </cell>
          <cell r="G93" t="str">
            <v>China</v>
          </cell>
          <cell r="H93">
            <v>8</v>
          </cell>
          <cell r="I93">
            <v>560</v>
          </cell>
        </row>
        <row r="94">
          <cell r="B94" t="str">
            <v>VT_HEATSINK_NB</v>
          </cell>
          <cell r="E94" t="str">
            <v>Northbridge Chipset 38*10*38mm</v>
          </cell>
          <cell r="G94" t="str">
            <v>China</v>
          </cell>
          <cell r="H94">
            <v>1</v>
          </cell>
          <cell r="I94">
            <v>70</v>
          </cell>
        </row>
        <row r="95">
          <cell r="B95" t="str">
            <v>VT_HEATSINK_SN10*10</v>
          </cell>
          <cell r="E95" t="str">
            <v>Tấm tản nhiệt silicone 10*10mm</v>
          </cell>
          <cell r="G95" t="str">
            <v>China</v>
          </cell>
          <cell r="H95">
            <v>1</v>
          </cell>
          <cell r="I95">
            <v>70</v>
          </cell>
        </row>
        <row r="96">
          <cell r="B96" t="str">
            <v>VT_USB_AUDIO</v>
          </cell>
          <cell r="E96" t="str">
            <v>USB Audio</v>
          </cell>
          <cell r="G96" t="str">
            <v>China</v>
          </cell>
          <cell r="H96">
            <v>1</v>
          </cell>
          <cell r="I96">
            <v>70</v>
          </cell>
        </row>
        <row r="97">
          <cell r="B97" t="str">
            <v>VT_MICROPHONE</v>
          </cell>
          <cell r="E97" t="str">
            <v>Microphone kéo dài dạng jack 3.5 3 ngấn 2m</v>
          </cell>
          <cell r="G97" t="str">
            <v>China</v>
          </cell>
          <cell r="H97">
            <v>1</v>
          </cell>
          <cell r="I97">
            <v>70</v>
          </cell>
        </row>
        <row r="98">
          <cell r="B98" t="str">
            <v>VT_Vỏ hộp_BA3</v>
          </cell>
          <cell r="H98">
            <v>1</v>
          </cell>
          <cell r="I98">
            <v>70</v>
          </cell>
        </row>
        <row r="99">
          <cell r="B99" t="str">
            <v>HH_Bó dây_VR102</v>
          </cell>
          <cell r="H99">
            <v>1</v>
          </cell>
          <cell r="I99">
            <v>70</v>
          </cell>
        </row>
        <row r="100">
          <cell r="B100" t="str">
            <v>VT_phụ kiện_Túi nilon chống sốc</v>
          </cell>
          <cell r="H100">
            <v>1</v>
          </cell>
          <cell r="I100">
            <v>70</v>
          </cell>
        </row>
        <row r="101">
          <cell r="B101" t="str">
            <v>VT_DECAL_VR102</v>
          </cell>
          <cell r="H101">
            <v>1</v>
          </cell>
          <cell r="I101">
            <v>70</v>
          </cell>
        </row>
        <row r="102">
          <cell r="B102" t="str">
            <v>VT_phụ kiện_IMEI VR102</v>
          </cell>
          <cell r="H102">
            <v>1</v>
          </cell>
          <cell r="I102">
            <v>70</v>
          </cell>
        </row>
        <row r="103">
          <cell r="B103" t="str">
            <v>HH_PHỤ KIỆN_RFID Card</v>
          </cell>
          <cell r="H103">
            <v>2</v>
          </cell>
          <cell r="I103">
            <v>140</v>
          </cell>
        </row>
        <row r="104">
          <cell r="B104" t="str">
            <v>HH_CAMERA_HKHDTVI720P</v>
          </cell>
          <cell r="C104">
            <v>0</v>
          </cell>
          <cell r="D104" t="str">
            <v>DS-2CE56C0T-IRP</v>
          </cell>
          <cell r="E104" t="str">
            <v>Camera HDTVI HIKVISION DS-2CE56C0T-IRP</v>
          </cell>
          <cell r="F104">
            <v>0</v>
          </cell>
          <cell r="G104" t="str">
            <v>Hikvision</v>
          </cell>
          <cell r="H104">
            <v>4</v>
          </cell>
          <cell r="I104">
            <v>280</v>
          </cell>
        </row>
        <row r="105">
          <cell r="B105" t="str">
            <v>VT_CONN_MMX2.5 2*4P</v>
          </cell>
          <cell r="C105" t="str">
            <v>1053081208</v>
          </cell>
          <cell r="D105" t="str">
            <v>1053081208</v>
          </cell>
          <cell r="E105" t="str">
            <v>CONN HEADER SMD R/A 8POS 2.5MM</v>
          </cell>
          <cell r="F105" t="str">
            <v>1053081208</v>
          </cell>
          <cell r="G105" t="str">
            <v>Molex</v>
          </cell>
          <cell r="H105">
            <v>1</v>
          </cell>
          <cell r="I105">
            <v>70</v>
          </cell>
          <cell r="J105" t="str">
            <v>PCS</v>
          </cell>
        </row>
        <row r="106">
          <cell r="B106" t="str">
            <v>VT_CONN_CRIMP24.26</v>
          </cell>
          <cell r="C106" t="str">
            <v>1053001200</v>
          </cell>
          <cell r="D106" t="str">
            <v>1053001200</v>
          </cell>
          <cell r="E106">
            <v>0</v>
          </cell>
          <cell r="F106" t="str">
            <v>1053001200</v>
          </cell>
          <cell r="G106" t="str">
            <v>Molex</v>
          </cell>
          <cell r="H106">
            <v>8</v>
          </cell>
          <cell r="I106">
            <v>560</v>
          </cell>
          <cell r="J106" t="str">
            <v>PCS</v>
          </cell>
        </row>
        <row r="107">
          <cell r="B107" t="str">
            <v>GND</v>
          </cell>
          <cell r="C107">
            <v>0</v>
          </cell>
          <cell r="D107">
            <v>0</v>
          </cell>
          <cell r="E107" t="str">
            <v>Nối đất</v>
          </cell>
          <cell r="F107">
            <v>0</v>
          </cell>
          <cell r="G107">
            <v>0</v>
          </cell>
          <cell r="H107">
            <v>1</v>
          </cell>
          <cell r="I107">
            <v>70</v>
          </cell>
          <cell r="J107" t="str">
            <v xml:space="preserve">Mét </v>
          </cell>
        </row>
        <row r="108">
          <cell r="B108" t="str">
            <v>VIN</v>
          </cell>
          <cell r="C108">
            <v>0</v>
          </cell>
          <cell r="D108">
            <v>0</v>
          </cell>
          <cell r="E108" t="str">
            <v>Điện áp vào chính</v>
          </cell>
          <cell r="F108">
            <v>0</v>
          </cell>
          <cell r="G108">
            <v>0</v>
          </cell>
          <cell r="H108">
            <v>1</v>
          </cell>
          <cell r="I108">
            <v>70</v>
          </cell>
          <cell r="J108" t="str">
            <v xml:space="preserve">Mét </v>
          </cell>
        </row>
        <row r="109">
          <cell r="B109" t="str">
            <v>ALT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</v>
          </cell>
          <cell r="I109">
            <v>70</v>
          </cell>
          <cell r="J109" t="str">
            <v xml:space="preserve">Mét </v>
          </cell>
        </row>
        <row r="110">
          <cell r="B110" t="str">
            <v>ACC IN</v>
          </cell>
          <cell r="C110">
            <v>0</v>
          </cell>
          <cell r="D110">
            <v>0</v>
          </cell>
          <cell r="E110" t="str">
            <v>Nối sau khoá</v>
          </cell>
          <cell r="F110">
            <v>0</v>
          </cell>
          <cell r="G110">
            <v>0</v>
          </cell>
          <cell r="H110">
            <v>1</v>
          </cell>
          <cell r="I110">
            <v>70</v>
          </cell>
          <cell r="J110" t="str">
            <v xml:space="preserve">Mét </v>
          </cell>
        </row>
        <row r="111">
          <cell r="B111" t="str">
            <v>RX2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1</v>
          </cell>
          <cell r="I111">
            <v>70</v>
          </cell>
          <cell r="J111" t="str">
            <v xml:space="preserve">Mét </v>
          </cell>
        </row>
        <row r="112">
          <cell r="B112" t="str">
            <v>AIR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70</v>
          </cell>
          <cell r="J112" t="str">
            <v xml:space="preserve">Mét </v>
          </cell>
        </row>
        <row r="113">
          <cell r="B113" t="str">
            <v>TX2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  <cell r="I113">
            <v>70</v>
          </cell>
          <cell r="J113" t="str">
            <v xml:space="preserve">Mét </v>
          </cell>
        </row>
        <row r="114">
          <cell r="B114" t="str">
            <v>GND</v>
          </cell>
          <cell r="C114">
            <v>0</v>
          </cell>
          <cell r="D114">
            <v>0</v>
          </cell>
          <cell r="E114" t="str">
            <v>Nối đất</v>
          </cell>
          <cell r="F114">
            <v>0</v>
          </cell>
          <cell r="G114">
            <v>0</v>
          </cell>
          <cell r="H114">
            <v>1</v>
          </cell>
          <cell r="I114">
            <v>70</v>
          </cell>
          <cell r="J114" t="str">
            <v xml:space="preserve">Mét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-connectivity-amp-connectors/2013978-2/4022373?s=N4IgTCBcDa4AwEYDMBOA7ADgLQQLoF8g" TargetMode="External"/><Relationship Id="rId3" Type="http://schemas.openxmlformats.org/officeDocument/2006/relationships/hyperlink" Target="https://shopee.vn/B%E1%BB%99-100-t%E1%BA%A5m-t%E1%BA%A3n-nhi%E1%BB%87t-b%E1%BA%B1ng-silicon-k%C3%ADch-th%C6%B0%E1%BB%9Bc-10x10x0.5mm-cho-GPU-VGA-IC-i.164936223.2730050325" TargetMode="External"/><Relationship Id="rId7" Type="http://schemas.openxmlformats.org/officeDocument/2006/relationships/hyperlink" Target="https://www.digikey.com/en/products/detail/molex/1053001200/6131598" TargetMode="External"/><Relationship Id="rId2" Type="http://schemas.openxmlformats.org/officeDocument/2006/relationships/hyperlink" Target="https://shopee.vn/T%E1%BA%A3n-nhi%E1%BB%87t-cho-b%E1%BB%99-t%E1%BA%A3n-nhi%E1%BB%87t-Northbridge-Chipset-i.135041292.2181653469" TargetMode="External"/><Relationship Id="rId1" Type="http://schemas.openxmlformats.org/officeDocument/2006/relationships/hyperlink" Target="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" TargetMode="External"/><Relationship Id="rId6" Type="http://schemas.openxmlformats.org/officeDocument/2006/relationships/hyperlink" Target="https://www.digikey.com/en/products/detail/molex/1053081208/613160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vuhoangtelecom.vn/san-pham/camera-hd-tvi-hikvision-ds-2ce56c0t-irp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hopee.vn/%C4%90%E1%BA%A7u-USB-Sound-Card-7.1-v%E1%BB%8F-nh%C3%B4m-cao-c%E1%BA%A5p-%C3%A2m-thanh-3D-i.11748615.6734752714" TargetMode="External"/><Relationship Id="rId9" Type="http://schemas.openxmlformats.org/officeDocument/2006/relationships/hyperlink" Target="https://shopee.vn/Micro-c%C3%B3-k%E1%BA%B9p-jack-3.5mm-r%E1%BA%A3nh-tay-%C4%91a-n%C4%83ng-ti%E1%BB%87n-d%E1%BB%A5ng-i.131414482.200283055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zoomScale="70" zoomScaleNormal="70" workbookViewId="0">
      <pane ySplit="5" topLeftCell="A21" activePane="bottomLeft" state="frozen"/>
      <selection pane="bottomLeft" activeCell="K42" sqref="K42"/>
    </sheetView>
  </sheetViews>
  <sheetFormatPr defaultColWidth="8.85546875" defaultRowHeight="18.75" x14ac:dyDescent="0.3"/>
  <cols>
    <col min="1" max="1" width="9" style="31" bestFit="1" customWidth="1"/>
    <col min="2" max="2" width="11.85546875" style="31" customWidth="1"/>
    <col min="3" max="3" width="26.85546875" style="31" customWidth="1"/>
    <col min="4" max="4" width="17.7109375" style="31" customWidth="1"/>
    <col min="5" max="5" width="24.28515625" style="31" customWidth="1"/>
    <col min="6" max="6" width="48.7109375" style="31" customWidth="1"/>
    <col min="7" max="7" width="35.42578125" style="31" customWidth="1"/>
    <col min="8" max="8" width="8.85546875" style="31"/>
    <col min="9" max="9" width="9" style="31" bestFit="1" customWidth="1"/>
    <col min="10" max="10" width="14.5703125" style="31" bestFit="1" customWidth="1"/>
    <col min="11" max="11" width="9.42578125" style="31" bestFit="1" customWidth="1"/>
    <col min="12" max="12" width="11.140625" style="31" bestFit="1" customWidth="1"/>
    <col min="13" max="13" width="14.5703125" style="36" bestFit="1" customWidth="1"/>
    <col min="14" max="15" width="11.7109375" style="31" bestFit="1" customWidth="1"/>
    <col min="16" max="16" width="12.7109375" style="31" bestFit="1" customWidth="1"/>
    <col min="17" max="17" width="13.7109375" style="31" bestFit="1" customWidth="1"/>
    <col min="18" max="18" width="10.140625" style="31" bestFit="1" customWidth="1"/>
    <col min="19" max="20" width="26" style="24" customWidth="1"/>
    <col min="21" max="16384" width="8.85546875" style="24"/>
  </cols>
  <sheetData>
    <row r="1" spans="1:21" x14ac:dyDescent="0.3">
      <c r="A1" s="78" t="s">
        <v>8</v>
      </c>
      <c r="B1" s="29" t="s">
        <v>9</v>
      </c>
      <c r="C1" s="78" t="s">
        <v>10</v>
      </c>
      <c r="D1" s="78" t="s">
        <v>11</v>
      </c>
      <c r="E1" s="78" t="s">
        <v>12</v>
      </c>
      <c r="F1" s="78" t="s">
        <v>13</v>
      </c>
      <c r="G1" s="30"/>
      <c r="H1" s="78" t="s">
        <v>14</v>
      </c>
      <c r="I1" s="78" t="s">
        <v>15</v>
      </c>
      <c r="J1" s="85" t="s">
        <v>16</v>
      </c>
      <c r="K1" s="78" t="s">
        <v>17</v>
      </c>
      <c r="L1" s="78"/>
      <c r="M1" s="86" t="s">
        <v>18</v>
      </c>
      <c r="N1" s="78" t="s">
        <v>19</v>
      </c>
      <c r="O1" s="76" t="s">
        <v>20</v>
      </c>
      <c r="P1" s="78" t="s">
        <v>721</v>
      </c>
      <c r="Q1" s="78" t="s">
        <v>22</v>
      </c>
      <c r="S1" s="25" t="s">
        <v>737</v>
      </c>
      <c r="T1" s="25" t="s">
        <v>738</v>
      </c>
    </row>
    <row r="2" spans="1:21" x14ac:dyDescent="0.3">
      <c r="A2" s="78"/>
      <c r="B2" s="32"/>
      <c r="C2" s="78"/>
      <c r="D2" s="78"/>
      <c r="E2" s="78"/>
      <c r="F2" s="78"/>
      <c r="G2" s="30"/>
      <c r="H2" s="78"/>
      <c r="I2" s="78"/>
      <c r="J2" s="85"/>
      <c r="K2" s="30" t="s">
        <v>23</v>
      </c>
      <c r="L2" s="30" t="s">
        <v>24</v>
      </c>
      <c r="M2" s="86"/>
      <c r="N2" s="78"/>
      <c r="O2" s="77"/>
      <c r="P2" s="78"/>
      <c r="Q2" s="78"/>
    </row>
    <row r="3" spans="1:21" x14ac:dyDescent="0.3">
      <c r="A3" s="33"/>
      <c r="B3" s="33"/>
      <c r="C3" s="29"/>
      <c r="D3" s="29"/>
      <c r="E3" s="29"/>
      <c r="F3" s="29"/>
      <c r="G3" s="29"/>
      <c r="H3" s="29"/>
      <c r="I3" s="33"/>
      <c r="J3" s="34"/>
      <c r="K3" s="33"/>
      <c r="L3" s="33"/>
      <c r="M3" s="35"/>
      <c r="N3" s="33"/>
      <c r="O3" s="33"/>
      <c r="P3" s="33"/>
      <c r="Q3" s="33"/>
    </row>
    <row r="5" spans="1:21" ht="18" x14ac:dyDescent="0.25">
      <c r="A5" s="37"/>
      <c r="B5" s="38"/>
      <c r="C5" s="38"/>
      <c r="D5" s="38"/>
      <c r="E5" s="38"/>
      <c r="F5" s="39" t="s">
        <v>0</v>
      </c>
      <c r="G5" s="39"/>
      <c r="H5" s="40"/>
      <c r="I5" s="40"/>
      <c r="J5" s="39"/>
      <c r="K5" s="39"/>
      <c r="L5" s="39"/>
      <c r="M5" s="41"/>
      <c r="N5" s="42"/>
      <c r="O5" s="43"/>
      <c r="P5" s="42"/>
      <c r="Q5" s="42"/>
      <c r="R5" s="42"/>
      <c r="S5" s="26"/>
      <c r="T5" s="26"/>
      <c r="U5" s="26"/>
    </row>
    <row r="6" spans="1:21" ht="18" x14ac:dyDescent="0.25">
      <c r="A6" s="90"/>
      <c r="B6" s="91"/>
      <c r="C6" s="91"/>
      <c r="D6" s="91"/>
      <c r="E6" s="92"/>
      <c r="F6" s="39"/>
      <c r="G6" s="39"/>
      <c r="H6" s="40"/>
      <c r="I6" s="40"/>
      <c r="J6" s="39"/>
      <c r="K6" s="39"/>
      <c r="L6" s="39"/>
      <c r="M6" s="41"/>
      <c r="N6" s="97" t="s">
        <v>1</v>
      </c>
      <c r="O6" s="97"/>
      <c r="P6" s="97"/>
      <c r="Q6" s="42"/>
      <c r="R6" s="42"/>
      <c r="S6" s="26"/>
      <c r="T6" s="26"/>
      <c r="U6" s="26"/>
    </row>
    <row r="7" spans="1:21" ht="18" x14ac:dyDescent="0.25">
      <c r="A7" s="93"/>
      <c r="B7" s="94"/>
      <c r="C7" s="95"/>
      <c r="D7" s="95"/>
      <c r="E7" s="96"/>
      <c r="F7" s="98" t="s">
        <v>2</v>
      </c>
      <c r="G7" s="99"/>
      <c r="H7" s="100"/>
      <c r="I7" s="100"/>
      <c r="J7" s="100"/>
      <c r="K7" s="100"/>
      <c r="L7" s="100"/>
      <c r="M7" s="100"/>
      <c r="N7" s="42"/>
      <c r="O7" s="43"/>
      <c r="P7" s="42"/>
      <c r="Q7" s="42"/>
      <c r="R7" s="42"/>
      <c r="S7" s="26"/>
      <c r="T7" s="26"/>
      <c r="U7" s="26"/>
    </row>
    <row r="8" spans="1:21" ht="18" x14ac:dyDescent="0.25">
      <c r="A8" s="93"/>
      <c r="B8" s="94"/>
      <c r="C8" s="95"/>
      <c r="D8" s="95"/>
      <c r="E8" s="96"/>
      <c r="F8" s="98" t="s">
        <v>3</v>
      </c>
      <c r="G8" s="99"/>
      <c r="H8" s="100"/>
      <c r="I8" s="100"/>
      <c r="J8" s="100"/>
      <c r="K8" s="100"/>
      <c r="L8" s="100"/>
      <c r="M8" s="100"/>
      <c r="N8" s="97" t="s">
        <v>4</v>
      </c>
      <c r="O8" s="97"/>
      <c r="P8" s="97"/>
      <c r="Q8" s="42"/>
      <c r="R8" s="42"/>
      <c r="S8" s="26"/>
      <c r="T8" s="26"/>
      <c r="U8" s="26"/>
    </row>
    <row r="9" spans="1:21" ht="18" x14ac:dyDescent="0.25">
      <c r="A9" s="93"/>
      <c r="B9" s="94"/>
      <c r="C9" s="95"/>
      <c r="D9" s="95"/>
      <c r="E9" s="96"/>
      <c r="F9" s="98" t="s">
        <v>5</v>
      </c>
      <c r="G9" s="99"/>
      <c r="H9" s="100"/>
      <c r="I9" s="100"/>
      <c r="J9" s="100"/>
      <c r="K9" s="100"/>
      <c r="L9" s="100"/>
      <c r="M9" s="100"/>
      <c r="N9" s="42"/>
      <c r="O9" s="43"/>
      <c r="P9" s="42"/>
      <c r="Q9" s="42"/>
      <c r="R9" s="42"/>
      <c r="S9" s="26"/>
      <c r="T9" s="26"/>
      <c r="U9" s="26"/>
    </row>
    <row r="10" spans="1:21" ht="18" x14ac:dyDescent="0.25">
      <c r="A10" s="93"/>
      <c r="B10" s="94"/>
      <c r="C10" s="95"/>
      <c r="D10" s="95"/>
      <c r="E10" s="96"/>
      <c r="F10" s="101" t="s">
        <v>6</v>
      </c>
      <c r="G10" s="102"/>
      <c r="H10" s="103"/>
      <c r="I10" s="103"/>
      <c r="J10" s="103"/>
      <c r="K10" s="103"/>
      <c r="L10" s="103"/>
      <c r="M10" s="103"/>
      <c r="N10" s="104" t="s">
        <v>676</v>
      </c>
      <c r="O10" s="104"/>
      <c r="P10" s="104"/>
      <c r="Q10" s="104"/>
      <c r="R10" s="104"/>
      <c r="S10" s="104"/>
      <c r="T10" s="104"/>
      <c r="U10" s="104"/>
    </row>
    <row r="11" spans="1:21" ht="15.6" customHeight="1" x14ac:dyDescent="0.25">
      <c r="A11" s="87" t="s">
        <v>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79"/>
      <c r="O11" s="80"/>
      <c r="P11" s="80"/>
      <c r="Q11" s="81"/>
      <c r="R11" s="42"/>
      <c r="S11" s="26"/>
      <c r="T11" s="26"/>
      <c r="U11" s="26"/>
    </row>
    <row r="12" spans="1:21" ht="14.45" customHeight="1" x14ac:dyDescent="0.25">
      <c r="A12" s="88" t="s">
        <v>705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2"/>
      <c r="O12" s="83"/>
      <c r="P12" s="83"/>
      <c r="Q12" s="84"/>
      <c r="R12" s="42"/>
      <c r="S12" s="26"/>
      <c r="T12" s="26"/>
      <c r="U12" s="26"/>
    </row>
    <row r="13" spans="1:21" ht="18" x14ac:dyDescent="0.25">
      <c r="A13" s="78" t="s">
        <v>8</v>
      </c>
      <c r="B13" s="29" t="s">
        <v>9</v>
      </c>
      <c r="C13" s="78" t="s">
        <v>10</v>
      </c>
      <c r="D13" s="78" t="s">
        <v>11</v>
      </c>
      <c r="E13" s="78" t="s">
        <v>12</v>
      </c>
      <c r="F13" s="78" t="s">
        <v>13</v>
      </c>
      <c r="G13" s="76" t="s">
        <v>751</v>
      </c>
      <c r="H13" s="78" t="s">
        <v>14</v>
      </c>
      <c r="I13" s="78" t="s">
        <v>15</v>
      </c>
      <c r="J13" s="85" t="s">
        <v>16</v>
      </c>
      <c r="K13" s="78" t="s">
        <v>17</v>
      </c>
      <c r="L13" s="78"/>
      <c r="M13" s="86" t="s">
        <v>18</v>
      </c>
      <c r="N13" s="78" t="s">
        <v>19</v>
      </c>
      <c r="O13" s="76" t="s">
        <v>20</v>
      </c>
      <c r="P13" s="78" t="s">
        <v>21</v>
      </c>
      <c r="Q13" s="78" t="s">
        <v>22</v>
      </c>
      <c r="R13" s="42"/>
      <c r="S13" s="26"/>
      <c r="T13" s="26"/>
      <c r="U13" s="26"/>
    </row>
    <row r="14" spans="1:21" ht="18" x14ac:dyDescent="0.25">
      <c r="A14" s="78"/>
      <c r="B14" s="32"/>
      <c r="C14" s="78"/>
      <c r="D14" s="78"/>
      <c r="E14" s="78"/>
      <c r="F14" s="78"/>
      <c r="G14" s="77"/>
      <c r="H14" s="78"/>
      <c r="I14" s="78"/>
      <c r="J14" s="85"/>
      <c r="K14" s="30" t="s">
        <v>23</v>
      </c>
      <c r="L14" s="30" t="s">
        <v>24</v>
      </c>
      <c r="M14" s="86"/>
      <c r="N14" s="78"/>
      <c r="O14" s="77"/>
      <c r="P14" s="78"/>
      <c r="Q14" s="78"/>
      <c r="R14" s="42"/>
      <c r="S14" s="26"/>
      <c r="T14" s="26"/>
      <c r="U14" s="26"/>
    </row>
    <row r="15" spans="1:21" ht="18" x14ac:dyDescent="0.25">
      <c r="A15" s="33"/>
      <c r="B15" s="33"/>
      <c r="C15" s="29"/>
      <c r="D15" s="29"/>
      <c r="E15" s="29"/>
      <c r="F15" s="29"/>
      <c r="G15" s="29"/>
      <c r="H15" s="29"/>
      <c r="I15" s="33"/>
      <c r="J15" s="34"/>
      <c r="K15" s="33"/>
      <c r="L15" s="33"/>
      <c r="M15" s="35"/>
      <c r="N15" s="33"/>
      <c r="O15" s="33"/>
      <c r="P15" s="33"/>
      <c r="Q15" s="33"/>
      <c r="R15" s="42"/>
      <c r="S15" s="26"/>
      <c r="T15" s="26"/>
      <c r="U15" s="26"/>
    </row>
    <row r="16" spans="1:21" ht="18.600000000000001" customHeight="1" x14ac:dyDescent="0.3">
      <c r="A16" s="44">
        <v>1</v>
      </c>
      <c r="B16" s="44" t="s">
        <v>677</v>
      </c>
      <c r="C16" s="45" t="s">
        <v>34</v>
      </c>
      <c r="D16" s="45" t="s">
        <v>35</v>
      </c>
      <c r="E16" s="45" t="s">
        <v>36</v>
      </c>
      <c r="F16" s="45" t="s">
        <v>37</v>
      </c>
      <c r="G16" s="45" t="str">
        <f>VLOOKUP(C16,[1]Sheet1!$B$2:$G$59,6,0)</f>
        <v>Yageo</v>
      </c>
      <c r="H16" s="46" t="s">
        <v>29</v>
      </c>
      <c r="I16" s="47">
        <v>0.05</v>
      </c>
      <c r="J16" s="48">
        <v>0</v>
      </c>
      <c r="K16" s="44">
        <v>0</v>
      </c>
      <c r="L16" s="44">
        <v>0</v>
      </c>
      <c r="M16" s="49">
        <f>J16+K16+L16</f>
        <v>0</v>
      </c>
      <c r="N16" s="44">
        <f>O16+P16</f>
        <v>1500</v>
      </c>
      <c r="O16" s="44">
        <f>VLOOKUP(C16,[2]Sheet1!$B$2:$I$55,8,0)</f>
        <v>1500</v>
      </c>
      <c r="P16" s="44">
        <v>0</v>
      </c>
      <c r="Q16" s="44">
        <f>J16-N16-(N16*I16)</f>
        <v>-1575</v>
      </c>
      <c r="R16" s="31">
        <v>1600</v>
      </c>
    </row>
    <row r="17" spans="1:18" ht="18.600000000000001" customHeight="1" x14ac:dyDescent="0.3">
      <c r="A17" s="44">
        <v>2</v>
      </c>
      <c r="B17" s="44" t="s">
        <v>677</v>
      </c>
      <c r="C17" s="45" t="s">
        <v>38</v>
      </c>
      <c r="D17" s="45" t="s">
        <v>39</v>
      </c>
      <c r="E17" s="45" t="s">
        <v>40</v>
      </c>
      <c r="F17" s="45" t="s">
        <v>41</v>
      </c>
      <c r="G17" s="45" t="str">
        <f>VLOOKUP(C17,[1]Sheet1!$B$2:$G$59,6,0)</f>
        <v>Samsung</v>
      </c>
      <c r="H17" s="46" t="s">
        <v>29</v>
      </c>
      <c r="I17" s="47">
        <v>0.05</v>
      </c>
      <c r="J17" s="48">
        <v>9850</v>
      </c>
      <c r="K17" s="44">
        <v>0</v>
      </c>
      <c r="L17" s="44">
        <v>0</v>
      </c>
      <c r="M17" s="49">
        <f>J17+K17+L17</f>
        <v>9850</v>
      </c>
      <c r="N17" s="44">
        <f t="shared" ref="N17:N80" si="0">O17+P17</f>
        <v>1500</v>
      </c>
      <c r="O17" s="44">
        <f>VLOOKUP(C17,[2]Sheet1!$B$2:$I$55,8,0)</f>
        <v>1500</v>
      </c>
      <c r="P17" s="44">
        <v>0</v>
      </c>
      <c r="Q17" s="44">
        <f t="shared" ref="Q17:Q79" si="1">J17-N17-(N17*I17)</f>
        <v>8275</v>
      </c>
      <c r="R17" s="31">
        <v>0</v>
      </c>
    </row>
    <row r="18" spans="1:18" ht="18.600000000000001" customHeight="1" x14ac:dyDescent="0.3">
      <c r="A18" s="44">
        <v>3</v>
      </c>
      <c r="B18" s="44" t="s">
        <v>677</v>
      </c>
      <c r="C18" s="45" t="s">
        <v>46</v>
      </c>
      <c r="D18" s="45" t="s">
        <v>47</v>
      </c>
      <c r="E18" s="45" t="s">
        <v>48</v>
      </c>
      <c r="F18" s="45" t="s">
        <v>49</v>
      </c>
      <c r="G18" s="45" t="str">
        <f>VLOOKUP(C18,[1]Sheet1!$B$2:$G$59,6,0)</f>
        <v>Yageo</v>
      </c>
      <c r="H18" s="46" t="s">
        <v>29</v>
      </c>
      <c r="I18" s="47">
        <v>0.05</v>
      </c>
      <c r="J18" s="48">
        <v>0</v>
      </c>
      <c r="K18" s="44">
        <v>0</v>
      </c>
      <c r="L18" s="44">
        <v>0</v>
      </c>
      <c r="M18" s="49">
        <f t="shared" ref="M18:M80" si="2">J18+K18+L18</f>
        <v>0</v>
      </c>
      <c r="N18" s="44">
        <f t="shared" si="0"/>
        <v>1500</v>
      </c>
      <c r="O18" s="44">
        <f>VLOOKUP(C18,[2]Sheet1!$B$2:$I$55,8,0)</f>
        <v>1500</v>
      </c>
      <c r="P18" s="44">
        <v>0</v>
      </c>
      <c r="Q18" s="44">
        <f t="shared" si="1"/>
        <v>-1575</v>
      </c>
      <c r="R18" s="31">
        <v>1600</v>
      </c>
    </row>
    <row r="19" spans="1:18" ht="18.600000000000001" customHeight="1" x14ac:dyDescent="0.3">
      <c r="A19" s="44">
        <v>4</v>
      </c>
      <c r="B19" s="44" t="s">
        <v>677</v>
      </c>
      <c r="C19" s="45" t="s">
        <v>62</v>
      </c>
      <c r="D19" s="45" t="s">
        <v>63</v>
      </c>
      <c r="E19" s="45" t="s">
        <v>64</v>
      </c>
      <c r="F19" s="45" t="s">
        <v>65</v>
      </c>
      <c r="G19" s="45" t="str">
        <f>VLOOKUP(C19,[1]Sheet1!$B$2:$G$59,6,0)</f>
        <v>Kemet</v>
      </c>
      <c r="H19" s="46" t="s">
        <v>29</v>
      </c>
      <c r="I19" s="47">
        <v>0.05</v>
      </c>
      <c r="J19" s="48">
        <v>0</v>
      </c>
      <c r="K19" s="44">
        <v>0</v>
      </c>
      <c r="L19" s="44">
        <v>0</v>
      </c>
      <c r="M19" s="49">
        <f t="shared" si="2"/>
        <v>0</v>
      </c>
      <c r="N19" s="44">
        <f t="shared" si="0"/>
        <v>4500</v>
      </c>
      <c r="O19" s="44">
        <f>VLOOKUP(C19,[2]Sheet1!$B$2:$I$55,8,0)</f>
        <v>4500</v>
      </c>
      <c r="P19" s="44">
        <v>0</v>
      </c>
      <c r="Q19" s="44">
        <f t="shared" si="1"/>
        <v>-4725</v>
      </c>
      <c r="R19" s="31">
        <v>5000</v>
      </c>
    </row>
    <row r="20" spans="1:18" ht="18.600000000000001" customHeight="1" x14ac:dyDescent="0.3">
      <c r="A20" s="44">
        <v>5</v>
      </c>
      <c r="B20" s="44" t="s">
        <v>704</v>
      </c>
      <c r="C20" s="45" t="s">
        <v>84</v>
      </c>
      <c r="D20" s="45" t="s">
        <v>85</v>
      </c>
      <c r="E20" s="45" t="s">
        <v>86</v>
      </c>
      <c r="F20" s="45" t="s">
        <v>87</v>
      </c>
      <c r="G20" s="45" t="str">
        <f>VLOOKUP(C20,[1]Sheet1!$B$2:$G$59,6,0)</f>
        <v>Everlight</v>
      </c>
      <c r="H20" s="46" t="s">
        <v>29</v>
      </c>
      <c r="I20" s="47">
        <v>0.05</v>
      </c>
      <c r="J20" s="48">
        <v>3265</v>
      </c>
      <c r="K20" s="44">
        <v>0</v>
      </c>
      <c r="L20" s="44">
        <v>0</v>
      </c>
      <c r="M20" s="49">
        <f t="shared" si="2"/>
        <v>3265</v>
      </c>
      <c r="N20" s="44">
        <f t="shared" si="0"/>
        <v>1500</v>
      </c>
      <c r="O20" s="44">
        <f>VLOOKUP(C20,[2]Sheet1!$B$2:$I$55,8,0)</f>
        <v>1500</v>
      </c>
      <c r="P20" s="44">
        <v>0</v>
      </c>
      <c r="Q20" s="44">
        <f t="shared" si="1"/>
        <v>1690</v>
      </c>
      <c r="R20" s="31">
        <v>0</v>
      </c>
    </row>
    <row r="21" spans="1:18" ht="18.600000000000001" customHeight="1" x14ac:dyDescent="0.3">
      <c r="A21" s="44">
        <v>6</v>
      </c>
      <c r="B21" s="44" t="s">
        <v>678</v>
      </c>
      <c r="C21" s="45" t="s">
        <v>88</v>
      </c>
      <c r="D21" s="45" t="s">
        <v>89</v>
      </c>
      <c r="E21" s="45" t="s">
        <v>90</v>
      </c>
      <c r="F21" s="45" t="s">
        <v>91</v>
      </c>
      <c r="G21" s="45" t="str">
        <f>VLOOKUP(C21,[1]Sheet1!$B$2:$G$59,6,0)</f>
        <v>Bourns Inc.</v>
      </c>
      <c r="H21" s="46" t="s">
        <v>29</v>
      </c>
      <c r="I21" s="47">
        <v>0.05</v>
      </c>
      <c r="J21" s="48">
        <v>0</v>
      </c>
      <c r="K21" s="44">
        <v>0</v>
      </c>
      <c r="L21" s="44">
        <v>0</v>
      </c>
      <c r="M21" s="49">
        <f t="shared" si="2"/>
        <v>0</v>
      </c>
      <c r="N21" s="44">
        <f t="shared" si="0"/>
        <v>1500</v>
      </c>
      <c r="O21" s="44">
        <f>VLOOKUP(C21,[2]Sheet1!$B$2:$I$55,8,0)</f>
        <v>1500</v>
      </c>
      <c r="P21" s="44">
        <v>0</v>
      </c>
      <c r="Q21" s="44">
        <f t="shared" si="1"/>
        <v>-1575</v>
      </c>
      <c r="R21" s="31">
        <v>1600</v>
      </c>
    </row>
    <row r="22" spans="1:18" ht="18.600000000000001" customHeight="1" x14ac:dyDescent="0.3">
      <c r="A22" s="44">
        <v>7</v>
      </c>
      <c r="B22" s="44" t="s">
        <v>680</v>
      </c>
      <c r="C22" s="45" t="s">
        <v>96</v>
      </c>
      <c r="D22" s="45" t="s">
        <v>97</v>
      </c>
      <c r="E22" s="45" t="s">
        <v>98</v>
      </c>
      <c r="F22" s="45" t="s">
        <v>99</v>
      </c>
      <c r="G22" s="45" t="str">
        <f>VLOOKUP(C22,[1]Sheet1!$B$2:$G$59,6,0)</f>
        <v>SunLord</v>
      </c>
      <c r="H22" s="46" t="s">
        <v>29</v>
      </c>
      <c r="I22" s="47">
        <v>0.05</v>
      </c>
      <c r="J22" s="48">
        <v>2000</v>
      </c>
      <c r="K22" s="44">
        <v>0</v>
      </c>
      <c r="L22" s="44">
        <v>0</v>
      </c>
      <c r="M22" s="49">
        <f t="shared" si="2"/>
        <v>2000</v>
      </c>
      <c r="N22" s="44">
        <f t="shared" si="0"/>
        <v>1500</v>
      </c>
      <c r="O22" s="44">
        <f>VLOOKUP(C22,[2]Sheet1!$B$2:$I$55,8,0)</f>
        <v>1500</v>
      </c>
      <c r="P22" s="44">
        <v>0</v>
      </c>
      <c r="Q22" s="44">
        <f t="shared" si="1"/>
        <v>425</v>
      </c>
      <c r="R22" s="31">
        <v>0</v>
      </c>
    </row>
    <row r="23" spans="1:18" ht="18.600000000000001" customHeight="1" x14ac:dyDescent="0.3">
      <c r="A23" s="44">
        <v>8</v>
      </c>
      <c r="B23" s="44" t="s">
        <v>680</v>
      </c>
      <c r="C23" s="45" t="s">
        <v>100</v>
      </c>
      <c r="D23" s="45" t="s">
        <v>101</v>
      </c>
      <c r="E23" s="45" t="s">
        <v>102</v>
      </c>
      <c r="F23" s="45" t="s">
        <v>103</v>
      </c>
      <c r="G23" s="45" t="str">
        <f>VLOOKUP(C23,[1]Sheet1!$B$2:$G$59,6,0)</f>
        <v>Taiyo Yuden</v>
      </c>
      <c r="H23" s="50" t="s">
        <v>29</v>
      </c>
      <c r="I23" s="47">
        <v>0.05</v>
      </c>
      <c r="J23" s="48">
        <v>0</v>
      </c>
      <c r="K23" s="44">
        <v>0</v>
      </c>
      <c r="L23" s="44">
        <v>0</v>
      </c>
      <c r="M23" s="49">
        <f t="shared" si="2"/>
        <v>0</v>
      </c>
      <c r="N23" s="44">
        <f t="shared" si="0"/>
        <v>1500</v>
      </c>
      <c r="O23" s="44">
        <f>VLOOKUP(C23,[2]Sheet1!$B$2:$I$55,8,0)</f>
        <v>1500</v>
      </c>
      <c r="P23" s="44">
        <v>0</v>
      </c>
      <c r="Q23" s="44">
        <f t="shared" si="1"/>
        <v>-1575</v>
      </c>
      <c r="R23" s="31">
        <v>1600</v>
      </c>
    </row>
    <row r="24" spans="1:18" ht="18.600000000000001" customHeight="1" x14ac:dyDescent="0.3">
      <c r="A24" s="44">
        <v>9</v>
      </c>
      <c r="B24" s="44" t="s">
        <v>680</v>
      </c>
      <c r="C24" s="45" t="s">
        <v>108</v>
      </c>
      <c r="D24" s="45" t="s">
        <v>109</v>
      </c>
      <c r="E24" s="45" t="s">
        <v>110</v>
      </c>
      <c r="F24" s="45" t="s">
        <v>111</v>
      </c>
      <c r="G24" s="45" t="str">
        <f>VLOOKUP(C24,[1]Sheet1!$B$2:$G$59,6,0)</f>
        <v>Taiyo Yuden</v>
      </c>
      <c r="H24" s="46" t="s">
        <v>29</v>
      </c>
      <c r="I24" s="47">
        <v>0.05</v>
      </c>
      <c r="J24" s="48">
        <v>0</v>
      </c>
      <c r="K24" s="44">
        <v>0</v>
      </c>
      <c r="L24" s="44">
        <v>0</v>
      </c>
      <c r="M24" s="49">
        <f t="shared" si="2"/>
        <v>0</v>
      </c>
      <c r="N24" s="44">
        <f t="shared" si="0"/>
        <v>1500</v>
      </c>
      <c r="O24" s="44">
        <f>VLOOKUP(C24,[2]Sheet1!$B$2:$I$55,8,0)</f>
        <v>1500</v>
      </c>
      <c r="P24" s="44">
        <v>0</v>
      </c>
      <c r="Q24" s="44">
        <f t="shared" si="1"/>
        <v>-1575</v>
      </c>
      <c r="R24" s="31">
        <v>1600</v>
      </c>
    </row>
    <row r="25" spans="1:18" ht="18.600000000000001" customHeight="1" x14ac:dyDescent="0.3">
      <c r="A25" s="44">
        <v>10</v>
      </c>
      <c r="B25" s="44" t="s">
        <v>680</v>
      </c>
      <c r="C25" s="45" t="s">
        <v>112</v>
      </c>
      <c r="D25" s="45" t="s">
        <v>109</v>
      </c>
      <c r="E25" s="45" t="s">
        <v>113</v>
      </c>
      <c r="F25" s="45" t="s">
        <v>114</v>
      </c>
      <c r="G25" s="45" t="str">
        <f>VLOOKUP(C25,[1]Sheet1!$B$2:$G$59,6,0)</f>
        <v>Wurth</v>
      </c>
      <c r="H25" s="46" t="s">
        <v>29</v>
      </c>
      <c r="I25" s="47">
        <v>0.05</v>
      </c>
      <c r="J25" s="48">
        <v>0</v>
      </c>
      <c r="K25" s="44">
        <v>0</v>
      </c>
      <c r="L25" s="44">
        <v>0</v>
      </c>
      <c r="M25" s="49">
        <f t="shared" si="2"/>
        <v>0</v>
      </c>
      <c r="N25" s="44">
        <f t="shared" si="0"/>
        <v>1500</v>
      </c>
      <c r="O25" s="44">
        <f>VLOOKUP(C25,[2]Sheet1!$B$2:$I$55,8,0)</f>
        <v>1500</v>
      </c>
      <c r="P25" s="44">
        <v>0</v>
      </c>
      <c r="Q25" s="44">
        <f t="shared" si="1"/>
        <v>-1575</v>
      </c>
      <c r="R25" s="31">
        <v>1600</v>
      </c>
    </row>
    <row r="26" spans="1:18" ht="18.600000000000001" customHeight="1" x14ac:dyDescent="0.3">
      <c r="A26" s="44">
        <v>11</v>
      </c>
      <c r="B26" s="44" t="s">
        <v>680</v>
      </c>
      <c r="C26" s="45" t="s">
        <v>115</v>
      </c>
      <c r="D26" s="45" t="s">
        <v>116</v>
      </c>
      <c r="E26" s="45" t="s">
        <v>117</v>
      </c>
      <c r="F26" s="45" t="s">
        <v>118</v>
      </c>
      <c r="G26" s="45" t="str">
        <f>VLOOKUP(C26,[1]Sheet1!$B$2:$G$59,6,0)</f>
        <v>Wurth</v>
      </c>
      <c r="H26" s="46" t="s">
        <v>29</v>
      </c>
      <c r="I26" s="47">
        <v>0.05</v>
      </c>
      <c r="J26" s="48">
        <v>0</v>
      </c>
      <c r="K26" s="44">
        <v>0</v>
      </c>
      <c r="L26" s="44">
        <v>0</v>
      </c>
      <c r="M26" s="49">
        <f t="shared" si="2"/>
        <v>0</v>
      </c>
      <c r="N26" s="44">
        <f t="shared" si="0"/>
        <v>1500</v>
      </c>
      <c r="O26" s="44">
        <f>VLOOKUP(C26,[2]Sheet1!$B$2:$I$55,8,0)</f>
        <v>1500</v>
      </c>
      <c r="P26" s="44">
        <v>0</v>
      </c>
      <c r="Q26" s="44">
        <f t="shared" si="1"/>
        <v>-1575</v>
      </c>
      <c r="R26" s="31">
        <v>1600</v>
      </c>
    </row>
    <row r="27" spans="1:18" ht="16.899999999999999" customHeight="1" x14ac:dyDescent="0.3">
      <c r="A27" s="44">
        <v>12</v>
      </c>
      <c r="B27" s="44" t="s">
        <v>681</v>
      </c>
      <c r="C27" s="45" t="s">
        <v>748</v>
      </c>
      <c r="D27" s="45" t="s">
        <v>123</v>
      </c>
      <c r="E27" s="45" t="s">
        <v>280</v>
      </c>
      <c r="F27" s="45" t="s">
        <v>124</v>
      </c>
      <c r="G27" s="45" t="str">
        <f>VLOOKUP(C27,[3]Sheet1!$B$12:$G$105,6,0)</f>
        <v>SIMCOM</v>
      </c>
      <c r="H27" s="46" t="s">
        <v>29</v>
      </c>
      <c r="I27" s="47">
        <v>0.05</v>
      </c>
      <c r="J27" s="48">
        <v>0</v>
      </c>
      <c r="K27" s="44">
        <v>0</v>
      </c>
      <c r="L27" s="44">
        <v>0</v>
      </c>
      <c r="M27" s="49">
        <f t="shared" si="2"/>
        <v>0</v>
      </c>
      <c r="N27" s="44">
        <f t="shared" si="0"/>
        <v>1570</v>
      </c>
      <c r="O27" s="44">
        <v>1500</v>
      </c>
      <c r="P27" s="44">
        <v>70</v>
      </c>
      <c r="Q27" s="44">
        <f t="shared" si="1"/>
        <v>-1648.5</v>
      </c>
      <c r="R27" s="31">
        <v>1600</v>
      </c>
    </row>
    <row r="28" spans="1:18" ht="18.600000000000001" customHeight="1" x14ac:dyDescent="0.3">
      <c r="A28" s="44">
        <v>13</v>
      </c>
      <c r="B28" s="44" t="s">
        <v>681</v>
      </c>
      <c r="C28" s="45" t="s">
        <v>276</v>
      </c>
      <c r="D28" s="45" t="s">
        <v>277</v>
      </c>
      <c r="E28" s="45" t="s">
        <v>277</v>
      </c>
      <c r="F28" s="45" t="s">
        <v>749</v>
      </c>
      <c r="G28" s="23" t="s">
        <v>750</v>
      </c>
      <c r="H28" s="46" t="s">
        <v>29</v>
      </c>
      <c r="I28" s="47">
        <v>0.05</v>
      </c>
      <c r="J28" s="48">
        <v>0</v>
      </c>
      <c r="K28" s="44">
        <v>0</v>
      </c>
      <c r="L28" s="44">
        <v>0</v>
      </c>
      <c r="M28" s="49">
        <f t="shared" si="2"/>
        <v>0</v>
      </c>
      <c r="N28" s="44">
        <f t="shared" si="0"/>
        <v>1570</v>
      </c>
      <c r="O28" s="44">
        <v>1500</v>
      </c>
      <c r="P28" s="44">
        <v>70</v>
      </c>
      <c r="Q28" s="44">
        <f t="shared" si="1"/>
        <v>-1648.5</v>
      </c>
      <c r="R28" s="31">
        <v>1600</v>
      </c>
    </row>
    <row r="29" spans="1:18" ht="18.600000000000001" customHeight="1" x14ac:dyDescent="0.3">
      <c r="A29" s="44">
        <v>14</v>
      </c>
      <c r="B29" s="44" t="s">
        <v>683</v>
      </c>
      <c r="C29" s="45" t="s">
        <v>126</v>
      </c>
      <c r="D29" s="45" t="s">
        <v>127</v>
      </c>
      <c r="E29" s="45" t="s">
        <v>128</v>
      </c>
      <c r="F29" s="45" t="s">
        <v>129</v>
      </c>
      <c r="G29" s="45" t="str">
        <f>VLOOKUP(C29,[1]Sheet1!$B$2:$G$59,6,0)</f>
        <v>Infineon Technologies</v>
      </c>
      <c r="H29" s="46" t="s">
        <v>29</v>
      </c>
      <c r="I29" s="47">
        <v>0.05</v>
      </c>
      <c r="J29" s="48">
        <v>1849</v>
      </c>
      <c r="K29" s="44">
        <v>0</v>
      </c>
      <c r="L29" s="44">
        <v>0</v>
      </c>
      <c r="M29" s="49">
        <f t="shared" si="2"/>
        <v>1849</v>
      </c>
      <c r="N29" s="44">
        <f t="shared" si="0"/>
        <v>6000</v>
      </c>
      <c r="O29" s="44">
        <f>VLOOKUP(C29,[2]Sheet1!$B$2:$I$55,8,0)</f>
        <v>6000</v>
      </c>
      <c r="P29" s="44">
        <v>0</v>
      </c>
      <c r="Q29" s="44">
        <f t="shared" si="1"/>
        <v>-4451</v>
      </c>
      <c r="R29" s="31">
        <v>4500</v>
      </c>
    </row>
    <row r="30" spans="1:18" ht="18.600000000000001" customHeight="1" x14ac:dyDescent="0.3">
      <c r="A30" s="44">
        <v>15</v>
      </c>
      <c r="B30" s="51" t="s">
        <v>682</v>
      </c>
      <c r="C30" s="45" t="s">
        <v>162</v>
      </c>
      <c r="D30" s="45" t="s">
        <v>163</v>
      </c>
      <c r="E30" s="45" t="s">
        <v>164</v>
      </c>
      <c r="F30" s="45" t="s">
        <v>165</v>
      </c>
      <c r="G30" s="45" t="str">
        <f>VLOOKUP(C30,[1]Sheet1!$B$2:$G$59,6,0)</f>
        <v>Yageo</v>
      </c>
      <c r="H30" s="46" t="s">
        <v>29</v>
      </c>
      <c r="I30" s="47">
        <v>0.05</v>
      </c>
      <c r="J30" s="48">
        <v>0</v>
      </c>
      <c r="K30" s="44">
        <v>0</v>
      </c>
      <c r="L30" s="44">
        <v>0</v>
      </c>
      <c r="M30" s="49">
        <f t="shared" si="2"/>
        <v>0</v>
      </c>
      <c r="N30" s="44">
        <f t="shared" si="0"/>
        <v>6000</v>
      </c>
      <c r="O30" s="44">
        <f>VLOOKUP(C30,[2]Sheet1!$B$2:$I$55,8,0)</f>
        <v>6000</v>
      </c>
      <c r="P30" s="44">
        <v>0</v>
      </c>
      <c r="Q30" s="44">
        <f t="shared" si="1"/>
        <v>-6300</v>
      </c>
      <c r="R30" s="31">
        <v>6300</v>
      </c>
    </row>
    <row r="31" spans="1:18" ht="18.600000000000001" customHeight="1" x14ac:dyDescent="0.3">
      <c r="A31" s="44">
        <v>16</v>
      </c>
      <c r="B31" s="51" t="s">
        <v>682</v>
      </c>
      <c r="C31" s="45" t="s">
        <v>166</v>
      </c>
      <c r="D31" s="45" t="s">
        <v>167</v>
      </c>
      <c r="E31" s="45" t="s">
        <v>168</v>
      </c>
      <c r="F31" s="45" t="s">
        <v>168</v>
      </c>
      <c r="G31" s="45" t="str">
        <f>VLOOKUP(C31,[1]Sheet1!$B$2:$G$59,6,0)</f>
        <v>Yageo</v>
      </c>
      <c r="H31" s="46" t="s">
        <v>29</v>
      </c>
      <c r="I31" s="47">
        <v>0.05</v>
      </c>
      <c r="J31" s="48">
        <v>0</v>
      </c>
      <c r="K31" s="44">
        <v>0</v>
      </c>
      <c r="L31" s="44">
        <v>0</v>
      </c>
      <c r="M31" s="49">
        <f t="shared" si="2"/>
        <v>0</v>
      </c>
      <c r="N31" s="44">
        <f t="shared" si="0"/>
        <v>1500</v>
      </c>
      <c r="O31" s="44">
        <f>VLOOKUP(C31,[2]Sheet1!$B$2:$I$55,8,0)</f>
        <v>1500</v>
      </c>
      <c r="P31" s="44">
        <v>0</v>
      </c>
      <c r="Q31" s="44">
        <f t="shared" si="1"/>
        <v>-1575</v>
      </c>
      <c r="R31" s="31">
        <v>1600</v>
      </c>
    </row>
    <row r="32" spans="1:18" ht="18.600000000000001" customHeight="1" x14ac:dyDescent="0.3">
      <c r="A32" s="44">
        <v>17</v>
      </c>
      <c r="B32" s="44" t="s">
        <v>679</v>
      </c>
      <c r="C32" s="45" t="s">
        <v>177</v>
      </c>
      <c r="D32" s="45" t="s">
        <v>178</v>
      </c>
      <c r="E32" s="45" t="s">
        <v>179</v>
      </c>
      <c r="F32" s="45" t="s">
        <v>180</v>
      </c>
      <c r="G32" s="45" t="str">
        <f>VLOOKUP(C32,[1]Sheet1!$B$2:$G$59,6,0)</f>
        <v>TI</v>
      </c>
      <c r="H32" s="46" t="s">
        <v>29</v>
      </c>
      <c r="I32" s="47">
        <v>0.05</v>
      </c>
      <c r="J32" s="48">
        <v>2894</v>
      </c>
      <c r="K32" s="44">
        <v>0</v>
      </c>
      <c r="L32" s="44">
        <v>0</v>
      </c>
      <c r="M32" s="49">
        <f t="shared" si="2"/>
        <v>2894</v>
      </c>
      <c r="N32" s="44">
        <f t="shared" si="0"/>
        <v>1500</v>
      </c>
      <c r="O32" s="44">
        <f>VLOOKUP(C32,[2]Sheet1!$B$2:$I$55,8,0)</f>
        <v>1500</v>
      </c>
      <c r="P32" s="44">
        <v>0</v>
      </c>
      <c r="Q32" s="44">
        <f t="shared" si="1"/>
        <v>1319</v>
      </c>
      <c r="R32" s="31">
        <v>0</v>
      </c>
    </row>
    <row r="33" spans="1:18" ht="18.600000000000001" customHeight="1" x14ac:dyDescent="0.3">
      <c r="A33" s="44">
        <v>18</v>
      </c>
      <c r="B33" s="44" t="s">
        <v>679</v>
      </c>
      <c r="C33" s="45" t="s">
        <v>181</v>
      </c>
      <c r="D33" s="45" t="s">
        <v>182</v>
      </c>
      <c r="E33" s="45" t="s">
        <v>182</v>
      </c>
      <c r="F33" s="45" t="s">
        <v>183</v>
      </c>
      <c r="G33" s="45" t="str">
        <f>VLOOKUP(C33,[1]Sheet1!$B$2:$G$59,6,0)</f>
        <v>TI</v>
      </c>
      <c r="H33" s="46" t="s">
        <v>29</v>
      </c>
      <c r="I33" s="47">
        <v>0.05</v>
      </c>
      <c r="J33" s="48">
        <v>778</v>
      </c>
      <c r="K33" s="44">
        <v>0</v>
      </c>
      <c r="L33" s="44">
        <v>0</v>
      </c>
      <c r="M33" s="49">
        <f t="shared" si="2"/>
        <v>778</v>
      </c>
      <c r="N33" s="44">
        <f t="shared" si="0"/>
        <v>1500</v>
      </c>
      <c r="O33" s="44">
        <f>VLOOKUP(C33,[2]Sheet1!$B$2:$I$55,8,0)</f>
        <v>1500</v>
      </c>
      <c r="P33" s="44">
        <v>0</v>
      </c>
      <c r="Q33" s="44">
        <f t="shared" si="1"/>
        <v>-797</v>
      </c>
      <c r="R33" s="31">
        <v>800</v>
      </c>
    </row>
    <row r="34" spans="1:18" ht="18.600000000000001" customHeight="1" x14ac:dyDescent="0.3">
      <c r="A34" s="44">
        <v>19</v>
      </c>
      <c r="B34" s="44" t="s">
        <v>679</v>
      </c>
      <c r="C34" s="45" t="s">
        <v>184</v>
      </c>
      <c r="D34" s="45" t="s">
        <v>185</v>
      </c>
      <c r="E34" s="45" t="s">
        <v>185</v>
      </c>
      <c r="F34" s="45" t="s">
        <v>186</v>
      </c>
      <c r="G34" s="45" t="str">
        <f>VLOOKUP(C34,[1]Sheet1!$B$2:$G$59,6,0)</f>
        <v>ST</v>
      </c>
      <c r="H34" s="46" t="s">
        <v>29</v>
      </c>
      <c r="I34" s="47">
        <v>0.05</v>
      </c>
      <c r="J34" s="48">
        <v>0</v>
      </c>
      <c r="K34" s="44">
        <v>0</v>
      </c>
      <c r="L34" s="44">
        <v>0</v>
      </c>
      <c r="M34" s="49">
        <f t="shared" si="2"/>
        <v>0</v>
      </c>
      <c r="N34" s="44">
        <f t="shared" si="0"/>
        <v>1500</v>
      </c>
      <c r="O34" s="44">
        <f>VLOOKUP(C34,[2]Sheet1!$B$2:$I$55,8,0)</f>
        <v>1500</v>
      </c>
      <c r="P34" s="44">
        <v>0</v>
      </c>
      <c r="Q34" s="44">
        <f t="shared" si="1"/>
        <v>-1575</v>
      </c>
      <c r="R34" s="31">
        <v>1600</v>
      </c>
    </row>
    <row r="35" spans="1:18" ht="18.600000000000001" customHeight="1" x14ac:dyDescent="0.3">
      <c r="A35" s="44">
        <v>20</v>
      </c>
      <c r="B35" s="44" t="s">
        <v>679</v>
      </c>
      <c r="C35" s="45" t="s">
        <v>190</v>
      </c>
      <c r="D35" s="45" t="s">
        <v>191</v>
      </c>
      <c r="E35" s="45" t="s">
        <v>192</v>
      </c>
      <c r="F35" s="45" t="s">
        <v>193</v>
      </c>
      <c r="G35" s="45" t="str">
        <f>VLOOKUP(C35,[1]Sheet1!$B$2:$G$59,6,0)</f>
        <v>Cypress</v>
      </c>
      <c r="H35" s="46" t="s">
        <v>29</v>
      </c>
      <c r="I35" s="47">
        <v>0.05</v>
      </c>
      <c r="J35" s="48">
        <v>0</v>
      </c>
      <c r="K35" s="44">
        <v>0</v>
      </c>
      <c r="L35" s="44">
        <v>0</v>
      </c>
      <c r="M35" s="49">
        <f t="shared" si="2"/>
        <v>0</v>
      </c>
      <c r="N35" s="44">
        <f t="shared" si="0"/>
        <v>1500</v>
      </c>
      <c r="O35" s="44">
        <f>VLOOKUP(C35,[2]Sheet1!$B$2:$I$55,8,0)</f>
        <v>1500</v>
      </c>
      <c r="P35" s="44">
        <v>0</v>
      </c>
      <c r="Q35" s="44">
        <f t="shared" si="1"/>
        <v>-1575</v>
      </c>
      <c r="R35" s="31">
        <v>1600</v>
      </c>
    </row>
    <row r="36" spans="1:18" ht="18.600000000000001" customHeight="1" x14ac:dyDescent="0.3">
      <c r="A36" s="44">
        <v>21</v>
      </c>
      <c r="B36" s="44" t="s">
        <v>679</v>
      </c>
      <c r="C36" s="45" t="s">
        <v>194</v>
      </c>
      <c r="D36" s="45" t="s">
        <v>195</v>
      </c>
      <c r="E36" s="45" t="s">
        <v>196</v>
      </c>
      <c r="F36" s="45" t="s">
        <v>197</v>
      </c>
      <c r="G36" s="45" t="str">
        <f>VLOOKUP(C36,[1]Sheet1!$B$2:$G$59,6,0)</f>
        <v>TI</v>
      </c>
      <c r="H36" s="46" t="s">
        <v>29</v>
      </c>
      <c r="I36" s="47">
        <v>0.05</v>
      </c>
      <c r="J36" s="48">
        <v>0</v>
      </c>
      <c r="K36" s="44">
        <v>0</v>
      </c>
      <c r="L36" s="44">
        <v>0</v>
      </c>
      <c r="M36" s="49">
        <f t="shared" si="2"/>
        <v>0</v>
      </c>
      <c r="N36" s="44">
        <f t="shared" si="0"/>
        <v>4500</v>
      </c>
      <c r="O36" s="44">
        <f>VLOOKUP(C36,[2]Sheet1!$B$2:$I$55,8,0)</f>
        <v>4500</v>
      </c>
      <c r="P36" s="44">
        <v>0</v>
      </c>
      <c r="Q36" s="44">
        <f t="shared" si="1"/>
        <v>-4725</v>
      </c>
      <c r="R36" s="31">
        <v>4800</v>
      </c>
    </row>
    <row r="37" spans="1:18" ht="18.600000000000001" customHeight="1" x14ac:dyDescent="0.3">
      <c r="A37" s="44">
        <v>22</v>
      </c>
      <c r="B37" s="44" t="s">
        <v>679</v>
      </c>
      <c r="C37" s="45" t="s">
        <v>198</v>
      </c>
      <c r="D37" s="45" t="s">
        <v>199</v>
      </c>
      <c r="E37" s="45" t="s">
        <v>200</v>
      </c>
      <c r="F37" s="45" t="s">
        <v>201</v>
      </c>
      <c r="G37" s="45" t="str">
        <f>VLOOKUP(C37,[1]Sheet1!$B$2:$G$59,6,0)</f>
        <v>Maxim Integrated</v>
      </c>
      <c r="H37" s="46" t="s">
        <v>29</v>
      </c>
      <c r="I37" s="47">
        <v>0.05</v>
      </c>
      <c r="J37" s="48">
        <v>0</v>
      </c>
      <c r="K37" s="44">
        <v>0</v>
      </c>
      <c r="L37" s="44">
        <v>0</v>
      </c>
      <c r="M37" s="49">
        <f t="shared" si="2"/>
        <v>0</v>
      </c>
      <c r="N37" s="44">
        <f t="shared" si="0"/>
        <v>1500</v>
      </c>
      <c r="O37" s="44">
        <f>VLOOKUP(C37,[2]Sheet1!$B$2:$I$55,8,0)</f>
        <v>1500</v>
      </c>
      <c r="P37" s="44">
        <v>0</v>
      </c>
      <c r="Q37" s="44">
        <f t="shared" si="1"/>
        <v>-1575</v>
      </c>
      <c r="R37" s="31">
        <v>1600</v>
      </c>
    </row>
    <row r="38" spans="1:18" ht="18.600000000000001" customHeight="1" x14ac:dyDescent="0.3">
      <c r="A38" s="44">
        <v>23</v>
      </c>
      <c r="B38" s="44" t="s">
        <v>679</v>
      </c>
      <c r="C38" s="45" t="s">
        <v>202</v>
      </c>
      <c r="D38" s="45" t="s">
        <v>203</v>
      </c>
      <c r="E38" s="45" t="s">
        <v>203</v>
      </c>
      <c r="F38" s="45" t="s">
        <v>204</v>
      </c>
      <c r="G38" s="45" t="str">
        <f>VLOOKUP(C38,[1]Sheet1!$B$2:$G$59,6,0)</f>
        <v>Taiyo Yuden</v>
      </c>
      <c r="H38" s="46" t="s">
        <v>29</v>
      </c>
      <c r="I38" s="47">
        <v>0.05</v>
      </c>
      <c r="J38" s="48">
        <v>0</v>
      </c>
      <c r="K38" s="44">
        <v>0</v>
      </c>
      <c r="L38" s="44">
        <v>0</v>
      </c>
      <c r="M38" s="49">
        <f t="shared" si="2"/>
        <v>0</v>
      </c>
      <c r="N38" s="44">
        <f t="shared" si="0"/>
        <v>1500</v>
      </c>
      <c r="O38" s="44">
        <f>VLOOKUP(C38,[2]Sheet1!$B$2:$I$55,8,0)</f>
        <v>1500</v>
      </c>
      <c r="P38" s="44">
        <v>0</v>
      </c>
      <c r="Q38" s="44">
        <f t="shared" si="1"/>
        <v>-1575</v>
      </c>
      <c r="R38" s="31">
        <v>1600</v>
      </c>
    </row>
    <row r="39" spans="1:18" s="27" customFormat="1" ht="18.600000000000001" customHeight="1" x14ac:dyDescent="0.3">
      <c r="A39" s="44">
        <v>24</v>
      </c>
      <c r="B39" s="44" t="s">
        <v>679</v>
      </c>
      <c r="C39" s="52" t="s">
        <v>205</v>
      </c>
      <c r="D39" s="52" t="s">
        <v>206</v>
      </c>
      <c r="E39" s="52" t="s">
        <v>207</v>
      </c>
      <c r="F39" s="52" t="s">
        <v>208</v>
      </c>
      <c r="G39" s="45" t="str">
        <f>VLOOKUP(C39,[1]Sheet1!$B$2:$G$59,6,0)</f>
        <v>TI</v>
      </c>
      <c r="H39" s="53" t="s">
        <v>29</v>
      </c>
      <c r="I39" s="54">
        <v>0.05</v>
      </c>
      <c r="J39" s="55">
        <v>0</v>
      </c>
      <c r="K39" s="56">
        <v>0</v>
      </c>
      <c r="L39" s="56">
        <v>0</v>
      </c>
      <c r="M39" s="49">
        <f t="shared" si="2"/>
        <v>0</v>
      </c>
      <c r="N39" s="44">
        <f t="shared" si="0"/>
        <v>1570</v>
      </c>
      <c r="O39" s="56">
        <f>VLOOKUP(C39,[2]Sheet1!$B$2:$I$55,8,0)</f>
        <v>1500</v>
      </c>
      <c r="P39" s="56">
        <f>VLOOKUP(C39,[4]Sheet1!$B$12:$I$104,8,0)</f>
        <v>70</v>
      </c>
      <c r="Q39" s="57">
        <f t="shared" si="1"/>
        <v>-1648.5</v>
      </c>
      <c r="R39" s="58">
        <v>1700</v>
      </c>
    </row>
    <row r="40" spans="1:18" ht="18.600000000000001" customHeight="1" x14ac:dyDescent="0.3">
      <c r="A40" s="44">
        <v>25</v>
      </c>
      <c r="B40" s="44" t="s">
        <v>686</v>
      </c>
      <c r="C40" s="45" t="s">
        <v>209</v>
      </c>
      <c r="D40" s="45" t="s">
        <v>210</v>
      </c>
      <c r="E40" s="45" t="s">
        <v>210</v>
      </c>
      <c r="F40" s="45" t="s">
        <v>211</v>
      </c>
      <c r="G40" s="45" t="str">
        <f>VLOOKUP(C40,[1]Sheet1!$B$2:$G$59,6,0)</f>
        <v>PulseLarsen Antennas</v>
      </c>
      <c r="H40" s="46" t="s">
        <v>29</v>
      </c>
      <c r="I40" s="47">
        <v>0.05</v>
      </c>
      <c r="J40" s="48">
        <v>0</v>
      </c>
      <c r="K40" s="44">
        <v>0</v>
      </c>
      <c r="L40" s="44">
        <v>12</v>
      </c>
      <c r="M40" s="49">
        <f t="shared" si="2"/>
        <v>12</v>
      </c>
      <c r="N40" s="44">
        <f t="shared" si="0"/>
        <v>1500</v>
      </c>
      <c r="O40" s="44">
        <f>VLOOKUP(C40,[2]Sheet1!$B$2:$I$55,8,0)</f>
        <v>1500</v>
      </c>
      <c r="P40" s="44">
        <v>0</v>
      </c>
      <c r="Q40" s="44">
        <f t="shared" si="1"/>
        <v>-1575</v>
      </c>
      <c r="R40" s="31">
        <v>1600</v>
      </c>
    </row>
    <row r="41" spans="1:18" ht="18.600000000000001" customHeight="1" x14ac:dyDescent="0.3">
      <c r="A41" s="44">
        <v>26</v>
      </c>
      <c r="B41" s="44" t="s">
        <v>686</v>
      </c>
      <c r="C41" s="45" t="s">
        <v>212</v>
      </c>
      <c r="D41" s="45" t="s">
        <v>213</v>
      </c>
      <c r="E41" s="45" t="s">
        <v>214</v>
      </c>
      <c r="F41" s="45" t="s">
        <v>215</v>
      </c>
      <c r="G41" s="45" t="str">
        <f>VLOOKUP(C41,[1]Sheet1!$B$2:$G$59,6,0)</f>
        <v>Amotech</v>
      </c>
      <c r="H41" s="46" t="s">
        <v>29</v>
      </c>
      <c r="I41" s="47">
        <v>0.05</v>
      </c>
      <c r="J41" s="48">
        <v>0</v>
      </c>
      <c r="K41" s="44">
        <v>0</v>
      </c>
      <c r="L41" s="44">
        <v>0</v>
      </c>
      <c r="M41" s="49">
        <f t="shared" si="2"/>
        <v>0</v>
      </c>
      <c r="N41" s="44">
        <f t="shared" si="0"/>
        <v>1500</v>
      </c>
      <c r="O41" s="44">
        <f>VLOOKUP(C41,[2]Sheet1!$B$2:$I$55,8,0)</f>
        <v>1500</v>
      </c>
      <c r="P41" s="44">
        <v>0</v>
      </c>
      <c r="Q41" s="44">
        <f t="shared" si="1"/>
        <v>-1575</v>
      </c>
      <c r="R41" s="31">
        <v>1600</v>
      </c>
    </row>
    <row r="42" spans="1:18" ht="18.600000000000001" customHeight="1" x14ac:dyDescent="0.3">
      <c r="A42" s="44">
        <v>27</v>
      </c>
      <c r="B42" s="44" t="s">
        <v>684</v>
      </c>
      <c r="C42" s="45" t="s">
        <v>216</v>
      </c>
      <c r="D42" s="45" t="s">
        <v>217</v>
      </c>
      <c r="E42" s="45" t="s">
        <v>218</v>
      </c>
      <c r="F42" s="45" t="s">
        <v>219</v>
      </c>
      <c r="G42" s="45" t="str">
        <f>VLOOKUP(C42,[1]Sheet1!$B$2:$G$59,6,0)</f>
        <v>Taisaw</v>
      </c>
      <c r="H42" s="46" t="s">
        <v>29</v>
      </c>
      <c r="I42" s="47">
        <v>0.05</v>
      </c>
      <c r="J42" s="48">
        <v>0</v>
      </c>
      <c r="K42" s="44">
        <v>0</v>
      </c>
      <c r="L42" s="44">
        <v>1000</v>
      </c>
      <c r="M42" s="49">
        <f t="shared" si="2"/>
        <v>1000</v>
      </c>
      <c r="N42" s="44">
        <f t="shared" si="0"/>
        <v>1500</v>
      </c>
      <c r="O42" s="44">
        <f>VLOOKUP(C42,[2]Sheet1!$B$2:$I$55,8,0)</f>
        <v>1500</v>
      </c>
      <c r="P42" s="44">
        <v>0</v>
      </c>
      <c r="Q42" s="44">
        <f t="shared" si="1"/>
        <v>-1575</v>
      </c>
      <c r="R42" s="31">
        <v>1600</v>
      </c>
    </row>
    <row r="43" spans="1:18" ht="18.600000000000001" customHeight="1" x14ac:dyDescent="0.3">
      <c r="A43" s="44">
        <v>28</v>
      </c>
      <c r="B43" s="44" t="s">
        <v>685</v>
      </c>
      <c r="C43" s="45" t="s">
        <v>220</v>
      </c>
      <c r="D43" s="45" t="s">
        <v>221</v>
      </c>
      <c r="E43" s="45" t="s">
        <v>222</v>
      </c>
      <c r="F43" s="45" t="s">
        <v>223</v>
      </c>
      <c r="G43" s="45" t="str">
        <f>VLOOKUP(C43,[1]Sheet1!$B$2:$G$59,6,0)</f>
        <v>MUP</v>
      </c>
      <c r="H43" s="46" t="s">
        <v>29</v>
      </c>
      <c r="I43" s="47">
        <v>0.05</v>
      </c>
      <c r="J43" s="48">
        <v>0</v>
      </c>
      <c r="K43" s="44">
        <v>0</v>
      </c>
      <c r="L43" s="44">
        <v>0</v>
      </c>
      <c r="M43" s="49">
        <f t="shared" si="2"/>
        <v>0</v>
      </c>
      <c r="N43" s="44">
        <f t="shared" si="0"/>
        <v>1500</v>
      </c>
      <c r="O43" s="44">
        <f>VLOOKUP(C43,[2]Sheet1!$B$2:$I$55,8,0)</f>
        <v>1500</v>
      </c>
      <c r="P43" s="44">
        <v>0</v>
      </c>
      <c r="Q43" s="44">
        <f t="shared" si="1"/>
        <v>-1575</v>
      </c>
      <c r="R43" s="31">
        <v>1600</v>
      </c>
    </row>
    <row r="44" spans="1:18" ht="18.600000000000001" customHeight="1" x14ac:dyDescent="0.3">
      <c r="A44" s="44">
        <v>29</v>
      </c>
      <c r="B44" s="44" t="s">
        <v>685</v>
      </c>
      <c r="C44" s="45" t="s">
        <v>224</v>
      </c>
      <c r="D44" s="45" t="s">
        <v>225</v>
      </c>
      <c r="E44" s="45" t="s">
        <v>226</v>
      </c>
      <c r="F44" s="45" t="s">
        <v>227</v>
      </c>
      <c r="G44" s="45" t="str">
        <f>VLOOKUP(C44,[1]Sheet1!$B$2:$G$59,6,0)</f>
        <v>Molex</v>
      </c>
      <c r="H44" s="46" t="s">
        <v>29</v>
      </c>
      <c r="I44" s="47">
        <v>0.05</v>
      </c>
      <c r="J44" s="48">
        <v>0</v>
      </c>
      <c r="K44" s="44">
        <v>0</v>
      </c>
      <c r="L44" s="44">
        <v>0</v>
      </c>
      <c r="M44" s="49">
        <f t="shared" si="2"/>
        <v>0</v>
      </c>
      <c r="N44" s="44">
        <f t="shared" si="0"/>
        <v>1500</v>
      </c>
      <c r="O44" s="44">
        <f>VLOOKUP(C44,[2]Sheet1!$B$2:$I$55,8,0)</f>
        <v>1500</v>
      </c>
      <c r="P44" s="44">
        <v>0</v>
      </c>
      <c r="Q44" s="44">
        <f t="shared" si="1"/>
        <v>-1575</v>
      </c>
      <c r="R44" s="31">
        <v>1600</v>
      </c>
    </row>
    <row r="45" spans="1:18" s="27" customFormat="1" ht="18.600000000000001" customHeight="1" x14ac:dyDescent="0.3">
      <c r="A45" s="44">
        <v>30</v>
      </c>
      <c r="B45" s="44" t="s">
        <v>677</v>
      </c>
      <c r="C45" s="59" t="s">
        <v>228</v>
      </c>
      <c r="D45" s="59" t="s">
        <v>229</v>
      </c>
      <c r="E45" s="59" t="s">
        <v>230</v>
      </c>
      <c r="F45" s="59" t="s">
        <v>231</v>
      </c>
      <c r="G45" s="45" t="str">
        <f>VLOOKUP(C45,[3]Sheet1!$B$12:$G$105,6,0)</f>
        <v>Yageo</v>
      </c>
      <c r="H45" s="60" t="s">
        <v>232</v>
      </c>
      <c r="I45" s="47">
        <v>0.05</v>
      </c>
      <c r="J45" s="61">
        <v>9000</v>
      </c>
      <c r="K45" s="56">
        <v>0</v>
      </c>
      <c r="L45" s="56">
        <v>0</v>
      </c>
      <c r="M45" s="49">
        <f t="shared" si="2"/>
        <v>9000</v>
      </c>
      <c r="N45" s="44">
        <f t="shared" si="0"/>
        <v>280</v>
      </c>
      <c r="O45" s="56">
        <v>0</v>
      </c>
      <c r="P45" s="56">
        <f>VLOOKUP(C45,[4]Sheet1!$B$12:$I$104,8,0)</f>
        <v>280</v>
      </c>
      <c r="Q45" s="56">
        <f t="shared" si="1"/>
        <v>8706</v>
      </c>
      <c r="R45" s="58">
        <v>0</v>
      </c>
    </row>
    <row r="46" spans="1:18" ht="18.600000000000001" customHeight="1" x14ac:dyDescent="0.3">
      <c r="A46" s="44">
        <v>31</v>
      </c>
      <c r="B46" s="44" t="s">
        <v>677</v>
      </c>
      <c r="C46" s="62" t="s">
        <v>25</v>
      </c>
      <c r="D46" s="62" t="s">
        <v>26</v>
      </c>
      <c r="E46" s="62" t="s">
        <v>27</v>
      </c>
      <c r="F46" s="62" t="s">
        <v>28</v>
      </c>
      <c r="G46" s="45" t="str">
        <f>VLOOKUP(C46,[1]Sheet1!$B$2:$G$59,6,0)</f>
        <v>Yageo</v>
      </c>
      <c r="H46" s="63" t="s">
        <v>232</v>
      </c>
      <c r="I46" s="47">
        <v>0.05</v>
      </c>
      <c r="J46" s="64">
        <v>0</v>
      </c>
      <c r="K46" s="44">
        <v>0</v>
      </c>
      <c r="L46" s="44">
        <v>0</v>
      </c>
      <c r="M46" s="49">
        <f t="shared" si="2"/>
        <v>0</v>
      </c>
      <c r="N46" s="44">
        <f t="shared" si="0"/>
        <v>6070</v>
      </c>
      <c r="O46" s="44">
        <f>VLOOKUP(C46,[2]Sheet1!$B$2:$I$55,8,0)</f>
        <v>6000</v>
      </c>
      <c r="P46" s="44">
        <f>VLOOKUP(C46,[4]Sheet1!$B$12:$I$104,8,0)</f>
        <v>70</v>
      </c>
      <c r="Q46" s="65">
        <f t="shared" si="1"/>
        <v>-6373.5</v>
      </c>
      <c r="R46" s="31">
        <v>6400</v>
      </c>
    </row>
    <row r="47" spans="1:18" ht="18.600000000000001" customHeight="1" x14ac:dyDescent="0.3">
      <c r="A47" s="44">
        <v>32</v>
      </c>
      <c r="B47" s="44" t="s">
        <v>677</v>
      </c>
      <c r="C47" s="62" t="s">
        <v>30</v>
      </c>
      <c r="D47" s="62" t="s">
        <v>31</v>
      </c>
      <c r="E47" s="62" t="s">
        <v>32</v>
      </c>
      <c r="F47" s="62" t="s">
        <v>33</v>
      </c>
      <c r="G47" s="45" t="str">
        <f>VLOOKUP(C47,[1]Sheet1!$B$2:$G$59,6,0)</f>
        <v>Yageo</v>
      </c>
      <c r="H47" s="63" t="s">
        <v>232</v>
      </c>
      <c r="I47" s="47">
        <v>0.05</v>
      </c>
      <c r="J47" s="64">
        <v>0</v>
      </c>
      <c r="K47" s="44">
        <v>0</v>
      </c>
      <c r="L47" s="44">
        <v>0</v>
      </c>
      <c r="M47" s="49">
        <f t="shared" si="2"/>
        <v>0</v>
      </c>
      <c r="N47" s="44">
        <f t="shared" si="0"/>
        <v>1570</v>
      </c>
      <c r="O47" s="44">
        <f>VLOOKUP(C47,[2]Sheet1!$B$2:$I$55,8,0)</f>
        <v>1500</v>
      </c>
      <c r="P47" s="44">
        <f>VLOOKUP(C47,[4]Sheet1!$B$12:$I$104,8,0)</f>
        <v>70</v>
      </c>
      <c r="Q47" s="65">
        <f t="shared" si="1"/>
        <v>-1648.5</v>
      </c>
      <c r="R47" s="31">
        <v>1700</v>
      </c>
    </row>
    <row r="48" spans="1:18" ht="18.600000000000001" customHeight="1" x14ac:dyDescent="0.3">
      <c r="A48" s="44">
        <v>33</v>
      </c>
      <c r="B48" s="44" t="s">
        <v>677</v>
      </c>
      <c r="C48" s="62" t="s">
        <v>42</v>
      </c>
      <c r="D48" s="62" t="s">
        <v>43</v>
      </c>
      <c r="E48" s="62" t="s">
        <v>44</v>
      </c>
      <c r="F48" s="62" t="s">
        <v>45</v>
      </c>
      <c r="G48" s="45" t="str">
        <f>VLOOKUP(C48,[1]Sheet1!$B$2:$G$59,6,0)</f>
        <v>Yageo</v>
      </c>
      <c r="H48" s="63" t="s">
        <v>232</v>
      </c>
      <c r="I48" s="47">
        <v>0.05</v>
      </c>
      <c r="J48" s="64">
        <v>0</v>
      </c>
      <c r="K48" s="44">
        <v>0</v>
      </c>
      <c r="L48" s="44">
        <v>0</v>
      </c>
      <c r="M48" s="49">
        <f t="shared" si="2"/>
        <v>0</v>
      </c>
      <c r="N48" s="44">
        <f t="shared" si="0"/>
        <v>40270</v>
      </c>
      <c r="O48" s="44">
        <f>VLOOKUP(C48,[2]Sheet1!$B$2:$I$55,8,0)</f>
        <v>36000</v>
      </c>
      <c r="P48" s="44">
        <f>VLOOKUP(C48,[4]Sheet1!$B$12:$I$104,8,0)</f>
        <v>4270</v>
      </c>
      <c r="Q48" s="65">
        <f t="shared" si="1"/>
        <v>-42283.5</v>
      </c>
      <c r="R48" s="31">
        <v>42300</v>
      </c>
    </row>
    <row r="49" spans="1:18" ht="18.600000000000001" customHeight="1" x14ac:dyDescent="0.3">
      <c r="A49" s="44">
        <v>34</v>
      </c>
      <c r="B49" s="44" t="s">
        <v>677</v>
      </c>
      <c r="C49" s="62" t="s">
        <v>50</v>
      </c>
      <c r="D49" s="62" t="s">
        <v>51</v>
      </c>
      <c r="E49" s="62" t="s">
        <v>52</v>
      </c>
      <c r="F49" s="62" t="s">
        <v>53</v>
      </c>
      <c r="G49" s="45" t="str">
        <f>VLOOKUP(C49,[1]Sheet1!$B$2:$G$59,6,0)</f>
        <v>Murata Electronics</v>
      </c>
      <c r="H49" s="63" t="s">
        <v>232</v>
      </c>
      <c r="I49" s="47">
        <v>0.05</v>
      </c>
      <c r="J49" s="64">
        <v>0</v>
      </c>
      <c r="K49" s="44">
        <v>0</v>
      </c>
      <c r="L49" s="44">
        <v>0</v>
      </c>
      <c r="M49" s="49">
        <f t="shared" si="2"/>
        <v>0</v>
      </c>
      <c r="N49" s="44">
        <f t="shared" si="0"/>
        <v>4780</v>
      </c>
      <c r="O49" s="44">
        <f>VLOOKUP(C49,[2]Sheet1!$B$2:$I$55,8,0)</f>
        <v>4500</v>
      </c>
      <c r="P49" s="44">
        <f>VLOOKUP(C49,[4]Sheet1!$B$12:$I$104,8,0)</f>
        <v>280</v>
      </c>
      <c r="Q49" s="65">
        <f t="shared" si="1"/>
        <v>-5019</v>
      </c>
      <c r="R49" s="31">
        <v>5000</v>
      </c>
    </row>
    <row r="50" spans="1:18" ht="18.600000000000001" customHeight="1" x14ac:dyDescent="0.3">
      <c r="A50" s="44">
        <v>35</v>
      </c>
      <c r="B50" s="44" t="s">
        <v>677</v>
      </c>
      <c r="C50" s="62" t="s">
        <v>233</v>
      </c>
      <c r="D50" s="62" t="s">
        <v>234</v>
      </c>
      <c r="E50" s="62" t="s">
        <v>235</v>
      </c>
      <c r="F50" s="62" t="s">
        <v>236</v>
      </c>
      <c r="G50" s="45" t="str">
        <f>VLOOKUP(C50,[3]Sheet1!$B$12:$G$105,6,0)</f>
        <v>Murata</v>
      </c>
      <c r="H50" s="63" t="s">
        <v>232</v>
      </c>
      <c r="I50" s="47">
        <v>0.05</v>
      </c>
      <c r="J50" s="64">
        <v>0</v>
      </c>
      <c r="K50" s="44">
        <v>0</v>
      </c>
      <c r="L50" s="44">
        <v>0</v>
      </c>
      <c r="M50" s="49">
        <f t="shared" si="2"/>
        <v>0</v>
      </c>
      <c r="N50" s="44">
        <f t="shared" si="0"/>
        <v>1120</v>
      </c>
      <c r="O50" s="44">
        <v>0</v>
      </c>
      <c r="P50" s="44">
        <f>VLOOKUP(C50,[4]Sheet1!$B$12:$I$104,8,0)</f>
        <v>1120</v>
      </c>
      <c r="Q50" s="65">
        <f t="shared" si="1"/>
        <v>-1176</v>
      </c>
      <c r="R50" s="31">
        <v>1200</v>
      </c>
    </row>
    <row r="51" spans="1:18" ht="18.600000000000001" customHeight="1" x14ac:dyDescent="0.3">
      <c r="A51" s="44">
        <v>36</v>
      </c>
      <c r="B51" s="44" t="s">
        <v>677</v>
      </c>
      <c r="C51" s="62" t="s">
        <v>58</v>
      </c>
      <c r="D51" s="62" t="s">
        <v>59</v>
      </c>
      <c r="E51" s="62" t="s">
        <v>60</v>
      </c>
      <c r="F51" s="62" t="s">
        <v>61</v>
      </c>
      <c r="G51" s="45" t="str">
        <f>VLOOKUP(C51,[1]Sheet1!$B$2:$G$59,6,0)</f>
        <v>Kemet</v>
      </c>
      <c r="H51" s="63" t="s">
        <v>232</v>
      </c>
      <c r="I51" s="47">
        <v>0.05</v>
      </c>
      <c r="J51" s="64">
        <v>3900</v>
      </c>
      <c r="K51" s="44">
        <v>0</v>
      </c>
      <c r="L51" s="44">
        <v>0</v>
      </c>
      <c r="M51" s="49">
        <f t="shared" si="2"/>
        <v>3900</v>
      </c>
      <c r="N51" s="44">
        <f t="shared" si="0"/>
        <v>1710</v>
      </c>
      <c r="O51" s="44">
        <f>VLOOKUP(C51,[2]Sheet1!$B$2:$I$55,8,0)</f>
        <v>1500</v>
      </c>
      <c r="P51" s="44">
        <f>VLOOKUP(C51,[4]Sheet1!$B$12:$I$104,8,0)</f>
        <v>210</v>
      </c>
      <c r="Q51" s="65">
        <f t="shared" si="1"/>
        <v>2104.5</v>
      </c>
      <c r="R51" s="31">
        <v>0</v>
      </c>
    </row>
    <row r="52" spans="1:18" ht="18.600000000000001" customHeight="1" x14ac:dyDescent="0.3">
      <c r="A52" s="44">
        <v>37</v>
      </c>
      <c r="B52" s="44" t="s">
        <v>677</v>
      </c>
      <c r="C52" s="62" t="s">
        <v>237</v>
      </c>
      <c r="D52" s="62" t="s">
        <v>238</v>
      </c>
      <c r="E52" s="62" t="s">
        <v>239</v>
      </c>
      <c r="F52" s="62" t="s">
        <v>240</v>
      </c>
      <c r="G52" s="45" t="str">
        <f>VLOOKUP(C52,[3]Sheet1!$B$12:$G$105,6,0)</f>
        <v>AVX</v>
      </c>
      <c r="H52" s="63" t="s">
        <v>232</v>
      </c>
      <c r="I52" s="47">
        <v>0.05</v>
      </c>
      <c r="J52" s="64">
        <v>267</v>
      </c>
      <c r="K52" s="44">
        <v>0</v>
      </c>
      <c r="L52" s="44">
        <v>0</v>
      </c>
      <c r="M52" s="49">
        <f t="shared" si="2"/>
        <v>267</v>
      </c>
      <c r="N52" s="44">
        <f t="shared" si="0"/>
        <v>70</v>
      </c>
      <c r="O52" s="44">
        <v>0</v>
      </c>
      <c r="P52" s="44">
        <f>VLOOKUP(C52,[4]Sheet1!$B$12:$I$104,8,0)</f>
        <v>70</v>
      </c>
      <c r="Q52" s="65">
        <f t="shared" si="1"/>
        <v>193.5</v>
      </c>
      <c r="R52" s="31">
        <v>0</v>
      </c>
    </row>
    <row r="53" spans="1:18" ht="18.600000000000001" customHeight="1" x14ac:dyDescent="0.3">
      <c r="A53" s="44">
        <v>38</v>
      </c>
      <c r="B53" s="44" t="s">
        <v>677</v>
      </c>
      <c r="C53" s="62" t="s">
        <v>241</v>
      </c>
      <c r="D53" s="62" t="s">
        <v>242</v>
      </c>
      <c r="E53" s="62" t="s">
        <v>243</v>
      </c>
      <c r="F53" s="62" t="s">
        <v>244</v>
      </c>
      <c r="G53" s="45" t="str">
        <f>VLOOKUP(C53,[3]Sheet1!$B$12:$G$105,6,0)</f>
        <v>China</v>
      </c>
      <c r="H53" s="63" t="s">
        <v>232</v>
      </c>
      <c r="I53" s="47">
        <v>0.05</v>
      </c>
      <c r="J53" s="64">
        <v>0</v>
      </c>
      <c r="K53" s="44">
        <v>0</v>
      </c>
      <c r="L53" s="44">
        <v>0</v>
      </c>
      <c r="M53" s="49">
        <f t="shared" si="2"/>
        <v>0</v>
      </c>
      <c r="N53" s="44">
        <f t="shared" si="0"/>
        <v>70</v>
      </c>
      <c r="O53" s="44">
        <v>0</v>
      </c>
      <c r="P53" s="44">
        <f>VLOOKUP(C53,[4]Sheet1!$B$12:$I$104,8,0)</f>
        <v>70</v>
      </c>
      <c r="Q53" s="65">
        <f t="shared" si="1"/>
        <v>-73.5</v>
      </c>
      <c r="R53" s="31">
        <v>8</v>
      </c>
    </row>
    <row r="54" spans="1:18" ht="18.600000000000001" customHeight="1" x14ac:dyDescent="0.3">
      <c r="A54" s="44">
        <v>39</v>
      </c>
      <c r="B54" s="44" t="s">
        <v>677</v>
      </c>
      <c r="C54" s="62" t="s">
        <v>54</v>
      </c>
      <c r="D54" s="62" t="s">
        <v>55</v>
      </c>
      <c r="E54" s="62" t="s">
        <v>56</v>
      </c>
      <c r="F54" s="62" t="s">
        <v>57</v>
      </c>
      <c r="G54" s="45" t="str">
        <f>VLOOKUP(C54,[1]Sheet1!$B$2:$G$59,6,0)</f>
        <v>TDK Corporation</v>
      </c>
      <c r="H54" s="63" t="s">
        <v>232</v>
      </c>
      <c r="I54" s="47">
        <v>0.05</v>
      </c>
      <c r="J54" s="64">
        <v>2413</v>
      </c>
      <c r="K54" s="44">
        <v>0</v>
      </c>
      <c r="L54" s="44">
        <v>0</v>
      </c>
      <c r="M54" s="49">
        <f t="shared" si="2"/>
        <v>2413</v>
      </c>
      <c r="N54" s="44">
        <f t="shared" si="0"/>
        <v>1570</v>
      </c>
      <c r="O54" s="44">
        <f>VLOOKUP(C54,[2]Sheet1!$B$2:$I$55,8,0)</f>
        <v>1500</v>
      </c>
      <c r="P54" s="44">
        <f>VLOOKUP(C54,[4]Sheet1!$B$12:$I$104,8,0)</f>
        <v>70</v>
      </c>
      <c r="Q54" s="65">
        <f t="shared" si="1"/>
        <v>764.5</v>
      </c>
      <c r="R54" s="31">
        <v>0</v>
      </c>
    </row>
    <row r="55" spans="1:18" ht="18.600000000000001" customHeight="1" x14ac:dyDescent="0.3">
      <c r="A55" s="44">
        <v>40</v>
      </c>
      <c r="B55" s="44" t="s">
        <v>687</v>
      </c>
      <c r="C55" s="62" t="s">
        <v>66</v>
      </c>
      <c r="D55" s="62" t="s">
        <v>67</v>
      </c>
      <c r="E55" s="62" t="s">
        <v>68</v>
      </c>
      <c r="F55" s="62" t="s">
        <v>69</v>
      </c>
      <c r="G55" s="45" t="str">
        <f>VLOOKUP(C55,[1]Sheet1!$B$2:$G$59,6,0)</f>
        <v>NXP</v>
      </c>
      <c r="H55" s="63" t="s">
        <v>232</v>
      </c>
      <c r="I55" s="47">
        <v>0.05</v>
      </c>
      <c r="J55" s="64">
        <v>2100</v>
      </c>
      <c r="K55" s="44">
        <v>0</v>
      </c>
      <c r="L55" s="44">
        <v>0</v>
      </c>
      <c r="M55" s="49">
        <f t="shared" si="2"/>
        <v>2100</v>
      </c>
      <c r="N55" s="44">
        <f t="shared" si="0"/>
        <v>6140</v>
      </c>
      <c r="O55" s="44">
        <f>VLOOKUP(C55,[2]Sheet1!$B$2:$I$55,8,0)</f>
        <v>6000</v>
      </c>
      <c r="P55" s="44">
        <f>VLOOKUP(C55,[4]Sheet1!$B$12:$I$104,8,0)</f>
        <v>140</v>
      </c>
      <c r="Q55" s="65">
        <f t="shared" si="1"/>
        <v>-4347</v>
      </c>
      <c r="R55" s="31">
        <v>4350</v>
      </c>
    </row>
    <row r="56" spans="1:18" ht="18.600000000000001" customHeight="1" x14ac:dyDescent="0.3">
      <c r="A56" s="44">
        <v>41</v>
      </c>
      <c r="B56" s="44" t="s">
        <v>687</v>
      </c>
      <c r="C56" s="62" t="s">
        <v>245</v>
      </c>
      <c r="D56" s="62" t="s">
        <v>246</v>
      </c>
      <c r="E56" s="62" t="s">
        <v>247</v>
      </c>
      <c r="F56" s="62" t="s">
        <v>248</v>
      </c>
      <c r="G56" s="45" t="str">
        <f>VLOOKUP(C56,[3]Sheet1!$B$12:$G$105,6,0)</f>
        <v>Diodes Incorporated</v>
      </c>
      <c r="H56" s="63" t="s">
        <v>232</v>
      </c>
      <c r="I56" s="47">
        <v>0.05</v>
      </c>
      <c r="J56" s="64">
        <v>0</v>
      </c>
      <c r="K56" s="44">
        <v>0</v>
      </c>
      <c r="L56" s="44">
        <v>0</v>
      </c>
      <c r="M56" s="49">
        <f t="shared" si="2"/>
        <v>0</v>
      </c>
      <c r="N56" s="44">
        <f t="shared" si="0"/>
        <v>140</v>
      </c>
      <c r="O56" s="44">
        <v>0</v>
      </c>
      <c r="P56" s="44">
        <f>VLOOKUP(C56,[4]Sheet1!$B$12:$I$104,8,0)</f>
        <v>140</v>
      </c>
      <c r="Q56" s="65">
        <f t="shared" si="1"/>
        <v>-147</v>
      </c>
      <c r="R56" s="31">
        <v>0</v>
      </c>
    </row>
    <row r="57" spans="1:18" ht="18.600000000000001" customHeight="1" x14ac:dyDescent="0.3">
      <c r="A57" s="44">
        <v>42</v>
      </c>
      <c r="B57" s="44" t="s">
        <v>687</v>
      </c>
      <c r="C57" s="62" t="s">
        <v>73</v>
      </c>
      <c r="D57" s="62" t="s">
        <v>74</v>
      </c>
      <c r="E57" s="62" t="s">
        <v>75</v>
      </c>
      <c r="F57" s="62" t="s">
        <v>76</v>
      </c>
      <c r="G57" s="45" t="str">
        <f>VLOOKUP(C57,[1]Sheet1!$B$2:$G$59,6,0)</f>
        <v>Vishay</v>
      </c>
      <c r="H57" s="63" t="s">
        <v>232</v>
      </c>
      <c r="I57" s="47">
        <v>0.05</v>
      </c>
      <c r="J57" s="64">
        <v>849</v>
      </c>
      <c r="K57" s="44">
        <v>0</v>
      </c>
      <c r="L57" s="44">
        <v>0</v>
      </c>
      <c r="M57" s="49">
        <f t="shared" si="2"/>
        <v>849</v>
      </c>
      <c r="N57" s="44">
        <f t="shared" si="0"/>
        <v>1570</v>
      </c>
      <c r="O57" s="44">
        <f>VLOOKUP(C57,[2]Sheet1!$B$2:$I$55,8,0)</f>
        <v>1500</v>
      </c>
      <c r="P57" s="44">
        <f>VLOOKUP(C57,[4]Sheet1!$B$12:$I$104,8,0)</f>
        <v>70</v>
      </c>
      <c r="Q57" s="65">
        <f t="shared" si="1"/>
        <v>-799.5</v>
      </c>
      <c r="R57" s="31">
        <v>800</v>
      </c>
    </row>
    <row r="58" spans="1:18" ht="18.600000000000001" customHeight="1" x14ac:dyDescent="0.3">
      <c r="A58" s="44">
        <v>43</v>
      </c>
      <c r="B58" s="44" t="s">
        <v>687</v>
      </c>
      <c r="C58" s="62" t="s">
        <v>70</v>
      </c>
      <c r="D58" s="62" t="s">
        <v>71</v>
      </c>
      <c r="E58" s="62" t="s">
        <v>71</v>
      </c>
      <c r="F58" s="62" t="s">
        <v>72</v>
      </c>
      <c r="G58" s="45" t="str">
        <f>VLOOKUP(C58,[1]Sheet1!$B$2:$G$59,6,0)</f>
        <v>Littelfuse Inc.</v>
      </c>
      <c r="H58" s="63" t="s">
        <v>232</v>
      </c>
      <c r="I58" s="47">
        <v>0.05</v>
      </c>
      <c r="J58" s="64">
        <v>924</v>
      </c>
      <c r="K58" s="44">
        <v>0</v>
      </c>
      <c r="L58" s="44">
        <v>0</v>
      </c>
      <c r="M58" s="49">
        <f t="shared" si="2"/>
        <v>924</v>
      </c>
      <c r="N58" s="44">
        <f t="shared" si="0"/>
        <v>1570</v>
      </c>
      <c r="O58" s="44">
        <f>VLOOKUP(C58,[2]Sheet1!$B$2:$I$55,8,0)</f>
        <v>1500</v>
      </c>
      <c r="P58" s="44">
        <f>VLOOKUP(C58,[4]Sheet1!$B$12:$I$104,8,0)</f>
        <v>70</v>
      </c>
      <c r="Q58" s="65">
        <f t="shared" si="1"/>
        <v>-724.5</v>
      </c>
      <c r="R58" s="31">
        <v>7300</v>
      </c>
    </row>
    <row r="59" spans="1:18" ht="18.600000000000001" customHeight="1" x14ac:dyDescent="0.3">
      <c r="A59" s="44">
        <v>44</v>
      </c>
      <c r="B59" s="44" t="s">
        <v>687</v>
      </c>
      <c r="C59" s="62" t="s">
        <v>77</v>
      </c>
      <c r="D59" s="62" t="s">
        <v>249</v>
      </c>
      <c r="E59" s="62" t="s">
        <v>78</v>
      </c>
      <c r="F59" s="62" t="s">
        <v>79</v>
      </c>
      <c r="G59" s="45" t="str">
        <f>VLOOKUP(C59,[1]Sheet1!$B$2:$G$59,6,0)</f>
        <v>DIODES</v>
      </c>
      <c r="H59" s="63" t="s">
        <v>232</v>
      </c>
      <c r="I59" s="47">
        <v>0.05</v>
      </c>
      <c r="J59" s="64">
        <v>2704</v>
      </c>
      <c r="K59" s="44">
        <v>0</v>
      </c>
      <c r="L59" s="44">
        <v>0</v>
      </c>
      <c r="M59" s="49">
        <f t="shared" si="2"/>
        <v>2704</v>
      </c>
      <c r="N59" s="44">
        <f t="shared" si="0"/>
        <v>3000</v>
      </c>
      <c r="O59" s="44">
        <f>VLOOKUP(C59,[2]Sheet1!$B$2:$I$55,8,0)</f>
        <v>3000</v>
      </c>
      <c r="P59" s="44">
        <f>VLOOKUP(C59,[4]Sheet1!$B$12:$I$104,8,0)</f>
        <v>0</v>
      </c>
      <c r="Q59" s="65">
        <f t="shared" si="1"/>
        <v>-446</v>
      </c>
      <c r="R59" s="31">
        <v>4500</v>
      </c>
    </row>
    <row r="60" spans="1:18" ht="18.600000000000001" customHeight="1" x14ac:dyDescent="0.3">
      <c r="A60" s="44">
        <v>45</v>
      </c>
      <c r="B60" s="44" t="s">
        <v>687</v>
      </c>
      <c r="C60" s="62" t="s">
        <v>250</v>
      </c>
      <c r="D60" s="62" t="s">
        <v>251</v>
      </c>
      <c r="E60" s="62" t="s">
        <v>252</v>
      </c>
      <c r="F60" s="62" t="s">
        <v>253</v>
      </c>
      <c r="G60" s="45" t="str">
        <f>VLOOKUP(C60,[3]Sheet1!$B$12:$G$105,6,0)</f>
        <v>DIODES</v>
      </c>
      <c r="H60" s="63" t="s">
        <v>232</v>
      </c>
      <c r="I60" s="47">
        <v>0.05</v>
      </c>
      <c r="J60" s="64">
        <v>1112</v>
      </c>
      <c r="K60" s="44">
        <v>0</v>
      </c>
      <c r="L60" s="44">
        <v>0</v>
      </c>
      <c r="M60" s="49">
        <f t="shared" si="2"/>
        <v>1112</v>
      </c>
      <c r="N60" s="44">
        <f t="shared" si="0"/>
        <v>420</v>
      </c>
      <c r="O60" s="44">
        <v>0</v>
      </c>
      <c r="P60" s="44">
        <f>VLOOKUP(C60,[4]Sheet1!$B$12:$I$104,8,0)</f>
        <v>420</v>
      </c>
      <c r="Q60" s="65">
        <f t="shared" si="1"/>
        <v>671</v>
      </c>
      <c r="R60" s="31">
        <v>0</v>
      </c>
    </row>
    <row r="61" spans="1:18" ht="18.600000000000001" customHeight="1" x14ac:dyDescent="0.3">
      <c r="A61" s="44">
        <v>46</v>
      </c>
      <c r="B61" s="44" t="s">
        <v>687</v>
      </c>
      <c r="C61" s="62" t="s">
        <v>259</v>
      </c>
      <c r="D61" s="62" t="s">
        <v>260</v>
      </c>
      <c r="E61" s="62" t="s">
        <v>261</v>
      </c>
      <c r="F61" s="62" t="s">
        <v>262</v>
      </c>
      <c r="G61" s="45" t="str">
        <f>VLOOKUP(C61,[3]Sheet1!$B$12:$G$105,6,0)</f>
        <v>Murata Electronics</v>
      </c>
      <c r="H61" s="63" t="s">
        <v>232</v>
      </c>
      <c r="I61" s="47">
        <v>0.05</v>
      </c>
      <c r="J61" s="64">
        <v>0</v>
      </c>
      <c r="K61" s="44">
        <v>0</v>
      </c>
      <c r="L61" s="44">
        <v>0</v>
      </c>
      <c r="M61" s="49">
        <f t="shared" si="2"/>
        <v>0</v>
      </c>
      <c r="N61" s="44">
        <f t="shared" si="0"/>
        <v>140</v>
      </c>
      <c r="O61" s="44">
        <v>0</v>
      </c>
      <c r="P61" s="44">
        <f>VLOOKUP(C61,[4]Sheet1!$B$12:$I$104,8,0)</f>
        <v>140</v>
      </c>
      <c r="Q61" s="65">
        <f t="shared" si="1"/>
        <v>-147</v>
      </c>
      <c r="R61" s="31">
        <v>150</v>
      </c>
    </row>
    <row r="62" spans="1:18" ht="18.600000000000001" customHeight="1" x14ac:dyDescent="0.3">
      <c r="A62" s="44">
        <v>47</v>
      </c>
      <c r="B62" s="44" t="s">
        <v>704</v>
      </c>
      <c r="C62" s="62" t="s">
        <v>80</v>
      </c>
      <c r="D62" s="62" t="s">
        <v>81</v>
      </c>
      <c r="E62" s="62" t="s">
        <v>82</v>
      </c>
      <c r="F62" s="62" t="s">
        <v>83</v>
      </c>
      <c r="G62" s="45" t="str">
        <f>VLOOKUP(C62,[1]Sheet1!$B$2:$G$59,6,0)</f>
        <v>Everlight</v>
      </c>
      <c r="H62" s="63" t="s">
        <v>232</v>
      </c>
      <c r="I62" s="47">
        <v>0.05</v>
      </c>
      <c r="J62" s="64">
        <v>5647</v>
      </c>
      <c r="K62" s="44">
        <v>0</v>
      </c>
      <c r="L62" s="44">
        <v>0</v>
      </c>
      <c r="M62" s="49">
        <f t="shared" si="2"/>
        <v>5647</v>
      </c>
      <c r="N62" s="44">
        <f t="shared" si="0"/>
        <v>1710</v>
      </c>
      <c r="O62" s="44">
        <f>VLOOKUP(C62,[2]Sheet1!$B$2:$I$55,8,0)</f>
        <v>1500</v>
      </c>
      <c r="P62" s="44">
        <f>VLOOKUP(C62,[4]Sheet1!$B$12:$I$104,8,0)</f>
        <v>210</v>
      </c>
      <c r="Q62" s="65">
        <f t="shared" si="1"/>
        <v>3851.5</v>
      </c>
      <c r="R62" s="31">
        <v>0</v>
      </c>
    </row>
    <row r="63" spans="1:18" ht="18.600000000000001" customHeight="1" x14ac:dyDescent="0.3">
      <c r="A63" s="44">
        <v>48</v>
      </c>
      <c r="B63" s="44" t="s">
        <v>704</v>
      </c>
      <c r="C63" s="62" t="s">
        <v>263</v>
      </c>
      <c r="D63" s="62" t="s">
        <v>264</v>
      </c>
      <c r="E63" s="62" t="s">
        <v>265</v>
      </c>
      <c r="F63" s="62" t="s">
        <v>266</v>
      </c>
      <c r="G63" s="45" t="str">
        <f>VLOOKUP(C63,[3]Sheet1!$B$12:$G$105,6,0)</f>
        <v>Dialight</v>
      </c>
      <c r="H63" s="63" t="s">
        <v>232</v>
      </c>
      <c r="I63" s="47">
        <v>0.05</v>
      </c>
      <c r="J63" s="64">
        <v>0</v>
      </c>
      <c r="K63" s="44">
        <v>0</v>
      </c>
      <c r="L63" s="44">
        <v>0</v>
      </c>
      <c r="M63" s="49">
        <f t="shared" si="2"/>
        <v>0</v>
      </c>
      <c r="N63" s="44">
        <f t="shared" si="0"/>
        <v>140</v>
      </c>
      <c r="O63" s="44">
        <v>0</v>
      </c>
      <c r="P63" s="44">
        <f>VLOOKUP(C63,[4]Sheet1!$B$12:$I$104,8,0)</f>
        <v>140</v>
      </c>
      <c r="Q63" s="65">
        <f t="shared" si="1"/>
        <v>-147</v>
      </c>
      <c r="R63" s="31">
        <v>150</v>
      </c>
    </row>
    <row r="64" spans="1:18" ht="18.600000000000001" customHeight="1" x14ac:dyDescent="0.3">
      <c r="A64" s="44">
        <v>49</v>
      </c>
      <c r="B64" s="44" t="s">
        <v>678</v>
      </c>
      <c r="C64" s="62" t="s">
        <v>267</v>
      </c>
      <c r="D64" s="62" t="s">
        <v>268</v>
      </c>
      <c r="E64" s="62" t="s">
        <v>269</v>
      </c>
      <c r="F64" s="62" t="s">
        <v>270</v>
      </c>
      <c r="G64" s="45" t="str">
        <f>VLOOKUP(C64,[3]Sheet1!$B$12:$G$105,6,0)</f>
        <v>Littelfuse Inc.</v>
      </c>
      <c r="H64" s="63" t="s">
        <v>232</v>
      </c>
      <c r="I64" s="47">
        <v>0.05</v>
      </c>
      <c r="J64" s="64">
        <v>0</v>
      </c>
      <c r="K64" s="44">
        <v>0</v>
      </c>
      <c r="L64" s="44">
        <v>0</v>
      </c>
      <c r="M64" s="49">
        <f t="shared" si="2"/>
        <v>0</v>
      </c>
      <c r="N64" s="44">
        <f t="shared" si="0"/>
        <v>70</v>
      </c>
      <c r="O64" s="44">
        <v>0</v>
      </c>
      <c r="P64" s="44">
        <f>VLOOKUP(C64,[4]Sheet1!$B$12:$I$104,8,0)</f>
        <v>70</v>
      </c>
      <c r="Q64" s="65">
        <f t="shared" si="1"/>
        <v>-73.5</v>
      </c>
      <c r="R64" s="31">
        <v>150</v>
      </c>
    </row>
    <row r="65" spans="1:18" ht="18.600000000000001" customHeight="1" x14ac:dyDescent="0.3">
      <c r="A65" s="44">
        <v>50</v>
      </c>
      <c r="B65" s="44" t="s">
        <v>680</v>
      </c>
      <c r="C65" s="62" t="s">
        <v>119</v>
      </c>
      <c r="D65" s="62" t="s">
        <v>120</v>
      </c>
      <c r="E65" s="62" t="s">
        <v>121</v>
      </c>
      <c r="F65" s="62" t="s">
        <v>122</v>
      </c>
      <c r="G65" s="45" t="str">
        <f>VLOOKUP(C65,[1]Sheet1!$B$2:$G$59,6,0)</f>
        <v>Murata</v>
      </c>
      <c r="H65" s="63" t="s">
        <v>232</v>
      </c>
      <c r="I65" s="47">
        <v>0.05</v>
      </c>
      <c r="J65" s="64">
        <v>0</v>
      </c>
      <c r="K65" s="44">
        <v>0</v>
      </c>
      <c r="L65" s="44">
        <v>0</v>
      </c>
      <c r="M65" s="49">
        <f t="shared" si="2"/>
        <v>0</v>
      </c>
      <c r="N65" s="44">
        <f t="shared" si="0"/>
        <v>1780</v>
      </c>
      <c r="O65" s="44">
        <f>VLOOKUP(C65,[2]Sheet1!$B$2:$I$55,8,0)</f>
        <v>1500</v>
      </c>
      <c r="P65" s="44">
        <f>VLOOKUP(C65,[4]Sheet1!$B$12:$I$104,8,0)</f>
        <v>280</v>
      </c>
      <c r="Q65" s="65">
        <f t="shared" si="1"/>
        <v>-1869</v>
      </c>
      <c r="R65" s="31">
        <v>1900</v>
      </c>
    </row>
    <row r="66" spans="1:18" ht="18.600000000000001" customHeight="1" x14ac:dyDescent="0.3">
      <c r="A66" s="44">
        <v>51</v>
      </c>
      <c r="B66" s="44" t="s">
        <v>680</v>
      </c>
      <c r="C66" s="62" t="s">
        <v>271</v>
      </c>
      <c r="D66" s="62" t="s">
        <v>272</v>
      </c>
      <c r="E66" s="62" t="s">
        <v>273</v>
      </c>
      <c r="F66" s="62" t="s">
        <v>274</v>
      </c>
      <c r="G66" s="45" t="str">
        <f>VLOOKUP(C66,[3]Sheet1!$B$12:$G$105,6,0)</f>
        <v>Panasonic Electronic Components</v>
      </c>
      <c r="H66" s="63" t="s">
        <v>232</v>
      </c>
      <c r="I66" s="47">
        <v>0.05</v>
      </c>
      <c r="J66" s="64">
        <v>0</v>
      </c>
      <c r="K66" s="44">
        <v>0</v>
      </c>
      <c r="L66" s="44">
        <v>0</v>
      </c>
      <c r="M66" s="49">
        <f t="shared" si="2"/>
        <v>0</v>
      </c>
      <c r="N66" s="44">
        <f t="shared" si="0"/>
        <v>70</v>
      </c>
      <c r="O66" s="44">
        <v>0</v>
      </c>
      <c r="P66" s="44">
        <f>VLOOKUP(C66,[4]Sheet1!$B$12:$I$104,8,0)</f>
        <v>70</v>
      </c>
      <c r="Q66" s="65">
        <f t="shared" si="1"/>
        <v>-73.5</v>
      </c>
      <c r="R66" s="31">
        <v>80</v>
      </c>
    </row>
    <row r="67" spans="1:18" ht="18.600000000000001" customHeight="1" x14ac:dyDescent="0.3">
      <c r="A67" s="44">
        <v>52</v>
      </c>
      <c r="B67" s="44" t="s">
        <v>680</v>
      </c>
      <c r="C67" s="62" t="s">
        <v>92</v>
      </c>
      <c r="D67" s="62" t="s">
        <v>93</v>
      </c>
      <c r="E67" s="62" t="s">
        <v>94</v>
      </c>
      <c r="F67" s="62" t="s">
        <v>95</v>
      </c>
      <c r="G67" s="45" t="str">
        <f>VLOOKUP(C67,[1]Sheet1!$B$2:$G$59,6,0)</f>
        <v>Murata Electronics</v>
      </c>
      <c r="H67" s="63" t="s">
        <v>232</v>
      </c>
      <c r="I67" s="47">
        <v>0.05</v>
      </c>
      <c r="J67" s="64">
        <v>0</v>
      </c>
      <c r="K67" s="44">
        <v>0</v>
      </c>
      <c r="L67" s="44">
        <v>0</v>
      </c>
      <c r="M67" s="49">
        <f t="shared" si="2"/>
        <v>0</v>
      </c>
      <c r="N67" s="44">
        <f t="shared" si="0"/>
        <v>3700</v>
      </c>
      <c r="O67" s="44">
        <f>VLOOKUP(C67,[2]Sheet1!$B$2:$I$55,8,0)</f>
        <v>3000</v>
      </c>
      <c r="P67" s="44">
        <f>VLOOKUP(C67,[4]Sheet1!$B$12:$I$104,8,0)</f>
        <v>700</v>
      </c>
      <c r="Q67" s="65">
        <f t="shared" si="1"/>
        <v>-3885</v>
      </c>
      <c r="R67" s="31">
        <v>3900</v>
      </c>
    </row>
    <row r="68" spans="1:18" ht="18.600000000000001" customHeight="1" x14ac:dyDescent="0.3">
      <c r="A68" s="44">
        <v>53</v>
      </c>
      <c r="B68" s="44" t="s">
        <v>680</v>
      </c>
      <c r="C68" s="62" t="s">
        <v>104</v>
      </c>
      <c r="D68" s="62" t="s">
        <v>105</v>
      </c>
      <c r="E68" s="62" t="s">
        <v>106</v>
      </c>
      <c r="F68" s="62" t="s">
        <v>107</v>
      </c>
      <c r="G68" s="45" t="str">
        <f>VLOOKUP(C68,[1]Sheet1!$B$2:$G$59,6,0)</f>
        <v>Taiyo Yuden</v>
      </c>
      <c r="H68" s="63" t="s">
        <v>232</v>
      </c>
      <c r="I68" s="47">
        <v>0.05</v>
      </c>
      <c r="J68" s="64">
        <v>0</v>
      </c>
      <c r="K68" s="44">
        <v>0</v>
      </c>
      <c r="L68" s="44">
        <v>0</v>
      </c>
      <c r="M68" s="49">
        <f t="shared" si="2"/>
        <v>0</v>
      </c>
      <c r="N68" s="44">
        <f t="shared" si="0"/>
        <v>1570</v>
      </c>
      <c r="O68" s="44">
        <f>VLOOKUP(C68,[2]Sheet1!$B$2:$I$55,8,0)</f>
        <v>1500</v>
      </c>
      <c r="P68" s="44">
        <f>VLOOKUP(C68,[4]Sheet1!$B$12:$I$104,8,0)</f>
        <v>70</v>
      </c>
      <c r="Q68" s="65">
        <f t="shared" si="1"/>
        <v>-1648.5</v>
      </c>
      <c r="R68" s="31">
        <v>1700</v>
      </c>
    </row>
    <row r="69" spans="1:18" ht="18.600000000000001" customHeight="1" x14ac:dyDescent="0.3">
      <c r="A69" s="44">
        <v>54</v>
      </c>
      <c r="B69" s="44" t="s">
        <v>681</v>
      </c>
      <c r="C69" s="62" t="s">
        <v>276</v>
      </c>
      <c r="D69" s="62" t="s">
        <v>277</v>
      </c>
      <c r="E69" s="62" t="s">
        <v>277</v>
      </c>
      <c r="F69" s="62" t="s">
        <v>278</v>
      </c>
      <c r="G69" s="45" t="str">
        <f>VLOOKUP(C69,[3]Sheet1!$B$12:$G$105,6,0)</f>
        <v>SIMCOM</v>
      </c>
      <c r="H69" s="63" t="s">
        <v>232</v>
      </c>
      <c r="I69" s="47">
        <v>0.05</v>
      </c>
      <c r="J69" s="64">
        <v>0</v>
      </c>
      <c r="K69" s="44">
        <v>0</v>
      </c>
      <c r="L69" s="44">
        <v>0</v>
      </c>
      <c r="M69" s="49">
        <f t="shared" si="2"/>
        <v>0</v>
      </c>
      <c r="N69" s="44">
        <f t="shared" si="0"/>
        <v>70</v>
      </c>
      <c r="O69" s="44">
        <v>0</v>
      </c>
      <c r="P69" s="44">
        <f>VLOOKUP(C69,[4]Sheet1!$B$12:$I$104,8,0)</f>
        <v>70</v>
      </c>
      <c r="Q69" s="65">
        <f t="shared" si="1"/>
        <v>-73.5</v>
      </c>
      <c r="R69" s="31">
        <v>80</v>
      </c>
    </row>
    <row r="70" spans="1:18" ht="18.600000000000001" customHeight="1" x14ac:dyDescent="0.3">
      <c r="A70" s="44">
        <v>55</v>
      </c>
      <c r="B70" s="44" t="s">
        <v>681</v>
      </c>
      <c r="C70" s="62" t="s">
        <v>279</v>
      </c>
      <c r="D70" s="62" t="s">
        <v>123</v>
      </c>
      <c r="E70" s="62" t="s">
        <v>280</v>
      </c>
      <c r="F70" s="62" t="s">
        <v>124</v>
      </c>
      <c r="G70" s="66" t="s">
        <v>750</v>
      </c>
      <c r="H70" s="63" t="s">
        <v>232</v>
      </c>
      <c r="I70" s="47">
        <v>0.05</v>
      </c>
      <c r="J70" s="64">
        <v>0</v>
      </c>
      <c r="K70" s="44">
        <v>0</v>
      </c>
      <c r="L70" s="44">
        <v>0</v>
      </c>
      <c r="M70" s="49">
        <f t="shared" si="2"/>
        <v>0</v>
      </c>
      <c r="N70" s="44">
        <f t="shared" si="0"/>
        <v>70</v>
      </c>
      <c r="O70" s="44">
        <v>0</v>
      </c>
      <c r="P70" s="44">
        <f>VLOOKUP(C70,[4]Sheet1!$B$12:$I$104,8,0)</f>
        <v>70</v>
      </c>
      <c r="Q70" s="65">
        <f t="shared" si="1"/>
        <v>-73.5</v>
      </c>
      <c r="R70" s="31">
        <v>80</v>
      </c>
    </row>
    <row r="71" spans="1:18" ht="18.600000000000001" customHeight="1" x14ac:dyDescent="0.3">
      <c r="A71" s="44">
        <v>56</v>
      </c>
      <c r="B71" s="44" t="s">
        <v>688</v>
      </c>
      <c r="C71" s="62" t="s">
        <v>281</v>
      </c>
      <c r="D71" s="62" t="s">
        <v>127</v>
      </c>
      <c r="E71" s="62" t="s">
        <v>128</v>
      </c>
      <c r="F71" s="62" t="s">
        <v>129</v>
      </c>
      <c r="G71" s="45" t="str">
        <f>VLOOKUP(C71,[3]Sheet1!$B$12:$G$105,6,0)</f>
        <v>Infineon Technologies</v>
      </c>
      <c r="H71" s="63" t="s">
        <v>232</v>
      </c>
      <c r="I71" s="47">
        <v>0.05</v>
      </c>
      <c r="J71" s="64">
        <v>1849</v>
      </c>
      <c r="K71" s="44">
        <v>0</v>
      </c>
      <c r="L71" s="44">
        <v>1000</v>
      </c>
      <c r="M71" s="49">
        <f t="shared" si="2"/>
        <v>2849</v>
      </c>
      <c r="N71" s="44">
        <f t="shared" si="0"/>
        <v>210</v>
      </c>
      <c r="O71" s="44">
        <v>0</v>
      </c>
      <c r="P71" s="44">
        <f>VLOOKUP(C71,[4]Sheet1!$B$12:$I$104,8,0)</f>
        <v>210</v>
      </c>
      <c r="Q71" s="65">
        <f t="shared" si="1"/>
        <v>1628.5</v>
      </c>
      <c r="R71" s="31">
        <v>0</v>
      </c>
    </row>
    <row r="72" spans="1:18" ht="18.600000000000001" customHeight="1" x14ac:dyDescent="0.3">
      <c r="A72" s="44">
        <v>57</v>
      </c>
      <c r="B72" s="44" t="s">
        <v>689</v>
      </c>
      <c r="C72" s="62" t="s">
        <v>282</v>
      </c>
      <c r="D72" s="62" t="s">
        <v>283</v>
      </c>
      <c r="E72" s="62" t="s">
        <v>283</v>
      </c>
      <c r="F72" s="62" t="s">
        <v>284</v>
      </c>
      <c r="G72" s="45" t="str">
        <f>VLOOKUP(C72,[3]Sheet1!$B$12:$G$105,6,0)</f>
        <v>Fairchild</v>
      </c>
      <c r="H72" s="63" t="s">
        <v>232</v>
      </c>
      <c r="I72" s="47">
        <v>0.05</v>
      </c>
      <c r="J72" s="64">
        <f>227+180+407</f>
        <v>814</v>
      </c>
      <c r="K72" s="44">
        <v>0</v>
      </c>
      <c r="L72" s="44">
        <v>0</v>
      </c>
      <c r="M72" s="49">
        <f t="shared" si="2"/>
        <v>814</v>
      </c>
      <c r="N72" s="44">
        <f t="shared" si="0"/>
        <v>350</v>
      </c>
      <c r="O72" s="44">
        <v>0</v>
      </c>
      <c r="P72" s="44">
        <f>VLOOKUP(C72,[4]Sheet1!$B$12:$I$104,8,0)</f>
        <v>350</v>
      </c>
      <c r="Q72" s="65">
        <f t="shared" si="1"/>
        <v>446.5</v>
      </c>
      <c r="R72" s="31">
        <v>0</v>
      </c>
    </row>
    <row r="73" spans="1:18" ht="16.149999999999999" customHeight="1" x14ac:dyDescent="0.3">
      <c r="A73" s="44">
        <v>58</v>
      </c>
      <c r="B73" s="44" t="s">
        <v>689</v>
      </c>
      <c r="C73" s="62" t="s">
        <v>130</v>
      </c>
      <c r="D73" s="62" t="s">
        <v>131</v>
      </c>
      <c r="E73" s="62" t="s">
        <v>132</v>
      </c>
      <c r="F73" s="62" t="s">
        <v>133</v>
      </c>
      <c r="G73" s="45" t="str">
        <f>VLOOKUP(C73,[1]Sheet1!$B$2:$G$59,6,0)</f>
        <v>Rohm</v>
      </c>
      <c r="H73" s="63" t="s">
        <v>232</v>
      </c>
      <c r="I73" s="47">
        <v>0.05</v>
      </c>
      <c r="J73" s="64">
        <v>0</v>
      </c>
      <c r="K73" s="44">
        <v>0</v>
      </c>
      <c r="L73" s="44">
        <v>700</v>
      </c>
      <c r="M73" s="49">
        <f t="shared" si="2"/>
        <v>700</v>
      </c>
      <c r="N73" s="44">
        <f t="shared" si="0"/>
        <v>7850</v>
      </c>
      <c r="O73" s="44">
        <f>VLOOKUP(C73,[2]Sheet1!$B$2:$I$55,8,0)</f>
        <v>7500</v>
      </c>
      <c r="P73" s="44">
        <f>VLOOKUP(C73,[4]Sheet1!$B$12:$I$104,8,0)</f>
        <v>350</v>
      </c>
      <c r="Q73" s="65">
        <f t="shared" si="1"/>
        <v>-8242.5</v>
      </c>
      <c r="R73" s="31">
        <v>8300</v>
      </c>
    </row>
    <row r="74" spans="1:18" ht="18.600000000000001" customHeight="1" x14ac:dyDescent="0.3">
      <c r="A74" s="44">
        <v>59</v>
      </c>
      <c r="B74" s="44" t="s">
        <v>689</v>
      </c>
      <c r="C74" s="62" t="s">
        <v>134</v>
      </c>
      <c r="D74" s="62" t="s">
        <v>135</v>
      </c>
      <c r="E74" s="62" t="s">
        <v>136</v>
      </c>
      <c r="F74" s="62" t="s">
        <v>137</v>
      </c>
      <c r="G74" s="45" t="str">
        <f>VLOOKUP(C74,[1]Sheet1!$B$2:$G$59,6,0)</f>
        <v>Fairchild</v>
      </c>
      <c r="H74" s="63" t="s">
        <v>232</v>
      </c>
      <c r="I74" s="47">
        <v>0.05</v>
      </c>
      <c r="J74" s="64">
        <v>2400</v>
      </c>
      <c r="K74" s="44">
        <v>0</v>
      </c>
      <c r="L74" s="44">
        <v>0</v>
      </c>
      <c r="M74" s="49">
        <f t="shared" si="2"/>
        <v>2400</v>
      </c>
      <c r="N74" s="44">
        <f t="shared" si="0"/>
        <v>3070</v>
      </c>
      <c r="O74" s="44">
        <f>VLOOKUP(C74,[2]Sheet1!$B$2:$I$55,8,0)</f>
        <v>3000</v>
      </c>
      <c r="P74" s="44">
        <f>VLOOKUP(C74,[4]Sheet1!$B$12:$I$104,8,0)</f>
        <v>70</v>
      </c>
      <c r="Q74" s="65">
        <f t="shared" si="1"/>
        <v>-823.5</v>
      </c>
      <c r="R74" s="31">
        <v>830</v>
      </c>
    </row>
    <row r="75" spans="1:18" ht="18.600000000000001" customHeight="1" x14ac:dyDescent="0.3">
      <c r="A75" s="44">
        <v>60</v>
      </c>
      <c r="B75" s="51" t="s">
        <v>682</v>
      </c>
      <c r="C75" s="62" t="s">
        <v>138</v>
      </c>
      <c r="D75" s="62" t="s">
        <v>139</v>
      </c>
      <c r="E75" s="62" t="s">
        <v>140</v>
      </c>
      <c r="F75" s="62" t="s">
        <v>141</v>
      </c>
      <c r="G75" s="45" t="str">
        <f>VLOOKUP(C75,[1]Sheet1!$B$2:$G$59,6,0)</f>
        <v>Yageo</v>
      </c>
      <c r="H75" s="63" t="s">
        <v>232</v>
      </c>
      <c r="I75" s="47">
        <v>0.05</v>
      </c>
      <c r="J75" s="64">
        <v>0</v>
      </c>
      <c r="K75" s="44">
        <v>0</v>
      </c>
      <c r="L75" s="44">
        <v>0</v>
      </c>
      <c r="M75" s="49">
        <f t="shared" si="2"/>
        <v>0</v>
      </c>
      <c r="N75" s="44">
        <f t="shared" si="0"/>
        <v>5550</v>
      </c>
      <c r="O75" s="44">
        <f>VLOOKUP(C75,[2]Sheet1!$B$2:$I$55,8,0)</f>
        <v>4500</v>
      </c>
      <c r="P75" s="44">
        <f>VLOOKUP(C75,[4]Sheet1!$B$12:$I$104,8,0)</f>
        <v>1050</v>
      </c>
      <c r="Q75" s="65">
        <f t="shared" si="1"/>
        <v>-5827.5</v>
      </c>
      <c r="R75" s="31">
        <v>6000</v>
      </c>
    </row>
    <row r="76" spans="1:18" ht="18.600000000000001" customHeight="1" x14ac:dyDescent="0.3">
      <c r="A76" s="44">
        <v>61</v>
      </c>
      <c r="B76" s="51" t="s">
        <v>682</v>
      </c>
      <c r="C76" s="62" t="s">
        <v>146</v>
      </c>
      <c r="D76" s="62" t="s">
        <v>147</v>
      </c>
      <c r="E76" s="62" t="s">
        <v>148</v>
      </c>
      <c r="F76" s="62" t="s">
        <v>149</v>
      </c>
      <c r="G76" s="45" t="str">
        <f>VLOOKUP(C76,[1]Sheet1!$B$2:$G$59,6,0)</f>
        <v>Yageo</v>
      </c>
      <c r="H76" s="63" t="s">
        <v>232</v>
      </c>
      <c r="I76" s="47">
        <v>0.05</v>
      </c>
      <c r="J76" s="64">
        <v>9401</v>
      </c>
      <c r="K76" s="44">
        <v>0</v>
      </c>
      <c r="L76" s="44">
        <v>0</v>
      </c>
      <c r="M76" s="49">
        <f t="shared" si="2"/>
        <v>9401</v>
      </c>
      <c r="N76" s="44">
        <f t="shared" si="0"/>
        <v>11270</v>
      </c>
      <c r="O76" s="44">
        <f>VLOOKUP(C76,[2]Sheet1!$B$2:$I$55,8,0)</f>
        <v>10500</v>
      </c>
      <c r="P76" s="44">
        <f>VLOOKUP(C76,[4]Sheet1!$B$12:$I$104,8,0)</f>
        <v>770</v>
      </c>
      <c r="Q76" s="65">
        <f t="shared" si="1"/>
        <v>-2432.5</v>
      </c>
      <c r="R76" s="31">
        <v>2500</v>
      </c>
    </row>
    <row r="77" spans="1:18" ht="18.600000000000001" customHeight="1" x14ac:dyDescent="0.3">
      <c r="A77" s="44">
        <v>62</v>
      </c>
      <c r="B77" s="51" t="s">
        <v>682</v>
      </c>
      <c r="C77" s="62" t="s">
        <v>285</v>
      </c>
      <c r="D77" s="62" t="s">
        <v>286</v>
      </c>
      <c r="E77" s="62" t="s">
        <v>287</v>
      </c>
      <c r="F77" s="62" t="s">
        <v>288</v>
      </c>
      <c r="G77" s="45" t="str">
        <f>VLOOKUP(C77,[3]Sheet1!$B$12:$G$105,6,0)</f>
        <v>Yageo</v>
      </c>
      <c r="H77" s="63" t="s">
        <v>232</v>
      </c>
      <c r="I77" s="47">
        <v>0.05</v>
      </c>
      <c r="J77" s="64">
        <v>0</v>
      </c>
      <c r="K77" s="44">
        <v>0</v>
      </c>
      <c r="L77" s="44">
        <v>0</v>
      </c>
      <c r="M77" s="49">
        <f t="shared" si="2"/>
        <v>0</v>
      </c>
      <c r="N77" s="44">
        <f t="shared" si="0"/>
        <v>770</v>
      </c>
      <c r="O77" s="44">
        <v>0</v>
      </c>
      <c r="P77" s="44">
        <f>VLOOKUP(C77,[4]Sheet1!$B$12:$I$104,8,0)</f>
        <v>770</v>
      </c>
      <c r="Q77" s="65">
        <f t="shared" si="1"/>
        <v>-808.5</v>
      </c>
      <c r="R77" s="31">
        <v>800</v>
      </c>
    </row>
    <row r="78" spans="1:18" ht="18.600000000000001" customHeight="1" x14ac:dyDescent="0.3">
      <c r="A78" s="44">
        <v>63</v>
      </c>
      <c r="B78" s="51" t="s">
        <v>682</v>
      </c>
      <c r="C78" s="62" t="s">
        <v>142</v>
      </c>
      <c r="D78" s="62" t="s">
        <v>143</v>
      </c>
      <c r="E78" s="62" t="s">
        <v>144</v>
      </c>
      <c r="F78" s="62" t="s">
        <v>145</v>
      </c>
      <c r="G78" s="45" t="str">
        <f>VLOOKUP(C78,[1]Sheet1!$B$2:$G$59,6,0)</f>
        <v>Yageo</v>
      </c>
      <c r="H78" s="63" t="s">
        <v>232</v>
      </c>
      <c r="I78" s="47">
        <v>0.05</v>
      </c>
      <c r="J78" s="64">
        <v>0</v>
      </c>
      <c r="K78" s="44">
        <v>0</v>
      </c>
      <c r="L78" s="44">
        <v>0</v>
      </c>
      <c r="M78" s="49">
        <f t="shared" si="2"/>
        <v>0</v>
      </c>
      <c r="N78" s="44">
        <f t="shared" si="0"/>
        <v>1570</v>
      </c>
      <c r="O78" s="44">
        <f>VLOOKUP(C78,[2]Sheet1!$B$2:$I$55,8,0)</f>
        <v>1500</v>
      </c>
      <c r="P78" s="44">
        <f>VLOOKUP(C78,[4]Sheet1!$B$12:$I$104,8,0)</f>
        <v>70</v>
      </c>
      <c r="Q78" s="65">
        <f t="shared" si="1"/>
        <v>-1648.5</v>
      </c>
      <c r="R78" s="31">
        <v>1700</v>
      </c>
    </row>
    <row r="79" spans="1:18" ht="18.600000000000001" customHeight="1" x14ac:dyDescent="0.3">
      <c r="A79" s="44">
        <v>64</v>
      </c>
      <c r="B79" s="51" t="s">
        <v>682</v>
      </c>
      <c r="C79" s="62" t="s">
        <v>289</v>
      </c>
      <c r="D79" s="62" t="s">
        <v>290</v>
      </c>
      <c r="E79" s="62" t="s">
        <v>291</v>
      </c>
      <c r="F79" s="62" t="s">
        <v>292</v>
      </c>
      <c r="G79" s="45" t="str">
        <f>VLOOKUP(C79,[3]Sheet1!$B$12:$G$105,6,0)</f>
        <v>Yageo</v>
      </c>
      <c r="H79" s="63" t="s">
        <v>232</v>
      </c>
      <c r="I79" s="47">
        <v>0.05</v>
      </c>
      <c r="J79" s="64">
        <v>0</v>
      </c>
      <c r="K79" s="44">
        <v>0</v>
      </c>
      <c r="L79" s="44">
        <v>0</v>
      </c>
      <c r="M79" s="49">
        <f t="shared" si="2"/>
        <v>0</v>
      </c>
      <c r="N79" s="44">
        <f t="shared" si="0"/>
        <v>490</v>
      </c>
      <c r="O79" s="44">
        <v>0</v>
      </c>
      <c r="P79" s="44">
        <f>VLOOKUP(C79,[4]Sheet1!$B$12:$I$104,8,0)</f>
        <v>490</v>
      </c>
      <c r="Q79" s="65">
        <f t="shared" si="1"/>
        <v>-514.5</v>
      </c>
      <c r="R79" s="31">
        <v>500</v>
      </c>
    </row>
    <row r="80" spans="1:18" ht="18.600000000000001" customHeight="1" x14ac:dyDescent="0.3">
      <c r="A80" s="44">
        <v>65</v>
      </c>
      <c r="B80" s="51" t="s">
        <v>682</v>
      </c>
      <c r="C80" s="62" t="s">
        <v>293</v>
      </c>
      <c r="D80" s="62" t="s">
        <v>294</v>
      </c>
      <c r="E80" s="62" t="s">
        <v>295</v>
      </c>
      <c r="F80" s="62" t="s">
        <v>296</v>
      </c>
      <c r="G80" s="45" t="str">
        <f>VLOOKUP(C80,[3]Sheet1!$B$12:$G$105,6,0)</f>
        <v>Yageo</v>
      </c>
      <c r="H80" s="63" t="s">
        <v>232</v>
      </c>
      <c r="I80" s="47">
        <v>0.05</v>
      </c>
      <c r="J80" s="64">
        <v>0</v>
      </c>
      <c r="K80" s="44">
        <v>0</v>
      </c>
      <c r="L80" s="44">
        <v>0</v>
      </c>
      <c r="M80" s="49">
        <f t="shared" si="2"/>
        <v>0</v>
      </c>
      <c r="N80" s="44">
        <f t="shared" si="0"/>
        <v>70</v>
      </c>
      <c r="O80" s="44">
        <v>0</v>
      </c>
      <c r="P80" s="44">
        <f>VLOOKUP(C80,[4]Sheet1!$B$12:$I$104,8,0)</f>
        <v>70</v>
      </c>
      <c r="Q80" s="65">
        <v>70</v>
      </c>
      <c r="R80" s="31">
        <v>0</v>
      </c>
    </row>
    <row r="81" spans="1:18" ht="18.600000000000001" customHeight="1" x14ac:dyDescent="0.3">
      <c r="A81" s="44">
        <v>66</v>
      </c>
      <c r="B81" s="51" t="s">
        <v>682</v>
      </c>
      <c r="C81" s="62" t="s">
        <v>150</v>
      </c>
      <c r="D81" s="62" t="s">
        <v>151</v>
      </c>
      <c r="E81" s="62" t="s">
        <v>152</v>
      </c>
      <c r="F81" s="62" t="s">
        <v>153</v>
      </c>
      <c r="G81" s="45" t="str">
        <f>VLOOKUP(C81,[1]Sheet1!$B$2:$G$59,6,0)</f>
        <v>Yageo</v>
      </c>
      <c r="H81" s="63" t="s">
        <v>232</v>
      </c>
      <c r="I81" s="47">
        <v>0.05</v>
      </c>
      <c r="J81" s="64">
        <v>9000</v>
      </c>
      <c r="K81" s="44">
        <v>0</v>
      </c>
      <c r="L81" s="44">
        <v>0</v>
      </c>
      <c r="M81" s="49">
        <f t="shared" ref="M81:M144" si="3">J81+K81+L81</f>
        <v>9000</v>
      </c>
      <c r="N81" s="44">
        <f t="shared" ref="N81:N144" si="4">O81+P81</f>
        <v>11760</v>
      </c>
      <c r="O81" s="44">
        <f>VLOOKUP(C81,[2]Sheet1!$B$2:$I$55,8,0)</f>
        <v>10500</v>
      </c>
      <c r="P81" s="44">
        <f>VLOOKUP(C81,[4]Sheet1!$B$12:$I$104,8,0)</f>
        <v>1260</v>
      </c>
      <c r="Q81" s="65">
        <f t="shared" ref="Q81:Q144" si="5">J81-N81-(N81*I81)</f>
        <v>-3348</v>
      </c>
      <c r="R81" s="31">
        <v>3350</v>
      </c>
    </row>
    <row r="82" spans="1:18" ht="18.600000000000001" customHeight="1" x14ac:dyDescent="0.3">
      <c r="A82" s="44">
        <v>67</v>
      </c>
      <c r="B82" s="51" t="s">
        <v>682</v>
      </c>
      <c r="C82" s="62" t="s">
        <v>297</v>
      </c>
      <c r="D82" s="62" t="s">
        <v>298</v>
      </c>
      <c r="E82" s="62" t="s">
        <v>299</v>
      </c>
      <c r="F82" s="62" t="s">
        <v>300</v>
      </c>
      <c r="G82" s="45" t="str">
        <f>VLOOKUP(C82,[3]Sheet1!$B$12:$G$105,6,0)</f>
        <v>Yageo</v>
      </c>
      <c r="H82" s="63" t="s">
        <v>232</v>
      </c>
      <c r="I82" s="47">
        <v>0.05</v>
      </c>
      <c r="J82" s="64">
        <v>8800</v>
      </c>
      <c r="K82" s="44">
        <v>0</v>
      </c>
      <c r="L82" s="44">
        <v>0</v>
      </c>
      <c r="M82" s="49">
        <f t="shared" si="3"/>
        <v>8800</v>
      </c>
      <c r="N82" s="44">
        <f t="shared" si="4"/>
        <v>70</v>
      </c>
      <c r="O82" s="44">
        <v>0</v>
      </c>
      <c r="P82" s="44">
        <f>VLOOKUP(C82,[4]Sheet1!$B$12:$I$104,8,0)</f>
        <v>70</v>
      </c>
      <c r="Q82" s="65">
        <f t="shared" si="5"/>
        <v>8726.5</v>
      </c>
      <c r="R82" s="31">
        <v>0</v>
      </c>
    </row>
    <row r="83" spans="1:18" ht="18.600000000000001" customHeight="1" x14ac:dyDescent="0.3">
      <c r="A83" s="44">
        <v>68</v>
      </c>
      <c r="B83" s="51" t="s">
        <v>682</v>
      </c>
      <c r="C83" s="62" t="s">
        <v>301</v>
      </c>
      <c r="D83" s="62" t="s">
        <v>302</v>
      </c>
      <c r="E83" s="62" t="s">
        <v>303</v>
      </c>
      <c r="F83" s="62" t="s">
        <v>304</v>
      </c>
      <c r="G83" s="45" t="str">
        <f>VLOOKUP(C83,[3]Sheet1!$B$12:$G$105,6,0)</f>
        <v>Yageo</v>
      </c>
      <c r="H83" s="63" t="s">
        <v>232</v>
      </c>
      <c r="I83" s="47">
        <v>0.05</v>
      </c>
      <c r="J83" s="64">
        <v>0</v>
      </c>
      <c r="K83" s="44">
        <v>0</v>
      </c>
      <c r="L83" s="44">
        <v>0</v>
      </c>
      <c r="M83" s="49">
        <f t="shared" si="3"/>
        <v>0</v>
      </c>
      <c r="N83" s="44">
        <f t="shared" si="4"/>
        <v>280</v>
      </c>
      <c r="O83" s="44">
        <v>0</v>
      </c>
      <c r="P83" s="44">
        <f>VLOOKUP(C83,[4]Sheet1!$B$12:$I$104,8,0)</f>
        <v>280</v>
      </c>
      <c r="Q83" s="65">
        <f t="shared" si="5"/>
        <v>-294</v>
      </c>
      <c r="R83" s="31">
        <v>300</v>
      </c>
    </row>
    <row r="84" spans="1:18" ht="18.600000000000001" customHeight="1" x14ac:dyDescent="0.3">
      <c r="A84" s="44">
        <v>69</v>
      </c>
      <c r="B84" s="51" t="s">
        <v>682</v>
      </c>
      <c r="C84" s="62" t="s">
        <v>305</v>
      </c>
      <c r="D84" s="62" t="s">
        <v>306</v>
      </c>
      <c r="E84" s="62" t="s">
        <v>307</v>
      </c>
      <c r="F84" s="62" t="s">
        <v>308</v>
      </c>
      <c r="G84" s="45" t="str">
        <f>VLOOKUP(C84,[3]Sheet1!$B$12:$G$105,6,0)</f>
        <v>Yageo</v>
      </c>
      <c r="H84" s="63" t="s">
        <v>232</v>
      </c>
      <c r="I84" s="47">
        <v>0.05</v>
      </c>
      <c r="J84" s="64">
        <v>9600</v>
      </c>
      <c r="K84" s="44">
        <v>0</v>
      </c>
      <c r="L84" s="44">
        <v>0</v>
      </c>
      <c r="M84" s="49">
        <f t="shared" si="3"/>
        <v>9600</v>
      </c>
      <c r="N84" s="44">
        <f t="shared" si="4"/>
        <v>210</v>
      </c>
      <c r="O84" s="44">
        <v>0</v>
      </c>
      <c r="P84" s="44">
        <f>VLOOKUP(C84,[4]Sheet1!$B$12:$I$104,8,0)</f>
        <v>210</v>
      </c>
      <c r="Q84" s="65">
        <f t="shared" si="5"/>
        <v>9379.5</v>
      </c>
      <c r="R84" s="31">
        <v>0</v>
      </c>
    </row>
    <row r="85" spans="1:18" ht="18.600000000000001" customHeight="1" x14ac:dyDescent="0.3">
      <c r="A85" s="44">
        <v>70</v>
      </c>
      <c r="B85" s="51" t="s">
        <v>682</v>
      </c>
      <c r="C85" s="62" t="s">
        <v>154</v>
      </c>
      <c r="D85" s="62" t="s">
        <v>155</v>
      </c>
      <c r="E85" s="62" t="s">
        <v>156</v>
      </c>
      <c r="F85" s="62" t="s">
        <v>157</v>
      </c>
      <c r="G85" s="45" t="str">
        <f>VLOOKUP(C85,[1]Sheet1!$B$2:$G$59,6,0)</f>
        <v>Yageo</v>
      </c>
      <c r="H85" s="63" t="s">
        <v>232</v>
      </c>
      <c r="I85" s="47">
        <v>0.05</v>
      </c>
      <c r="J85" s="64">
        <v>9400</v>
      </c>
      <c r="K85" s="44">
        <v>0</v>
      </c>
      <c r="L85" s="44">
        <v>0</v>
      </c>
      <c r="M85" s="49">
        <f t="shared" si="3"/>
        <v>9400</v>
      </c>
      <c r="N85" s="44">
        <f t="shared" si="4"/>
        <v>3210</v>
      </c>
      <c r="O85" s="44">
        <f>VLOOKUP(C85,[2]Sheet1!$B$2:$I$55,8,0)</f>
        <v>3000</v>
      </c>
      <c r="P85" s="44">
        <f>VLOOKUP(C85,[4]Sheet1!$B$12:$I$104,8,0)</f>
        <v>210</v>
      </c>
      <c r="Q85" s="65">
        <f t="shared" si="5"/>
        <v>6029.5</v>
      </c>
      <c r="R85" s="31">
        <v>0</v>
      </c>
    </row>
    <row r="86" spans="1:18" ht="18.600000000000001" customHeight="1" x14ac:dyDescent="0.3">
      <c r="A86" s="44">
        <v>71</v>
      </c>
      <c r="B86" s="51" t="s">
        <v>682</v>
      </c>
      <c r="C86" s="62" t="s">
        <v>158</v>
      </c>
      <c r="D86" s="62" t="s">
        <v>159</v>
      </c>
      <c r="E86" s="62" t="s">
        <v>160</v>
      </c>
      <c r="F86" s="62" t="s">
        <v>161</v>
      </c>
      <c r="G86" s="45" t="str">
        <f>VLOOKUP(C86,[1]Sheet1!$B$2:$G$59,6,0)</f>
        <v>Yageo</v>
      </c>
      <c r="H86" s="63" t="s">
        <v>232</v>
      </c>
      <c r="I86" s="47">
        <v>0.05</v>
      </c>
      <c r="J86" s="64">
        <v>7600</v>
      </c>
      <c r="K86" s="44">
        <v>0</v>
      </c>
      <c r="L86" s="44">
        <v>0</v>
      </c>
      <c r="M86" s="49">
        <f t="shared" si="3"/>
        <v>7600</v>
      </c>
      <c r="N86" s="44">
        <f t="shared" si="4"/>
        <v>23170</v>
      </c>
      <c r="O86" s="44">
        <f>VLOOKUP(C86,[2]Sheet1!$B$2:$I$55,8,0)</f>
        <v>21000</v>
      </c>
      <c r="P86" s="44">
        <f>VLOOKUP(C86,[4]Sheet1!$B$12:$I$104,8,0)</f>
        <v>2170</v>
      </c>
      <c r="Q86" s="65">
        <f t="shared" si="5"/>
        <v>-16728.5</v>
      </c>
      <c r="R86" s="31">
        <v>17000</v>
      </c>
    </row>
    <row r="87" spans="1:18" ht="18.600000000000001" customHeight="1" x14ac:dyDescent="0.3">
      <c r="A87" s="44">
        <v>72</v>
      </c>
      <c r="B87" s="51" t="s">
        <v>682</v>
      </c>
      <c r="C87" s="62" t="s">
        <v>309</v>
      </c>
      <c r="D87" s="62" t="s">
        <v>310</v>
      </c>
      <c r="E87" s="62" t="s">
        <v>311</v>
      </c>
      <c r="F87" s="62" t="s">
        <v>312</v>
      </c>
      <c r="G87" s="45" t="str">
        <f>VLOOKUP(C87,[3]Sheet1!$B$12:$G$105,6,0)</f>
        <v>Yageo</v>
      </c>
      <c r="H87" s="63" t="s">
        <v>232</v>
      </c>
      <c r="I87" s="47">
        <v>0.05</v>
      </c>
      <c r="J87" s="64">
        <v>0</v>
      </c>
      <c r="K87" s="44">
        <v>0</v>
      </c>
      <c r="L87" s="44">
        <v>0</v>
      </c>
      <c r="M87" s="49">
        <f t="shared" si="3"/>
        <v>0</v>
      </c>
      <c r="N87" s="44">
        <f t="shared" si="4"/>
        <v>280</v>
      </c>
      <c r="O87" s="44">
        <v>0</v>
      </c>
      <c r="P87" s="44">
        <f>VLOOKUP(C87,[4]Sheet1!$B$12:$I$104,8,0)</f>
        <v>280</v>
      </c>
      <c r="Q87" s="65">
        <f t="shared" si="5"/>
        <v>-294</v>
      </c>
      <c r="R87" s="31">
        <v>300</v>
      </c>
    </row>
    <row r="88" spans="1:18" ht="18.600000000000001" customHeight="1" x14ac:dyDescent="0.3">
      <c r="A88" s="44">
        <v>73</v>
      </c>
      <c r="B88" s="51" t="s">
        <v>682</v>
      </c>
      <c r="C88" s="62" t="s">
        <v>313</v>
      </c>
      <c r="D88" s="62" t="s">
        <v>314</v>
      </c>
      <c r="E88" s="62" t="s">
        <v>315</v>
      </c>
      <c r="F88" s="62" t="s">
        <v>316</v>
      </c>
      <c r="G88" s="45" t="str">
        <f>VLOOKUP(C88,[3]Sheet1!$B$12:$G$105,6,0)</f>
        <v>Yageo</v>
      </c>
      <c r="H88" s="63" t="s">
        <v>232</v>
      </c>
      <c r="I88" s="47">
        <v>0.05</v>
      </c>
      <c r="J88" s="64">
        <v>0</v>
      </c>
      <c r="K88" s="44">
        <v>0</v>
      </c>
      <c r="L88" s="44">
        <v>0</v>
      </c>
      <c r="M88" s="49">
        <f t="shared" si="3"/>
        <v>0</v>
      </c>
      <c r="N88" s="44">
        <f t="shared" si="4"/>
        <v>140</v>
      </c>
      <c r="O88" s="44">
        <v>0</v>
      </c>
      <c r="P88" s="44">
        <f>VLOOKUP(C88,[4]Sheet1!$B$12:$I$104,8,0)</f>
        <v>140</v>
      </c>
      <c r="Q88" s="65">
        <f t="shared" si="5"/>
        <v>-147</v>
      </c>
      <c r="R88" s="31">
        <v>1500</v>
      </c>
    </row>
    <row r="89" spans="1:18" ht="18.600000000000001" customHeight="1" x14ac:dyDescent="0.3">
      <c r="A89" s="44">
        <v>74</v>
      </c>
      <c r="B89" s="51" t="s">
        <v>682</v>
      </c>
      <c r="C89" s="62" t="s">
        <v>317</v>
      </c>
      <c r="D89" s="62" t="s">
        <v>318</v>
      </c>
      <c r="E89" s="62" t="s">
        <v>319</v>
      </c>
      <c r="F89" s="62" t="s">
        <v>320</v>
      </c>
      <c r="G89" s="45" t="str">
        <f>VLOOKUP(C89,[3]Sheet1!$B$12:$G$105,6,0)</f>
        <v>Yageo</v>
      </c>
      <c r="H89" s="63" t="s">
        <v>232</v>
      </c>
      <c r="I89" s="47">
        <v>0.05</v>
      </c>
      <c r="J89" s="64">
        <v>0</v>
      </c>
      <c r="K89" s="44">
        <v>0</v>
      </c>
      <c r="L89" s="44">
        <v>0</v>
      </c>
      <c r="M89" s="49">
        <f t="shared" si="3"/>
        <v>0</v>
      </c>
      <c r="N89" s="44">
        <f t="shared" si="4"/>
        <v>70</v>
      </c>
      <c r="O89" s="44">
        <v>0</v>
      </c>
      <c r="P89" s="44">
        <f>VLOOKUP(C89,[4]Sheet1!$B$12:$I$104,8,0)</f>
        <v>70</v>
      </c>
      <c r="Q89" s="65">
        <f t="shared" si="5"/>
        <v>-73.5</v>
      </c>
      <c r="R89" s="31">
        <v>80</v>
      </c>
    </row>
    <row r="90" spans="1:18" ht="18.600000000000001" customHeight="1" x14ac:dyDescent="0.3">
      <c r="A90" s="44">
        <v>75</v>
      </c>
      <c r="B90" s="51" t="s">
        <v>682</v>
      </c>
      <c r="C90" s="62" t="s">
        <v>321</v>
      </c>
      <c r="D90" s="62" t="s">
        <v>322</v>
      </c>
      <c r="E90" s="62" t="s">
        <v>323</v>
      </c>
      <c r="F90" s="62" t="s">
        <v>324</v>
      </c>
      <c r="G90" s="45" t="str">
        <f>VLOOKUP(C90,[3]Sheet1!$B$12:$G$105,6,0)</f>
        <v>Yageo</v>
      </c>
      <c r="H90" s="63" t="s">
        <v>232</v>
      </c>
      <c r="I90" s="47">
        <v>0.05</v>
      </c>
      <c r="J90" s="64">
        <v>0</v>
      </c>
      <c r="K90" s="44">
        <v>0</v>
      </c>
      <c r="L90" s="44">
        <v>0</v>
      </c>
      <c r="M90" s="49">
        <f t="shared" si="3"/>
        <v>0</v>
      </c>
      <c r="N90" s="44">
        <f t="shared" si="4"/>
        <v>140</v>
      </c>
      <c r="O90" s="44">
        <v>0</v>
      </c>
      <c r="P90" s="44">
        <f>VLOOKUP(C90,[4]Sheet1!$B$12:$I$104,8,0)</f>
        <v>140</v>
      </c>
      <c r="Q90" s="65">
        <f t="shared" si="5"/>
        <v>-147</v>
      </c>
      <c r="R90" s="31">
        <v>150</v>
      </c>
    </row>
    <row r="91" spans="1:18" ht="18.600000000000001" customHeight="1" x14ac:dyDescent="0.3">
      <c r="A91" s="44">
        <v>76</v>
      </c>
      <c r="B91" s="51" t="s">
        <v>682</v>
      </c>
      <c r="C91" s="62" t="s">
        <v>325</v>
      </c>
      <c r="D91" s="62" t="s">
        <v>326</v>
      </c>
      <c r="E91" s="62" t="s">
        <v>327</v>
      </c>
      <c r="F91" s="62" t="s">
        <v>328</v>
      </c>
      <c r="G91" s="45" t="str">
        <f>VLOOKUP(C91,[3]Sheet1!$B$12:$G$105,6,0)</f>
        <v>Yageo</v>
      </c>
      <c r="H91" s="63" t="s">
        <v>232</v>
      </c>
      <c r="I91" s="47">
        <v>0.05</v>
      </c>
      <c r="J91" s="64">
        <v>9200</v>
      </c>
      <c r="K91" s="44">
        <v>0</v>
      </c>
      <c r="L91" s="44">
        <v>0</v>
      </c>
      <c r="M91" s="49">
        <f t="shared" si="3"/>
        <v>9200</v>
      </c>
      <c r="N91" s="44">
        <f t="shared" si="4"/>
        <v>70</v>
      </c>
      <c r="O91" s="44">
        <v>0</v>
      </c>
      <c r="P91" s="44">
        <f>VLOOKUP(C91,[4]Sheet1!$B$12:$I$104,8,0)</f>
        <v>70</v>
      </c>
      <c r="Q91" s="65">
        <f t="shared" si="5"/>
        <v>9126.5</v>
      </c>
      <c r="R91" s="31">
        <v>0</v>
      </c>
    </row>
    <row r="92" spans="1:18" ht="18.600000000000001" customHeight="1" x14ac:dyDescent="0.3">
      <c r="A92" s="44">
        <v>77</v>
      </c>
      <c r="B92" s="51" t="s">
        <v>682</v>
      </c>
      <c r="C92" s="62" t="s">
        <v>329</v>
      </c>
      <c r="D92" s="62" t="s">
        <v>330</v>
      </c>
      <c r="E92" s="62" t="s">
        <v>331</v>
      </c>
      <c r="F92" s="62" t="s">
        <v>332</v>
      </c>
      <c r="G92" s="45" t="str">
        <f>VLOOKUP(C92,[3]Sheet1!$B$12:$G$105,6,0)</f>
        <v>Yageo</v>
      </c>
      <c r="H92" s="63" t="s">
        <v>232</v>
      </c>
      <c r="I92" s="47">
        <v>0.05</v>
      </c>
      <c r="J92" s="64">
        <v>9600</v>
      </c>
      <c r="K92" s="44">
        <v>0</v>
      </c>
      <c r="L92" s="44">
        <v>0</v>
      </c>
      <c r="M92" s="49">
        <f t="shared" si="3"/>
        <v>9600</v>
      </c>
      <c r="N92" s="44">
        <f t="shared" si="4"/>
        <v>700</v>
      </c>
      <c r="O92" s="44">
        <v>0</v>
      </c>
      <c r="P92" s="44">
        <f>VLOOKUP(C92,[4]Sheet1!$B$12:$I$104,8,0)</f>
        <v>700</v>
      </c>
      <c r="Q92" s="65">
        <f t="shared" si="5"/>
        <v>8865</v>
      </c>
      <c r="R92" s="31">
        <v>0</v>
      </c>
    </row>
    <row r="93" spans="1:18" ht="18.600000000000001" customHeight="1" x14ac:dyDescent="0.3">
      <c r="A93" s="44">
        <v>78</v>
      </c>
      <c r="B93" s="51" t="s">
        <v>682</v>
      </c>
      <c r="C93" s="62" t="s">
        <v>333</v>
      </c>
      <c r="D93" s="62" t="s">
        <v>334</v>
      </c>
      <c r="E93" s="62" t="s">
        <v>335</v>
      </c>
      <c r="F93" s="62" t="s">
        <v>336</v>
      </c>
      <c r="G93" s="45" t="str">
        <f>VLOOKUP(C93,[3]Sheet1!$B$12:$G$105,6,0)</f>
        <v>Yageo</v>
      </c>
      <c r="H93" s="63" t="s">
        <v>232</v>
      </c>
      <c r="I93" s="47">
        <v>0.05</v>
      </c>
      <c r="J93" s="64">
        <v>0</v>
      </c>
      <c r="K93" s="44">
        <v>0</v>
      </c>
      <c r="L93" s="44">
        <v>0</v>
      </c>
      <c r="M93" s="49">
        <f t="shared" si="3"/>
        <v>0</v>
      </c>
      <c r="N93" s="44">
        <f t="shared" si="4"/>
        <v>70</v>
      </c>
      <c r="O93" s="44">
        <v>0</v>
      </c>
      <c r="P93" s="44">
        <f>VLOOKUP(C93,[4]Sheet1!$B$12:$I$104,8,0)</f>
        <v>70</v>
      </c>
      <c r="Q93" s="65">
        <v>80</v>
      </c>
      <c r="R93" s="31">
        <v>0</v>
      </c>
    </row>
    <row r="94" spans="1:18" ht="18.600000000000001" customHeight="1" x14ac:dyDescent="0.3">
      <c r="A94" s="44">
        <v>79</v>
      </c>
      <c r="B94" s="51" t="s">
        <v>682</v>
      </c>
      <c r="C94" s="62" t="s">
        <v>337</v>
      </c>
      <c r="D94" s="62" t="s">
        <v>338</v>
      </c>
      <c r="E94" s="62" t="s">
        <v>339</v>
      </c>
      <c r="F94" s="62" t="s">
        <v>340</v>
      </c>
      <c r="G94" s="45" t="str">
        <f>VLOOKUP(C94,[3]Sheet1!$B$12:$G$105,6,0)</f>
        <v>Yageo</v>
      </c>
      <c r="H94" s="63" t="s">
        <v>232</v>
      </c>
      <c r="I94" s="47">
        <v>0.05</v>
      </c>
      <c r="J94" s="64">
        <v>9600</v>
      </c>
      <c r="K94" s="44">
        <v>0</v>
      </c>
      <c r="L94" s="44">
        <v>0</v>
      </c>
      <c r="M94" s="49">
        <f t="shared" si="3"/>
        <v>9600</v>
      </c>
      <c r="N94" s="44">
        <f t="shared" si="4"/>
        <v>70</v>
      </c>
      <c r="O94" s="44">
        <v>0</v>
      </c>
      <c r="P94" s="44">
        <f>VLOOKUP(C94,[4]Sheet1!$B$12:$I$104,8,0)</f>
        <v>70</v>
      </c>
      <c r="Q94" s="65">
        <f t="shared" si="5"/>
        <v>9526.5</v>
      </c>
      <c r="R94" s="31">
        <v>0</v>
      </c>
    </row>
    <row r="95" spans="1:18" ht="18.600000000000001" customHeight="1" x14ac:dyDescent="0.3">
      <c r="A95" s="44">
        <v>80</v>
      </c>
      <c r="B95" s="51" t="s">
        <v>682</v>
      </c>
      <c r="C95" s="62" t="s">
        <v>169</v>
      </c>
      <c r="D95" s="62" t="s">
        <v>170</v>
      </c>
      <c r="E95" s="62" t="s">
        <v>171</v>
      </c>
      <c r="F95" s="62" t="s">
        <v>172</v>
      </c>
      <c r="G95" s="45" t="str">
        <f>VLOOKUP(C95,[1]Sheet1!$B$2:$G$59,6,0)</f>
        <v>Yageo</v>
      </c>
      <c r="H95" s="63" t="s">
        <v>232</v>
      </c>
      <c r="I95" s="47">
        <v>0.05</v>
      </c>
      <c r="J95" s="64">
        <v>0</v>
      </c>
      <c r="K95" s="44">
        <v>0</v>
      </c>
      <c r="L95" s="44">
        <v>0</v>
      </c>
      <c r="M95" s="49">
        <f t="shared" si="3"/>
        <v>0</v>
      </c>
      <c r="N95" s="44">
        <f t="shared" si="4"/>
        <v>9420</v>
      </c>
      <c r="O95" s="44">
        <f>VLOOKUP(C95,[2]Sheet1!$B$2:$I$55,8,0)</f>
        <v>9000</v>
      </c>
      <c r="P95" s="44">
        <f>VLOOKUP(C95,[4]Sheet1!$B$12:$I$104,8,0)</f>
        <v>420</v>
      </c>
      <c r="Q95" s="65">
        <f t="shared" si="5"/>
        <v>-9891</v>
      </c>
      <c r="R95" s="31">
        <v>10000</v>
      </c>
    </row>
    <row r="96" spans="1:18" ht="18.600000000000001" customHeight="1" x14ac:dyDescent="0.3">
      <c r="A96" s="44">
        <v>81</v>
      </c>
      <c r="B96" s="67" t="s">
        <v>690</v>
      </c>
      <c r="C96" s="62" t="s">
        <v>341</v>
      </c>
      <c r="D96" s="62" t="s">
        <v>342</v>
      </c>
      <c r="E96" s="62" t="s">
        <v>343</v>
      </c>
      <c r="F96" s="62" t="s">
        <v>344</v>
      </c>
      <c r="G96" s="45" t="str">
        <f>VLOOKUP(C96,[3]Sheet1!$B$12:$G$105,6,0)</f>
        <v>kingtek-switch</v>
      </c>
      <c r="H96" s="63" t="s">
        <v>232</v>
      </c>
      <c r="I96" s="47">
        <v>0.05</v>
      </c>
      <c r="J96" s="64">
        <v>0</v>
      </c>
      <c r="K96" s="44">
        <v>0</v>
      </c>
      <c r="L96" s="44">
        <v>0</v>
      </c>
      <c r="M96" s="49">
        <f t="shared" si="3"/>
        <v>0</v>
      </c>
      <c r="N96" s="44">
        <f t="shared" si="4"/>
        <v>70</v>
      </c>
      <c r="O96" s="44">
        <v>0</v>
      </c>
      <c r="P96" s="44">
        <f>VLOOKUP(C96,[4]Sheet1!$B$12:$I$104,8,0)</f>
        <v>70</v>
      </c>
      <c r="Q96" s="65">
        <f t="shared" si="5"/>
        <v>-73.5</v>
      </c>
      <c r="R96" s="31">
        <v>80</v>
      </c>
    </row>
    <row r="97" spans="1:18" ht="18.600000000000001" customHeight="1" x14ac:dyDescent="0.3">
      <c r="A97" s="44">
        <v>82</v>
      </c>
      <c r="B97" s="44"/>
      <c r="C97" s="62" t="s">
        <v>345</v>
      </c>
      <c r="D97" s="62" t="s">
        <v>346</v>
      </c>
      <c r="E97" s="62" t="s">
        <v>347</v>
      </c>
      <c r="F97" s="62" t="s">
        <v>348</v>
      </c>
      <c r="G97" s="45" t="str">
        <f>VLOOKUP(C97,[3]Sheet1!$B$12:$G$105,6,0)</f>
        <v>China</v>
      </c>
      <c r="H97" s="63" t="s">
        <v>232</v>
      </c>
      <c r="I97" s="47">
        <v>0.05</v>
      </c>
      <c r="J97" s="64">
        <v>0</v>
      </c>
      <c r="K97" s="44">
        <v>0</v>
      </c>
      <c r="L97" s="44">
        <v>0</v>
      </c>
      <c r="M97" s="49">
        <f t="shared" si="3"/>
        <v>0</v>
      </c>
      <c r="N97" s="44">
        <f t="shared" si="4"/>
        <v>70</v>
      </c>
      <c r="O97" s="44">
        <v>0</v>
      </c>
      <c r="P97" s="44">
        <f>VLOOKUP(C97,[4]Sheet1!$B$12:$I$104,8,0)</f>
        <v>70</v>
      </c>
      <c r="Q97" s="65">
        <f t="shared" si="5"/>
        <v>-73.5</v>
      </c>
      <c r="R97" s="31">
        <v>80</v>
      </c>
    </row>
    <row r="98" spans="1:18" ht="18.600000000000001" customHeight="1" x14ac:dyDescent="0.3">
      <c r="A98" s="44">
        <v>83</v>
      </c>
      <c r="B98" s="44" t="s">
        <v>679</v>
      </c>
      <c r="C98" s="62" t="s">
        <v>173</v>
      </c>
      <c r="D98" s="62" t="s">
        <v>174</v>
      </c>
      <c r="E98" s="62" t="s">
        <v>175</v>
      </c>
      <c r="F98" s="62" t="s">
        <v>176</v>
      </c>
      <c r="G98" s="45" t="str">
        <f>VLOOKUP(C98,[1]Sheet1!$B$2:$G$59,6,0)</f>
        <v>MPS</v>
      </c>
      <c r="H98" s="63" t="s">
        <v>232</v>
      </c>
      <c r="I98" s="47">
        <v>0.05</v>
      </c>
      <c r="J98" s="64">
        <v>2494</v>
      </c>
      <c r="K98" s="44">
        <v>0</v>
      </c>
      <c r="L98" s="44">
        <v>0</v>
      </c>
      <c r="M98" s="49">
        <f t="shared" si="3"/>
        <v>2494</v>
      </c>
      <c r="N98" s="44">
        <f t="shared" si="4"/>
        <v>1570</v>
      </c>
      <c r="O98" s="44">
        <f>VLOOKUP(C98,[2]Sheet1!$B$2:$I$55,8,0)</f>
        <v>1500</v>
      </c>
      <c r="P98" s="44">
        <f>VLOOKUP(C98,[4]Sheet1!$B$12:$I$104,8,0)</f>
        <v>70</v>
      </c>
      <c r="Q98" s="65">
        <f t="shared" si="5"/>
        <v>845.5</v>
      </c>
      <c r="R98" s="31">
        <v>0</v>
      </c>
    </row>
    <row r="99" spans="1:18" ht="18.600000000000001" customHeight="1" x14ac:dyDescent="0.3">
      <c r="A99" s="44">
        <v>84</v>
      </c>
      <c r="B99" s="44" t="s">
        <v>679</v>
      </c>
      <c r="C99" s="62" t="s">
        <v>349</v>
      </c>
      <c r="D99" s="62" t="s">
        <v>350</v>
      </c>
      <c r="E99" s="62" t="s">
        <v>350</v>
      </c>
      <c r="F99" s="62" t="s">
        <v>351</v>
      </c>
      <c r="G99" s="45" t="str">
        <f>VLOOKUP(C99,[3]Sheet1!$B$12:$G$105,6,0)</f>
        <v>MPS</v>
      </c>
      <c r="H99" s="63" t="s">
        <v>232</v>
      </c>
      <c r="I99" s="47">
        <v>0.05</v>
      </c>
      <c r="J99" s="64">
        <v>0</v>
      </c>
      <c r="K99" s="44">
        <v>0</v>
      </c>
      <c r="L99" s="44">
        <v>0</v>
      </c>
      <c r="M99" s="49">
        <f t="shared" si="3"/>
        <v>0</v>
      </c>
      <c r="N99" s="44">
        <f t="shared" si="4"/>
        <v>210</v>
      </c>
      <c r="O99" s="44">
        <v>0</v>
      </c>
      <c r="P99" s="44">
        <f>VLOOKUP(C99,[4]Sheet1!$B$12:$I$104,8,0)</f>
        <v>210</v>
      </c>
      <c r="Q99" s="65">
        <f t="shared" si="5"/>
        <v>-220.5</v>
      </c>
      <c r="R99" s="31">
        <v>220</v>
      </c>
    </row>
    <row r="100" spans="1:18" ht="18.600000000000001" customHeight="1" x14ac:dyDescent="0.3">
      <c r="A100" s="44">
        <v>85</v>
      </c>
      <c r="B100" s="44" t="s">
        <v>681</v>
      </c>
      <c r="C100" s="62" t="s">
        <v>352</v>
      </c>
      <c r="D100" s="62" t="s">
        <v>353</v>
      </c>
      <c r="E100" s="62" t="s">
        <v>353</v>
      </c>
      <c r="F100" s="62" t="s">
        <v>354</v>
      </c>
      <c r="G100" s="45" t="str">
        <f>VLOOKUP(C100,[3]Sheet1!$B$12:$G$105,6,0)</f>
        <v>RongPin</v>
      </c>
      <c r="H100" s="63" t="s">
        <v>232</v>
      </c>
      <c r="I100" s="47">
        <v>0.05</v>
      </c>
      <c r="J100" s="64">
        <v>0</v>
      </c>
      <c r="K100" s="44">
        <v>0</v>
      </c>
      <c r="L100" s="44">
        <v>0</v>
      </c>
      <c r="M100" s="49">
        <f t="shared" si="3"/>
        <v>0</v>
      </c>
      <c r="N100" s="44">
        <f t="shared" si="4"/>
        <v>70</v>
      </c>
      <c r="O100" s="44">
        <v>0</v>
      </c>
      <c r="P100" s="44">
        <f>VLOOKUP(C100,[4]Sheet1!$B$12:$I$104,8,0)</f>
        <v>70</v>
      </c>
      <c r="Q100" s="65">
        <v>70</v>
      </c>
      <c r="R100" s="31">
        <v>0</v>
      </c>
    </row>
    <row r="101" spans="1:18" ht="18.600000000000001" customHeight="1" x14ac:dyDescent="0.3">
      <c r="A101" s="44">
        <v>86</v>
      </c>
      <c r="B101" s="44" t="s">
        <v>679</v>
      </c>
      <c r="C101" s="62" t="s">
        <v>355</v>
      </c>
      <c r="D101" s="62" t="s">
        <v>356</v>
      </c>
      <c r="E101" s="62" t="s">
        <v>357</v>
      </c>
      <c r="F101" s="62" t="s">
        <v>358</v>
      </c>
      <c r="G101" s="45" t="str">
        <f>VLOOKUP(C101,[3]Sheet1!$B$12:$G$105,6,0)</f>
        <v>TI</v>
      </c>
      <c r="H101" s="63" t="s">
        <v>232</v>
      </c>
      <c r="I101" s="47">
        <v>0.05</v>
      </c>
      <c r="J101" s="64">
        <v>0</v>
      </c>
      <c r="K101" s="44">
        <v>0</v>
      </c>
      <c r="L101" s="44">
        <v>0</v>
      </c>
      <c r="M101" s="49">
        <f t="shared" si="3"/>
        <v>0</v>
      </c>
      <c r="N101" s="44">
        <f t="shared" si="4"/>
        <v>70</v>
      </c>
      <c r="O101" s="44">
        <v>0</v>
      </c>
      <c r="P101" s="44">
        <f>VLOOKUP(C101,[4]Sheet1!$B$12:$I$104,8,0)</f>
        <v>70</v>
      </c>
      <c r="Q101" s="65">
        <f t="shared" si="5"/>
        <v>-73.5</v>
      </c>
      <c r="R101" s="31">
        <v>80</v>
      </c>
    </row>
    <row r="102" spans="1:18" ht="18.600000000000001" customHeight="1" x14ac:dyDescent="0.3">
      <c r="A102" s="44">
        <v>87</v>
      </c>
      <c r="B102" s="44" t="s">
        <v>679</v>
      </c>
      <c r="C102" s="62" t="s">
        <v>359</v>
      </c>
      <c r="D102" s="62" t="s">
        <v>360</v>
      </c>
      <c r="E102" s="62" t="s">
        <v>361</v>
      </c>
      <c r="F102" s="62" t="s">
        <v>362</v>
      </c>
      <c r="G102" s="45" t="str">
        <f>VLOOKUP(C102,[3]Sheet1!$B$12:$G$105,6,0)</f>
        <v>Cypress Semiconductor Corp</v>
      </c>
      <c r="H102" s="63" t="s">
        <v>232</v>
      </c>
      <c r="I102" s="47">
        <v>0.05</v>
      </c>
      <c r="J102" s="64">
        <v>0</v>
      </c>
      <c r="K102" s="44">
        <v>0</v>
      </c>
      <c r="L102" s="44">
        <v>0</v>
      </c>
      <c r="M102" s="49">
        <f t="shared" si="3"/>
        <v>0</v>
      </c>
      <c r="N102" s="44">
        <f t="shared" si="4"/>
        <v>70</v>
      </c>
      <c r="O102" s="44">
        <v>0</v>
      </c>
      <c r="P102" s="44">
        <f>VLOOKUP(C102,[4]Sheet1!$B$12:$I$104,8,0)</f>
        <v>70</v>
      </c>
      <c r="Q102" s="65">
        <f t="shared" si="5"/>
        <v>-73.5</v>
      </c>
      <c r="R102" s="31">
        <v>80</v>
      </c>
    </row>
    <row r="103" spans="1:18" ht="18.600000000000001" customHeight="1" x14ac:dyDescent="0.3">
      <c r="A103" s="44">
        <v>88</v>
      </c>
      <c r="B103" s="44" t="s">
        <v>679</v>
      </c>
      <c r="C103" s="62" t="s">
        <v>363</v>
      </c>
      <c r="D103" s="62" t="s">
        <v>364</v>
      </c>
      <c r="E103" s="62" t="s">
        <v>364</v>
      </c>
      <c r="F103" s="62" t="s">
        <v>365</v>
      </c>
      <c r="G103" s="45" t="str">
        <f>VLOOKUP(C103,[3]Sheet1!$B$12:$G$105,6,0)</f>
        <v>TechPoint</v>
      </c>
      <c r="H103" s="63" t="s">
        <v>232</v>
      </c>
      <c r="I103" s="47">
        <v>0.05</v>
      </c>
      <c r="J103" s="64">
        <v>2</v>
      </c>
      <c r="K103" s="44">
        <v>0</v>
      </c>
      <c r="L103" s="44">
        <v>0</v>
      </c>
      <c r="M103" s="49">
        <f t="shared" si="3"/>
        <v>2</v>
      </c>
      <c r="N103" s="44">
        <f t="shared" si="4"/>
        <v>70</v>
      </c>
      <c r="O103" s="44">
        <v>0</v>
      </c>
      <c r="P103" s="44">
        <f>VLOOKUP(C103,[4]Sheet1!$B$12:$I$104,8,0)</f>
        <v>70</v>
      </c>
      <c r="Q103" s="65">
        <f t="shared" si="5"/>
        <v>-71.5</v>
      </c>
      <c r="R103" s="31">
        <v>80</v>
      </c>
    </row>
    <row r="104" spans="1:18" ht="18.600000000000001" customHeight="1" x14ac:dyDescent="0.3">
      <c r="A104" s="44">
        <v>89</v>
      </c>
      <c r="B104" s="44" t="s">
        <v>679</v>
      </c>
      <c r="C104" s="62" t="s">
        <v>187</v>
      </c>
      <c r="D104" s="62" t="s">
        <v>188</v>
      </c>
      <c r="E104" s="62" t="s">
        <v>188</v>
      </c>
      <c r="F104" s="62" t="s">
        <v>189</v>
      </c>
      <c r="G104" s="45" t="str">
        <f>VLOOKUP(C104,[1]Sheet1!$B$2:$G$59,6,0)</f>
        <v>ST</v>
      </c>
      <c r="H104" s="63" t="s">
        <v>232</v>
      </c>
      <c r="I104" s="47">
        <v>0.05</v>
      </c>
      <c r="J104" s="64">
        <v>1397</v>
      </c>
      <c r="K104" s="44">
        <v>0</v>
      </c>
      <c r="L104" s="44">
        <v>2000</v>
      </c>
      <c r="M104" s="49">
        <f t="shared" si="3"/>
        <v>3397</v>
      </c>
      <c r="N104" s="44">
        <f t="shared" si="4"/>
        <v>1570</v>
      </c>
      <c r="O104" s="44">
        <f>VLOOKUP(C104,[2]Sheet1!$B$2:$I$55,8,0)</f>
        <v>1500</v>
      </c>
      <c r="P104" s="44">
        <f>VLOOKUP(C104,[4]Sheet1!$B$12:$I$104,8,0)</f>
        <v>70</v>
      </c>
      <c r="Q104" s="65">
        <f t="shared" si="5"/>
        <v>-251.5</v>
      </c>
      <c r="R104" s="31">
        <v>250</v>
      </c>
    </row>
    <row r="105" spans="1:18" ht="18.600000000000001" customHeight="1" x14ac:dyDescent="0.3">
      <c r="A105" s="44">
        <v>90</v>
      </c>
      <c r="B105" s="44" t="s">
        <v>687</v>
      </c>
      <c r="C105" s="62" t="s">
        <v>366</v>
      </c>
      <c r="D105" s="62" t="s">
        <v>367</v>
      </c>
      <c r="E105" s="62" t="s">
        <v>367</v>
      </c>
      <c r="F105" s="62" t="s">
        <v>368</v>
      </c>
      <c r="G105" s="45" t="str">
        <f>VLOOKUP(C105,[3]Sheet1!$B$12:$G$105,6,0)</f>
        <v>ON Semiconductor</v>
      </c>
      <c r="H105" s="63" t="s">
        <v>232</v>
      </c>
      <c r="I105" s="47">
        <v>0.05</v>
      </c>
      <c r="J105" s="64">
        <v>0</v>
      </c>
      <c r="K105" s="44">
        <v>0</v>
      </c>
      <c r="L105" s="44">
        <v>0</v>
      </c>
      <c r="M105" s="49">
        <f t="shared" si="3"/>
        <v>0</v>
      </c>
      <c r="N105" s="44">
        <f t="shared" si="4"/>
        <v>70</v>
      </c>
      <c r="O105" s="44">
        <v>0</v>
      </c>
      <c r="P105" s="44">
        <f>VLOOKUP(C105,[4]Sheet1!$B$12:$I$104,8,0)</f>
        <v>70</v>
      </c>
      <c r="Q105" s="65">
        <f t="shared" si="5"/>
        <v>-73.5</v>
      </c>
      <c r="R105" s="31">
        <v>80</v>
      </c>
    </row>
    <row r="106" spans="1:18" ht="18.600000000000001" customHeight="1" x14ac:dyDescent="0.3">
      <c r="A106" s="44">
        <v>91</v>
      </c>
      <c r="B106" s="44" t="s">
        <v>679</v>
      </c>
      <c r="C106" s="62" t="s">
        <v>369</v>
      </c>
      <c r="D106" s="62" t="s">
        <v>370</v>
      </c>
      <c r="E106" s="62" t="s">
        <v>370</v>
      </c>
      <c r="F106" s="62" t="s">
        <v>371</v>
      </c>
      <c r="G106" s="45" t="str">
        <f>VLOOKUP(C106,[3]Sheet1!$B$12:$G$105,6,0)</f>
        <v>TI</v>
      </c>
      <c r="H106" s="63" t="s">
        <v>232</v>
      </c>
      <c r="I106" s="47">
        <v>0.05</v>
      </c>
      <c r="J106" s="64">
        <v>0</v>
      </c>
      <c r="K106" s="44">
        <v>0</v>
      </c>
      <c r="L106" s="44">
        <v>0</v>
      </c>
      <c r="M106" s="49">
        <f t="shared" si="3"/>
        <v>0</v>
      </c>
      <c r="N106" s="44">
        <f t="shared" si="4"/>
        <v>70</v>
      </c>
      <c r="O106" s="44">
        <v>0</v>
      </c>
      <c r="P106" s="44">
        <f>VLOOKUP(C106,[4]Sheet1!$B$12:$I$104,8,0)</f>
        <v>70</v>
      </c>
      <c r="Q106" s="65">
        <f t="shared" si="5"/>
        <v>-73.5</v>
      </c>
      <c r="R106" s="31">
        <v>80</v>
      </c>
    </row>
    <row r="107" spans="1:18" ht="18.600000000000001" customHeight="1" x14ac:dyDescent="0.3">
      <c r="A107" s="44">
        <v>92</v>
      </c>
      <c r="B107" s="44" t="s">
        <v>679</v>
      </c>
      <c r="C107" s="62" t="s">
        <v>372</v>
      </c>
      <c r="D107" s="62" t="s">
        <v>373</v>
      </c>
      <c r="E107" s="62" t="s">
        <v>374</v>
      </c>
      <c r="F107" s="62" t="s">
        <v>375</v>
      </c>
      <c r="G107" s="45" t="str">
        <f>VLOOKUP(C107,[3]Sheet1!$B$12:$G$105,6,0)</f>
        <v>TI</v>
      </c>
      <c r="H107" s="63" t="s">
        <v>232</v>
      </c>
      <c r="I107" s="47">
        <v>0.05</v>
      </c>
      <c r="J107" s="64">
        <v>0</v>
      </c>
      <c r="K107" s="44">
        <v>0</v>
      </c>
      <c r="L107" s="44">
        <v>0</v>
      </c>
      <c r="M107" s="49">
        <f t="shared" si="3"/>
        <v>0</v>
      </c>
      <c r="N107" s="44">
        <f t="shared" si="4"/>
        <v>70</v>
      </c>
      <c r="O107" s="44">
        <v>0</v>
      </c>
      <c r="P107" s="44">
        <f>VLOOKUP(C107,[4]Sheet1!$B$12:$I$104,8,0)</f>
        <v>70</v>
      </c>
      <c r="Q107" s="65">
        <f t="shared" si="5"/>
        <v>-73.5</v>
      </c>
      <c r="R107" s="31">
        <v>80</v>
      </c>
    </row>
    <row r="108" spans="1:18" ht="18.600000000000001" customHeight="1" x14ac:dyDescent="0.3">
      <c r="A108" s="44">
        <v>93</v>
      </c>
      <c r="B108" s="44" t="s">
        <v>691</v>
      </c>
      <c r="C108" s="62" t="s">
        <v>376</v>
      </c>
      <c r="D108" s="62" t="s">
        <v>377</v>
      </c>
      <c r="E108" s="62" t="s">
        <v>377</v>
      </c>
      <c r="F108" s="62" t="s">
        <v>378</v>
      </c>
      <c r="G108" s="45" t="str">
        <f>VLOOKUP(C108,[3]Sheet1!$B$12:$G$105,6,0)</f>
        <v>On Shore Technology Inc.</v>
      </c>
      <c r="H108" s="63" t="s">
        <v>232</v>
      </c>
      <c r="I108" s="47">
        <v>0.05</v>
      </c>
      <c r="J108" s="64">
        <v>0</v>
      </c>
      <c r="K108" s="44">
        <v>0</v>
      </c>
      <c r="L108" s="44">
        <v>0</v>
      </c>
      <c r="M108" s="49">
        <f t="shared" si="3"/>
        <v>0</v>
      </c>
      <c r="N108" s="44">
        <f t="shared" si="4"/>
        <v>70</v>
      </c>
      <c r="O108" s="44">
        <v>0</v>
      </c>
      <c r="P108" s="44">
        <f>VLOOKUP(C108,[4]Sheet1!$B$12:$I$104,8,0)</f>
        <v>70</v>
      </c>
      <c r="Q108" s="65">
        <f t="shared" si="5"/>
        <v>-73.5</v>
      </c>
      <c r="R108" s="31">
        <v>80</v>
      </c>
    </row>
    <row r="109" spans="1:18" ht="24" customHeight="1" x14ac:dyDescent="0.3">
      <c r="A109" s="44">
        <v>94</v>
      </c>
      <c r="B109" s="44" t="s">
        <v>684</v>
      </c>
      <c r="C109" s="62" t="s">
        <v>379</v>
      </c>
      <c r="D109" s="62" t="s">
        <v>380</v>
      </c>
      <c r="E109" s="62" t="s">
        <v>381</v>
      </c>
      <c r="F109" s="62" t="s">
        <v>382</v>
      </c>
      <c r="G109" s="45" t="str">
        <f>VLOOKUP(C109,[3]Sheet1!$B$12:$G$105,6,0)</f>
        <v>ECS Inc.</v>
      </c>
      <c r="H109" s="63" t="s">
        <v>232</v>
      </c>
      <c r="I109" s="47">
        <v>0.05</v>
      </c>
      <c r="J109" s="64">
        <v>0</v>
      </c>
      <c r="K109" s="44">
        <v>0</v>
      </c>
      <c r="L109" s="44">
        <v>0</v>
      </c>
      <c r="M109" s="49">
        <f t="shared" si="3"/>
        <v>0</v>
      </c>
      <c r="N109" s="44">
        <f t="shared" si="4"/>
        <v>70</v>
      </c>
      <c r="O109" s="44">
        <v>0</v>
      </c>
      <c r="P109" s="44">
        <f>VLOOKUP(C109,[4]Sheet1!$B$12:$I$104,8,0)</f>
        <v>70</v>
      </c>
      <c r="Q109" s="65">
        <f t="shared" si="5"/>
        <v>-73.5</v>
      </c>
      <c r="R109" s="31">
        <v>80</v>
      </c>
    </row>
    <row r="110" spans="1:18" ht="24" customHeight="1" x14ac:dyDescent="0.3">
      <c r="A110" s="44">
        <v>95</v>
      </c>
      <c r="B110" s="44" t="s">
        <v>684</v>
      </c>
      <c r="C110" s="62" t="s">
        <v>383</v>
      </c>
      <c r="D110" s="62" t="s">
        <v>384</v>
      </c>
      <c r="E110" s="62" t="s">
        <v>385</v>
      </c>
      <c r="F110" s="62" t="s">
        <v>386</v>
      </c>
      <c r="G110" s="45" t="str">
        <f>VLOOKUP(C110,[3]Sheet1!$B$12:$G$105,6,0)</f>
        <v>Epson</v>
      </c>
      <c r="H110" s="63" t="s">
        <v>232</v>
      </c>
      <c r="I110" s="47">
        <v>0.05</v>
      </c>
      <c r="J110" s="64">
        <v>0</v>
      </c>
      <c r="K110" s="44">
        <v>0</v>
      </c>
      <c r="L110" s="44">
        <v>0</v>
      </c>
      <c r="M110" s="49">
        <f t="shared" si="3"/>
        <v>0</v>
      </c>
      <c r="N110" s="44">
        <f t="shared" si="4"/>
        <v>70</v>
      </c>
      <c r="O110" s="44">
        <v>0</v>
      </c>
      <c r="P110" s="44">
        <f>VLOOKUP(C110,[4]Sheet1!$B$12:$I$104,8,0)</f>
        <v>70</v>
      </c>
      <c r="Q110" s="65">
        <f t="shared" si="5"/>
        <v>-73.5</v>
      </c>
      <c r="R110" s="31">
        <v>80</v>
      </c>
    </row>
    <row r="111" spans="1:18" ht="18.600000000000001" customHeight="1" x14ac:dyDescent="0.3">
      <c r="A111" s="44">
        <v>96</v>
      </c>
      <c r="B111" s="44" t="s">
        <v>691</v>
      </c>
      <c r="C111" s="62" t="s">
        <v>387</v>
      </c>
      <c r="D111" s="62" t="s">
        <v>388</v>
      </c>
      <c r="E111" s="62" t="s">
        <v>388</v>
      </c>
      <c r="F111" s="62" t="s">
        <v>389</v>
      </c>
      <c r="G111" s="45" t="str">
        <f>VLOOKUP(C111,[3]Sheet1!$B$12:$G$105,6,0)</f>
        <v>Molex</v>
      </c>
      <c r="H111" s="63" t="s">
        <v>232</v>
      </c>
      <c r="I111" s="47">
        <v>0.05</v>
      </c>
      <c r="J111" s="64">
        <v>0</v>
      </c>
      <c r="K111" s="44">
        <v>0</v>
      </c>
      <c r="L111" s="44">
        <v>0</v>
      </c>
      <c r="M111" s="49">
        <f t="shared" si="3"/>
        <v>0</v>
      </c>
      <c r="N111" s="44">
        <f t="shared" si="4"/>
        <v>70</v>
      </c>
      <c r="O111" s="44">
        <v>0</v>
      </c>
      <c r="P111" s="44">
        <f>VLOOKUP(C111,[4]Sheet1!$B$12:$I$104,8,0)</f>
        <v>70</v>
      </c>
      <c r="Q111" s="65">
        <f t="shared" si="5"/>
        <v>-73.5</v>
      </c>
      <c r="R111" s="31">
        <v>80</v>
      </c>
    </row>
    <row r="112" spans="1:18" ht="18.600000000000001" customHeight="1" x14ac:dyDescent="0.3">
      <c r="A112" s="44">
        <v>97</v>
      </c>
      <c r="B112" s="44" t="s">
        <v>691</v>
      </c>
      <c r="C112" s="62" t="s">
        <v>390</v>
      </c>
      <c r="D112" s="62" t="s">
        <v>391</v>
      </c>
      <c r="E112" s="62" t="s">
        <v>392</v>
      </c>
      <c r="F112" s="62" t="s">
        <v>393</v>
      </c>
      <c r="G112" s="45" t="str">
        <f>VLOOKUP(C112,[3]Sheet1!$B$12:$G$105,6,0)</f>
        <v>Molex</v>
      </c>
      <c r="H112" s="63" t="s">
        <v>232</v>
      </c>
      <c r="I112" s="47">
        <v>0.05</v>
      </c>
      <c r="J112" s="64">
        <v>1</v>
      </c>
      <c r="K112" s="44">
        <v>0</v>
      </c>
      <c r="L112" s="44">
        <v>0</v>
      </c>
      <c r="M112" s="49">
        <f t="shared" si="3"/>
        <v>1</v>
      </c>
      <c r="N112" s="44">
        <f t="shared" si="4"/>
        <v>70</v>
      </c>
      <c r="O112" s="44">
        <v>0</v>
      </c>
      <c r="P112" s="44">
        <f>VLOOKUP(C112,[4]Sheet1!$B$12:$I$104,8,0)</f>
        <v>70</v>
      </c>
      <c r="Q112" s="65">
        <f t="shared" si="5"/>
        <v>-72.5</v>
      </c>
      <c r="R112" s="31">
        <v>80</v>
      </c>
    </row>
    <row r="113" spans="1:19" ht="18.600000000000001" customHeight="1" x14ac:dyDescent="0.3">
      <c r="A113" s="44">
        <v>98</v>
      </c>
      <c r="B113" s="44" t="s">
        <v>691</v>
      </c>
      <c r="C113" s="62" t="s">
        <v>394</v>
      </c>
      <c r="D113" s="62" t="s">
        <v>395</v>
      </c>
      <c r="E113" s="62" t="s">
        <v>396</v>
      </c>
      <c r="F113" s="62" t="s">
        <v>397</v>
      </c>
      <c r="G113" s="45" t="str">
        <f>VLOOKUP(C113,[3]Sheet1!$B$12:$G$105,6,0)</f>
        <v>China</v>
      </c>
      <c r="H113" s="63" t="s">
        <v>232</v>
      </c>
      <c r="I113" s="47">
        <v>0.05</v>
      </c>
      <c r="J113" s="64">
        <v>0</v>
      </c>
      <c r="K113" s="44">
        <v>0</v>
      </c>
      <c r="L113" s="44">
        <v>0</v>
      </c>
      <c r="M113" s="49">
        <f t="shared" si="3"/>
        <v>0</v>
      </c>
      <c r="N113" s="44">
        <f t="shared" si="4"/>
        <v>280</v>
      </c>
      <c r="O113" s="44">
        <v>0</v>
      </c>
      <c r="P113" s="44">
        <f>VLOOKUP(C113,[4]Sheet1!$B$12:$I$104,8,0)</f>
        <v>280</v>
      </c>
      <c r="Q113" s="65">
        <f t="shared" si="5"/>
        <v>-294</v>
      </c>
      <c r="R113" s="31">
        <v>300</v>
      </c>
    </row>
    <row r="114" spans="1:19" ht="18.600000000000001" customHeight="1" x14ac:dyDescent="0.3">
      <c r="A114" s="44">
        <v>99</v>
      </c>
      <c r="B114" s="44" t="s">
        <v>691</v>
      </c>
      <c r="C114" s="62" t="s">
        <v>398</v>
      </c>
      <c r="D114" s="62" t="s">
        <v>399</v>
      </c>
      <c r="E114" s="62" t="s">
        <v>399</v>
      </c>
      <c r="F114" s="62" t="s">
        <v>400</v>
      </c>
      <c r="G114" s="45" t="str">
        <f>VLOOKUP(C114,[3]Sheet1!$B$12:$G$105,6,0)</f>
        <v>Jinchang</v>
      </c>
      <c r="H114" s="63" t="s">
        <v>232</v>
      </c>
      <c r="I114" s="47">
        <v>0.05</v>
      </c>
      <c r="J114" s="64">
        <v>0</v>
      </c>
      <c r="K114" s="44">
        <v>0</v>
      </c>
      <c r="L114" s="44">
        <v>0</v>
      </c>
      <c r="M114" s="49">
        <f t="shared" si="3"/>
        <v>0</v>
      </c>
      <c r="N114" s="44">
        <f t="shared" si="4"/>
        <v>140</v>
      </c>
      <c r="O114" s="44">
        <v>0</v>
      </c>
      <c r="P114" s="44">
        <f>VLOOKUP(C114,[4]Sheet1!$B$12:$I$104,8,0)</f>
        <v>140</v>
      </c>
      <c r="Q114" s="65">
        <f t="shared" si="5"/>
        <v>-147</v>
      </c>
      <c r="R114" s="31">
        <v>150</v>
      </c>
    </row>
    <row r="115" spans="1:19" ht="18.600000000000001" customHeight="1" x14ac:dyDescent="0.3">
      <c r="A115" s="44">
        <v>100</v>
      </c>
      <c r="B115" s="44" t="s">
        <v>691</v>
      </c>
      <c r="C115" s="62" t="s">
        <v>401</v>
      </c>
      <c r="D115" s="62" t="s">
        <v>402</v>
      </c>
      <c r="E115" s="62" t="s">
        <v>403</v>
      </c>
      <c r="F115" s="62" t="s">
        <v>404</v>
      </c>
      <c r="G115" s="45" t="str">
        <f>VLOOKUP(C115,[3]Sheet1!$B$12:$G$105,6,0)</f>
        <v>MUP</v>
      </c>
      <c r="H115" s="63" t="s">
        <v>232</v>
      </c>
      <c r="I115" s="47">
        <v>0.05</v>
      </c>
      <c r="J115" s="64">
        <v>0</v>
      </c>
      <c r="K115" s="44">
        <v>0</v>
      </c>
      <c r="L115" s="44">
        <v>0</v>
      </c>
      <c r="M115" s="49">
        <f t="shared" si="3"/>
        <v>0</v>
      </c>
      <c r="N115" s="44">
        <f t="shared" si="4"/>
        <v>70</v>
      </c>
      <c r="O115" s="44">
        <v>0</v>
      </c>
      <c r="P115" s="44">
        <f>VLOOKUP(C115,[4]Sheet1!$B$12:$I$104,8,0)</f>
        <v>70</v>
      </c>
      <c r="Q115" s="65">
        <f t="shared" si="5"/>
        <v>-73.5</v>
      </c>
      <c r="R115" s="31">
        <v>80</v>
      </c>
    </row>
    <row r="116" spans="1:19" ht="18.600000000000001" customHeight="1" x14ac:dyDescent="0.3">
      <c r="A116" s="44">
        <v>101</v>
      </c>
      <c r="B116" s="44" t="s">
        <v>691</v>
      </c>
      <c r="C116" s="62" t="s">
        <v>405</v>
      </c>
      <c r="D116" s="62" t="s">
        <v>406</v>
      </c>
      <c r="E116" s="62" t="s">
        <v>407</v>
      </c>
      <c r="F116" s="62" t="s">
        <v>408</v>
      </c>
      <c r="G116" s="45" t="str">
        <f>VLOOKUP(C116,[3]Sheet1!$B$12:$G$105,6,0)</f>
        <v>MUP</v>
      </c>
      <c r="H116" s="63" t="s">
        <v>232</v>
      </c>
      <c r="I116" s="47">
        <v>0.05</v>
      </c>
      <c r="J116" s="64">
        <v>0</v>
      </c>
      <c r="K116" s="44">
        <v>0</v>
      </c>
      <c r="L116" s="44">
        <v>0</v>
      </c>
      <c r="M116" s="49">
        <f t="shared" si="3"/>
        <v>0</v>
      </c>
      <c r="N116" s="44">
        <f t="shared" si="4"/>
        <v>70</v>
      </c>
      <c r="O116" s="44">
        <v>0</v>
      </c>
      <c r="P116" s="44">
        <f>VLOOKUP(C116,[4]Sheet1!$B$12:$I$104,8,0)</f>
        <v>70</v>
      </c>
      <c r="Q116" s="65">
        <f t="shared" si="5"/>
        <v>-73.5</v>
      </c>
      <c r="R116" s="31">
        <v>80</v>
      </c>
    </row>
    <row r="117" spans="1:19" ht="18.600000000000001" customHeight="1" x14ac:dyDescent="0.3">
      <c r="A117" s="44">
        <v>102</v>
      </c>
      <c r="B117" s="44" t="s">
        <v>691</v>
      </c>
      <c r="C117" s="62" t="s">
        <v>409</v>
      </c>
      <c r="D117" s="62" t="s">
        <v>410</v>
      </c>
      <c r="E117" s="62" t="s">
        <v>411</v>
      </c>
      <c r="F117" s="62" t="s">
        <v>412</v>
      </c>
      <c r="G117" s="45" t="str">
        <f>VLOOKUP(C117,[3]Sheet1!$B$12:$G$105,6,0)</f>
        <v>TE</v>
      </c>
      <c r="H117" s="63" t="s">
        <v>232</v>
      </c>
      <c r="I117" s="47">
        <v>0.05</v>
      </c>
      <c r="J117" s="64">
        <v>0</v>
      </c>
      <c r="K117" s="44">
        <v>0</v>
      </c>
      <c r="L117" s="44">
        <v>0</v>
      </c>
      <c r="M117" s="49">
        <f t="shared" si="3"/>
        <v>0</v>
      </c>
      <c r="N117" s="44">
        <f t="shared" si="4"/>
        <v>70</v>
      </c>
      <c r="O117" s="44">
        <v>0</v>
      </c>
      <c r="P117" s="44">
        <f>VLOOKUP(C117,[4]Sheet1!$B$12:$I$104,8,0)</f>
        <v>70</v>
      </c>
      <c r="Q117" s="65">
        <f t="shared" si="5"/>
        <v>-73.5</v>
      </c>
      <c r="R117" s="31">
        <v>80</v>
      </c>
      <c r="S117" s="28" t="s">
        <v>746</v>
      </c>
    </row>
    <row r="118" spans="1:19" ht="18.600000000000001" customHeight="1" x14ac:dyDescent="0.3">
      <c r="A118" s="44">
        <v>103</v>
      </c>
      <c r="B118" s="44" t="s">
        <v>692</v>
      </c>
      <c r="C118" s="62" t="s">
        <v>413</v>
      </c>
      <c r="D118" s="62" t="s">
        <v>414</v>
      </c>
      <c r="E118" s="62" t="s">
        <v>415</v>
      </c>
      <c r="F118" s="62" t="s">
        <v>416</v>
      </c>
      <c r="G118" s="45" t="str">
        <f>VLOOKUP(C118,[3]Sheet1!$B$12:$G$105,6,0)</f>
        <v>China</v>
      </c>
      <c r="H118" s="63" t="s">
        <v>232</v>
      </c>
      <c r="I118" s="47">
        <v>0.05</v>
      </c>
      <c r="J118" s="64">
        <v>1000</v>
      </c>
      <c r="K118" s="44">
        <v>0</v>
      </c>
      <c r="L118" s="44">
        <v>0</v>
      </c>
      <c r="M118" s="49">
        <f t="shared" si="3"/>
        <v>1000</v>
      </c>
      <c r="N118" s="44">
        <f t="shared" si="4"/>
        <v>70</v>
      </c>
      <c r="O118" s="44">
        <v>0</v>
      </c>
      <c r="P118" s="44">
        <f>VLOOKUP(C118,[4]Sheet1!$B$12:$I$104,8,0)</f>
        <v>70</v>
      </c>
      <c r="Q118" s="65">
        <f t="shared" si="5"/>
        <v>926.5</v>
      </c>
      <c r="R118" s="31">
        <v>0</v>
      </c>
    </row>
    <row r="119" spans="1:19" ht="18.600000000000001" customHeight="1" x14ac:dyDescent="0.3">
      <c r="A119" s="44">
        <v>104</v>
      </c>
      <c r="B119" s="44" t="s">
        <v>693</v>
      </c>
      <c r="C119" s="68" t="s">
        <v>417</v>
      </c>
      <c r="D119" s="44"/>
      <c r="E119" s="44"/>
      <c r="F119" s="62" t="s">
        <v>418</v>
      </c>
      <c r="G119" s="45">
        <f>VLOOKUP(C119,[3]Sheet1!$B$12:$G$105,6,0)</f>
        <v>0</v>
      </c>
      <c r="H119" s="63" t="s">
        <v>232</v>
      </c>
      <c r="I119" s="47">
        <v>0.05</v>
      </c>
      <c r="J119" s="64">
        <v>0</v>
      </c>
      <c r="K119" s="44">
        <v>0</v>
      </c>
      <c r="L119" s="44">
        <v>0</v>
      </c>
      <c r="M119" s="49">
        <f t="shared" si="3"/>
        <v>0</v>
      </c>
      <c r="N119" s="44">
        <f t="shared" si="4"/>
        <v>70</v>
      </c>
      <c r="O119" s="44">
        <v>0</v>
      </c>
      <c r="P119" s="44">
        <f>VLOOKUP(C119,[4]Sheet1!$B$12:$I$104,8,0)</f>
        <v>70</v>
      </c>
      <c r="Q119" s="65">
        <f t="shared" si="5"/>
        <v>-73.5</v>
      </c>
      <c r="R119" s="31">
        <v>80</v>
      </c>
    </row>
    <row r="120" spans="1:19" ht="275.25" customHeight="1" x14ac:dyDescent="0.3">
      <c r="A120" s="44">
        <v>105</v>
      </c>
      <c r="B120" s="44" t="s">
        <v>695</v>
      </c>
      <c r="C120" s="68" t="s">
        <v>419</v>
      </c>
      <c r="D120" s="44"/>
      <c r="E120" s="44"/>
      <c r="F120" s="62" t="s">
        <v>420</v>
      </c>
      <c r="G120" s="45">
        <f>VLOOKUP(C120,[3]Sheet1!$B$12:$G$105,6,0)</f>
        <v>0</v>
      </c>
      <c r="H120" s="63" t="s">
        <v>232</v>
      </c>
      <c r="I120" s="47">
        <v>0.05</v>
      </c>
      <c r="J120" s="64">
        <v>0</v>
      </c>
      <c r="K120" s="44">
        <v>0</v>
      </c>
      <c r="L120" s="44">
        <v>0</v>
      </c>
      <c r="M120" s="49">
        <f t="shared" si="3"/>
        <v>0</v>
      </c>
      <c r="N120" s="44">
        <f t="shared" si="4"/>
        <v>70</v>
      </c>
      <c r="O120" s="44">
        <v>0</v>
      </c>
      <c r="P120" s="44">
        <f>VLOOKUP(C120,[4]Sheet1!$B$12:$I$104,8,0)</f>
        <v>70</v>
      </c>
      <c r="Q120" s="65">
        <f t="shared" si="5"/>
        <v>-73.5</v>
      </c>
      <c r="R120" s="31">
        <v>80</v>
      </c>
    </row>
    <row r="121" spans="1:19" ht="243" customHeight="1" x14ac:dyDescent="0.3">
      <c r="A121" s="44">
        <v>106</v>
      </c>
      <c r="B121" s="44" t="s">
        <v>695</v>
      </c>
      <c r="C121" s="68" t="s">
        <v>421</v>
      </c>
      <c r="D121" s="44"/>
      <c r="E121" s="44"/>
      <c r="F121" s="62" t="s">
        <v>422</v>
      </c>
      <c r="G121" s="45">
        <f>VLOOKUP(C121,[3]Sheet1!$B$12:$G$105,6,0)</f>
        <v>0</v>
      </c>
      <c r="H121" s="63" t="s">
        <v>232</v>
      </c>
      <c r="I121" s="47">
        <v>0.05</v>
      </c>
      <c r="J121" s="64">
        <v>0</v>
      </c>
      <c r="K121" s="44">
        <v>0</v>
      </c>
      <c r="L121" s="44">
        <v>0</v>
      </c>
      <c r="M121" s="49">
        <f t="shared" si="3"/>
        <v>0</v>
      </c>
      <c r="N121" s="44">
        <f t="shared" si="4"/>
        <v>70</v>
      </c>
      <c r="O121" s="44">
        <v>0</v>
      </c>
      <c r="P121" s="44">
        <f>VLOOKUP(C121,[4]Sheet1!$B$12:$I$104,8,0)</f>
        <v>70</v>
      </c>
      <c r="Q121" s="65">
        <f t="shared" si="5"/>
        <v>-73.5</v>
      </c>
      <c r="R121" s="31">
        <v>80</v>
      </c>
    </row>
    <row r="122" spans="1:19" ht="24" customHeight="1" x14ac:dyDescent="0.3">
      <c r="A122" s="44">
        <v>107</v>
      </c>
      <c r="B122" s="44" t="s">
        <v>681</v>
      </c>
      <c r="C122" s="68" t="s">
        <v>423</v>
      </c>
      <c r="D122" s="44" t="s">
        <v>424</v>
      </c>
      <c r="E122" s="44"/>
      <c r="F122" s="62" t="s">
        <v>425</v>
      </c>
      <c r="G122" s="45" t="str">
        <f>VLOOKUP(C122,[3]Sheet1!$B$12:$G$105,6,0)</f>
        <v>China</v>
      </c>
      <c r="H122" s="63" t="s">
        <v>232</v>
      </c>
      <c r="I122" s="47">
        <v>0.05</v>
      </c>
      <c r="J122" s="64">
        <v>0</v>
      </c>
      <c r="K122" s="44">
        <v>0</v>
      </c>
      <c r="L122" s="44">
        <v>0</v>
      </c>
      <c r="M122" s="49">
        <f t="shared" si="3"/>
        <v>0</v>
      </c>
      <c r="N122" s="44">
        <f t="shared" si="4"/>
        <v>560</v>
      </c>
      <c r="O122" s="44">
        <v>0</v>
      </c>
      <c r="P122" s="44">
        <f>VLOOKUP(C122,[4]Sheet1!$B$12:$I$104,8,0)</f>
        <v>560</v>
      </c>
      <c r="Q122" s="65">
        <f t="shared" si="5"/>
        <v>-588</v>
      </c>
      <c r="R122" s="31">
        <v>600</v>
      </c>
      <c r="S122" s="28" t="s">
        <v>739</v>
      </c>
    </row>
    <row r="123" spans="1:19" ht="24" customHeight="1" x14ac:dyDescent="0.3">
      <c r="A123" s="44">
        <v>108</v>
      </c>
      <c r="B123" s="44" t="s">
        <v>696</v>
      </c>
      <c r="C123" s="68" t="s">
        <v>426</v>
      </c>
      <c r="D123" s="44"/>
      <c r="E123" s="44"/>
      <c r="F123" s="44" t="s">
        <v>427</v>
      </c>
      <c r="G123" s="45" t="str">
        <f>VLOOKUP(C123,[3]Sheet1!$B$12:$G$105,6,0)</f>
        <v>China</v>
      </c>
      <c r="H123" s="63" t="s">
        <v>232</v>
      </c>
      <c r="I123" s="47">
        <v>0.05</v>
      </c>
      <c r="J123" s="64">
        <v>0</v>
      </c>
      <c r="K123" s="44">
        <v>0</v>
      </c>
      <c r="L123" s="44">
        <v>0</v>
      </c>
      <c r="M123" s="49">
        <f t="shared" si="3"/>
        <v>0</v>
      </c>
      <c r="N123" s="44">
        <f t="shared" si="4"/>
        <v>70</v>
      </c>
      <c r="O123" s="44">
        <v>0</v>
      </c>
      <c r="P123" s="44">
        <f>VLOOKUP(C123,[4]Sheet1!$B$12:$I$104,8,0)</f>
        <v>70</v>
      </c>
      <c r="Q123" s="65">
        <f t="shared" si="5"/>
        <v>-73.5</v>
      </c>
      <c r="R123" s="31">
        <v>80</v>
      </c>
      <c r="S123" s="28" t="s">
        <v>740</v>
      </c>
    </row>
    <row r="124" spans="1:19" ht="24" customHeight="1" x14ac:dyDescent="0.3">
      <c r="A124" s="44">
        <v>109</v>
      </c>
      <c r="B124" s="44" t="s">
        <v>696</v>
      </c>
      <c r="C124" s="68" t="s">
        <v>428</v>
      </c>
      <c r="D124" s="44"/>
      <c r="E124" s="44"/>
      <c r="F124" s="62" t="s">
        <v>429</v>
      </c>
      <c r="G124" s="45" t="str">
        <f>VLOOKUP(C124,[3]Sheet1!$B$12:$G$105,6,0)</f>
        <v>China</v>
      </c>
      <c r="H124" s="63" t="s">
        <v>232</v>
      </c>
      <c r="I124" s="47">
        <v>0.05</v>
      </c>
      <c r="J124" s="64">
        <v>0</v>
      </c>
      <c r="K124" s="44">
        <v>0</v>
      </c>
      <c r="L124" s="44">
        <v>0</v>
      </c>
      <c r="M124" s="49">
        <f t="shared" si="3"/>
        <v>0</v>
      </c>
      <c r="N124" s="44">
        <f t="shared" si="4"/>
        <v>70</v>
      </c>
      <c r="O124" s="44">
        <v>0</v>
      </c>
      <c r="P124" s="44">
        <f>VLOOKUP(C124,[4]Sheet1!$B$12:$I$104,8,0)</f>
        <v>70</v>
      </c>
      <c r="Q124" s="65">
        <f t="shared" si="5"/>
        <v>-73.5</v>
      </c>
      <c r="R124" s="31">
        <v>80</v>
      </c>
      <c r="S124" s="28" t="s">
        <v>741</v>
      </c>
    </row>
    <row r="125" spans="1:19" ht="24" customHeight="1" x14ac:dyDescent="0.3">
      <c r="A125" s="44">
        <v>110</v>
      </c>
      <c r="B125" s="44" t="s">
        <v>694</v>
      </c>
      <c r="C125" s="68" t="s">
        <v>430</v>
      </c>
      <c r="D125" s="44"/>
      <c r="E125" s="44"/>
      <c r="F125" s="62" t="s">
        <v>431</v>
      </c>
      <c r="G125" s="45" t="str">
        <f>VLOOKUP(C125,[3]Sheet1!$B$12:$G$105,6,0)</f>
        <v>China</v>
      </c>
      <c r="H125" s="63" t="s">
        <v>232</v>
      </c>
      <c r="I125" s="47">
        <v>0.05</v>
      </c>
      <c r="J125" s="64">
        <v>0</v>
      </c>
      <c r="K125" s="44">
        <v>0</v>
      </c>
      <c r="L125" s="44">
        <v>0</v>
      </c>
      <c r="M125" s="49">
        <f t="shared" si="3"/>
        <v>0</v>
      </c>
      <c r="N125" s="44">
        <f t="shared" si="4"/>
        <v>70</v>
      </c>
      <c r="O125" s="44">
        <v>0</v>
      </c>
      <c r="P125" s="44">
        <f>VLOOKUP(C125,[4]Sheet1!$B$12:$I$104,8,0)</f>
        <v>70</v>
      </c>
      <c r="Q125" s="65">
        <f t="shared" si="5"/>
        <v>-73.5</v>
      </c>
      <c r="R125" s="31">
        <v>80</v>
      </c>
      <c r="S125" s="28" t="s">
        <v>742</v>
      </c>
    </row>
    <row r="126" spans="1:19" ht="203.25" customHeight="1" x14ac:dyDescent="0.3">
      <c r="A126" s="44">
        <v>111</v>
      </c>
      <c r="B126" s="44" t="s">
        <v>697</v>
      </c>
      <c r="C126" s="68" t="s">
        <v>432</v>
      </c>
      <c r="D126" s="44"/>
      <c r="E126" s="44"/>
      <c r="F126" s="69" t="s">
        <v>433</v>
      </c>
      <c r="G126" s="45" t="str">
        <f>VLOOKUP(C126,[3]Sheet1!$B$12:$G$105,6,0)</f>
        <v>China</v>
      </c>
      <c r="H126" s="63" t="s">
        <v>232</v>
      </c>
      <c r="I126" s="47">
        <v>0.05</v>
      </c>
      <c r="J126" s="64">
        <v>0</v>
      </c>
      <c r="K126" s="44">
        <v>0</v>
      </c>
      <c r="L126" s="44">
        <v>0</v>
      </c>
      <c r="M126" s="49">
        <f t="shared" si="3"/>
        <v>0</v>
      </c>
      <c r="N126" s="44">
        <f t="shared" si="4"/>
        <v>70</v>
      </c>
      <c r="O126" s="44">
        <v>0</v>
      </c>
      <c r="P126" s="44">
        <f>VLOOKUP(C126,[4]Sheet1!$B$12:$I$104,8,0)</f>
        <v>70</v>
      </c>
      <c r="Q126" s="65">
        <f t="shared" si="5"/>
        <v>-73.5</v>
      </c>
      <c r="R126" s="31">
        <v>80</v>
      </c>
      <c r="S126" s="28" t="s">
        <v>747</v>
      </c>
    </row>
    <row r="127" spans="1:19" ht="271.5" customHeight="1" x14ac:dyDescent="0.3">
      <c r="A127" s="44">
        <v>112</v>
      </c>
      <c r="B127" s="44" t="s">
        <v>701</v>
      </c>
      <c r="C127" s="70" t="s">
        <v>434</v>
      </c>
      <c r="D127" s="44"/>
      <c r="E127" s="44"/>
      <c r="F127" s="44"/>
      <c r="G127" s="45">
        <f>VLOOKUP(C127,[3]Sheet1!$B$12:$G$105,6,0)</f>
        <v>0</v>
      </c>
      <c r="H127" s="63" t="s">
        <v>232</v>
      </c>
      <c r="I127" s="47">
        <v>0.05</v>
      </c>
      <c r="J127" s="64">
        <v>0</v>
      </c>
      <c r="K127" s="44">
        <v>0</v>
      </c>
      <c r="L127" s="44">
        <v>0</v>
      </c>
      <c r="M127" s="49">
        <f t="shared" si="3"/>
        <v>0</v>
      </c>
      <c r="N127" s="44">
        <f t="shared" si="4"/>
        <v>70</v>
      </c>
      <c r="O127" s="44">
        <v>0</v>
      </c>
      <c r="P127" s="44">
        <f>VLOOKUP(C127,[4]Sheet1!$B$12:$I$104,8,0)</f>
        <v>70</v>
      </c>
      <c r="Q127" s="65">
        <f t="shared" si="5"/>
        <v>-73.5</v>
      </c>
      <c r="R127" s="31">
        <v>80</v>
      </c>
    </row>
    <row r="128" spans="1:19" ht="24" customHeight="1" x14ac:dyDescent="0.3">
      <c r="A128" s="44">
        <v>113</v>
      </c>
      <c r="B128" s="44" t="s">
        <v>702</v>
      </c>
      <c r="C128" s="70" t="s">
        <v>435</v>
      </c>
      <c r="D128" s="44"/>
      <c r="E128" s="44"/>
      <c r="F128" s="44"/>
      <c r="G128" s="45">
        <f>VLOOKUP(C128,[3]Sheet1!$B$12:$G$105,6,0)</f>
        <v>0</v>
      </c>
      <c r="H128" s="63" t="s">
        <v>232</v>
      </c>
      <c r="I128" s="47">
        <v>0.05</v>
      </c>
      <c r="J128" s="64">
        <v>0</v>
      </c>
      <c r="K128" s="44">
        <v>0</v>
      </c>
      <c r="L128" s="44">
        <v>0</v>
      </c>
      <c r="M128" s="49">
        <f t="shared" si="3"/>
        <v>0</v>
      </c>
      <c r="N128" s="44">
        <f t="shared" si="4"/>
        <v>70</v>
      </c>
      <c r="O128" s="44">
        <v>0</v>
      </c>
      <c r="P128" s="44">
        <f>VLOOKUP(C128,[4]Sheet1!$B$12:$I$104,8,0)</f>
        <v>70</v>
      </c>
      <c r="Q128" s="65">
        <f t="shared" si="5"/>
        <v>-73.5</v>
      </c>
      <c r="R128" s="31">
        <v>80</v>
      </c>
    </row>
    <row r="129" spans="1:19" ht="24" customHeight="1" x14ac:dyDescent="0.3">
      <c r="A129" s="44">
        <v>114</v>
      </c>
      <c r="B129" s="44" t="s">
        <v>703</v>
      </c>
      <c r="C129" s="71" t="s">
        <v>436</v>
      </c>
      <c r="D129" s="44"/>
      <c r="E129" s="44"/>
      <c r="F129" s="44"/>
      <c r="G129" s="45">
        <f>VLOOKUP(C129,[3]Sheet1!$B$12:$G$105,6,0)</f>
        <v>0</v>
      </c>
      <c r="H129" s="63" t="s">
        <v>232</v>
      </c>
      <c r="I129" s="47">
        <v>0.05</v>
      </c>
      <c r="J129" s="64">
        <v>0</v>
      </c>
      <c r="K129" s="44">
        <v>0</v>
      </c>
      <c r="L129" s="44">
        <v>0</v>
      </c>
      <c r="M129" s="49">
        <f t="shared" si="3"/>
        <v>0</v>
      </c>
      <c r="N129" s="44">
        <f t="shared" si="4"/>
        <v>70</v>
      </c>
      <c r="O129" s="44">
        <v>0</v>
      </c>
      <c r="P129" s="44">
        <f>VLOOKUP(C129,[4]Sheet1!$B$12:$I$104,8,0)</f>
        <v>70</v>
      </c>
      <c r="Q129" s="65">
        <f t="shared" si="5"/>
        <v>-73.5</v>
      </c>
      <c r="R129" s="31">
        <v>80</v>
      </c>
    </row>
    <row r="130" spans="1:19" ht="24" customHeight="1" x14ac:dyDescent="0.3">
      <c r="A130" s="44">
        <v>115</v>
      </c>
      <c r="B130" s="44" t="s">
        <v>698</v>
      </c>
      <c r="C130" s="71" t="s">
        <v>437</v>
      </c>
      <c r="D130" s="44"/>
      <c r="E130" s="44"/>
      <c r="F130" s="44"/>
      <c r="G130" s="45">
        <f>VLOOKUP(C130,[3]Sheet1!$B$12:$G$105,6,0)</f>
        <v>0</v>
      </c>
      <c r="H130" s="63" t="s">
        <v>232</v>
      </c>
      <c r="I130" s="47">
        <v>0.05</v>
      </c>
      <c r="J130" s="64">
        <v>0</v>
      </c>
      <c r="K130" s="44">
        <v>0</v>
      </c>
      <c r="L130" s="44">
        <v>0</v>
      </c>
      <c r="M130" s="49">
        <f t="shared" si="3"/>
        <v>0</v>
      </c>
      <c r="N130" s="44">
        <f t="shared" si="4"/>
        <v>70</v>
      </c>
      <c r="O130" s="44">
        <v>0</v>
      </c>
      <c r="P130" s="44">
        <f>VLOOKUP(C130,[4]Sheet1!$B$12:$I$104,8,0)</f>
        <v>70</v>
      </c>
      <c r="Q130" s="65">
        <f t="shared" si="5"/>
        <v>-73.5</v>
      </c>
      <c r="R130" s="31">
        <v>80</v>
      </c>
    </row>
    <row r="131" spans="1:19" ht="24" customHeight="1" x14ac:dyDescent="0.3">
      <c r="A131" s="44">
        <v>116</v>
      </c>
      <c r="B131" s="44" t="s">
        <v>699</v>
      </c>
      <c r="C131" s="62" t="s">
        <v>438</v>
      </c>
      <c r="D131" s="44"/>
      <c r="E131" s="44"/>
      <c r="F131" s="44"/>
      <c r="G131" s="45">
        <f>VLOOKUP(C131,[3]Sheet1!$B$12:$G$105,6,0)</f>
        <v>0</v>
      </c>
      <c r="H131" s="63" t="s">
        <v>232</v>
      </c>
      <c r="I131" s="47">
        <v>0.05</v>
      </c>
      <c r="J131" s="64">
        <v>0</v>
      </c>
      <c r="K131" s="44">
        <v>0</v>
      </c>
      <c r="L131" s="44">
        <v>0</v>
      </c>
      <c r="M131" s="49">
        <f t="shared" si="3"/>
        <v>0</v>
      </c>
      <c r="N131" s="44">
        <f t="shared" si="4"/>
        <v>70</v>
      </c>
      <c r="O131" s="44">
        <v>0</v>
      </c>
      <c r="P131" s="44">
        <f>VLOOKUP(C131,[4]Sheet1!$B$12:$I$104,8,0)</f>
        <v>70</v>
      </c>
      <c r="Q131" s="65">
        <f t="shared" si="5"/>
        <v>-73.5</v>
      </c>
      <c r="R131" s="31">
        <v>80</v>
      </c>
    </row>
    <row r="132" spans="1:19" ht="24" customHeight="1" x14ac:dyDescent="0.3">
      <c r="A132" s="44">
        <v>117</v>
      </c>
      <c r="B132" s="44" t="s">
        <v>699</v>
      </c>
      <c r="C132" s="62" t="s">
        <v>439</v>
      </c>
      <c r="D132" s="44"/>
      <c r="E132" s="44"/>
      <c r="F132" s="44"/>
      <c r="G132" s="45">
        <f>VLOOKUP(C132,[3]Sheet1!$B$12:$G$105,6,0)</f>
        <v>0</v>
      </c>
      <c r="H132" s="72" t="s">
        <v>232</v>
      </c>
      <c r="I132" s="47">
        <v>0.05</v>
      </c>
      <c r="J132" s="64">
        <v>6231</v>
      </c>
      <c r="K132" s="44">
        <v>0</v>
      </c>
      <c r="L132" s="44">
        <v>0</v>
      </c>
      <c r="M132" s="49">
        <f t="shared" si="3"/>
        <v>6231</v>
      </c>
      <c r="N132" s="44">
        <f t="shared" si="4"/>
        <v>140</v>
      </c>
      <c r="O132" s="44">
        <v>0</v>
      </c>
      <c r="P132" s="44">
        <f>VLOOKUP(C132,[4]Sheet1!$B$12:$I$104,8,0)</f>
        <v>140</v>
      </c>
      <c r="Q132" s="65">
        <f t="shared" si="5"/>
        <v>6084</v>
      </c>
      <c r="R132" s="31">
        <v>0</v>
      </c>
    </row>
    <row r="133" spans="1:19" ht="27.75" customHeight="1" x14ac:dyDescent="0.3">
      <c r="A133" s="44">
        <v>118</v>
      </c>
      <c r="B133" s="44" t="s">
        <v>700</v>
      </c>
      <c r="C133" s="68" t="s">
        <v>440</v>
      </c>
      <c r="D133" s="45"/>
      <c r="E133" s="45" t="s">
        <v>441</v>
      </c>
      <c r="F133" s="62" t="s">
        <v>442</v>
      </c>
      <c r="G133" s="45" t="str">
        <f>VLOOKUP(C133,[3]Sheet1!$B$12:$G$105,6,0)</f>
        <v>Hikvision</v>
      </c>
      <c r="H133" s="46" t="s">
        <v>232</v>
      </c>
      <c r="I133" s="47">
        <v>0.05</v>
      </c>
      <c r="J133" s="64">
        <v>0</v>
      </c>
      <c r="K133" s="44">
        <v>0</v>
      </c>
      <c r="L133" s="44">
        <v>0</v>
      </c>
      <c r="M133" s="49">
        <f t="shared" si="3"/>
        <v>0</v>
      </c>
      <c r="N133" s="44">
        <f t="shared" si="4"/>
        <v>280</v>
      </c>
      <c r="O133" s="44">
        <v>0</v>
      </c>
      <c r="P133" s="44">
        <f>VLOOKUP(C133,[4]Sheet1!$B$12:$I$104,8,0)</f>
        <v>280</v>
      </c>
      <c r="Q133" s="65">
        <f t="shared" si="5"/>
        <v>-294</v>
      </c>
      <c r="R133" s="31">
        <v>300</v>
      </c>
      <c r="S133" s="28" t="s">
        <v>743</v>
      </c>
    </row>
    <row r="134" spans="1:19" ht="24" customHeight="1" x14ac:dyDescent="0.3">
      <c r="A134" s="44">
        <v>119</v>
      </c>
      <c r="B134" s="44"/>
      <c r="C134" s="68" t="s">
        <v>706</v>
      </c>
      <c r="D134" s="73" t="s">
        <v>707</v>
      </c>
      <c r="E134" s="73" t="s">
        <v>707</v>
      </c>
      <c r="F134" s="62" t="s">
        <v>389</v>
      </c>
      <c r="G134" s="45" t="e">
        <f>VLOOKUP(C134,[3]Sheet1!$B$12:$G$105,6,0)</f>
        <v>#N/A</v>
      </c>
      <c r="H134" s="46" t="s">
        <v>232</v>
      </c>
      <c r="I134" s="47">
        <v>0.05</v>
      </c>
      <c r="J134" s="64">
        <v>0</v>
      </c>
      <c r="K134" s="44">
        <v>0</v>
      </c>
      <c r="L134" s="44">
        <v>0</v>
      </c>
      <c r="M134" s="49">
        <f t="shared" si="3"/>
        <v>0</v>
      </c>
      <c r="N134" s="44">
        <f t="shared" si="4"/>
        <v>70</v>
      </c>
      <c r="O134" s="44">
        <v>0</v>
      </c>
      <c r="P134" s="44">
        <f>VLOOKUP(C134,[4]Sheet1!$B$105:$J$114,8)</f>
        <v>70</v>
      </c>
      <c r="Q134" s="65">
        <f t="shared" si="5"/>
        <v>-73.5</v>
      </c>
      <c r="R134" s="31">
        <v>80</v>
      </c>
      <c r="S134" s="28" t="s">
        <v>744</v>
      </c>
    </row>
    <row r="135" spans="1:19" ht="24" customHeight="1" x14ac:dyDescent="0.3">
      <c r="A135" s="44">
        <v>120</v>
      </c>
      <c r="B135" s="44"/>
      <c r="C135" s="68" t="s">
        <v>708</v>
      </c>
      <c r="D135" s="73" t="s">
        <v>709</v>
      </c>
      <c r="E135" s="73" t="s">
        <v>709</v>
      </c>
      <c r="F135" s="62"/>
      <c r="G135" s="45" t="e">
        <f>VLOOKUP(C135,[3]Sheet1!$B$12:$G$105,6,0)</f>
        <v>#N/A</v>
      </c>
      <c r="H135" s="46" t="s">
        <v>232</v>
      </c>
      <c r="I135" s="47">
        <v>0.05</v>
      </c>
      <c r="J135" s="64">
        <v>0</v>
      </c>
      <c r="K135" s="44">
        <v>0</v>
      </c>
      <c r="L135" s="44">
        <v>0</v>
      </c>
      <c r="M135" s="49">
        <f t="shared" si="3"/>
        <v>0</v>
      </c>
      <c r="N135" s="44">
        <f t="shared" si="4"/>
        <v>70</v>
      </c>
      <c r="O135" s="44">
        <v>0</v>
      </c>
      <c r="P135" s="44">
        <f>VLOOKUP(C135,[4]Sheet1!$B$105:$J$114,8)</f>
        <v>70</v>
      </c>
      <c r="Q135" s="65">
        <f t="shared" si="5"/>
        <v>-73.5</v>
      </c>
      <c r="R135" s="31">
        <v>80</v>
      </c>
      <c r="S135" s="28" t="s">
        <v>745</v>
      </c>
    </row>
    <row r="136" spans="1:19" ht="24" customHeight="1" x14ac:dyDescent="0.25">
      <c r="A136" s="106" t="s">
        <v>435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</row>
    <row r="137" spans="1:19" ht="24" customHeight="1" x14ac:dyDescent="0.3">
      <c r="A137" s="44">
        <v>121</v>
      </c>
      <c r="B137" s="44"/>
      <c r="C137" s="62" t="s">
        <v>724</v>
      </c>
      <c r="D137" s="44" t="s">
        <v>730</v>
      </c>
      <c r="E137" s="62" t="s">
        <v>710</v>
      </c>
      <c r="F137" s="62" t="s">
        <v>717</v>
      </c>
      <c r="G137" s="62"/>
      <c r="H137" s="72" t="s">
        <v>720</v>
      </c>
      <c r="I137" s="47">
        <v>0.05</v>
      </c>
      <c r="J137" s="64">
        <v>0</v>
      </c>
      <c r="K137" s="44">
        <v>0</v>
      </c>
      <c r="L137" s="44">
        <v>0</v>
      </c>
      <c r="M137" s="49">
        <f t="shared" si="3"/>
        <v>0</v>
      </c>
      <c r="N137" s="44">
        <f t="shared" si="4"/>
        <v>70</v>
      </c>
      <c r="O137" s="44">
        <v>0</v>
      </c>
      <c r="P137" s="44">
        <f>VLOOKUP(E137,[4]Sheet1!$B$105:$J$114,8)</f>
        <v>70</v>
      </c>
      <c r="Q137" s="65">
        <f t="shared" si="5"/>
        <v>-73.5</v>
      </c>
      <c r="R137" s="31">
        <v>80</v>
      </c>
    </row>
    <row r="138" spans="1:19" ht="24" customHeight="1" x14ac:dyDescent="0.3">
      <c r="A138" s="44">
        <v>122</v>
      </c>
      <c r="B138" s="44"/>
      <c r="C138" s="62" t="s">
        <v>723</v>
      </c>
      <c r="D138" s="44" t="s">
        <v>731</v>
      </c>
      <c r="E138" s="62" t="s">
        <v>711</v>
      </c>
      <c r="F138" s="62" t="s">
        <v>718</v>
      </c>
      <c r="G138" s="62"/>
      <c r="H138" s="72" t="s">
        <v>720</v>
      </c>
      <c r="I138" s="47">
        <v>0.05</v>
      </c>
      <c r="J138" s="64">
        <v>0</v>
      </c>
      <c r="K138" s="44">
        <v>0</v>
      </c>
      <c r="L138" s="44">
        <v>0</v>
      </c>
      <c r="M138" s="49">
        <f t="shared" si="3"/>
        <v>0</v>
      </c>
      <c r="N138" s="44">
        <f t="shared" si="4"/>
        <v>70</v>
      </c>
      <c r="O138" s="44">
        <v>0</v>
      </c>
      <c r="P138" s="44">
        <f>VLOOKUP(E138,[4]Sheet1!$B$105:$J$114,8)</f>
        <v>70</v>
      </c>
      <c r="Q138" s="65">
        <f t="shared" si="5"/>
        <v>-73.5</v>
      </c>
      <c r="R138" s="31">
        <v>80</v>
      </c>
    </row>
    <row r="139" spans="1:19" ht="24" customHeight="1" x14ac:dyDescent="0.3">
      <c r="A139" s="44">
        <v>123</v>
      </c>
      <c r="B139" s="44"/>
      <c r="C139" s="62" t="s">
        <v>725</v>
      </c>
      <c r="D139" s="44" t="s">
        <v>732</v>
      </c>
      <c r="E139" s="62" t="s">
        <v>712</v>
      </c>
      <c r="F139" s="62"/>
      <c r="G139" s="62"/>
      <c r="H139" s="72" t="s">
        <v>720</v>
      </c>
      <c r="I139" s="47">
        <v>0.05</v>
      </c>
      <c r="J139" s="64">
        <v>0</v>
      </c>
      <c r="K139" s="44">
        <v>0</v>
      </c>
      <c r="L139" s="44">
        <v>0</v>
      </c>
      <c r="M139" s="49">
        <f t="shared" si="3"/>
        <v>0</v>
      </c>
      <c r="N139" s="44">
        <f t="shared" si="4"/>
        <v>70</v>
      </c>
      <c r="O139" s="44">
        <v>0</v>
      </c>
      <c r="P139" s="44">
        <f>VLOOKUP(E139,[4]Sheet1!$B$105:$J$114,8)</f>
        <v>70</v>
      </c>
      <c r="Q139" s="65">
        <f t="shared" si="5"/>
        <v>-73.5</v>
      </c>
      <c r="R139" s="31">
        <v>80</v>
      </c>
    </row>
    <row r="140" spans="1:19" ht="24" customHeight="1" x14ac:dyDescent="0.3">
      <c r="A140" s="44">
        <v>124</v>
      </c>
      <c r="B140" s="44"/>
      <c r="C140" s="62" t="s">
        <v>726</v>
      </c>
      <c r="D140" s="44" t="s">
        <v>733</v>
      </c>
      <c r="E140" s="62" t="s">
        <v>713</v>
      </c>
      <c r="F140" s="62" t="s">
        <v>719</v>
      </c>
      <c r="G140" s="62"/>
      <c r="H140" s="72" t="s">
        <v>720</v>
      </c>
      <c r="I140" s="47">
        <v>0.05</v>
      </c>
      <c r="J140" s="64">
        <v>0</v>
      </c>
      <c r="K140" s="44">
        <v>0</v>
      </c>
      <c r="L140" s="44">
        <v>0</v>
      </c>
      <c r="M140" s="49">
        <f t="shared" si="3"/>
        <v>0</v>
      </c>
      <c r="N140" s="44">
        <f t="shared" si="4"/>
        <v>70</v>
      </c>
      <c r="O140" s="44">
        <v>0</v>
      </c>
      <c r="P140" s="44">
        <f>VLOOKUP(E140,[4]Sheet1!$B$110:$I$110,8,0)</f>
        <v>70</v>
      </c>
      <c r="Q140" s="65">
        <f t="shared" si="5"/>
        <v>-73.5</v>
      </c>
      <c r="R140" s="31">
        <v>80</v>
      </c>
    </row>
    <row r="141" spans="1:19" ht="24" customHeight="1" x14ac:dyDescent="0.3">
      <c r="A141" s="44">
        <v>125</v>
      </c>
      <c r="B141" s="44"/>
      <c r="C141" s="62" t="s">
        <v>727</v>
      </c>
      <c r="D141" s="44" t="s">
        <v>734</v>
      </c>
      <c r="E141" s="62" t="s">
        <v>714</v>
      </c>
      <c r="F141" s="62"/>
      <c r="G141" s="62"/>
      <c r="H141" s="72" t="s">
        <v>720</v>
      </c>
      <c r="I141" s="47">
        <v>0.05</v>
      </c>
      <c r="J141" s="64">
        <v>0</v>
      </c>
      <c r="K141" s="44">
        <v>0</v>
      </c>
      <c r="L141" s="44">
        <v>0</v>
      </c>
      <c r="M141" s="49">
        <f t="shared" si="3"/>
        <v>0</v>
      </c>
      <c r="N141" s="44">
        <f t="shared" si="4"/>
        <v>70</v>
      </c>
      <c r="O141" s="44">
        <v>0</v>
      </c>
      <c r="P141" s="44">
        <f>VLOOKUP(E141,[4]Sheet1!$B$105:$J$114,8)</f>
        <v>70</v>
      </c>
      <c r="Q141" s="65">
        <f t="shared" si="5"/>
        <v>-73.5</v>
      </c>
      <c r="R141" s="31">
        <v>80</v>
      </c>
    </row>
    <row r="142" spans="1:19" ht="24" customHeight="1" x14ac:dyDescent="0.3">
      <c r="A142" s="44">
        <v>126</v>
      </c>
      <c r="B142" s="44"/>
      <c r="C142" s="62" t="s">
        <v>728</v>
      </c>
      <c r="D142" s="44" t="s">
        <v>735</v>
      </c>
      <c r="E142" s="62" t="s">
        <v>715</v>
      </c>
      <c r="F142" s="62"/>
      <c r="G142" s="62"/>
      <c r="H142" s="72" t="s">
        <v>720</v>
      </c>
      <c r="I142" s="47">
        <v>0.05</v>
      </c>
      <c r="J142" s="64">
        <v>0</v>
      </c>
      <c r="K142" s="44">
        <v>0</v>
      </c>
      <c r="L142" s="44">
        <v>0</v>
      </c>
      <c r="M142" s="49">
        <f t="shared" si="3"/>
        <v>0</v>
      </c>
      <c r="N142" s="44">
        <f t="shared" si="4"/>
        <v>70</v>
      </c>
      <c r="O142" s="44">
        <v>0</v>
      </c>
      <c r="P142" s="44">
        <f>VLOOKUP(E142,[4]Sheet1!$B$112:$I$112,8,0)</f>
        <v>70</v>
      </c>
      <c r="Q142" s="65">
        <f t="shared" si="5"/>
        <v>-73.5</v>
      </c>
      <c r="R142" s="31">
        <v>80</v>
      </c>
    </row>
    <row r="143" spans="1:19" ht="24" customHeight="1" x14ac:dyDescent="0.3">
      <c r="A143" s="44">
        <v>127</v>
      </c>
      <c r="B143" s="44"/>
      <c r="C143" s="62" t="s">
        <v>729</v>
      </c>
      <c r="D143" s="44" t="s">
        <v>736</v>
      </c>
      <c r="E143" s="62" t="s">
        <v>716</v>
      </c>
      <c r="F143" s="62"/>
      <c r="G143" s="62"/>
      <c r="H143" s="72" t="s">
        <v>720</v>
      </c>
      <c r="I143" s="47">
        <v>0.05</v>
      </c>
      <c r="J143" s="64">
        <v>0</v>
      </c>
      <c r="K143" s="44">
        <v>0</v>
      </c>
      <c r="L143" s="44">
        <v>0</v>
      </c>
      <c r="M143" s="49">
        <f t="shared" si="3"/>
        <v>0</v>
      </c>
      <c r="N143" s="44">
        <f t="shared" si="4"/>
        <v>70</v>
      </c>
      <c r="O143" s="44">
        <v>0</v>
      </c>
      <c r="P143" s="44">
        <f>VLOOKUP(E143,[4]Sheet1!$B$105:$J$114,8)</f>
        <v>70</v>
      </c>
      <c r="Q143" s="65">
        <f t="shared" si="5"/>
        <v>-73.5</v>
      </c>
      <c r="R143" s="31">
        <v>80</v>
      </c>
    </row>
    <row r="144" spans="1:19" ht="24" customHeight="1" x14ac:dyDescent="0.3">
      <c r="A144" s="44">
        <v>128</v>
      </c>
      <c r="B144" s="44"/>
      <c r="C144" s="62" t="s">
        <v>724</v>
      </c>
      <c r="D144" s="44" t="s">
        <v>730</v>
      </c>
      <c r="E144" s="62" t="s">
        <v>710</v>
      </c>
      <c r="F144" s="62" t="s">
        <v>717</v>
      </c>
      <c r="G144" s="62"/>
      <c r="H144" s="72" t="s">
        <v>720</v>
      </c>
      <c r="I144" s="47">
        <v>0.05</v>
      </c>
      <c r="J144" s="64">
        <v>0</v>
      </c>
      <c r="K144" s="44">
        <v>0</v>
      </c>
      <c r="L144" s="44">
        <v>0</v>
      </c>
      <c r="M144" s="49">
        <f t="shared" si="3"/>
        <v>0</v>
      </c>
      <c r="N144" s="44">
        <f t="shared" si="4"/>
        <v>70</v>
      </c>
      <c r="O144" s="44">
        <v>0</v>
      </c>
      <c r="P144" s="44">
        <f>VLOOKUP(E144,[4]Sheet1!$B$105:$J$114,8)</f>
        <v>70</v>
      </c>
      <c r="Q144" s="65">
        <f t="shared" si="5"/>
        <v>-73.5</v>
      </c>
      <c r="R144" s="31">
        <v>80</v>
      </c>
    </row>
    <row r="145" spans="6:17" x14ac:dyDescent="0.3">
      <c r="F145" s="105" t="s">
        <v>722</v>
      </c>
      <c r="G145" s="105"/>
      <c r="H145" s="105"/>
      <c r="I145" s="44"/>
      <c r="J145" s="65">
        <f>SUM(J16:J144)</f>
        <v>147941</v>
      </c>
      <c r="K145" s="65">
        <f t="shared" ref="K145:Q145" si="6">SUM(K16:K144)</f>
        <v>0</v>
      </c>
      <c r="L145" s="65">
        <f t="shared" si="6"/>
        <v>4712</v>
      </c>
      <c r="M145" s="65">
        <f t="shared" si="6"/>
        <v>152653</v>
      </c>
      <c r="N145" s="65">
        <f t="shared" si="6"/>
        <v>226790</v>
      </c>
      <c r="O145" s="65">
        <f t="shared" si="6"/>
        <v>202500</v>
      </c>
      <c r="P145" s="65">
        <f t="shared" si="6"/>
        <v>24290</v>
      </c>
      <c r="Q145" s="65">
        <f t="shared" si="6"/>
        <v>-89748</v>
      </c>
    </row>
  </sheetData>
  <autoFilter ref="A13:U145">
    <filterColumn colId="10" showButton="0"/>
  </autoFilter>
  <mergeCells count="42">
    <mergeCell ref="E13:E14"/>
    <mergeCell ref="F13:F14"/>
    <mergeCell ref="F145:H145"/>
    <mergeCell ref="A136:R136"/>
    <mergeCell ref="N1:N2"/>
    <mergeCell ref="O1:O2"/>
    <mergeCell ref="P1:P2"/>
    <mergeCell ref="Q1:Q2"/>
    <mergeCell ref="H1:H2"/>
    <mergeCell ref="I1:I2"/>
    <mergeCell ref="J1:J2"/>
    <mergeCell ref="K1:L1"/>
    <mergeCell ref="M1:M2"/>
    <mergeCell ref="A1:A2"/>
    <mergeCell ref="C1:C2"/>
    <mergeCell ref="D1:D2"/>
    <mergeCell ref="A6:E10"/>
    <mergeCell ref="N6:P6"/>
    <mergeCell ref="F7:M7"/>
    <mergeCell ref="F8:M8"/>
    <mergeCell ref="N8:P8"/>
    <mergeCell ref="F9:M9"/>
    <mergeCell ref="F10:M10"/>
    <mergeCell ref="N10:U10"/>
    <mergeCell ref="E1:E2"/>
    <mergeCell ref="F1:F2"/>
    <mergeCell ref="G13:G14"/>
    <mergeCell ref="P13:P14"/>
    <mergeCell ref="Q13:Q14"/>
    <mergeCell ref="N11:Q12"/>
    <mergeCell ref="I13:I14"/>
    <mergeCell ref="J13:J14"/>
    <mergeCell ref="K13:L13"/>
    <mergeCell ref="M13:M14"/>
    <mergeCell ref="N13:N14"/>
    <mergeCell ref="O13:O14"/>
    <mergeCell ref="H13:H14"/>
    <mergeCell ref="A11:M11"/>
    <mergeCell ref="A12:M12"/>
    <mergeCell ref="A13:A14"/>
    <mergeCell ref="C13:C14"/>
    <mergeCell ref="D13:D14"/>
  </mergeCells>
  <conditionalFormatting sqref="C13:C15">
    <cfRule type="duplicateValues" dxfId="7" priority="8"/>
  </conditionalFormatting>
  <conditionalFormatting sqref="Q5:Q10 Q13:Q135 Q146:Q1048576 Q137:Q144">
    <cfRule type="cellIs" dxfId="6" priority="5" operator="lessThan">
      <formula>0</formula>
    </cfRule>
  </conditionalFormatting>
  <conditionalFormatting sqref="C5:C134">
    <cfRule type="duplicateValues" dxfId="5" priority="63"/>
    <cfRule type="duplicateValues" dxfId="4" priority="64"/>
  </conditionalFormatting>
  <conditionalFormatting sqref="C1:C3">
    <cfRule type="duplicateValues" dxfId="3" priority="2"/>
  </conditionalFormatting>
  <conditionalFormatting sqref="Q1:Q3">
    <cfRule type="cellIs" dxfId="2" priority="1" operator="lessThan">
      <formula>0</formula>
    </cfRule>
  </conditionalFormatting>
  <conditionalFormatting sqref="C1:C3">
    <cfRule type="duplicateValues" dxfId="1" priority="3"/>
    <cfRule type="duplicateValues" dxfId="0" priority="4"/>
  </conditionalFormatting>
  <hyperlinks>
    <hyperlink ref="S122" r:id="rId1" display="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"/>
    <hyperlink ref="S123" r:id="rId2"/>
    <hyperlink ref="S124" r:id="rId3"/>
    <hyperlink ref="S125" r:id="rId4"/>
    <hyperlink ref="S133" r:id="rId5"/>
    <hyperlink ref="S134" r:id="rId6"/>
    <hyperlink ref="S135" r:id="rId7"/>
    <hyperlink ref="S117" r:id="rId8"/>
    <hyperlink ref="S126" r:id="rId9"/>
  </hyperlinks>
  <pageMargins left="0.7" right="0.7" top="0.75" bottom="0.75" header="0.3" footer="0.3"/>
  <pageSetup paperSize="9" orientation="portrait" horizontalDpi="300" verticalDpi="30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8" workbookViewId="0">
      <selection activeCell="A37" sqref="A37:XFD39"/>
    </sheetView>
  </sheetViews>
  <sheetFormatPr defaultRowHeight="15" x14ac:dyDescent="0.25"/>
  <cols>
    <col min="2" max="2" width="18.7109375" customWidth="1"/>
    <col min="3" max="3" width="18.5703125" customWidth="1"/>
    <col min="4" max="4" width="23" customWidth="1"/>
    <col min="5" max="5" width="52.140625" customWidth="1"/>
    <col min="6" max="6" width="19.85546875" customWidth="1"/>
    <col min="7" max="7" width="16.42578125" customWidth="1"/>
    <col min="8" max="8" width="14.42578125" customWidth="1"/>
    <col min="11" max="11" width="44.28515625" customWidth="1"/>
  </cols>
  <sheetData>
    <row r="1" spans="1:11" x14ac:dyDescent="0.25">
      <c r="A1" s="7"/>
      <c r="B1" s="7"/>
      <c r="C1" s="7"/>
      <c r="D1" s="7"/>
      <c r="E1" s="118" t="s">
        <v>0</v>
      </c>
      <c r="F1" s="118"/>
      <c r="G1" s="118"/>
      <c r="H1" s="118"/>
      <c r="I1" s="118"/>
      <c r="J1" s="118"/>
    </row>
    <row r="2" spans="1:11" x14ac:dyDescent="0.25">
      <c r="A2" s="119"/>
      <c r="B2" s="119"/>
      <c r="C2" s="119"/>
      <c r="D2" s="119"/>
      <c r="E2" s="118"/>
      <c r="F2" s="118"/>
      <c r="G2" s="118"/>
      <c r="H2" s="118"/>
      <c r="I2" s="118"/>
      <c r="J2" s="118"/>
    </row>
    <row r="3" spans="1:11" x14ac:dyDescent="0.25">
      <c r="A3" s="119"/>
      <c r="B3" s="119"/>
      <c r="C3" s="119"/>
      <c r="D3" s="119"/>
      <c r="E3" s="120" t="s">
        <v>2</v>
      </c>
      <c r="F3" s="120"/>
      <c r="G3" s="120"/>
      <c r="H3" s="120"/>
      <c r="I3" s="120"/>
      <c r="J3" s="120"/>
    </row>
    <row r="4" spans="1:11" x14ac:dyDescent="0.25">
      <c r="A4" s="119"/>
      <c r="B4" s="119"/>
      <c r="C4" s="119"/>
      <c r="D4" s="119"/>
      <c r="E4" s="120" t="s">
        <v>3</v>
      </c>
      <c r="F4" s="120"/>
      <c r="G4" s="120"/>
      <c r="H4" s="120"/>
      <c r="I4" s="120"/>
      <c r="J4" s="120"/>
    </row>
    <row r="5" spans="1:11" x14ac:dyDescent="0.25">
      <c r="A5" s="119"/>
      <c r="B5" s="119"/>
      <c r="C5" s="119"/>
      <c r="D5" s="119"/>
      <c r="E5" s="120" t="s">
        <v>5</v>
      </c>
      <c r="F5" s="120"/>
      <c r="G5" s="120"/>
      <c r="H5" s="120"/>
      <c r="I5" s="120"/>
      <c r="J5" s="120"/>
    </row>
    <row r="6" spans="1:11" x14ac:dyDescent="0.25">
      <c r="A6" s="119"/>
      <c r="B6" s="119"/>
      <c r="C6" s="119"/>
      <c r="D6" s="119"/>
      <c r="E6" s="120" t="s">
        <v>6</v>
      </c>
      <c r="F6" s="120"/>
      <c r="G6" s="120"/>
      <c r="H6" s="120"/>
      <c r="I6" s="120"/>
      <c r="J6" s="120"/>
    </row>
    <row r="7" spans="1:11" ht="15.75" x14ac:dyDescent="0.25">
      <c r="A7" s="108" t="s">
        <v>443</v>
      </c>
      <c r="B7" s="108"/>
      <c r="C7" s="108"/>
      <c r="D7" s="108"/>
      <c r="E7" s="108"/>
      <c r="F7" s="108"/>
      <c r="G7" s="108"/>
      <c r="H7" s="108"/>
      <c r="I7" s="108"/>
      <c r="J7" s="108"/>
    </row>
    <row r="8" spans="1:11" x14ac:dyDescent="0.25">
      <c r="A8" s="109">
        <f ca="1">TODAY()</f>
        <v>44217</v>
      </c>
      <c r="B8" s="110"/>
      <c r="C8" s="110"/>
      <c r="D8" s="110"/>
      <c r="E8" s="110"/>
      <c r="F8" s="110"/>
      <c r="G8" s="110"/>
      <c r="H8" s="110"/>
      <c r="I8" s="110"/>
      <c r="J8" s="110"/>
    </row>
    <row r="9" spans="1:11" x14ac:dyDescent="0.25">
      <c r="A9" s="111" t="s">
        <v>444</v>
      </c>
      <c r="B9" s="112"/>
      <c r="C9" s="112"/>
      <c r="D9" s="113"/>
      <c r="E9" s="114">
        <v>1500</v>
      </c>
      <c r="F9" s="115"/>
      <c r="G9" s="115"/>
      <c r="H9" s="115"/>
      <c r="I9" s="115"/>
      <c r="J9" s="116"/>
    </row>
    <row r="10" spans="1:11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</row>
    <row r="11" spans="1:11" x14ac:dyDescent="0.25">
      <c r="A11" s="1" t="s">
        <v>8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445</v>
      </c>
      <c r="G11" s="1" t="s">
        <v>446</v>
      </c>
      <c r="H11" s="1" t="s">
        <v>447</v>
      </c>
      <c r="I11" s="1" t="s">
        <v>448</v>
      </c>
      <c r="J11" s="1" t="s">
        <v>14</v>
      </c>
      <c r="K11" s="1" t="s">
        <v>449</v>
      </c>
    </row>
    <row r="12" spans="1:11" x14ac:dyDescent="0.25">
      <c r="A12" s="3">
        <v>1</v>
      </c>
      <c r="B12" s="2" t="s">
        <v>25</v>
      </c>
      <c r="C12" s="2" t="s">
        <v>26</v>
      </c>
      <c r="D12" s="2" t="s">
        <v>27</v>
      </c>
      <c r="E12" s="2" t="s">
        <v>28</v>
      </c>
      <c r="F12" s="2" t="s">
        <v>450</v>
      </c>
      <c r="G12" s="2" t="s">
        <v>451</v>
      </c>
      <c r="H12" s="2">
        <v>4</v>
      </c>
      <c r="I12" s="2">
        <f>H12*1500</f>
        <v>6000</v>
      </c>
      <c r="J12" s="3" t="s">
        <v>29</v>
      </c>
      <c r="K12" s="2" t="s">
        <v>452</v>
      </c>
    </row>
    <row r="13" spans="1:11" x14ac:dyDescent="0.25">
      <c r="A13" s="3">
        <v>2</v>
      </c>
      <c r="B13" s="2" t="s">
        <v>30</v>
      </c>
      <c r="C13" s="2" t="s">
        <v>31</v>
      </c>
      <c r="D13" s="2" t="s">
        <v>32</v>
      </c>
      <c r="E13" s="2" t="s">
        <v>33</v>
      </c>
      <c r="F13" s="2" t="s">
        <v>450</v>
      </c>
      <c r="G13" s="2" t="s">
        <v>451</v>
      </c>
      <c r="H13" s="2">
        <v>1</v>
      </c>
      <c r="I13" s="2">
        <f t="shared" ref="I13:I65" si="0">H13*1500</f>
        <v>1500</v>
      </c>
      <c r="J13" s="3" t="s">
        <v>29</v>
      </c>
      <c r="K13" s="2" t="s">
        <v>453</v>
      </c>
    </row>
    <row r="14" spans="1:11" x14ac:dyDescent="0.25">
      <c r="A14" s="3">
        <v>3</v>
      </c>
      <c r="B14" s="2" t="s">
        <v>34</v>
      </c>
      <c r="C14" s="2" t="s">
        <v>35</v>
      </c>
      <c r="D14" s="2" t="s">
        <v>36</v>
      </c>
      <c r="E14" s="2" t="s">
        <v>37</v>
      </c>
      <c r="F14" s="2" t="s">
        <v>450</v>
      </c>
      <c r="G14" s="2" t="s">
        <v>451</v>
      </c>
      <c r="H14" s="2">
        <v>1</v>
      </c>
      <c r="I14" s="2">
        <f t="shared" si="0"/>
        <v>1500</v>
      </c>
      <c r="J14" s="3" t="s">
        <v>29</v>
      </c>
      <c r="K14" s="2" t="s">
        <v>454</v>
      </c>
    </row>
    <row r="15" spans="1:11" x14ac:dyDescent="0.25">
      <c r="A15" s="3">
        <v>4</v>
      </c>
      <c r="B15" s="2" t="s">
        <v>38</v>
      </c>
      <c r="C15" s="2" t="s">
        <v>39</v>
      </c>
      <c r="D15" s="2" t="s">
        <v>40</v>
      </c>
      <c r="E15" s="2" t="s">
        <v>41</v>
      </c>
      <c r="F15" s="2" t="s">
        <v>450</v>
      </c>
      <c r="G15" s="2" t="s">
        <v>455</v>
      </c>
      <c r="H15" s="2">
        <v>1</v>
      </c>
      <c r="I15" s="2">
        <f t="shared" si="0"/>
        <v>1500</v>
      </c>
      <c r="J15" s="3" t="s">
        <v>29</v>
      </c>
      <c r="K15" s="2" t="s">
        <v>456</v>
      </c>
    </row>
    <row r="16" spans="1:11" x14ac:dyDescent="0.25">
      <c r="A16" s="3">
        <v>5</v>
      </c>
      <c r="B16" s="2" t="s">
        <v>42</v>
      </c>
      <c r="C16" s="2" t="s">
        <v>43</v>
      </c>
      <c r="D16" s="2" t="s">
        <v>44</v>
      </c>
      <c r="E16" s="2" t="s">
        <v>45</v>
      </c>
      <c r="F16" s="2" t="s">
        <v>450</v>
      </c>
      <c r="G16" s="2" t="s">
        <v>451</v>
      </c>
      <c r="H16" s="2">
        <v>24</v>
      </c>
      <c r="I16" s="2">
        <f t="shared" si="0"/>
        <v>36000</v>
      </c>
      <c r="J16" s="3" t="s">
        <v>29</v>
      </c>
      <c r="K16" s="2" t="s">
        <v>457</v>
      </c>
    </row>
    <row r="17" spans="1:11" x14ac:dyDescent="0.25">
      <c r="A17" s="3">
        <v>6</v>
      </c>
      <c r="B17" s="2" t="s">
        <v>46</v>
      </c>
      <c r="C17" s="2" t="s">
        <v>47</v>
      </c>
      <c r="D17" s="2" t="s">
        <v>48</v>
      </c>
      <c r="E17" s="2" t="s">
        <v>49</v>
      </c>
      <c r="F17" s="2" t="s">
        <v>450</v>
      </c>
      <c r="G17" s="2" t="s">
        <v>451</v>
      </c>
      <c r="H17" s="2">
        <v>1</v>
      </c>
      <c r="I17" s="2">
        <f t="shared" si="0"/>
        <v>1500</v>
      </c>
      <c r="J17" s="3" t="s">
        <v>29</v>
      </c>
      <c r="K17" s="2" t="s">
        <v>458</v>
      </c>
    </row>
    <row r="18" spans="1:11" x14ac:dyDescent="0.25">
      <c r="A18" s="3">
        <v>7</v>
      </c>
      <c r="B18" s="2" t="s">
        <v>50</v>
      </c>
      <c r="C18" s="2" t="s">
        <v>51</v>
      </c>
      <c r="D18" s="2" t="s">
        <v>52</v>
      </c>
      <c r="E18" s="2" t="s">
        <v>53</v>
      </c>
      <c r="F18" s="2" t="s">
        <v>450</v>
      </c>
      <c r="G18" s="2" t="s">
        <v>459</v>
      </c>
      <c r="H18" s="2">
        <v>3</v>
      </c>
      <c r="I18" s="2">
        <f t="shared" si="0"/>
        <v>4500</v>
      </c>
      <c r="J18" s="3" t="s">
        <v>29</v>
      </c>
      <c r="K18" s="2" t="s">
        <v>460</v>
      </c>
    </row>
    <row r="19" spans="1:11" x14ac:dyDescent="0.25">
      <c r="A19" s="3">
        <v>8</v>
      </c>
      <c r="B19" s="2" t="s">
        <v>54</v>
      </c>
      <c r="C19" s="2" t="s">
        <v>55</v>
      </c>
      <c r="D19" s="2" t="s">
        <v>56</v>
      </c>
      <c r="E19" s="2" t="s">
        <v>57</v>
      </c>
      <c r="F19" s="2" t="s">
        <v>461</v>
      </c>
      <c r="G19" s="2" t="s">
        <v>462</v>
      </c>
      <c r="H19" s="2">
        <v>1</v>
      </c>
      <c r="I19" s="2">
        <f t="shared" si="0"/>
        <v>1500</v>
      </c>
      <c r="J19" s="3" t="s">
        <v>29</v>
      </c>
      <c r="K19" s="2" t="s">
        <v>463</v>
      </c>
    </row>
    <row r="20" spans="1:11" x14ac:dyDescent="0.25">
      <c r="A20" s="3">
        <v>9</v>
      </c>
      <c r="B20" s="2" t="s">
        <v>58</v>
      </c>
      <c r="C20" s="2" t="s">
        <v>59</v>
      </c>
      <c r="D20" s="2" t="s">
        <v>60</v>
      </c>
      <c r="E20" s="2" t="s">
        <v>61</v>
      </c>
      <c r="F20" s="2" t="s">
        <v>464</v>
      </c>
      <c r="G20" s="2" t="s">
        <v>465</v>
      </c>
      <c r="H20" s="2">
        <v>1</v>
      </c>
      <c r="I20" s="2">
        <f t="shared" si="0"/>
        <v>1500</v>
      </c>
      <c r="J20" s="3" t="s">
        <v>29</v>
      </c>
      <c r="K20" s="2" t="s">
        <v>466</v>
      </c>
    </row>
    <row r="21" spans="1:11" x14ac:dyDescent="0.25">
      <c r="A21" s="3">
        <v>10</v>
      </c>
      <c r="B21" s="2" t="s">
        <v>62</v>
      </c>
      <c r="C21" s="2" t="s">
        <v>63</v>
      </c>
      <c r="D21" s="2" t="s">
        <v>64</v>
      </c>
      <c r="E21" s="2" t="s">
        <v>65</v>
      </c>
      <c r="F21" s="2" t="s">
        <v>464</v>
      </c>
      <c r="G21" s="2" t="s">
        <v>465</v>
      </c>
      <c r="H21" s="2">
        <v>3</v>
      </c>
      <c r="I21" s="2">
        <f t="shared" si="0"/>
        <v>4500</v>
      </c>
      <c r="J21" s="3" t="s">
        <v>29</v>
      </c>
      <c r="K21" s="2" t="s">
        <v>467</v>
      </c>
    </row>
    <row r="22" spans="1:11" x14ac:dyDescent="0.25">
      <c r="A22" s="3">
        <v>11</v>
      </c>
      <c r="B22" s="2" t="s">
        <v>66</v>
      </c>
      <c r="C22" s="2" t="s">
        <v>67</v>
      </c>
      <c r="D22" s="2" t="s">
        <v>68</v>
      </c>
      <c r="E22" s="2" t="s">
        <v>69</v>
      </c>
      <c r="F22" s="2" t="s">
        <v>468</v>
      </c>
      <c r="G22" s="2" t="s">
        <v>469</v>
      </c>
      <c r="H22" s="2">
        <v>4</v>
      </c>
      <c r="I22" s="2">
        <f t="shared" si="0"/>
        <v>6000</v>
      </c>
      <c r="J22" s="3" t="s">
        <v>29</v>
      </c>
      <c r="K22" s="2" t="s">
        <v>470</v>
      </c>
    </row>
    <row r="23" spans="1:11" x14ac:dyDescent="0.25">
      <c r="A23" s="3">
        <v>12</v>
      </c>
      <c r="B23" s="2" t="s">
        <v>70</v>
      </c>
      <c r="C23" s="2" t="s">
        <v>71</v>
      </c>
      <c r="D23" s="2" t="s">
        <v>71</v>
      </c>
      <c r="E23" s="2" t="s">
        <v>72</v>
      </c>
      <c r="F23" s="2" t="s">
        <v>471</v>
      </c>
      <c r="G23" s="2" t="s">
        <v>472</v>
      </c>
      <c r="H23" s="2">
        <v>1</v>
      </c>
      <c r="I23" s="2">
        <f t="shared" si="0"/>
        <v>1500</v>
      </c>
      <c r="J23" s="3" t="s">
        <v>29</v>
      </c>
      <c r="K23" s="2" t="s">
        <v>473</v>
      </c>
    </row>
    <row r="24" spans="1:11" x14ac:dyDescent="0.25">
      <c r="A24" s="3">
        <v>13</v>
      </c>
      <c r="B24" s="2" t="s">
        <v>73</v>
      </c>
      <c r="C24" s="2" t="s">
        <v>74</v>
      </c>
      <c r="D24" s="2" t="s">
        <v>75</v>
      </c>
      <c r="E24" s="2" t="s">
        <v>76</v>
      </c>
      <c r="F24" s="2" t="s">
        <v>474</v>
      </c>
      <c r="G24" s="2" t="s">
        <v>475</v>
      </c>
      <c r="H24" s="2">
        <v>1</v>
      </c>
      <c r="I24" s="2">
        <f t="shared" si="0"/>
        <v>1500</v>
      </c>
      <c r="J24" s="3" t="s">
        <v>29</v>
      </c>
      <c r="K24" s="2" t="s">
        <v>476</v>
      </c>
    </row>
    <row r="25" spans="1:11" x14ac:dyDescent="0.25">
      <c r="A25" s="3">
        <v>14</v>
      </c>
      <c r="B25" s="2" t="s">
        <v>77</v>
      </c>
      <c r="C25" s="2" t="s">
        <v>78</v>
      </c>
      <c r="D25" s="2" t="s">
        <v>78</v>
      </c>
      <c r="E25" s="2" t="s">
        <v>79</v>
      </c>
      <c r="F25" s="2" t="s">
        <v>477</v>
      </c>
      <c r="G25" s="2" t="s">
        <v>478</v>
      </c>
      <c r="H25" s="2">
        <v>2</v>
      </c>
      <c r="I25" s="2">
        <f t="shared" si="0"/>
        <v>3000</v>
      </c>
      <c r="J25" s="3" t="s">
        <v>29</v>
      </c>
      <c r="K25" s="2" t="s">
        <v>479</v>
      </c>
    </row>
    <row r="26" spans="1:11" x14ac:dyDescent="0.25">
      <c r="A26" s="3">
        <v>15</v>
      </c>
      <c r="B26" s="2" t="s">
        <v>80</v>
      </c>
      <c r="C26" s="2" t="s">
        <v>81</v>
      </c>
      <c r="D26" s="2" t="s">
        <v>82</v>
      </c>
      <c r="E26" s="2" t="s">
        <v>83</v>
      </c>
      <c r="F26" s="2" t="s">
        <v>480</v>
      </c>
      <c r="G26" s="2" t="s">
        <v>481</v>
      </c>
      <c r="H26" s="2">
        <v>1</v>
      </c>
      <c r="I26" s="2">
        <f t="shared" si="0"/>
        <v>1500</v>
      </c>
      <c r="J26" s="3" t="s">
        <v>29</v>
      </c>
      <c r="K26" s="2" t="s">
        <v>482</v>
      </c>
    </row>
    <row r="27" spans="1:11" x14ac:dyDescent="0.25">
      <c r="A27" s="3">
        <v>16</v>
      </c>
      <c r="B27" s="2" t="s">
        <v>84</v>
      </c>
      <c r="C27" s="2" t="s">
        <v>85</v>
      </c>
      <c r="D27" s="2" t="s">
        <v>86</v>
      </c>
      <c r="E27" s="2" t="s">
        <v>87</v>
      </c>
      <c r="F27" s="2" t="s">
        <v>483</v>
      </c>
      <c r="G27" s="2" t="s">
        <v>481</v>
      </c>
      <c r="H27" s="2">
        <v>1</v>
      </c>
      <c r="I27" s="2">
        <f t="shared" si="0"/>
        <v>1500</v>
      </c>
      <c r="J27" s="3" t="s">
        <v>29</v>
      </c>
      <c r="K27" s="2" t="s">
        <v>484</v>
      </c>
    </row>
    <row r="28" spans="1:11" x14ac:dyDescent="0.25">
      <c r="A28" s="3">
        <v>17</v>
      </c>
      <c r="B28" s="2" t="s">
        <v>88</v>
      </c>
      <c r="C28" s="2" t="s">
        <v>89</v>
      </c>
      <c r="D28" s="2" t="s">
        <v>90</v>
      </c>
      <c r="E28" s="2" t="s">
        <v>91</v>
      </c>
      <c r="F28" s="2" t="s">
        <v>485</v>
      </c>
      <c r="G28" s="2" t="s">
        <v>486</v>
      </c>
      <c r="H28" s="2">
        <v>1</v>
      </c>
      <c r="I28" s="2">
        <f t="shared" si="0"/>
        <v>1500</v>
      </c>
      <c r="J28" s="3" t="s">
        <v>29</v>
      </c>
      <c r="K28" s="2" t="s">
        <v>487</v>
      </c>
    </row>
    <row r="29" spans="1:11" x14ac:dyDescent="0.25">
      <c r="A29" s="3">
        <v>18</v>
      </c>
      <c r="B29" s="2" t="s">
        <v>92</v>
      </c>
      <c r="C29" s="2" t="s">
        <v>93</v>
      </c>
      <c r="D29" s="2" t="s">
        <v>94</v>
      </c>
      <c r="E29" s="2" t="s">
        <v>95</v>
      </c>
      <c r="F29" s="2" t="s">
        <v>488</v>
      </c>
      <c r="G29" s="2" t="s">
        <v>459</v>
      </c>
      <c r="H29" s="2">
        <v>2</v>
      </c>
      <c r="I29" s="2">
        <f t="shared" si="0"/>
        <v>3000</v>
      </c>
      <c r="J29" s="3" t="s">
        <v>29</v>
      </c>
      <c r="K29" s="2" t="s">
        <v>489</v>
      </c>
    </row>
    <row r="30" spans="1:11" x14ac:dyDescent="0.25">
      <c r="A30" s="3">
        <v>19</v>
      </c>
      <c r="B30" s="2" t="s">
        <v>96</v>
      </c>
      <c r="C30" s="2" t="s">
        <v>97</v>
      </c>
      <c r="D30" s="2" t="s">
        <v>98</v>
      </c>
      <c r="E30" s="2" t="s">
        <v>99</v>
      </c>
      <c r="F30" s="2" t="s">
        <v>490</v>
      </c>
      <c r="G30" s="2" t="s">
        <v>491</v>
      </c>
      <c r="H30" s="2">
        <v>1</v>
      </c>
      <c r="I30" s="2">
        <f t="shared" si="0"/>
        <v>1500</v>
      </c>
      <c r="J30" s="3" t="s">
        <v>29</v>
      </c>
      <c r="K30" s="2" t="s">
        <v>492</v>
      </c>
    </row>
    <row r="31" spans="1:11" x14ac:dyDescent="0.25">
      <c r="A31" s="3">
        <v>20</v>
      </c>
      <c r="B31" s="2" t="s">
        <v>100</v>
      </c>
      <c r="C31" s="2" t="s">
        <v>101</v>
      </c>
      <c r="D31" s="2" t="s">
        <v>102</v>
      </c>
      <c r="E31" s="2" t="s">
        <v>103</v>
      </c>
      <c r="F31" s="2" t="s">
        <v>488</v>
      </c>
      <c r="G31" s="2" t="s">
        <v>493</v>
      </c>
      <c r="H31" s="2">
        <v>1</v>
      </c>
      <c r="I31" s="2">
        <f t="shared" si="0"/>
        <v>1500</v>
      </c>
      <c r="J31" s="3" t="s">
        <v>29</v>
      </c>
      <c r="K31" s="2" t="s">
        <v>494</v>
      </c>
    </row>
    <row r="32" spans="1:11" x14ac:dyDescent="0.25">
      <c r="A32" s="3">
        <v>21</v>
      </c>
      <c r="B32" s="2" t="s">
        <v>104</v>
      </c>
      <c r="C32" s="2" t="s">
        <v>105</v>
      </c>
      <c r="D32" s="2" t="s">
        <v>106</v>
      </c>
      <c r="E32" s="2" t="s">
        <v>107</v>
      </c>
      <c r="F32" s="2" t="s">
        <v>488</v>
      </c>
      <c r="G32" s="2" t="s">
        <v>493</v>
      </c>
      <c r="H32" s="2">
        <v>1</v>
      </c>
      <c r="I32" s="2">
        <f t="shared" si="0"/>
        <v>1500</v>
      </c>
      <c r="J32" s="3" t="s">
        <v>29</v>
      </c>
      <c r="K32" s="2" t="s">
        <v>495</v>
      </c>
    </row>
    <row r="33" spans="1:11" x14ac:dyDescent="0.25">
      <c r="A33" s="3">
        <v>22</v>
      </c>
      <c r="B33" s="2" t="s">
        <v>108</v>
      </c>
      <c r="C33" s="2" t="s">
        <v>109</v>
      </c>
      <c r="D33" s="2" t="s">
        <v>110</v>
      </c>
      <c r="E33" s="2" t="s">
        <v>111</v>
      </c>
      <c r="F33" s="2" t="s">
        <v>496</v>
      </c>
      <c r="G33" s="2" t="s">
        <v>493</v>
      </c>
      <c r="H33" s="2">
        <v>1</v>
      </c>
      <c r="I33" s="2">
        <f t="shared" si="0"/>
        <v>1500</v>
      </c>
      <c r="J33" s="3" t="s">
        <v>29</v>
      </c>
      <c r="K33" s="2" t="s">
        <v>497</v>
      </c>
    </row>
    <row r="34" spans="1:11" x14ac:dyDescent="0.25">
      <c r="A34" s="3">
        <v>23</v>
      </c>
      <c r="B34" s="2" t="s">
        <v>112</v>
      </c>
      <c r="C34" s="2" t="s">
        <v>109</v>
      </c>
      <c r="D34" s="2" t="s">
        <v>113</v>
      </c>
      <c r="E34" s="2" t="s">
        <v>114</v>
      </c>
      <c r="F34" s="2" t="s">
        <v>498</v>
      </c>
      <c r="G34" s="2" t="s">
        <v>499</v>
      </c>
      <c r="H34" s="2">
        <v>1</v>
      </c>
      <c r="I34" s="2">
        <f t="shared" si="0"/>
        <v>1500</v>
      </c>
      <c r="J34" s="3" t="s">
        <v>29</v>
      </c>
      <c r="K34" s="2" t="s">
        <v>500</v>
      </c>
    </row>
    <row r="35" spans="1:11" x14ac:dyDescent="0.25">
      <c r="A35" s="3">
        <v>24</v>
      </c>
      <c r="B35" s="2" t="s">
        <v>115</v>
      </c>
      <c r="C35" s="2" t="s">
        <v>116</v>
      </c>
      <c r="D35" s="2" t="s">
        <v>117</v>
      </c>
      <c r="E35" s="2" t="s">
        <v>118</v>
      </c>
      <c r="F35" s="2" t="s">
        <v>498</v>
      </c>
      <c r="G35" s="2" t="s">
        <v>499</v>
      </c>
      <c r="H35" s="2">
        <v>1</v>
      </c>
      <c r="I35" s="2">
        <f t="shared" si="0"/>
        <v>1500</v>
      </c>
      <c r="J35" s="3" t="s">
        <v>29</v>
      </c>
      <c r="K35" s="2" t="s">
        <v>501</v>
      </c>
    </row>
    <row r="36" spans="1:11" x14ac:dyDescent="0.25">
      <c r="A36" s="3">
        <v>25</v>
      </c>
      <c r="B36" s="2" t="s">
        <v>119</v>
      </c>
      <c r="C36" s="2" t="s">
        <v>120</v>
      </c>
      <c r="D36" s="2" t="s">
        <v>121</v>
      </c>
      <c r="E36" s="2" t="s">
        <v>122</v>
      </c>
      <c r="F36" s="2" t="s">
        <v>502</v>
      </c>
      <c r="G36" s="2" t="s">
        <v>503</v>
      </c>
      <c r="H36" s="2">
        <v>1</v>
      </c>
      <c r="I36" s="2">
        <f t="shared" si="0"/>
        <v>1500</v>
      </c>
      <c r="J36" s="3" t="s">
        <v>29</v>
      </c>
      <c r="K36" s="2" t="s">
        <v>504</v>
      </c>
    </row>
    <row r="37" spans="1:11" s="11" customFormat="1" ht="17.45" customHeight="1" x14ac:dyDescent="0.25">
      <c r="A37" s="12">
        <v>26</v>
      </c>
      <c r="B37" s="75" t="s">
        <v>279</v>
      </c>
      <c r="C37" s="75" t="s">
        <v>123</v>
      </c>
      <c r="D37" s="75" t="s">
        <v>280</v>
      </c>
      <c r="E37" s="75" t="s">
        <v>124</v>
      </c>
      <c r="F37" s="75" t="s">
        <v>505</v>
      </c>
      <c r="G37" s="75" t="s">
        <v>506</v>
      </c>
      <c r="H37" s="75">
        <v>1</v>
      </c>
      <c r="I37" s="75">
        <f t="shared" si="0"/>
        <v>1500</v>
      </c>
      <c r="J37" s="12" t="s">
        <v>29</v>
      </c>
      <c r="K37" s="75" t="s">
        <v>507</v>
      </c>
    </row>
    <row r="38" spans="1:11" s="11" customFormat="1" x14ac:dyDescent="0.25">
      <c r="A38" s="12">
        <v>27</v>
      </c>
      <c r="B38" s="75" t="s">
        <v>276</v>
      </c>
      <c r="C38" s="75" t="s">
        <v>277</v>
      </c>
      <c r="D38" s="75" t="s">
        <v>277</v>
      </c>
      <c r="E38" s="75" t="s">
        <v>749</v>
      </c>
      <c r="F38" s="75" t="s">
        <v>277</v>
      </c>
      <c r="G38" s="75" t="s">
        <v>750</v>
      </c>
      <c r="H38" s="75">
        <v>1</v>
      </c>
      <c r="I38" s="75">
        <f t="shared" si="0"/>
        <v>1500</v>
      </c>
      <c r="J38" s="12" t="s">
        <v>29</v>
      </c>
      <c r="K38" s="75" t="s">
        <v>508</v>
      </c>
    </row>
    <row r="39" spans="1:11" s="11" customFormat="1" x14ac:dyDescent="0.25">
      <c r="A39" s="12">
        <v>28</v>
      </c>
      <c r="B39" s="75" t="s">
        <v>126</v>
      </c>
      <c r="C39" s="75" t="s">
        <v>127</v>
      </c>
      <c r="D39" s="75" t="s">
        <v>128</v>
      </c>
      <c r="E39" s="75" t="s">
        <v>129</v>
      </c>
      <c r="F39" s="75" t="s">
        <v>509</v>
      </c>
      <c r="G39" s="75" t="s">
        <v>510</v>
      </c>
      <c r="H39" s="75">
        <v>4</v>
      </c>
      <c r="I39" s="75">
        <f t="shared" si="0"/>
        <v>6000</v>
      </c>
      <c r="J39" s="12" t="s">
        <v>29</v>
      </c>
      <c r="K39" s="75" t="s">
        <v>511</v>
      </c>
    </row>
    <row r="40" spans="1:11" x14ac:dyDescent="0.25">
      <c r="A40" s="3">
        <v>29</v>
      </c>
      <c r="B40" s="2" t="s">
        <v>130</v>
      </c>
      <c r="C40" s="2" t="s">
        <v>131</v>
      </c>
      <c r="D40" s="2" t="s">
        <v>132</v>
      </c>
      <c r="E40" s="2" t="s">
        <v>133</v>
      </c>
      <c r="F40" s="2" t="s">
        <v>509</v>
      </c>
      <c r="G40" s="2" t="s">
        <v>512</v>
      </c>
      <c r="H40" s="2">
        <v>5</v>
      </c>
      <c r="I40" s="2">
        <f t="shared" si="0"/>
        <v>7500</v>
      </c>
      <c r="J40" s="3" t="s">
        <v>29</v>
      </c>
      <c r="K40" s="2" t="s">
        <v>513</v>
      </c>
    </row>
    <row r="41" spans="1:11" x14ac:dyDescent="0.25">
      <c r="A41" s="3">
        <v>30</v>
      </c>
      <c r="B41" s="2" t="s">
        <v>134</v>
      </c>
      <c r="C41" s="2" t="s">
        <v>135</v>
      </c>
      <c r="D41" s="2" t="s">
        <v>136</v>
      </c>
      <c r="E41" s="2" t="s">
        <v>137</v>
      </c>
      <c r="F41" s="2" t="s">
        <v>509</v>
      </c>
      <c r="G41" s="2" t="s">
        <v>514</v>
      </c>
      <c r="H41" s="2">
        <v>2</v>
      </c>
      <c r="I41" s="2">
        <f t="shared" si="0"/>
        <v>3000</v>
      </c>
      <c r="J41" s="3" t="s">
        <v>29</v>
      </c>
      <c r="K41" s="2" t="s">
        <v>515</v>
      </c>
    </row>
    <row r="42" spans="1:11" x14ac:dyDescent="0.25">
      <c r="A42" s="3">
        <v>31</v>
      </c>
      <c r="B42" s="2" t="s">
        <v>138</v>
      </c>
      <c r="C42" s="2" t="s">
        <v>139</v>
      </c>
      <c r="D42" s="2" t="s">
        <v>140</v>
      </c>
      <c r="E42" s="2" t="s">
        <v>141</v>
      </c>
      <c r="F42" s="2" t="s">
        <v>516</v>
      </c>
      <c r="G42" s="2" t="s">
        <v>451</v>
      </c>
      <c r="H42" s="2">
        <v>3</v>
      </c>
      <c r="I42" s="2">
        <f t="shared" si="0"/>
        <v>4500</v>
      </c>
      <c r="J42" s="3" t="s">
        <v>29</v>
      </c>
      <c r="K42" s="2" t="s">
        <v>517</v>
      </c>
    </row>
    <row r="43" spans="1:11" x14ac:dyDescent="0.25">
      <c r="A43" s="3">
        <v>32</v>
      </c>
      <c r="B43" s="2" t="s">
        <v>142</v>
      </c>
      <c r="C43" s="2" t="s">
        <v>143</v>
      </c>
      <c r="D43" s="2" t="s">
        <v>144</v>
      </c>
      <c r="E43" s="2" t="s">
        <v>145</v>
      </c>
      <c r="F43" s="2" t="s">
        <v>516</v>
      </c>
      <c r="G43" s="2" t="s">
        <v>451</v>
      </c>
      <c r="H43" s="2">
        <v>1</v>
      </c>
      <c r="I43" s="2">
        <f t="shared" si="0"/>
        <v>1500</v>
      </c>
      <c r="J43" s="3" t="s">
        <v>29</v>
      </c>
      <c r="K43" s="2" t="s">
        <v>518</v>
      </c>
    </row>
    <row r="44" spans="1:11" x14ac:dyDescent="0.25">
      <c r="A44" s="3">
        <v>33</v>
      </c>
      <c r="B44" s="2" t="s">
        <v>146</v>
      </c>
      <c r="C44" s="2" t="s">
        <v>147</v>
      </c>
      <c r="D44" s="2" t="s">
        <v>148</v>
      </c>
      <c r="E44" s="2" t="s">
        <v>149</v>
      </c>
      <c r="F44" s="2" t="s">
        <v>516</v>
      </c>
      <c r="G44" s="2" t="s">
        <v>451</v>
      </c>
      <c r="H44" s="2">
        <v>7</v>
      </c>
      <c r="I44" s="2">
        <f t="shared" si="0"/>
        <v>10500</v>
      </c>
      <c r="J44" s="3" t="s">
        <v>29</v>
      </c>
      <c r="K44" s="2" t="s">
        <v>519</v>
      </c>
    </row>
    <row r="45" spans="1:11" x14ac:dyDescent="0.25">
      <c r="A45" s="3">
        <v>34</v>
      </c>
      <c r="B45" s="2" t="s">
        <v>150</v>
      </c>
      <c r="C45" s="2" t="s">
        <v>151</v>
      </c>
      <c r="D45" s="2" t="s">
        <v>152</v>
      </c>
      <c r="E45" s="2" t="s">
        <v>153</v>
      </c>
      <c r="F45" s="2" t="s">
        <v>516</v>
      </c>
      <c r="G45" s="2" t="s">
        <v>451</v>
      </c>
      <c r="H45" s="2">
        <v>7</v>
      </c>
      <c r="I45" s="2">
        <f t="shared" si="0"/>
        <v>10500</v>
      </c>
      <c r="J45" s="3" t="s">
        <v>29</v>
      </c>
      <c r="K45" s="2" t="s">
        <v>520</v>
      </c>
    </row>
    <row r="46" spans="1:11" x14ac:dyDescent="0.25">
      <c r="A46" s="3">
        <v>35</v>
      </c>
      <c r="B46" s="2" t="s">
        <v>154</v>
      </c>
      <c r="C46" s="2" t="s">
        <v>155</v>
      </c>
      <c r="D46" s="2" t="s">
        <v>156</v>
      </c>
      <c r="E46" s="2" t="s">
        <v>157</v>
      </c>
      <c r="F46" s="2" t="s">
        <v>516</v>
      </c>
      <c r="G46" s="2" t="s">
        <v>451</v>
      </c>
      <c r="H46" s="2">
        <v>2</v>
      </c>
      <c r="I46" s="2">
        <f t="shared" si="0"/>
        <v>3000</v>
      </c>
      <c r="J46" s="3" t="s">
        <v>29</v>
      </c>
      <c r="K46" s="2" t="s">
        <v>521</v>
      </c>
    </row>
    <row r="47" spans="1:11" x14ac:dyDescent="0.25">
      <c r="A47" s="3">
        <v>36</v>
      </c>
      <c r="B47" s="2" t="s">
        <v>158</v>
      </c>
      <c r="C47" s="2" t="s">
        <v>159</v>
      </c>
      <c r="D47" s="2" t="s">
        <v>160</v>
      </c>
      <c r="E47" s="2" t="s">
        <v>161</v>
      </c>
      <c r="F47" s="2" t="s">
        <v>516</v>
      </c>
      <c r="G47" s="2" t="s">
        <v>451</v>
      </c>
      <c r="H47" s="2">
        <v>14</v>
      </c>
      <c r="I47" s="2">
        <f t="shared" si="0"/>
        <v>21000</v>
      </c>
      <c r="J47" s="3" t="s">
        <v>29</v>
      </c>
      <c r="K47" s="2" t="s">
        <v>522</v>
      </c>
    </row>
    <row r="48" spans="1:11" x14ac:dyDescent="0.25">
      <c r="A48" s="3">
        <v>37</v>
      </c>
      <c r="B48" s="2" t="s">
        <v>162</v>
      </c>
      <c r="C48" s="2" t="s">
        <v>163</v>
      </c>
      <c r="D48" s="2" t="s">
        <v>164</v>
      </c>
      <c r="E48" s="2" t="s">
        <v>165</v>
      </c>
      <c r="F48" s="2" t="s">
        <v>516</v>
      </c>
      <c r="G48" s="2" t="s">
        <v>451</v>
      </c>
      <c r="H48" s="2">
        <v>4</v>
      </c>
      <c r="I48" s="2">
        <f t="shared" si="0"/>
        <v>6000</v>
      </c>
      <c r="J48" s="3" t="s">
        <v>29</v>
      </c>
      <c r="K48" s="2" t="s">
        <v>523</v>
      </c>
    </row>
    <row r="49" spans="1:11" x14ac:dyDescent="0.25">
      <c r="A49" s="3">
        <v>38</v>
      </c>
      <c r="B49" s="2" t="s">
        <v>166</v>
      </c>
      <c r="C49" s="2" t="s">
        <v>167</v>
      </c>
      <c r="D49" s="2" t="s">
        <v>168</v>
      </c>
      <c r="E49" s="2" t="s">
        <v>168</v>
      </c>
      <c r="F49" s="2" t="s">
        <v>516</v>
      </c>
      <c r="G49" s="2" t="s">
        <v>451</v>
      </c>
      <c r="H49" s="2">
        <v>1</v>
      </c>
      <c r="I49" s="2">
        <f t="shared" si="0"/>
        <v>1500</v>
      </c>
      <c r="J49" s="3" t="s">
        <v>29</v>
      </c>
      <c r="K49" s="2" t="s">
        <v>524</v>
      </c>
    </row>
    <row r="50" spans="1:11" x14ac:dyDescent="0.25">
      <c r="A50" s="3">
        <v>39</v>
      </c>
      <c r="B50" s="2" t="s">
        <v>169</v>
      </c>
      <c r="C50" s="2" t="s">
        <v>170</v>
      </c>
      <c r="D50" s="2" t="s">
        <v>171</v>
      </c>
      <c r="E50" s="2" t="s">
        <v>172</v>
      </c>
      <c r="F50" s="2" t="s">
        <v>516</v>
      </c>
      <c r="G50" s="2" t="s">
        <v>451</v>
      </c>
      <c r="H50" s="2">
        <v>6</v>
      </c>
      <c r="I50" s="2">
        <f t="shared" si="0"/>
        <v>9000</v>
      </c>
      <c r="J50" s="3" t="s">
        <v>29</v>
      </c>
      <c r="K50" s="2" t="s">
        <v>525</v>
      </c>
    </row>
    <row r="51" spans="1:11" x14ac:dyDescent="0.25">
      <c r="A51" s="3">
        <v>40</v>
      </c>
      <c r="B51" s="2" t="s">
        <v>173</v>
      </c>
      <c r="C51" s="2" t="s">
        <v>174</v>
      </c>
      <c r="D51" s="2" t="s">
        <v>175</v>
      </c>
      <c r="E51" s="2" t="s">
        <v>176</v>
      </c>
      <c r="F51" s="2" t="s">
        <v>526</v>
      </c>
      <c r="G51" s="2" t="s">
        <v>527</v>
      </c>
      <c r="H51" s="2">
        <v>1</v>
      </c>
      <c r="I51" s="2">
        <f t="shared" si="0"/>
        <v>1500</v>
      </c>
      <c r="J51" s="3" t="s">
        <v>29</v>
      </c>
      <c r="K51" s="2" t="s">
        <v>528</v>
      </c>
    </row>
    <row r="52" spans="1:11" x14ac:dyDescent="0.25">
      <c r="A52" s="3">
        <v>41</v>
      </c>
      <c r="B52" s="2" t="s">
        <v>177</v>
      </c>
      <c r="C52" s="2" t="s">
        <v>178</v>
      </c>
      <c r="D52" s="2" t="s">
        <v>179</v>
      </c>
      <c r="E52" s="2" t="s">
        <v>180</v>
      </c>
      <c r="F52" s="2" t="s">
        <v>529</v>
      </c>
      <c r="G52" s="2" t="s">
        <v>530</v>
      </c>
      <c r="H52" s="2">
        <v>1</v>
      </c>
      <c r="I52" s="2">
        <f t="shared" si="0"/>
        <v>1500</v>
      </c>
      <c r="J52" s="3" t="s">
        <v>29</v>
      </c>
      <c r="K52" s="2" t="s">
        <v>531</v>
      </c>
    </row>
    <row r="53" spans="1:11" x14ac:dyDescent="0.25">
      <c r="A53" s="3">
        <v>42</v>
      </c>
      <c r="B53" s="2" t="s">
        <v>181</v>
      </c>
      <c r="C53" s="2" t="s">
        <v>182</v>
      </c>
      <c r="D53" s="2" t="s">
        <v>182</v>
      </c>
      <c r="E53" s="2" t="s">
        <v>183</v>
      </c>
      <c r="F53" s="2" t="s">
        <v>532</v>
      </c>
      <c r="G53" s="2" t="s">
        <v>530</v>
      </c>
      <c r="H53" s="2">
        <v>1</v>
      </c>
      <c r="I53" s="2">
        <f t="shared" si="0"/>
        <v>1500</v>
      </c>
      <c r="J53" s="3" t="s">
        <v>29</v>
      </c>
      <c r="K53" s="2" t="s">
        <v>533</v>
      </c>
    </row>
    <row r="54" spans="1:11" x14ac:dyDescent="0.25">
      <c r="A54" s="3">
        <v>43</v>
      </c>
      <c r="B54" s="2" t="s">
        <v>184</v>
      </c>
      <c r="C54" s="2" t="s">
        <v>185</v>
      </c>
      <c r="D54" s="2" t="s">
        <v>185</v>
      </c>
      <c r="E54" s="2" t="s">
        <v>186</v>
      </c>
      <c r="F54" s="2" t="s">
        <v>534</v>
      </c>
      <c r="G54" s="2" t="s">
        <v>535</v>
      </c>
      <c r="H54" s="2">
        <v>1</v>
      </c>
      <c r="I54" s="2">
        <f t="shared" si="0"/>
        <v>1500</v>
      </c>
      <c r="J54" s="3" t="s">
        <v>29</v>
      </c>
      <c r="K54" s="2" t="s">
        <v>536</v>
      </c>
    </row>
    <row r="55" spans="1:11" x14ac:dyDescent="0.25">
      <c r="A55" s="3">
        <v>44</v>
      </c>
      <c r="B55" s="2" t="s">
        <v>187</v>
      </c>
      <c r="C55" s="2" t="s">
        <v>188</v>
      </c>
      <c r="D55" s="2" t="s">
        <v>188</v>
      </c>
      <c r="E55" s="2" t="s">
        <v>189</v>
      </c>
      <c r="F55" s="2" t="s">
        <v>537</v>
      </c>
      <c r="G55" s="2" t="s">
        <v>535</v>
      </c>
      <c r="H55" s="2">
        <v>1</v>
      </c>
      <c r="I55" s="2">
        <f t="shared" si="0"/>
        <v>1500</v>
      </c>
      <c r="J55" s="3" t="s">
        <v>29</v>
      </c>
      <c r="K55" s="2" t="s">
        <v>538</v>
      </c>
    </row>
    <row r="56" spans="1:11" x14ac:dyDescent="0.25">
      <c r="A56" s="3">
        <v>45</v>
      </c>
      <c r="B56" s="2" t="s">
        <v>190</v>
      </c>
      <c r="C56" s="2" t="s">
        <v>191</v>
      </c>
      <c r="D56" s="2" t="s">
        <v>192</v>
      </c>
      <c r="E56" s="2" t="s">
        <v>193</v>
      </c>
      <c r="F56" s="2" t="s">
        <v>539</v>
      </c>
      <c r="G56" s="2" t="s">
        <v>540</v>
      </c>
      <c r="H56" s="2">
        <v>1</v>
      </c>
      <c r="I56" s="2">
        <f t="shared" si="0"/>
        <v>1500</v>
      </c>
      <c r="J56" s="3" t="s">
        <v>29</v>
      </c>
      <c r="K56" s="2" t="s">
        <v>541</v>
      </c>
    </row>
    <row r="57" spans="1:11" x14ac:dyDescent="0.25">
      <c r="A57" s="3">
        <v>46</v>
      </c>
      <c r="B57" s="2" t="s">
        <v>194</v>
      </c>
      <c r="C57" s="2" t="s">
        <v>195</v>
      </c>
      <c r="D57" s="2" t="s">
        <v>196</v>
      </c>
      <c r="E57" s="2" t="s">
        <v>197</v>
      </c>
      <c r="F57" s="2" t="s">
        <v>542</v>
      </c>
      <c r="G57" s="2" t="s">
        <v>530</v>
      </c>
      <c r="H57" s="2">
        <v>3</v>
      </c>
      <c r="I57" s="2">
        <f t="shared" si="0"/>
        <v>4500</v>
      </c>
      <c r="J57" s="3" t="s">
        <v>29</v>
      </c>
      <c r="K57" s="2" t="s">
        <v>543</v>
      </c>
    </row>
    <row r="58" spans="1:11" x14ac:dyDescent="0.25">
      <c r="A58" s="3">
        <v>47</v>
      </c>
      <c r="B58" s="2" t="s">
        <v>198</v>
      </c>
      <c r="C58" s="2" t="s">
        <v>199</v>
      </c>
      <c r="D58" s="2" t="s">
        <v>200</v>
      </c>
      <c r="E58" s="2" t="s">
        <v>201</v>
      </c>
      <c r="F58" s="2" t="s">
        <v>544</v>
      </c>
      <c r="G58" s="2" t="s">
        <v>545</v>
      </c>
      <c r="H58" s="2">
        <v>1</v>
      </c>
      <c r="I58" s="2">
        <f t="shared" si="0"/>
        <v>1500</v>
      </c>
      <c r="J58" s="3" t="s">
        <v>29</v>
      </c>
      <c r="K58" s="2" t="s">
        <v>546</v>
      </c>
    </row>
    <row r="59" spans="1:11" x14ac:dyDescent="0.25">
      <c r="A59" s="3">
        <v>48</v>
      </c>
      <c r="B59" s="2" t="s">
        <v>202</v>
      </c>
      <c r="C59" s="2" t="s">
        <v>203</v>
      </c>
      <c r="D59" s="2" t="s">
        <v>203</v>
      </c>
      <c r="E59" s="2" t="s">
        <v>204</v>
      </c>
      <c r="F59" s="2" t="s">
        <v>547</v>
      </c>
      <c r="G59" s="2" t="s">
        <v>493</v>
      </c>
      <c r="H59" s="2">
        <v>1</v>
      </c>
      <c r="I59" s="2">
        <f t="shared" si="0"/>
        <v>1500</v>
      </c>
      <c r="J59" s="3" t="s">
        <v>29</v>
      </c>
      <c r="K59" s="2" t="s">
        <v>548</v>
      </c>
    </row>
    <row r="60" spans="1:11" x14ac:dyDescent="0.25">
      <c r="A60" s="4">
        <v>49</v>
      </c>
      <c r="B60" s="5" t="s">
        <v>205</v>
      </c>
      <c r="C60" s="5" t="s">
        <v>206</v>
      </c>
      <c r="D60" s="5" t="s">
        <v>207</v>
      </c>
      <c r="E60" s="5" t="s">
        <v>208</v>
      </c>
      <c r="F60" s="5" t="s">
        <v>549</v>
      </c>
      <c r="G60" s="5" t="s">
        <v>530</v>
      </c>
      <c r="H60" s="5">
        <v>1</v>
      </c>
      <c r="I60" s="2">
        <f t="shared" si="0"/>
        <v>1500</v>
      </c>
      <c r="J60" s="4" t="s">
        <v>29</v>
      </c>
      <c r="K60" s="5" t="s">
        <v>550</v>
      </c>
    </row>
    <row r="61" spans="1:11" x14ac:dyDescent="0.25">
      <c r="A61" s="3">
        <v>50</v>
      </c>
      <c r="B61" s="2" t="s">
        <v>209</v>
      </c>
      <c r="C61" s="2" t="s">
        <v>210</v>
      </c>
      <c r="D61" s="2" t="s">
        <v>210</v>
      </c>
      <c r="E61" s="2" t="s">
        <v>211</v>
      </c>
      <c r="F61" s="2" t="s">
        <v>551</v>
      </c>
      <c r="G61" s="2" t="s">
        <v>552</v>
      </c>
      <c r="H61" s="2">
        <v>1</v>
      </c>
      <c r="I61" s="2">
        <f t="shared" si="0"/>
        <v>1500</v>
      </c>
      <c r="J61" s="3" t="s">
        <v>29</v>
      </c>
      <c r="K61" s="2" t="s">
        <v>553</v>
      </c>
    </row>
    <row r="62" spans="1:11" x14ac:dyDescent="0.25">
      <c r="A62" s="3">
        <v>51</v>
      </c>
      <c r="B62" s="2" t="s">
        <v>212</v>
      </c>
      <c r="C62" s="2" t="s">
        <v>213</v>
      </c>
      <c r="D62" s="2" t="s">
        <v>214</v>
      </c>
      <c r="E62" s="2" t="s">
        <v>215</v>
      </c>
      <c r="F62" s="2" t="s">
        <v>554</v>
      </c>
      <c r="G62" s="2" t="s">
        <v>555</v>
      </c>
      <c r="H62" s="2">
        <v>1</v>
      </c>
      <c r="I62" s="2">
        <f t="shared" si="0"/>
        <v>1500</v>
      </c>
      <c r="J62" s="3" t="s">
        <v>29</v>
      </c>
      <c r="K62" s="2" t="s">
        <v>556</v>
      </c>
    </row>
    <row r="63" spans="1:11" x14ac:dyDescent="0.25">
      <c r="A63" s="3">
        <v>52</v>
      </c>
      <c r="B63" s="2" t="s">
        <v>216</v>
      </c>
      <c r="C63" s="2" t="s">
        <v>217</v>
      </c>
      <c r="D63" s="2" t="s">
        <v>218</v>
      </c>
      <c r="E63" s="2" t="s">
        <v>219</v>
      </c>
      <c r="F63" s="2" t="s">
        <v>557</v>
      </c>
      <c r="G63" s="2" t="s">
        <v>558</v>
      </c>
      <c r="H63" s="2">
        <v>1</v>
      </c>
      <c r="I63" s="2">
        <f t="shared" si="0"/>
        <v>1500</v>
      </c>
      <c r="J63" s="3" t="s">
        <v>29</v>
      </c>
      <c r="K63" s="2" t="s">
        <v>559</v>
      </c>
    </row>
    <row r="64" spans="1:11" x14ac:dyDescent="0.25">
      <c r="A64" s="3">
        <v>53</v>
      </c>
      <c r="B64" s="2" t="s">
        <v>220</v>
      </c>
      <c r="C64" s="2" t="s">
        <v>221</v>
      </c>
      <c r="D64" s="2" t="s">
        <v>222</v>
      </c>
      <c r="E64" s="2" t="s">
        <v>223</v>
      </c>
      <c r="F64" s="2" t="s">
        <v>560</v>
      </c>
      <c r="G64" s="2" t="s">
        <v>561</v>
      </c>
      <c r="H64" s="2">
        <v>1</v>
      </c>
      <c r="I64" s="2">
        <f t="shared" si="0"/>
        <v>1500</v>
      </c>
      <c r="J64" s="3" t="s">
        <v>29</v>
      </c>
      <c r="K64" s="2" t="s">
        <v>562</v>
      </c>
    </row>
    <row r="65" spans="1:11" x14ac:dyDescent="0.25">
      <c r="A65" s="3">
        <v>54</v>
      </c>
      <c r="B65" s="2" t="s">
        <v>224</v>
      </c>
      <c r="C65" s="2" t="s">
        <v>225</v>
      </c>
      <c r="D65" s="2" t="s">
        <v>226</v>
      </c>
      <c r="E65" s="2" t="s">
        <v>227</v>
      </c>
      <c r="F65" s="2" t="s">
        <v>563</v>
      </c>
      <c r="G65" s="2" t="s">
        <v>564</v>
      </c>
      <c r="H65" s="2">
        <v>1</v>
      </c>
      <c r="I65" s="2">
        <f t="shared" si="0"/>
        <v>1500</v>
      </c>
      <c r="J65" s="3" t="s">
        <v>29</v>
      </c>
      <c r="K65" s="2" t="s">
        <v>565</v>
      </c>
    </row>
  </sheetData>
  <autoFilter ref="A11:K65"/>
  <mergeCells count="11">
    <mergeCell ref="E1:J2"/>
    <mergeCell ref="A2:D6"/>
    <mergeCell ref="E3:J3"/>
    <mergeCell ref="E4:J4"/>
    <mergeCell ref="E5:J5"/>
    <mergeCell ref="E6:J6"/>
    <mergeCell ref="A7:J7"/>
    <mergeCell ref="A8:J8"/>
    <mergeCell ref="A9:D9"/>
    <mergeCell ref="E9:J9"/>
    <mergeCell ref="A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pane ySplit="2" topLeftCell="A30" activePane="bottomLeft" state="frozen"/>
      <selection pane="bottomLeft" activeCell="A40" sqref="A40:XFD42"/>
    </sheetView>
  </sheetViews>
  <sheetFormatPr defaultRowHeight="15" x14ac:dyDescent="0.25"/>
  <cols>
    <col min="1" max="1" width="11.28515625" customWidth="1"/>
    <col min="2" max="2" width="29.42578125" customWidth="1"/>
    <col min="3" max="3" width="20" customWidth="1"/>
    <col min="4" max="4" width="21.7109375" customWidth="1"/>
    <col min="5" max="5" width="21.140625" customWidth="1"/>
    <col min="6" max="7" width="16.5703125" customWidth="1"/>
    <col min="8" max="8" width="12.140625" customWidth="1"/>
    <col min="9" max="9" width="14.140625" customWidth="1"/>
    <col min="11" max="11" width="20.7109375" customWidth="1"/>
  </cols>
  <sheetData>
    <row r="1" spans="1:11" s="10" customFormat="1" x14ac:dyDescent="0.25">
      <c r="A1" s="1" t="s">
        <v>8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445</v>
      </c>
      <c r="G1" s="1" t="s">
        <v>446</v>
      </c>
      <c r="H1" s="1" t="s">
        <v>447</v>
      </c>
      <c r="I1" s="1" t="s">
        <v>448</v>
      </c>
      <c r="J1" s="1" t="s">
        <v>14</v>
      </c>
      <c r="K1" s="1" t="s">
        <v>449</v>
      </c>
    </row>
    <row r="2" spans="1:11" x14ac:dyDescent="0.25">
      <c r="A2" s="8"/>
      <c r="B2" s="9"/>
      <c r="C2" s="9"/>
      <c r="D2" s="9"/>
      <c r="E2" s="130" t="s">
        <v>0</v>
      </c>
      <c r="F2" s="130"/>
      <c r="G2" s="130"/>
      <c r="H2" s="130"/>
      <c r="I2" s="130"/>
      <c r="J2" s="130"/>
      <c r="K2" s="131"/>
    </row>
    <row r="3" spans="1:11" x14ac:dyDescent="0.25">
      <c r="A3" s="132"/>
      <c r="B3" s="133"/>
      <c r="C3" s="133"/>
      <c r="D3" s="134"/>
      <c r="E3" s="130"/>
      <c r="F3" s="130"/>
      <c r="G3" s="130"/>
      <c r="H3" s="130"/>
      <c r="I3" s="130"/>
      <c r="J3" s="130"/>
      <c r="K3" s="131"/>
    </row>
    <row r="4" spans="1:11" x14ac:dyDescent="0.25">
      <c r="A4" s="135"/>
      <c r="B4" s="136"/>
      <c r="C4" s="136"/>
      <c r="D4" s="137"/>
      <c r="E4" s="141" t="s">
        <v>566</v>
      </c>
      <c r="F4" s="142"/>
      <c r="G4" s="142"/>
      <c r="H4" s="142"/>
      <c r="I4" s="142"/>
      <c r="J4" s="142"/>
      <c r="K4" s="143"/>
    </row>
    <row r="5" spans="1:11" x14ac:dyDescent="0.25">
      <c r="A5" s="135"/>
      <c r="B5" s="136"/>
      <c r="C5" s="136"/>
      <c r="D5" s="137"/>
      <c r="E5" s="144" t="s">
        <v>3</v>
      </c>
      <c r="F5" s="145"/>
      <c r="G5" s="145"/>
      <c r="H5" s="145"/>
      <c r="I5" s="145"/>
      <c r="J5" s="145"/>
      <c r="K5" s="146"/>
    </row>
    <row r="6" spans="1:11" x14ac:dyDescent="0.25">
      <c r="A6" s="135"/>
      <c r="B6" s="136"/>
      <c r="C6" s="136"/>
      <c r="D6" s="137"/>
      <c r="E6" s="144" t="s">
        <v>5</v>
      </c>
      <c r="F6" s="145"/>
      <c r="G6" s="145"/>
      <c r="H6" s="145"/>
      <c r="I6" s="145"/>
      <c r="J6" s="145"/>
      <c r="K6" s="146"/>
    </row>
    <row r="7" spans="1:11" x14ac:dyDescent="0.25">
      <c r="A7" s="138"/>
      <c r="B7" s="139"/>
      <c r="C7" s="139"/>
      <c r="D7" s="140"/>
      <c r="E7" s="144" t="s">
        <v>6</v>
      </c>
      <c r="F7" s="145"/>
      <c r="G7" s="145"/>
      <c r="H7" s="145"/>
      <c r="I7" s="145"/>
      <c r="J7" s="145"/>
      <c r="K7" s="146"/>
    </row>
    <row r="8" spans="1:11" ht="15.75" x14ac:dyDescent="0.25">
      <c r="A8" s="121" t="s">
        <v>567</v>
      </c>
      <c r="B8" s="122"/>
      <c r="C8" s="122"/>
      <c r="D8" s="122"/>
      <c r="E8" s="122"/>
      <c r="F8" s="122"/>
      <c r="G8" s="122"/>
      <c r="H8" s="122"/>
      <c r="I8" s="122"/>
      <c r="J8" s="122"/>
      <c r="K8" s="123"/>
    </row>
    <row r="9" spans="1:11" x14ac:dyDescent="0.25">
      <c r="A9" s="124">
        <f ca="1">TODAY()</f>
        <v>44217</v>
      </c>
      <c r="B9" s="125"/>
      <c r="C9" s="125"/>
      <c r="D9" s="125"/>
      <c r="E9" s="125"/>
      <c r="F9" s="125"/>
      <c r="G9" s="125"/>
      <c r="H9" s="125"/>
      <c r="I9" s="125"/>
      <c r="J9" s="125"/>
      <c r="K9" s="126"/>
    </row>
    <row r="10" spans="1:11" x14ac:dyDescent="0.25">
      <c r="A10" s="111" t="s">
        <v>444</v>
      </c>
      <c r="B10" s="112"/>
      <c r="C10" s="112"/>
      <c r="D10" s="112"/>
      <c r="E10" s="115">
        <v>70</v>
      </c>
      <c r="F10" s="115"/>
      <c r="G10" s="115"/>
      <c r="H10" s="115"/>
      <c r="I10" s="115"/>
      <c r="J10" s="115"/>
      <c r="K10" s="116"/>
    </row>
    <row r="11" spans="1:11" x14ac:dyDescent="0.25">
      <c r="A11" s="127"/>
      <c r="B11" s="128"/>
      <c r="C11" s="128"/>
      <c r="D11" s="128"/>
      <c r="E11" s="128"/>
      <c r="F11" s="128"/>
      <c r="G11" s="128"/>
      <c r="H11" s="128"/>
      <c r="I11" s="128"/>
      <c r="J11" s="128"/>
      <c r="K11" s="129"/>
    </row>
    <row r="12" spans="1:11" x14ac:dyDescent="0.25">
      <c r="A12" s="1" t="s">
        <v>8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445</v>
      </c>
      <c r="G12" s="1" t="s">
        <v>446</v>
      </c>
      <c r="H12" s="1" t="s">
        <v>447</v>
      </c>
      <c r="I12" s="1" t="s">
        <v>448</v>
      </c>
      <c r="J12" s="1" t="s">
        <v>14</v>
      </c>
      <c r="K12" s="1" t="s">
        <v>449</v>
      </c>
    </row>
    <row r="13" spans="1:11" ht="24.6" customHeight="1" x14ac:dyDescent="0.25">
      <c r="A13" s="16">
        <v>1</v>
      </c>
      <c r="B13" s="16" t="s">
        <v>228</v>
      </c>
      <c r="C13" s="16" t="s">
        <v>229</v>
      </c>
      <c r="D13" s="16" t="s">
        <v>230</v>
      </c>
      <c r="E13" s="16" t="s">
        <v>231</v>
      </c>
      <c r="F13" s="16" t="s">
        <v>450</v>
      </c>
      <c r="G13" s="16" t="s">
        <v>451</v>
      </c>
      <c r="H13" s="16">
        <v>4</v>
      </c>
      <c r="I13" s="16">
        <f>H13*70</f>
        <v>280</v>
      </c>
      <c r="J13" s="17" t="s">
        <v>232</v>
      </c>
      <c r="K13" s="16" t="s">
        <v>568</v>
      </c>
    </row>
    <row r="14" spans="1:11" ht="24.6" customHeight="1" x14ac:dyDescent="0.25">
      <c r="A14" s="16">
        <v>2</v>
      </c>
      <c r="B14" s="16" t="s">
        <v>25</v>
      </c>
      <c r="C14" s="16" t="s">
        <v>26</v>
      </c>
      <c r="D14" s="16" t="s">
        <v>27</v>
      </c>
      <c r="E14" s="16" t="s">
        <v>28</v>
      </c>
      <c r="F14" s="16" t="s">
        <v>450</v>
      </c>
      <c r="G14" s="16" t="s">
        <v>451</v>
      </c>
      <c r="H14" s="16">
        <v>1</v>
      </c>
      <c r="I14" s="16">
        <f t="shared" ref="I14:I77" si="0">H14*70</f>
        <v>70</v>
      </c>
      <c r="J14" s="17" t="s">
        <v>232</v>
      </c>
      <c r="K14" s="16" t="s">
        <v>569</v>
      </c>
    </row>
    <row r="15" spans="1:11" ht="24.6" customHeight="1" x14ac:dyDescent="0.25">
      <c r="A15" s="16">
        <v>3</v>
      </c>
      <c r="B15" s="16" t="s">
        <v>30</v>
      </c>
      <c r="C15" s="16" t="s">
        <v>31</v>
      </c>
      <c r="D15" s="16" t="s">
        <v>32</v>
      </c>
      <c r="E15" s="16" t="s">
        <v>33</v>
      </c>
      <c r="F15" s="16" t="s">
        <v>450</v>
      </c>
      <c r="G15" s="16" t="s">
        <v>451</v>
      </c>
      <c r="H15" s="16">
        <v>1</v>
      </c>
      <c r="I15" s="16">
        <f t="shared" si="0"/>
        <v>70</v>
      </c>
      <c r="J15" s="17" t="s">
        <v>232</v>
      </c>
      <c r="K15" s="16" t="s">
        <v>570</v>
      </c>
    </row>
    <row r="16" spans="1:11" ht="24.6" customHeight="1" x14ac:dyDescent="0.25">
      <c r="A16" s="16">
        <v>4</v>
      </c>
      <c r="B16" s="16" t="s">
        <v>42</v>
      </c>
      <c r="C16" s="16" t="s">
        <v>43</v>
      </c>
      <c r="D16" s="16" t="s">
        <v>44</v>
      </c>
      <c r="E16" s="16" t="s">
        <v>45</v>
      </c>
      <c r="F16" s="16" t="s">
        <v>450</v>
      </c>
      <c r="G16" s="16" t="s">
        <v>451</v>
      </c>
      <c r="H16" s="16">
        <v>61</v>
      </c>
      <c r="I16" s="16">
        <f t="shared" si="0"/>
        <v>4270</v>
      </c>
      <c r="J16" s="17" t="s">
        <v>232</v>
      </c>
      <c r="K16" s="16" t="s">
        <v>571</v>
      </c>
    </row>
    <row r="17" spans="1:11" ht="24.6" customHeight="1" x14ac:dyDescent="0.25">
      <c r="A17" s="16">
        <v>5</v>
      </c>
      <c r="B17" s="16" t="s">
        <v>50</v>
      </c>
      <c r="C17" s="16" t="s">
        <v>51</v>
      </c>
      <c r="D17" s="16" t="s">
        <v>52</v>
      </c>
      <c r="E17" s="16" t="s">
        <v>53</v>
      </c>
      <c r="F17" s="16" t="s">
        <v>450</v>
      </c>
      <c r="G17" s="16" t="s">
        <v>459</v>
      </c>
      <c r="H17" s="16">
        <v>4</v>
      </c>
      <c r="I17" s="16">
        <f t="shared" si="0"/>
        <v>280</v>
      </c>
      <c r="J17" s="17" t="s">
        <v>232</v>
      </c>
      <c r="K17" s="16" t="s">
        <v>572</v>
      </c>
    </row>
    <row r="18" spans="1:11" ht="24.6" customHeight="1" x14ac:dyDescent="0.25">
      <c r="A18" s="16">
        <v>6</v>
      </c>
      <c r="B18" s="16" t="s">
        <v>233</v>
      </c>
      <c r="C18" s="16" t="s">
        <v>234</v>
      </c>
      <c r="D18" s="16" t="s">
        <v>235</v>
      </c>
      <c r="E18" s="16" t="s">
        <v>236</v>
      </c>
      <c r="F18" s="16" t="s">
        <v>573</v>
      </c>
      <c r="G18" s="16" t="s">
        <v>503</v>
      </c>
      <c r="H18" s="16">
        <v>16</v>
      </c>
      <c r="I18" s="16">
        <f t="shared" si="0"/>
        <v>1120</v>
      </c>
      <c r="J18" s="17" t="s">
        <v>232</v>
      </c>
      <c r="K18" s="16" t="s">
        <v>574</v>
      </c>
    </row>
    <row r="19" spans="1:11" ht="24.6" customHeight="1" x14ac:dyDescent="0.25">
      <c r="A19" s="16">
        <v>7</v>
      </c>
      <c r="B19" s="16" t="s">
        <v>58</v>
      </c>
      <c r="C19" s="16" t="s">
        <v>59</v>
      </c>
      <c r="D19" s="16" t="s">
        <v>60</v>
      </c>
      <c r="E19" s="16" t="s">
        <v>61</v>
      </c>
      <c r="F19" s="16" t="s">
        <v>464</v>
      </c>
      <c r="G19" s="16" t="s">
        <v>465</v>
      </c>
      <c r="H19" s="16">
        <v>3</v>
      </c>
      <c r="I19" s="16">
        <f t="shared" si="0"/>
        <v>210</v>
      </c>
      <c r="J19" s="17" t="s">
        <v>232</v>
      </c>
      <c r="K19" s="16" t="s">
        <v>575</v>
      </c>
    </row>
    <row r="20" spans="1:11" ht="24.6" customHeight="1" x14ac:dyDescent="0.25">
      <c r="A20" s="16">
        <v>8</v>
      </c>
      <c r="B20" s="16" t="s">
        <v>237</v>
      </c>
      <c r="C20" s="16" t="s">
        <v>238</v>
      </c>
      <c r="D20" s="16" t="s">
        <v>239</v>
      </c>
      <c r="E20" s="16" t="s">
        <v>240</v>
      </c>
      <c r="F20" s="16" t="s">
        <v>576</v>
      </c>
      <c r="G20" s="16" t="s">
        <v>577</v>
      </c>
      <c r="H20" s="16">
        <v>1</v>
      </c>
      <c r="I20" s="16">
        <f t="shared" si="0"/>
        <v>70</v>
      </c>
      <c r="J20" s="17" t="s">
        <v>232</v>
      </c>
      <c r="K20" s="16" t="s">
        <v>454</v>
      </c>
    </row>
    <row r="21" spans="1:11" ht="24.6" customHeight="1" x14ac:dyDescent="0.25">
      <c r="A21" s="16">
        <v>9</v>
      </c>
      <c r="B21" s="16" t="s">
        <v>241</v>
      </c>
      <c r="C21" s="16" t="s">
        <v>242</v>
      </c>
      <c r="D21" s="16" t="s">
        <v>243</v>
      </c>
      <c r="E21" s="16" t="s">
        <v>244</v>
      </c>
      <c r="F21" s="16" t="s">
        <v>578</v>
      </c>
      <c r="G21" s="16" t="s">
        <v>579</v>
      </c>
      <c r="H21" s="16">
        <v>1</v>
      </c>
      <c r="I21" s="16">
        <f t="shared" si="0"/>
        <v>70</v>
      </c>
      <c r="J21" s="17" t="s">
        <v>232</v>
      </c>
      <c r="K21" s="16" t="s">
        <v>580</v>
      </c>
    </row>
    <row r="22" spans="1:11" ht="24.6" customHeight="1" x14ac:dyDescent="0.25">
      <c r="A22" s="16">
        <v>10</v>
      </c>
      <c r="B22" s="16" t="s">
        <v>54</v>
      </c>
      <c r="C22" s="16" t="s">
        <v>55</v>
      </c>
      <c r="D22" s="16" t="s">
        <v>56</v>
      </c>
      <c r="E22" s="16" t="s">
        <v>57</v>
      </c>
      <c r="F22" s="16" t="s">
        <v>461</v>
      </c>
      <c r="G22" s="16" t="s">
        <v>462</v>
      </c>
      <c r="H22" s="16">
        <v>1</v>
      </c>
      <c r="I22" s="16">
        <f t="shared" si="0"/>
        <v>70</v>
      </c>
      <c r="J22" s="17" t="s">
        <v>232</v>
      </c>
      <c r="K22" s="16" t="s">
        <v>581</v>
      </c>
    </row>
    <row r="23" spans="1:11" ht="24.6" customHeight="1" x14ac:dyDescent="0.25">
      <c r="A23" s="16">
        <v>11</v>
      </c>
      <c r="B23" s="16" t="s">
        <v>66</v>
      </c>
      <c r="C23" s="16" t="s">
        <v>67</v>
      </c>
      <c r="D23" s="16" t="s">
        <v>68</v>
      </c>
      <c r="E23" s="16" t="s">
        <v>69</v>
      </c>
      <c r="F23" s="16" t="s">
        <v>468</v>
      </c>
      <c r="G23" s="16" t="s">
        <v>469</v>
      </c>
      <c r="H23" s="16">
        <v>2</v>
      </c>
      <c r="I23" s="16">
        <f t="shared" si="0"/>
        <v>140</v>
      </c>
      <c r="J23" s="17" t="s">
        <v>232</v>
      </c>
      <c r="K23" s="16" t="s">
        <v>582</v>
      </c>
    </row>
    <row r="24" spans="1:11" ht="24.6" customHeight="1" x14ac:dyDescent="0.25">
      <c r="A24" s="16">
        <v>12</v>
      </c>
      <c r="B24" s="16" t="s">
        <v>245</v>
      </c>
      <c r="C24" s="16" t="s">
        <v>246</v>
      </c>
      <c r="D24" s="16" t="s">
        <v>247</v>
      </c>
      <c r="E24" s="16" t="s">
        <v>248</v>
      </c>
      <c r="F24" s="16" t="s">
        <v>471</v>
      </c>
      <c r="G24" s="16" t="s">
        <v>583</v>
      </c>
      <c r="H24" s="16">
        <v>2</v>
      </c>
      <c r="I24" s="16">
        <f t="shared" si="0"/>
        <v>140</v>
      </c>
      <c r="J24" s="17" t="s">
        <v>232</v>
      </c>
      <c r="K24" s="16" t="s">
        <v>584</v>
      </c>
    </row>
    <row r="25" spans="1:11" ht="24.6" customHeight="1" x14ac:dyDescent="0.25">
      <c r="A25" s="16">
        <v>13</v>
      </c>
      <c r="B25" s="16" t="s">
        <v>73</v>
      </c>
      <c r="C25" s="16" t="s">
        <v>74</v>
      </c>
      <c r="D25" s="16" t="s">
        <v>75</v>
      </c>
      <c r="E25" s="16" t="s">
        <v>76</v>
      </c>
      <c r="F25" s="16" t="s">
        <v>474</v>
      </c>
      <c r="G25" s="16" t="s">
        <v>475</v>
      </c>
      <c r="H25" s="16">
        <v>1</v>
      </c>
      <c r="I25" s="16">
        <f t="shared" si="0"/>
        <v>70</v>
      </c>
      <c r="J25" s="17" t="s">
        <v>232</v>
      </c>
      <c r="K25" s="16" t="s">
        <v>476</v>
      </c>
    </row>
    <row r="26" spans="1:11" ht="24.6" customHeight="1" x14ac:dyDescent="0.25">
      <c r="A26" s="16">
        <v>14</v>
      </c>
      <c r="B26" s="16" t="s">
        <v>70</v>
      </c>
      <c r="C26" s="16" t="s">
        <v>71</v>
      </c>
      <c r="D26" s="16" t="s">
        <v>71</v>
      </c>
      <c r="E26" s="16" t="s">
        <v>72</v>
      </c>
      <c r="F26" s="16" t="s">
        <v>471</v>
      </c>
      <c r="G26" s="16" t="s">
        <v>472</v>
      </c>
      <c r="H26" s="16">
        <v>1</v>
      </c>
      <c r="I26" s="16">
        <f t="shared" si="0"/>
        <v>70</v>
      </c>
      <c r="J26" s="17" t="s">
        <v>232</v>
      </c>
      <c r="K26" s="16" t="s">
        <v>585</v>
      </c>
    </row>
    <row r="27" spans="1:11" ht="24.6" customHeight="1" x14ac:dyDescent="0.25">
      <c r="A27" s="16">
        <v>15</v>
      </c>
      <c r="B27" s="16" t="s">
        <v>77</v>
      </c>
      <c r="C27" s="16" t="s">
        <v>249</v>
      </c>
      <c r="D27" s="16" t="s">
        <v>78</v>
      </c>
      <c r="E27" s="16" t="s">
        <v>79</v>
      </c>
      <c r="F27" s="16" t="s">
        <v>477</v>
      </c>
      <c r="G27" s="16" t="s">
        <v>478</v>
      </c>
      <c r="H27" s="16">
        <v>0</v>
      </c>
      <c r="I27" s="16">
        <f t="shared" si="0"/>
        <v>0</v>
      </c>
      <c r="J27" s="17" t="s">
        <v>232</v>
      </c>
      <c r="K27" s="16" t="s">
        <v>586</v>
      </c>
    </row>
    <row r="28" spans="1:11" ht="24.6" customHeight="1" x14ac:dyDescent="0.25">
      <c r="A28" s="16">
        <v>16</v>
      </c>
      <c r="B28" s="16" t="s">
        <v>250</v>
      </c>
      <c r="C28" s="16" t="s">
        <v>251</v>
      </c>
      <c r="D28" s="16" t="s">
        <v>252</v>
      </c>
      <c r="E28" s="16" t="s">
        <v>253</v>
      </c>
      <c r="F28" s="16" t="s">
        <v>468</v>
      </c>
      <c r="G28" s="16" t="s">
        <v>478</v>
      </c>
      <c r="H28" s="16">
        <v>6</v>
      </c>
      <c r="I28" s="16">
        <f t="shared" si="0"/>
        <v>420</v>
      </c>
      <c r="J28" s="17" t="s">
        <v>232</v>
      </c>
      <c r="K28" s="16" t="s">
        <v>587</v>
      </c>
    </row>
    <row r="29" spans="1:11" ht="24.6" customHeight="1" x14ac:dyDescent="0.25">
      <c r="A29" s="16">
        <v>17</v>
      </c>
      <c r="B29" s="16" t="s">
        <v>254</v>
      </c>
      <c r="C29" s="16" t="s">
        <v>255</v>
      </c>
      <c r="D29" s="16" t="s">
        <v>256</v>
      </c>
      <c r="E29" s="16" t="s">
        <v>257</v>
      </c>
      <c r="F29" s="16" t="s">
        <v>588</v>
      </c>
      <c r="G29" s="16" t="s">
        <v>589</v>
      </c>
      <c r="H29" s="16">
        <v>2</v>
      </c>
      <c r="I29" s="16">
        <f t="shared" si="0"/>
        <v>140</v>
      </c>
      <c r="J29" s="17" t="s">
        <v>232</v>
      </c>
      <c r="K29" s="16" t="s">
        <v>590</v>
      </c>
    </row>
    <row r="30" spans="1:11" ht="24.6" customHeight="1" x14ac:dyDescent="0.25">
      <c r="A30" s="16">
        <v>18</v>
      </c>
      <c r="B30" s="16" t="s">
        <v>254</v>
      </c>
      <c r="C30" s="16" t="s">
        <v>258</v>
      </c>
      <c r="D30" s="16" t="s">
        <v>256</v>
      </c>
      <c r="E30" s="16" t="s">
        <v>257</v>
      </c>
      <c r="F30" s="16" t="s">
        <v>588</v>
      </c>
      <c r="G30" s="16" t="s">
        <v>589</v>
      </c>
      <c r="H30" s="16">
        <v>2</v>
      </c>
      <c r="I30" s="16">
        <f t="shared" si="0"/>
        <v>140</v>
      </c>
      <c r="J30" s="17" t="s">
        <v>232</v>
      </c>
      <c r="K30" s="16" t="s">
        <v>591</v>
      </c>
    </row>
    <row r="31" spans="1:11" ht="24.6" customHeight="1" x14ac:dyDescent="0.25">
      <c r="A31" s="16">
        <v>19</v>
      </c>
      <c r="B31" s="16" t="s">
        <v>259</v>
      </c>
      <c r="C31" s="16" t="s">
        <v>260</v>
      </c>
      <c r="D31" s="16" t="s">
        <v>261</v>
      </c>
      <c r="E31" s="16" t="s">
        <v>262</v>
      </c>
      <c r="F31" s="16" t="s">
        <v>592</v>
      </c>
      <c r="G31" s="16" t="s">
        <v>459</v>
      </c>
      <c r="H31" s="16">
        <v>2</v>
      </c>
      <c r="I31" s="16">
        <f t="shared" si="0"/>
        <v>140</v>
      </c>
      <c r="J31" s="17" t="s">
        <v>232</v>
      </c>
      <c r="K31" s="16" t="s">
        <v>593</v>
      </c>
    </row>
    <row r="32" spans="1:11" ht="24.6" customHeight="1" x14ac:dyDescent="0.25">
      <c r="A32" s="16">
        <v>20</v>
      </c>
      <c r="B32" s="16" t="s">
        <v>80</v>
      </c>
      <c r="C32" s="16" t="s">
        <v>81</v>
      </c>
      <c r="D32" s="16" t="s">
        <v>82</v>
      </c>
      <c r="E32" s="16" t="s">
        <v>83</v>
      </c>
      <c r="F32" s="16" t="s">
        <v>480</v>
      </c>
      <c r="G32" s="16" t="s">
        <v>481</v>
      </c>
      <c r="H32" s="16">
        <v>3</v>
      </c>
      <c r="I32" s="16">
        <f t="shared" si="0"/>
        <v>210</v>
      </c>
      <c r="J32" s="17" t="s">
        <v>232</v>
      </c>
      <c r="K32" s="16" t="s">
        <v>594</v>
      </c>
    </row>
    <row r="33" spans="1:11" ht="24.6" customHeight="1" x14ac:dyDescent="0.25">
      <c r="A33" s="16">
        <v>21</v>
      </c>
      <c r="B33" s="16" t="s">
        <v>263</v>
      </c>
      <c r="C33" s="16" t="s">
        <v>264</v>
      </c>
      <c r="D33" s="16" t="s">
        <v>265</v>
      </c>
      <c r="E33" s="16" t="s">
        <v>266</v>
      </c>
      <c r="F33" s="16" t="s">
        <v>595</v>
      </c>
      <c r="G33" s="16" t="s">
        <v>596</v>
      </c>
      <c r="H33" s="16">
        <v>2</v>
      </c>
      <c r="I33" s="16">
        <f t="shared" si="0"/>
        <v>140</v>
      </c>
      <c r="J33" s="17" t="s">
        <v>232</v>
      </c>
      <c r="K33" s="16" t="s">
        <v>597</v>
      </c>
    </row>
    <row r="34" spans="1:11" ht="24.6" customHeight="1" x14ac:dyDescent="0.25">
      <c r="A34" s="16">
        <v>22</v>
      </c>
      <c r="B34" s="16" t="s">
        <v>267</v>
      </c>
      <c r="C34" s="16" t="s">
        <v>268</v>
      </c>
      <c r="D34" s="16" t="s">
        <v>269</v>
      </c>
      <c r="E34" s="16" t="s">
        <v>270</v>
      </c>
      <c r="F34" s="16" t="s">
        <v>598</v>
      </c>
      <c r="G34" s="16" t="s">
        <v>472</v>
      </c>
      <c r="H34" s="16">
        <v>1</v>
      </c>
      <c r="I34" s="16">
        <f t="shared" si="0"/>
        <v>70</v>
      </c>
      <c r="J34" s="17" t="s">
        <v>232</v>
      </c>
      <c r="K34" s="16" t="s">
        <v>487</v>
      </c>
    </row>
    <row r="35" spans="1:11" ht="24.6" customHeight="1" x14ac:dyDescent="0.25">
      <c r="A35" s="16">
        <v>23</v>
      </c>
      <c r="B35" s="16" t="s">
        <v>119</v>
      </c>
      <c r="C35" s="16" t="s">
        <v>120</v>
      </c>
      <c r="D35" s="16" t="s">
        <v>121</v>
      </c>
      <c r="E35" s="16" t="s">
        <v>122</v>
      </c>
      <c r="F35" s="16" t="s">
        <v>502</v>
      </c>
      <c r="G35" s="16" t="s">
        <v>503</v>
      </c>
      <c r="H35" s="16">
        <v>4</v>
      </c>
      <c r="I35" s="16">
        <f t="shared" si="0"/>
        <v>280</v>
      </c>
      <c r="J35" s="17" t="s">
        <v>232</v>
      </c>
      <c r="K35" s="16" t="s">
        <v>599</v>
      </c>
    </row>
    <row r="36" spans="1:11" ht="24.6" customHeight="1" x14ac:dyDescent="0.25">
      <c r="A36" s="16">
        <v>24</v>
      </c>
      <c r="B36" s="16" t="s">
        <v>271</v>
      </c>
      <c r="C36" s="16" t="s">
        <v>272</v>
      </c>
      <c r="D36" s="16" t="s">
        <v>273</v>
      </c>
      <c r="E36" s="16" t="s">
        <v>274</v>
      </c>
      <c r="F36" s="16" t="s">
        <v>600</v>
      </c>
      <c r="G36" s="16" t="s">
        <v>601</v>
      </c>
      <c r="H36" s="16">
        <v>1</v>
      </c>
      <c r="I36" s="16">
        <f t="shared" si="0"/>
        <v>70</v>
      </c>
      <c r="J36" s="17" t="s">
        <v>232</v>
      </c>
      <c r="K36" s="16" t="s">
        <v>492</v>
      </c>
    </row>
    <row r="37" spans="1:11" ht="24.6" customHeight="1" x14ac:dyDescent="0.25">
      <c r="A37" s="16">
        <v>25</v>
      </c>
      <c r="B37" s="16" t="s">
        <v>92</v>
      </c>
      <c r="C37" s="16" t="s">
        <v>93</v>
      </c>
      <c r="D37" s="16" t="s">
        <v>94</v>
      </c>
      <c r="E37" s="16" t="s">
        <v>95</v>
      </c>
      <c r="F37" s="16" t="s">
        <v>488</v>
      </c>
      <c r="G37" s="16" t="s">
        <v>459</v>
      </c>
      <c r="H37" s="16">
        <v>10</v>
      </c>
      <c r="I37" s="16">
        <f t="shared" si="0"/>
        <v>700</v>
      </c>
      <c r="J37" s="17" t="s">
        <v>232</v>
      </c>
      <c r="K37" s="16" t="s">
        <v>602</v>
      </c>
    </row>
    <row r="38" spans="1:11" ht="24.6" customHeight="1" x14ac:dyDescent="0.25">
      <c r="A38" s="16">
        <v>26</v>
      </c>
      <c r="B38" s="16" t="s">
        <v>104</v>
      </c>
      <c r="C38" s="16" t="s">
        <v>105</v>
      </c>
      <c r="D38" s="16" t="s">
        <v>106</v>
      </c>
      <c r="E38" s="16" t="s">
        <v>107</v>
      </c>
      <c r="F38" s="16" t="s">
        <v>488</v>
      </c>
      <c r="G38" s="16" t="s">
        <v>493</v>
      </c>
      <c r="H38" s="16">
        <v>1</v>
      </c>
      <c r="I38" s="16">
        <f t="shared" si="0"/>
        <v>70</v>
      </c>
      <c r="J38" s="17" t="s">
        <v>232</v>
      </c>
      <c r="K38" s="16" t="s">
        <v>603</v>
      </c>
    </row>
    <row r="39" spans="1:11" ht="24.6" customHeight="1" x14ac:dyDescent="0.25">
      <c r="A39" s="16">
        <v>27</v>
      </c>
      <c r="B39" s="16" t="s">
        <v>92</v>
      </c>
      <c r="C39" s="16" t="s">
        <v>275</v>
      </c>
      <c r="D39" s="16" t="s">
        <v>94</v>
      </c>
      <c r="E39" s="16" t="s">
        <v>95</v>
      </c>
      <c r="F39" s="16" t="s">
        <v>488</v>
      </c>
      <c r="G39" s="16" t="s">
        <v>459</v>
      </c>
      <c r="H39" s="16">
        <v>1</v>
      </c>
      <c r="I39" s="16">
        <f t="shared" si="0"/>
        <v>70</v>
      </c>
      <c r="J39" s="17" t="s">
        <v>232</v>
      </c>
      <c r="K39" s="16" t="s">
        <v>604</v>
      </c>
    </row>
    <row r="40" spans="1:11" s="11" customFormat="1" ht="24.6" customHeight="1" x14ac:dyDescent="0.25">
      <c r="A40" s="14">
        <v>28</v>
      </c>
      <c r="B40" s="14" t="s">
        <v>276</v>
      </c>
      <c r="C40" s="14" t="s">
        <v>277</v>
      </c>
      <c r="D40" s="14" t="s">
        <v>277</v>
      </c>
      <c r="E40" s="14" t="s">
        <v>278</v>
      </c>
      <c r="F40" s="14" t="s">
        <v>125</v>
      </c>
      <c r="G40" s="74" t="s">
        <v>750</v>
      </c>
      <c r="H40" s="14">
        <v>1</v>
      </c>
      <c r="I40" s="14">
        <f t="shared" si="0"/>
        <v>70</v>
      </c>
      <c r="J40" s="15" t="s">
        <v>232</v>
      </c>
      <c r="K40" s="14" t="s">
        <v>507</v>
      </c>
    </row>
    <row r="41" spans="1:11" s="11" customFormat="1" ht="24.6" customHeight="1" x14ac:dyDescent="0.25">
      <c r="A41" s="14">
        <v>29</v>
      </c>
      <c r="B41" s="14" t="s">
        <v>279</v>
      </c>
      <c r="C41" s="14" t="s">
        <v>123</v>
      </c>
      <c r="D41" s="14" t="s">
        <v>280</v>
      </c>
      <c r="E41" s="14" t="s">
        <v>124</v>
      </c>
      <c r="F41" s="14" t="s">
        <v>505</v>
      </c>
      <c r="G41" s="14" t="s">
        <v>506</v>
      </c>
      <c r="H41" s="14">
        <v>1</v>
      </c>
      <c r="I41" s="14">
        <f t="shared" si="0"/>
        <v>70</v>
      </c>
      <c r="J41" s="15" t="s">
        <v>232</v>
      </c>
      <c r="K41" s="14" t="s">
        <v>508</v>
      </c>
    </row>
    <row r="42" spans="1:11" s="11" customFormat="1" ht="24.6" customHeight="1" x14ac:dyDescent="0.25">
      <c r="A42" s="14">
        <v>30</v>
      </c>
      <c r="B42" s="14" t="s">
        <v>281</v>
      </c>
      <c r="C42" s="14" t="s">
        <v>127</v>
      </c>
      <c r="D42" s="14" t="s">
        <v>128</v>
      </c>
      <c r="E42" s="14" t="s">
        <v>129</v>
      </c>
      <c r="F42" s="14" t="s">
        <v>509</v>
      </c>
      <c r="G42" s="14" t="s">
        <v>510</v>
      </c>
      <c r="H42" s="14">
        <v>3</v>
      </c>
      <c r="I42" s="14">
        <f t="shared" si="0"/>
        <v>210</v>
      </c>
      <c r="J42" s="15" t="s">
        <v>232</v>
      </c>
      <c r="K42" s="14" t="s">
        <v>605</v>
      </c>
    </row>
    <row r="43" spans="1:11" ht="24.6" customHeight="1" x14ac:dyDescent="0.25">
      <c r="A43" s="16">
        <v>31</v>
      </c>
      <c r="B43" s="16" t="s">
        <v>282</v>
      </c>
      <c r="C43" s="16" t="s">
        <v>283</v>
      </c>
      <c r="D43" s="16" t="s">
        <v>283</v>
      </c>
      <c r="E43" s="16" t="s">
        <v>284</v>
      </c>
      <c r="F43" s="16" t="s">
        <v>509</v>
      </c>
      <c r="G43" s="16" t="s">
        <v>514</v>
      </c>
      <c r="H43" s="16">
        <v>5</v>
      </c>
      <c r="I43" s="16">
        <f t="shared" si="0"/>
        <v>350</v>
      </c>
      <c r="J43" s="17" t="s">
        <v>232</v>
      </c>
      <c r="K43" s="16" t="s">
        <v>606</v>
      </c>
    </row>
    <row r="44" spans="1:11" ht="24.6" customHeight="1" x14ac:dyDescent="0.25">
      <c r="A44" s="16">
        <v>32</v>
      </c>
      <c r="B44" s="16" t="s">
        <v>130</v>
      </c>
      <c r="C44" s="16" t="s">
        <v>131</v>
      </c>
      <c r="D44" s="16" t="s">
        <v>132</v>
      </c>
      <c r="E44" s="16" t="s">
        <v>133</v>
      </c>
      <c r="F44" s="16" t="s">
        <v>509</v>
      </c>
      <c r="G44" s="16" t="s">
        <v>512</v>
      </c>
      <c r="H44" s="16">
        <v>5</v>
      </c>
      <c r="I44" s="16">
        <f t="shared" si="0"/>
        <v>350</v>
      </c>
      <c r="J44" s="17" t="s">
        <v>232</v>
      </c>
      <c r="K44" s="16" t="s">
        <v>607</v>
      </c>
    </row>
    <row r="45" spans="1:11" ht="24.6" customHeight="1" x14ac:dyDescent="0.25">
      <c r="A45" s="16">
        <v>33</v>
      </c>
      <c r="B45" s="16" t="s">
        <v>134</v>
      </c>
      <c r="C45" s="16" t="s">
        <v>135</v>
      </c>
      <c r="D45" s="16" t="s">
        <v>136</v>
      </c>
      <c r="E45" s="16" t="s">
        <v>137</v>
      </c>
      <c r="F45" s="16" t="s">
        <v>509</v>
      </c>
      <c r="G45" s="16" t="s">
        <v>514</v>
      </c>
      <c r="H45" s="16">
        <v>1</v>
      </c>
      <c r="I45" s="16">
        <f t="shared" si="0"/>
        <v>70</v>
      </c>
      <c r="J45" s="17" t="s">
        <v>232</v>
      </c>
      <c r="K45" s="16" t="s">
        <v>608</v>
      </c>
    </row>
    <row r="46" spans="1:11" ht="24.6" customHeight="1" x14ac:dyDescent="0.25">
      <c r="A46" s="16">
        <v>34</v>
      </c>
      <c r="B46" s="16" t="s">
        <v>138</v>
      </c>
      <c r="C46" s="16" t="s">
        <v>139</v>
      </c>
      <c r="D46" s="16" t="s">
        <v>140</v>
      </c>
      <c r="E46" s="16" t="s">
        <v>141</v>
      </c>
      <c r="F46" s="16" t="s">
        <v>516</v>
      </c>
      <c r="G46" s="16" t="s">
        <v>451</v>
      </c>
      <c r="H46" s="16">
        <v>15</v>
      </c>
      <c r="I46" s="16">
        <f t="shared" si="0"/>
        <v>1050</v>
      </c>
      <c r="J46" s="17" t="s">
        <v>232</v>
      </c>
      <c r="K46" s="16" t="s">
        <v>609</v>
      </c>
    </row>
    <row r="47" spans="1:11" ht="24.6" customHeight="1" x14ac:dyDescent="0.25">
      <c r="A47" s="16">
        <v>35</v>
      </c>
      <c r="B47" s="16" t="s">
        <v>146</v>
      </c>
      <c r="C47" s="16" t="s">
        <v>147</v>
      </c>
      <c r="D47" s="16" t="s">
        <v>148</v>
      </c>
      <c r="E47" s="16" t="s">
        <v>149</v>
      </c>
      <c r="F47" s="16" t="s">
        <v>516</v>
      </c>
      <c r="G47" s="16" t="s">
        <v>451</v>
      </c>
      <c r="H47" s="16">
        <v>11</v>
      </c>
      <c r="I47" s="16">
        <f t="shared" si="0"/>
        <v>770</v>
      </c>
      <c r="J47" s="17" t="s">
        <v>232</v>
      </c>
      <c r="K47" s="16" t="s">
        <v>610</v>
      </c>
    </row>
    <row r="48" spans="1:11" ht="24.6" customHeight="1" x14ac:dyDescent="0.25">
      <c r="A48" s="16">
        <v>36</v>
      </c>
      <c r="B48" s="16" t="s">
        <v>285</v>
      </c>
      <c r="C48" s="16" t="s">
        <v>286</v>
      </c>
      <c r="D48" s="16" t="s">
        <v>287</v>
      </c>
      <c r="E48" s="16" t="s">
        <v>288</v>
      </c>
      <c r="F48" s="16" t="s">
        <v>516</v>
      </c>
      <c r="G48" s="16" t="s">
        <v>451</v>
      </c>
      <c r="H48" s="16">
        <v>11</v>
      </c>
      <c r="I48" s="16">
        <f t="shared" si="0"/>
        <v>770</v>
      </c>
      <c r="J48" s="17" t="s">
        <v>232</v>
      </c>
      <c r="K48" s="16" t="s">
        <v>611</v>
      </c>
    </row>
    <row r="49" spans="1:11" ht="24.6" customHeight="1" x14ac:dyDescent="0.25">
      <c r="A49" s="16">
        <v>37</v>
      </c>
      <c r="B49" s="16" t="s">
        <v>142</v>
      </c>
      <c r="C49" s="16" t="s">
        <v>143</v>
      </c>
      <c r="D49" s="16" t="s">
        <v>144</v>
      </c>
      <c r="E49" s="16" t="s">
        <v>145</v>
      </c>
      <c r="F49" s="16" t="s">
        <v>516</v>
      </c>
      <c r="G49" s="16" t="s">
        <v>451</v>
      </c>
      <c r="H49" s="16">
        <v>1</v>
      </c>
      <c r="I49" s="16">
        <f t="shared" si="0"/>
        <v>70</v>
      </c>
      <c r="J49" s="17" t="s">
        <v>232</v>
      </c>
      <c r="K49" s="16" t="s">
        <v>612</v>
      </c>
    </row>
    <row r="50" spans="1:11" ht="24.6" customHeight="1" x14ac:dyDescent="0.25">
      <c r="A50" s="16">
        <v>38</v>
      </c>
      <c r="B50" s="16" t="s">
        <v>289</v>
      </c>
      <c r="C50" s="16" t="s">
        <v>290</v>
      </c>
      <c r="D50" s="16" t="s">
        <v>291</v>
      </c>
      <c r="E50" s="16" t="s">
        <v>292</v>
      </c>
      <c r="F50" s="16" t="s">
        <v>516</v>
      </c>
      <c r="G50" s="16" t="s">
        <v>451</v>
      </c>
      <c r="H50" s="16">
        <v>7</v>
      </c>
      <c r="I50" s="16">
        <f t="shared" si="0"/>
        <v>490</v>
      </c>
      <c r="J50" s="17" t="s">
        <v>232</v>
      </c>
      <c r="K50" s="16" t="s">
        <v>613</v>
      </c>
    </row>
    <row r="51" spans="1:11" ht="24.6" customHeight="1" x14ac:dyDescent="0.25">
      <c r="A51" s="16">
        <v>39</v>
      </c>
      <c r="B51" s="16" t="s">
        <v>293</v>
      </c>
      <c r="C51" s="16" t="s">
        <v>294</v>
      </c>
      <c r="D51" s="16" t="s">
        <v>295</v>
      </c>
      <c r="E51" s="16" t="s">
        <v>296</v>
      </c>
      <c r="F51" s="16" t="s">
        <v>516</v>
      </c>
      <c r="G51" s="16" t="s">
        <v>451</v>
      </c>
      <c r="H51" s="16">
        <v>1</v>
      </c>
      <c r="I51" s="16">
        <f t="shared" si="0"/>
        <v>70</v>
      </c>
      <c r="J51" s="17" t="s">
        <v>232</v>
      </c>
      <c r="K51" s="16" t="s">
        <v>614</v>
      </c>
    </row>
    <row r="52" spans="1:11" ht="24.6" customHeight="1" x14ac:dyDescent="0.25">
      <c r="A52" s="16">
        <v>40</v>
      </c>
      <c r="B52" s="16" t="s">
        <v>150</v>
      </c>
      <c r="C52" s="16" t="s">
        <v>151</v>
      </c>
      <c r="D52" s="16" t="s">
        <v>152</v>
      </c>
      <c r="E52" s="16" t="s">
        <v>153</v>
      </c>
      <c r="F52" s="16" t="s">
        <v>516</v>
      </c>
      <c r="G52" s="16" t="s">
        <v>451</v>
      </c>
      <c r="H52" s="16">
        <v>18</v>
      </c>
      <c r="I52" s="16">
        <f t="shared" si="0"/>
        <v>1260</v>
      </c>
      <c r="J52" s="17" t="s">
        <v>232</v>
      </c>
      <c r="K52" s="16" t="s">
        <v>615</v>
      </c>
    </row>
    <row r="53" spans="1:11" ht="24.6" customHeight="1" x14ac:dyDescent="0.25">
      <c r="A53" s="16">
        <v>41</v>
      </c>
      <c r="B53" s="16" t="s">
        <v>297</v>
      </c>
      <c r="C53" s="16" t="s">
        <v>298</v>
      </c>
      <c r="D53" s="16" t="s">
        <v>299</v>
      </c>
      <c r="E53" s="16" t="s">
        <v>300</v>
      </c>
      <c r="F53" s="16" t="s">
        <v>516</v>
      </c>
      <c r="G53" s="16" t="s">
        <v>451</v>
      </c>
      <c r="H53" s="16">
        <v>1</v>
      </c>
      <c r="I53" s="16">
        <f t="shared" si="0"/>
        <v>70</v>
      </c>
      <c r="J53" s="17" t="s">
        <v>232</v>
      </c>
      <c r="K53" s="16" t="s">
        <v>616</v>
      </c>
    </row>
    <row r="54" spans="1:11" ht="24.6" customHeight="1" x14ac:dyDescent="0.25">
      <c r="A54" s="16">
        <v>42</v>
      </c>
      <c r="B54" s="16" t="s">
        <v>301</v>
      </c>
      <c r="C54" s="16" t="s">
        <v>302</v>
      </c>
      <c r="D54" s="16" t="s">
        <v>303</v>
      </c>
      <c r="E54" s="16" t="s">
        <v>304</v>
      </c>
      <c r="F54" s="16" t="s">
        <v>516</v>
      </c>
      <c r="G54" s="16" t="s">
        <v>451</v>
      </c>
      <c r="H54" s="16">
        <v>4</v>
      </c>
      <c r="I54" s="16">
        <f t="shared" si="0"/>
        <v>280</v>
      </c>
      <c r="J54" s="17" t="s">
        <v>232</v>
      </c>
      <c r="K54" s="16" t="s">
        <v>617</v>
      </c>
    </row>
    <row r="55" spans="1:11" ht="24.6" customHeight="1" x14ac:dyDescent="0.25">
      <c r="A55" s="16">
        <v>43</v>
      </c>
      <c r="B55" s="16" t="s">
        <v>305</v>
      </c>
      <c r="C55" s="16" t="s">
        <v>306</v>
      </c>
      <c r="D55" s="16" t="s">
        <v>307</v>
      </c>
      <c r="E55" s="16" t="s">
        <v>308</v>
      </c>
      <c r="F55" s="16" t="s">
        <v>516</v>
      </c>
      <c r="G55" s="16" t="s">
        <v>451</v>
      </c>
      <c r="H55" s="16">
        <v>3</v>
      </c>
      <c r="I55" s="16">
        <f t="shared" si="0"/>
        <v>210</v>
      </c>
      <c r="J55" s="17" t="s">
        <v>232</v>
      </c>
      <c r="K55" s="16" t="s">
        <v>618</v>
      </c>
    </row>
    <row r="56" spans="1:11" ht="24.6" customHeight="1" x14ac:dyDescent="0.25">
      <c r="A56" s="16">
        <v>44</v>
      </c>
      <c r="B56" s="16" t="s">
        <v>154</v>
      </c>
      <c r="C56" s="16" t="s">
        <v>155</v>
      </c>
      <c r="D56" s="16" t="s">
        <v>156</v>
      </c>
      <c r="E56" s="16" t="s">
        <v>157</v>
      </c>
      <c r="F56" s="16" t="s">
        <v>516</v>
      </c>
      <c r="G56" s="16" t="s">
        <v>451</v>
      </c>
      <c r="H56" s="16">
        <v>3</v>
      </c>
      <c r="I56" s="16">
        <f t="shared" si="0"/>
        <v>210</v>
      </c>
      <c r="J56" s="17" t="s">
        <v>232</v>
      </c>
      <c r="K56" s="16" t="s">
        <v>619</v>
      </c>
    </row>
    <row r="57" spans="1:11" ht="24.6" customHeight="1" x14ac:dyDescent="0.25">
      <c r="A57" s="16">
        <v>45</v>
      </c>
      <c r="B57" s="16" t="s">
        <v>158</v>
      </c>
      <c r="C57" s="16" t="s">
        <v>159</v>
      </c>
      <c r="D57" s="16" t="s">
        <v>160</v>
      </c>
      <c r="E57" s="16" t="s">
        <v>161</v>
      </c>
      <c r="F57" s="16" t="s">
        <v>516</v>
      </c>
      <c r="G57" s="16" t="s">
        <v>451</v>
      </c>
      <c r="H57" s="16">
        <v>31</v>
      </c>
      <c r="I57" s="16">
        <f t="shared" si="0"/>
        <v>2170</v>
      </c>
      <c r="J57" s="17" t="s">
        <v>232</v>
      </c>
      <c r="K57" s="16" t="s">
        <v>620</v>
      </c>
    </row>
    <row r="58" spans="1:11" ht="24.6" customHeight="1" x14ac:dyDescent="0.25">
      <c r="A58" s="16">
        <v>46</v>
      </c>
      <c r="B58" s="16" t="s">
        <v>309</v>
      </c>
      <c r="C58" s="16" t="s">
        <v>310</v>
      </c>
      <c r="D58" s="16" t="s">
        <v>311</v>
      </c>
      <c r="E58" s="16" t="s">
        <v>312</v>
      </c>
      <c r="F58" s="16" t="s">
        <v>516</v>
      </c>
      <c r="G58" s="16" t="s">
        <v>451</v>
      </c>
      <c r="H58" s="16">
        <v>4</v>
      </c>
      <c r="I58" s="16">
        <f t="shared" si="0"/>
        <v>280</v>
      </c>
      <c r="J58" s="17" t="s">
        <v>232</v>
      </c>
      <c r="K58" s="16" t="s">
        <v>621</v>
      </c>
    </row>
    <row r="59" spans="1:11" ht="24.6" customHeight="1" x14ac:dyDescent="0.25">
      <c r="A59" s="16">
        <v>47</v>
      </c>
      <c r="B59" s="16" t="s">
        <v>313</v>
      </c>
      <c r="C59" s="16" t="s">
        <v>314</v>
      </c>
      <c r="D59" s="16" t="s">
        <v>315</v>
      </c>
      <c r="E59" s="16" t="s">
        <v>316</v>
      </c>
      <c r="F59" s="16" t="s">
        <v>516</v>
      </c>
      <c r="G59" s="16" t="s">
        <v>451</v>
      </c>
      <c r="H59" s="16">
        <v>2</v>
      </c>
      <c r="I59" s="16">
        <f t="shared" si="0"/>
        <v>140</v>
      </c>
      <c r="J59" s="17" t="s">
        <v>232</v>
      </c>
      <c r="K59" s="16" t="s">
        <v>622</v>
      </c>
    </row>
    <row r="60" spans="1:11" ht="24.6" customHeight="1" x14ac:dyDescent="0.25">
      <c r="A60" s="16">
        <v>48</v>
      </c>
      <c r="B60" s="16" t="s">
        <v>317</v>
      </c>
      <c r="C60" s="16" t="s">
        <v>318</v>
      </c>
      <c r="D60" s="16" t="s">
        <v>319</v>
      </c>
      <c r="E60" s="16" t="s">
        <v>320</v>
      </c>
      <c r="F60" s="16" t="s">
        <v>516</v>
      </c>
      <c r="G60" s="16" t="s">
        <v>451</v>
      </c>
      <c r="H60" s="16">
        <v>1</v>
      </c>
      <c r="I60" s="16">
        <f t="shared" si="0"/>
        <v>70</v>
      </c>
      <c r="J60" s="17" t="s">
        <v>232</v>
      </c>
      <c r="K60" s="16" t="s">
        <v>623</v>
      </c>
    </row>
    <row r="61" spans="1:11" ht="24.6" customHeight="1" x14ac:dyDescent="0.25">
      <c r="A61" s="16">
        <v>49</v>
      </c>
      <c r="B61" s="16" t="s">
        <v>321</v>
      </c>
      <c r="C61" s="16" t="s">
        <v>322</v>
      </c>
      <c r="D61" s="16" t="s">
        <v>323</v>
      </c>
      <c r="E61" s="16" t="s">
        <v>324</v>
      </c>
      <c r="F61" s="16" t="s">
        <v>516</v>
      </c>
      <c r="G61" s="16" t="s">
        <v>451</v>
      </c>
      <c r="H61" s="16">
        <v>2</v>
      </c>
      <c r="I61" s="16">
        <f t="shared" si="0"/>
        <v>140</v>
      </c>
      <c r="J61" s="17" t="s">
        <v>232</v>
      </c>
      <c r="K61" s="16" t="s">
        <v>624</v>
      </c>
    </row>
    <row r="62" spans="1:11" ht="24.6" customHeight="1" x14ac:dyDescent="0.25">
      <c r="A62" s="16">
        <v>50</v>
      </c>
      <c r="B62" s="16" t="s">
        <v>325</v>
      </c>
      <c r="C62" s="16" t="s">
        <v>326</v>
      </c>
      <c r="D62" s="16" t="s">
        <v>327</v>
      </c>
      <c r="E62" s="16" t="s">
        <v>328</v>
      </c>
      <c r="F62" s="16" t="s">
        <v>516</v>
      </c>
      <c r="G62" s="16" t="s">
        <v>451</v>
      </c>
      <c r="H62" s="16">
        <v>1</v>
      </c>
      <c r="I62" s="16">
        <f t="shared" si="0"/>
        <v>70</v>
      </c>
      <c r="J62" s="17" t="s">
        <v>232</v>
      </c>
      <c r="K62" s="16" t="s">
        <v>625</v>
      </c>
    </row>
    <row r="63" spans="1:11" ht="24.6" customHeight="1" x14ac:dyDescent="0.25">
      <c r="A63" s="16">
        <v>51</v>
      </c>
      <c r="B63" s="16" t="s">
        <v>329</v>
      </c>
      <c r="C63" s="16" t="s">
        <v>330</v>
      </c>
      <c r="D63" s="16" t="s">
        <v>331</v>
      </c>
      <c r="E63" s="16" t="s">
        <v>332</v>
      </c>
      <c r="F63" s="16" t="s">
        <v>516</v>
      </c>
      <c r="G63" s="16" t="s">
        <v>451</v>
      </c>
      <c r="H63" s="16">
        <v>10</v>
      </c>
      <c r="I63" s="16">
        <f t="shared" si="0"/>
        <v>700</v>
      </c>
      <c r="J63" s="17" t="s">
        <v>232</v>
      </c>
      <c r="K63" s="16" t="s">
        <v>626</v>
      </c>
    </row>
    <row r="64" spans="1:11" ht="24.6" customHeight="1" x14ac:dyDescent="0.25">
      <c r="A64" s="16">
        <v>52</v>
      </c>
      <c r="B64" s="16" t="s">
        <v>333</v>
      </c>
      <c r="C64" s="16" t="s">
        <v>334</v>
      </c>
      <c r="D64" s="16" t="s">
        <v>335</v>
      </c>
      <c r="E64" s="16" t="s">
        <v>336</v>
      </c>
      <c r="F64" s="16" t="s">
        <v>516</v>
      </c>
      <c r="G64" s="16" t="s">
        <v>451</v>
      </c>
      <c r="H64" s="16">
        <v>1</v>
      </c>
      <c r="I64" s="16">
        <f t="shared" si="0"/>
        <v>70</v>
      </c>
      <c r="J64" s="17" t="s">
        <v>232</v>
      </c>
      <c r="K64" s="16" t="s">
        <v>627</v>
      </c>
    </row>
    <row r="65" spans="1:11" ht="24.6" customHeight="1" x14ac:dyDescent="0.25">
      <c r="A65" s="16">
        <v>53</v>
      </c>
      <c r="B65" s="16" t="s">
        <v>337</v>
      </c>
      <c r="C65" s="16" t="s">
        <v>338</v>
      </c>
      <c r="D65" s="16" t="s">
        <v>339</v>
      </c>
      <c r="E65" s="16" t="s">
        <v>340</v>
      </c>
      <c r="F65" s="16" t="s">
        <v>516</v>
      </c>
      <c r="G65" s="16" t="s">
        <v>451</v>
      </c>
      <c r="H65" s="16">
        <v>1</v>
      </c>
      <c r="I65" s="16">
        <f t="shared" si="0"/>
        <v>70</v>
      </c>
      <c r="J65" s="17" t="s">
        <v>232</v>
      </c>
      <c r="K65" s="16" t="s">
        <v>628</v>
      </c>
    </row>
    <row r="66" spans="1:11" ht="24.6" customHeight="1" x14ac:dyDescent="0.25">
      <c r="A66" s="16">
        <v>54</v>
      </c>
      <c r="B66" s="16" t="s">
        <v>169</v>
      </c>
      <c r="C66" s="16" t="s">
        <v>170</v>
      </c>
      <c r="D66" s="16" t="s">
        <v>171</v>
      </c>
      <c r="E66" s="16" t="s">
        <v>172</v>
      </c>
      <c r="F66" s="16" t="s">
        <v>516</v>
      </c>
      <c r="G66" s="16" t="s">
        <v>451</v>
      </c>
      <c r="H66" s="16">
        <v>6</v>
      </c>
      <c r="I66" s="16">
        <f t="shared" si="0"/>
        <v>420</v>
      </c>
      <c r="J66" s="17" t="s">
        <v>232</v>
      </c>
      <c r="K66" s="16" t="s">
        <v>629</v>
      </c>
    </row>
    <row r="67" spans="1:11" ht="24.6" customHeight="1" x14ac:dyDescent="0.25">
      <c r="A67" s="16">
        <v>55</v>
      </c>
      <c r="B67" s="16" t="s">
        <v>341</v>
      </c>
      <c r="C67" s="16" t="s">
        <v>342</v>
      </c>
      <c r="D67" s="16" t="s">
        <v>343</v>
      </c>
      <c r="E67" s="16" t="s">
        <v>344</v>
      </c>
      <c r="F67" s="16" t="s">
        <v>630</v>
      </c>
      <c r="G67" s="16" t="s">
        <v>631</v>
      </c>
      <c r="H67" s="16">
        <v>1</v>
      </c>
      <c r="I67" s="16">
        <f t="shared" si="0"/>
        <v>70</v>
      </c>
      <c r="J67" s="17" t="s">
        <v>232</v>
      </c>
      <c r="K67" s="16" t="s">
        <v>632</v>
      </c>
    </row>
    <row r="68" spans="1:11" ht="24.6" customHeight="1" x14ac:dyDescent="0.25">
      <c r="A68" s="16">
        <v>56</v>
      </c>
      <c r="B68" s="16" t="s">
        <v>345</v>
      </c>
      <c r="C68" s="16" t="s">
        <v>346</v>
      </c>
      <c r="D68" s="16" t="s">
        <v>347</v>
      </c>
      <c r="E68" s="16" t="s">
        <v>348</v>
      </c>
      <c r="F68" s="16" t="s">
        <v>633</v>
      </c>
      <c r="G68" s="16" t="s">
        <v>579</v>
      </c>
      <c r="H68" s="16">
        <v>1</v>
      </c>
      <c r="I68" s="16">
        <f t="shared" si="0"/>
        <v>70</v>
      </c>
      <c r="J68" s="17" t="s">
        <v>232</v>
      </c>
      <c r="K68" s="16" t="s">
        <v>634</v>
      </c>
    </row>
    <row r="69" spans="1:11" ht="24.6" customHeight="1" x14ac:dyDescent="0.25">
      <c r="A69" s="16">
        <v>57</v>
      </c>
      <c r="B69" s="16" t="s">
        <v>173</v>
      </c>
      <c r="C69" s="16" t="s">
        <v>174</v>
      </c>
      <c r="D69" s="16" t="s">
        <v>175</v>
      </c>
      <c r="E69" s="16" t="s">
        <v>176</v>
      </c>
      <c r="F69" s="16" t="s">
        <v>526</v>
      </c>
      <c r="G69" s="16" t="s">
        <v>527</v>
      </c>
      <c r="H69" s="16">
        <v>1</v>
      </c>
      <c r="I69" s="16">
        <f t="shared" si="0"/>
        <v>70</v>
      </c>
      <c r="J69" s="17" t="s">
        <v>232</v>
      </c>
      <c r="K69" s="16" t="s">
        <v>528</v>
      </c>
    </row>
    <row r="70" spans="1:11" ht="24.6" customHeight="1" x14ac:dyDescent="0.25">
      <c r="A70" s="16">
        <v>58</v>
      </c>
      <c r="B70" s="16" t="s">
        <v>349</v>
      </c>
      <c r="C70" s="16" t="s">
        <v>350</v>
      </c>
      <c r="D70" s="16" t="s">
        <v>350</v>
      </c>
      <c r="E70" s="16" t="s">
        <v>351</v>
      </c>
      <c r="F70" s="16" t="s">
        <v>635</v>
      </c>
      <c r="G70" s="16" t="s">
        <v>527</v>
      </c>
      <c r="H70" s="16">
        <v>3</v>
      </c>
      <c r="I70" s="16">
        <f t="shared" si="0"/>
        <v>210</v>
      </c>
      <c r="J70" s="17" t="s">
        <v>232</v>
      </c>
      <c r="K70" s="16" t="s">
        <v>636</v>
      </c>
    </row>
    <row r="71" spans="1:11" ht="24.6" customHeight="1" x14ac:dyDescent="0.25">
      <c r="A71" s="16">
        <v>59</v>
      </c>
      <c r="B71" s="16" t="s">
        <v>352</v>
      </c>
      <c r="C71" s="16" t="s">
        <v>353</v>
      </c>
      <c r="D71" s="16" t="s">
        <v>353</v>
      </c>
      <c r="E71" s="16" t="s">
        <v>354</v>
      </c>
      <c r="F71" s="16" t="s">
        <v>353</v>
      </c>
      <c r="G71" s="16" t="s">
        <v>637</v>
      </c>
      <c r="H71" s="16">
        <v>1</v>
      </c>
      <c r="I71" s="16">
        <f t="shared" si="0"/>
        <v>70</v>
      </c>
      <c r="J71" s="17" t="s">
        <v>232</v>
      </c>
      <c r="K71" s="16" t="s">
        <v>536</v>
      </c>
    </row>
    <row r="72" spans="1:11" ht="24.6" customHeight="1" x14ac:dyDescent="0.25">
      <c r="A72" s="16">
        <v>60</v>
      </c>
      <c r="B72" s="16" t="s">
        <v>355</v>
      </c>
      <c r="C72" s="16" t="s">
        <v>356</v>
      </c>
      <c r="D72" s="16" t="s">
        <v>357</v>
      </c>
      <c r="E72" s="16" t="s">
        <v>358</v>
      </c>
      <c r="F72" s="16" t="s">
        <v>638</v>
      </c>
      <c r="G72" s="16" t="s">
        <v>530</v>
      </c>
      <c r="H72" s="16">
        <v>1</v>
      </c>
      <c r="I72" s="16">
        <f t="shared" si="0"/>
        <v>70</v>
      </c>
      <c r="J72" s="17" t="s">
        <v>232</v>
      </c>
      <c r="K72" s="16" t="s">
        <v>538</v>
      </c>
    </row>
    <row r="73" spans="1:11" ht="24.6" customHeight="1" x14ac:dyDescent="0.25">
      <c r="A73" s="16">
        <v>61</v>
      </c>
      <c r="B73" s="16" t="s">
        <v>359</v>
      </c>
      <c r="C73" s="16" t="s">
        <v>360</v>
      </c>
      <c r="D73" s="16" t="s">
        <v>361</v>
      </c>
      <c r="E73" s="16" t="s">
        <v>362</v>
      </c>
      <c r="F73" s="16" t="s">
        <v>639</v>
      </c>
      <c r="G73" s="16" t="s">
        <v>640</v>
      </c>
      <c r="H73" s="16">
        <v>1</v>
      </c>
      <c r="I73" s="16">
        <f t="shared" si="0"/>
        <v>70</v>
      </c>
      <c r="J73" s="17" t="s">
        <v>232</v>
      </c>
      <c r="K73" s="16" t="s">
        <v>541</v>
      </c>
    </row>
    <row r="74" spans="1:11" ht="24.6" customHeight="1" x14ac:dyDescent="0.25">
      <c r="A74" s="16">
        <v>62</v>
      </c>
      <c r="B74" s="16" t="s">
        <v>363</v>
      </c>
      <c r="C74" s="16" t="s">
        <v>364</v>
      </c>
      <c r="D74" s="16" t="s">
        <v>364</v>
      </c>
      <c r="E74" s="16" t="s">
        <v>365</v>
      </c>
      <c r="F74" s="16" t="s">
        <v>641</v>
      </c>
      <c r="G74" s="16" t="s">
        <v>642</v>
      </c>
      <c r="H74" s="16">
        <v>1</v>
      </c>
      <c r="I74" s="16">
        <f t="shared" si="0"/>
        <v>70</v>
      </c>
      <c r="J74" s="17" t="s">
        <v>232</v>
      </c>
      <c r="K74" s="16" t="s">
        <v>643</v>
      </c>
    </row>
    <row r="75" spans="1:11" ht="24.6" customHeight="1" x14ac:dyDescent="0.25">
      <c r="A75" s="16">
        <v>63</v>
      </c>
      <c r="B75" s="16" t="s">
        <v>187</v>
      </c>
      <c r="C75" s="16" t="s">
        <v>188</v>
      </c>
      <c r="D75" s="16" t="s">
        <v>188</v>
      </c>
      <c r="E75" s="16" t="s">
        <v>189</v>
      </c>
      <c r="F75" s="16" t="s">
        <v>537</v>
      </c>
      <c r="G75" s="16" t="s">
        <v>535</v>
      </c>
      <c r="H75" s="16">
        <v>1</v>
      </c>
      <c r="I75" s="16">
        <f t="shared" si="0"/>
        <v>70</v>
      </c>
      <c r="J75" s="17" t="s">
        <v>232</v>
      </c>
      <c r="K75" s="16" t="s">
        <v>644</v>
      </c>
    </row>
    <row r="76" spans="1:11" ht="24.6" customHeight="1" x14ac:dyDescent="0.25">
      <c r="A76" s="16">
        <v>64</v>
      </c>
      <c r="B76" s="16" t="s">
        <v>366</v>
      </c>
      <c r="C76" s="16" t="s">
        <v>367</v>
      </c>
      <c r="D76" s="16" t="s">
        <v>367</v>
      </c>
      <c r="E76" s="16" t="s">
        <v>368</v>
      </c>
      <c r="F76" s="16" t="s">
        <v>645</v>
      </c>
      <c r="G76" s="16" t="s">
        <v>646</v>
      </c>
      <c r="H76" s="16">
        <v>1</v>
      </c>
      <c r="I76" s="16">
        <f t="shared" si="0"/>
        <v>70</v>
      </c>
      <c r="J76" s="17" t="s">
        <v>232</v>
      </c>
      <c r="K76" s="16" t="s">
        <v>647</v>
      </c>
    </row>
    <row r="77" spans="1:11" ht="24.6" customHeight="1" x14ac:dyDescent="0.25">
      <c r="A77" s="16">
        <v>65</v>
      </c>
      <c r="B77" s="16" t="s">
        <v>369</v>
      </c>
      <c r="C77" s="16" t="s">
        <v>370</v>
      </c>
      <c r="D77" s="16" t="s">
        <v>370</v>
      </c>
      <c r="E77" s="16" t="s">
        <v>371</v>
      </c>
      <c r="F77" s="16" t="s">
        <v>532</v>
      </c>
      <c r="G77" s="16" t="s">
        <v>530</v>
      </c>
      <c r="H77" s="16">
        <v>1</v>
      </c>
      <c r="I77" s="16">
        <f t="shared" si="0"/>
        <v>70</v>
      </c>
      <c r="J77" s="17" t="s">
        <v>232</v>
      </c>
      <c r="K77" s="16" t="s">
        <v>648</v>
      </c>
    </row>
    <row r="78" spans="1:11" ht="24.6" customHeight="1" x14ac:dyDescent="0.25">
      <c r="A78" s="16">
        <v>66</v>
      </c>
      <c r="B78" s="16" t="s">
        <v>205</v>
      </c>
      <c r="C78" s="16" t="s">
        <v>206</v>
      </c>
      <c r="D78" s="16" t="s">
        <v>207</v>
      </c>
      <c r="E78" s="16" t="s">
        <v>208</v>
      </c>
      <c r="F78" s="16" t="s">
        <v>549</v>
      </c>
      <c r="G78" s="16" t="s">
        <v>530</v>
      </c>
      <c r="H78" s="16">
        <v>1</v>
      </c>
      <c r="I78" s="16">
        <f t="shared" ref="I78:I105" si="1">H78*70</f>
        <v>70</v>
      </c>
      <c r="J78" s="17" t="s">
        <v>232</v>
      </c>
      <c r="K78" s="16" t="s">
        <v>649</v>
      </c>
    </row>
    <row r="79" spans="1:11" ht="24.6" customHeight="1" x14ac:dyDescent="0.25">
      <c r="A79" s="16">
        <v>67</v>
      </c>
      <c r="B79" s="16" t="s">
        <v>372</v>
      </c>
      <c r="C79" s="16" t="s">
        <v>373</v>
      </c>
      <c r="D79" s="16" t="s">
        <v>374</v>
      </c>
      <c r="E79" s="16" t="s">
        <v>375</v>
      </c>
      <c r="F79" s="16" t="s">
        <v>650</v>
      </c>
      <c r="G79" s="16" t="s">
        <v>530</v>
      </c>
      <c r="H79" s="16">
        <v>1</v>
      </c>
      <c r="I79" s="16">
        <f t="shared" si="1"/>
        <v>70</v>
      </c>
      <c r="J79" s="17" t="s">
        <v>232</v>
      </c>
      <c r="K79" s="16" t="s">
        <v>651</v>
      </c>
    </row>
    <row r="80" spans="1:11" ht="24.6" customHeight="1" x14ac:dyDescent="0.25">
      <c r="A80" s="16">
        <v>68</v>
      </c>
      <c r="B80" s="16" t="s">
        <v>376</v>
      </c>
      <c r="C80" s="16" t="s">
        <v>377</v>
      </c>
      <c r="D80" s="16" t="s">
        <v>377</v>
      </c>
      <c r="E80" s="16" t="s">
        <v>378</v>
      </c>
      <c r="F80" s="16" t="s">
        <v>652</v>
      </c>
      <c r="G80" s="16" t="s">
        <v>653</v>
      </c>
      <c r="H80" s="16">
        <v>1</v>
      </c>
      <c r="I80" s="16">
        <f t="shared" si="1"/>
        <v>70</v>
      </c>
      <c r="J80" s="17" t="s">
        <v>232</v>
      </c>
      <c r="K80" s="16" t="s">
        <v>654</v>
      </c>
    </row>
    <row r="81" spans="1:11" ht="24.6" customHeight="1" x14ac:dyDescent="0.25">
      <c r="A81" s="16">
        <v>69</v>
      </c>
      <c r="B81" s="16" t="s">
        <v>379</v>
      </c>
      <c r="C81" s="16" t="s">
        <v>380</v>
      </c>
      <c r="D81" s="16" t="s">
        <v>381</v>
      </c>
      <c r="E81" s="16" t="s">
        <v>382</v>
      </c>
      <c r="F81" s="16" t="s">
        <v>557</v>
      </c>
      <c r="G81" s="16" t="s">
        <v>655</v>
      </c>
      <c r="H81" s="16">
        <v>1</v>
      </c>
      <c r="I81" s="16">
        <f t="shared" si="1"/>
        <v>70</v>
      </c>
      <c r="J81" s="17" t="s">
        <v>232</v>
      </c>
      <c r="K81" s="16" t="s">
        <v>559</v>
      </c>
    </row>
    <row r="82" spans="1:11" ht="24.6" customHeight="1" x14ac:dyDescent="0.25">
      <c r="A82" s="16">
        <v>70</v>
      </c>
      <c r="B82" s="16" t="s">
        <v>383</v>
      </c>
      <c r="C82" s="16" t="s">
        <v>384</v>
      </c>
      <c r="D82" s="16" t="s">
        <v>385</v>
      </c>
      <c r="E82" s="16" t="s">
        <v>386</v>
      </c>
      <c r="F82" s="16" t="s">
        <v>557</v>
      </c>
      <c r="G82" s="16" t="s">
        <v>656</v>
      </c>
      <c r="H82" s="16">
        <v>1</v>
      </c>
      <c r="I82" s="16">
        <f t="shared" si="1"/>
        <v>70</v>
      </c>
      <c r="J82" s="17" t="s">
        <v>232</v>
      </c>
      <c r="K82" s="16" t="s">
        <v>657</v>
      </c>
    </row>
    <row r="83" spans="1:11" ht="24.6" customHeight="1" x14ac:dyDescent="0.25">
      <c r="A83" s="16">
        <v>71</v>
      </c>
      <c r="B83" s="16" t="s">
        <v>387</v>
      </c>
      <c r="C83" s="16" t="s">
        <v>388</v>
      </c>
      <c r="D83" s="16" t="s">
        <v>388</v>
      </c>
      <c r="E83" s="16" t="s">
        <v>389</v>
      </c>
      <c r="F83" s="16" t="s">
        <v>388</v>
      </c>
      <c r="G83" s="16" t="s">
        <v>564</v>
      </c>
      <c r="H83" s="16">
        <v>1</v>
      </c>
      <c r="I83" s="16">
        <f t="shared" si="1"/>
        <v>70</v>
      </c>
      <c r="J83" s="17" t="s">
        <v>232</v>
      </c>
      <c r="K83" s="16" t="s">
        <v>658</v>
      </c>
    </row>
    <row r="84" spans="1:11" ht="24.6" customHeight="1" x14ac:dyDescent="0.25">
      <c r="A84" s="16">
        <v>72</v>
      </c>
      <c r="B84" s="16" t="s">
        <v>390</v>
      </c>
      <c r="C84" s="16" t="s">
        <v>391</v>
      </c>
      <c r="D84" s="16" t="s">
        <v>392</v>
      </c>
      <c r="E84" s="16" t="s">
        <v>393</v>
      </c>
      <c r="F84" s="16" t="s">
        <v>659</v>
      </c>
      <c r="G84" s="16" t="s">
        <v>564</v>
      </c>
      <c r="H84" s="16">
        <v>1</v>
      </c>
      <c r="I84" s="16">
        <f t="shared" si="1"/>
        <v>70</v>
      </c>
      <c r="J84" s="17" t="s">
        <v>232</v>
      </c>
      <c r="K84" s="16" t="s">
        <v>660</v>
      </c>
    </row>
    <row r="85" spans="1:11" ht="24.6" customHeight="1" x14ac:dyDescent="0.25">
      <c r="A85" s="16">
        <v>73</v>
      </c>
      <c r="B85" s="16" t="s">
        <v>394</v>
      </c>
      <c r="C85" s="16" t="s">
        <v>395</v>
      </c>
      <c r="D85" s="16" t="s">
        <v>396</v>
      </c>
      <c r="E85" s="16" t="s">
        <v>397</v>
      </c>
      <c r="F85" s="16" t="s">
        <v>395</v>
      </c>
      <c r="G85" s="16" t="s">
        <v>579</v>
      </c>
      <c r="H85" s="16">
        <v>4</v>
      </c>
      <c r="I85" s="16">
        <f t="shared" si="1"/>
        <v>280</v>
      </c>
      <c r="J85" s="17" t="s">
        <v>232</v>
      </c>
      <c r="K85" s="16" t="s">
        <v>661</v>
      </c>
    </row>
    <row r="86" spans="1:11" ht="24.6" customHeight="1" x14ac:dyDescent="0.25">
      <c r="A86" s="16">
        <v>74</v>
      </c>
      <c r="B86" s="16" t="s">
        <v>398</v>
      </c>
      <c r="C86" s="16" t="s">
        <v>399</v>
      </c>
      <c r="D86" s="16" t="s">
        <v>399</v>
      </c>
      <c r="E86" s="16" t="s">
        <v>400</v>
      </c>
      <c r="F86" s="16" t="s">
        <v>662</v>
      </c>
      <c r="G86" s="16" t="s">
        <v>663</v>
      </c>
      <c r="H86" s="16">
        <v>2</v>
      </c>
      <c r="I86" s="16">
        <f t="shared" si="1"/>
        <v>140</v>
      </c>
      <c r="J86" s="17" t="s">
        <v>232</v>
      </c>
      <c r="K86" s="16" t="s">
        <v>664</v>
      </c>
    </row>
    <row r="87" spans="1:11" ht="24.6" customHeight="1" x14ac:dyDescent="0.25">
      <c r="A87" s="16">
        <v>75</v>
      </c>
      <c r="B87" s="16" t="s">
        <v>401</v>
      </c>
      <c r="C87" s="16" t="s">
        <v>402</v>
      </c>
      <c r="D87" s="16" t="s">
        <v>403</v>
      </c>
      <c r="E87" s="16" t="s">
        <v>404</v>
      </c>
      <c r="F87" s="16" t="s">
        <v>402</v>
      </c>
      <c r="G87" s="16" t="s">
        <v>561</v>
      </c>
      <c r="H87" s="16">
        <v>1</v>
      </c>
      <c r="I87" s="16">
        <f t="shared" si="1"/>
        <v>70</v>
      </c>
      <c r="J87" s="17" t="s">
        <v>232</v>
      </c>
      <c r="K87" s="16" t="s">
        <v>665</v>
      </c>
    </row>
    <row r="88" spans="1:11" ht="24.6" customHeight="1" x14ac:dyDescent="0.25">
      <c r="A88" s="16">
        <v>76</v>
      </c>
      <c r="B88" s="16" t="s">
        <v>405</v>
      </c>
      <c r="C88" s="16" t="s">
        <v>406</v>
      </c>
      <c r="D88" s="16" t="s">
        <v>407</v>
      </c>
      <c r="E88" s="16" t="s">
        <v>408</v>
      </c>
      <c r="F88" s="16" t="s">
        <v>666</v>
      </c>
      <c r="G88" s="16" t="s">
        <v>561</v>
      </c>
      <c r="H88" s="16">
        <v>1</v>
      </c>
      <c r="I88" s="16">
        <f t="shared" si="1"/>
        <v>70</v>
      </c>
      <c r="J88" s="17" t="s">
        <v>232</v>
      </c>
      <c r="K88" s="16" t="s">
        <v>667</v>
      </c>
    </row>
    <row r="89" spans="1:11" ht="24.6" customHeight="1" x14ac:dyDescent="0.25">
      <c r="A89" s="16">
        <v>77</v>
      </c>
      <c r="B89" s="16" t="s">
        <v>409</v>
      </c>
      <c r="C89" s="16" t="s">
        <v>410</v>
      </c>
      <c r="D89" s="16" t="s">
        <v>411</v>
      </c>
      <c r="E89" s="16" t="s">
        <v>412</v>
      </c>
      <c r="F89" s="16" t="s">
        <v>668</v>
      </c>
      <c r="G89" s="16" t="s">
        <v>669</v>
      </c>
      <c r="H89" s="16">
        <v>1</v>
      </c>
      <c r="I89" s="16">
        <f t="shared" si="1"/>
        <v>70</v>
      </c>
      <c r="J89" s="17" t="s">
        <v>232</v>
      </c>
      <c r="K89" s="16" t="s">
        <v>670</v>
      </c>
    </row>
    <row r="90" spans="1:11" ht="24.6" customHeight="1" x14ac:dyDescent="0.25">
      <c r="A90" s="16">
        <v>78</v>
      </c>
      <c r="B90" s="16" t="s">
        <v>413</v>
      </c>
      <c r="C90" s="16" t="s">
        <v>414</v>
      </c>
      <c r="D90" s="16" t="s">
        <v>415</v>
      </c>
      <c r="E90" s="16" t="s">
        <v>416</v>
      </c>
      <c r="F90" s="16" t="s">
        <v>671</v>
      </c>
      <c r="G90" s="16" t="s">
        <v>579</v>
      </c>
      <c r="H90" s="16">
        <v>1</v>
      </c>
      <c r="I90" s="16">
        <f t="shared" si="1"/>
        <v>70</v>
      </c>
      <c r="J90" s="17" t="s">
        <v>232</v>
      </c>
      <c r="K90" s="16" t="s">
        <v>672</v>
      </c>
    </row>
    <row r="91" spans="1:11" ht="24.6" customHeight="1" x14ac:dyDescent="0.25">
      <c r="A91" s="16">
        <v>79</v>
      </c>
      <c r="B91" s="16" t="s">
        <v>417</v>
      </c>
      <c r="C91" s="13"/>
      <c r="D91" s="13"/>
      <c r="E91" s="16" t="s">
        <v>418</v>
      </c>
      <c r="F91" s="13"/>
      <c r="G91" s="13"/>
      <c r="H91" s="16">
        <v>1</v>
      </c>
      <c r="I91" s="16">
        <f t="shared" si="1"/>
        <v>70</v>
      </c>
      <c r="J91" s="17" t="s">
        <v>232</v>
      </c>
      <c r="K91" s="13"/>
    </row>
    <row r="92" spans="1:11" ht="24.6" customHeight="1" x14ac:dyDescent="0.25">
      <c r="A92" s="16">
        <v>80</v>
      </c>
      <c r="B92" s="16" t="s">
        <v>419</v>
      </c>
      <c r="C92" s="13"/>
      <c r="D92" s="13"/>
      <c r="E92" s="16" t="s">
        <v>420</v>
      </c>
      <c r="F92" s="13"/>
      <c r="G92" s="13"/>
      <c r="H92" s="16">
        <v>1</v>
      </c>
      <c r="I92" s="16">
        <f t="shared" si="1"/>
        <v>70</v>
      </c>
      <c r="J92" s="17" t="s">
        <v>232</v>
      </c>
      <c r="K92" s="13"/>
    </row>
    <row r="93" spans="1:11" ht="24.6" customHeight="1" x14ac:dyDescent="0.25">
      <c r="A93" s="16">
        <v>81</v>
      </c>
      <c r="B93" s="16" t="s">
        <v>421</v>
      </c>
      <c r="C93" s="13"/>
      <c r="D93" s="13"/>
      <c r="E93" s="16" t="s">
        <v>422</v>
      </c>
      <c r="F93" s="13"/>
      <c r="G93" s="13"/>
      <c r="H93" s="16">
        <v>1</v>
      </c>
      <c r="I93" s="16">
        <f t="shared" si="1"/>
        <v>70</v>
      </c>
      <c r="J93" s="17" t="s">
        <v>232</v>
      </c>
      <c r="K93" s="20"/>
    </row>
    <row r="94" spans="1:11" ht="24.6" customHeight="1" x14ac:dyDescent="0.25">
      <c r="A94" s="16">
        <v>82</v>
      </c>
      <c r="B94" s="16" t="s">
        <v>423</v>
      </c>
      <c r="C94" s="13" t="s">
        <v>424</v>
      </c>
      <c r="D94" s="13"/>
      <c r="E94" s="16" t="s">
        <v>425</v>
      </c>
      <c r="F94" s="13"/>
      <c r="G94" s="13" t="s">
        <v>579</v>
      </c>
      <c r="H94" s="16">
        <v>8</v>
      </c>
      <c r="I94" s="16">
        <f t="shared" si="1"/>
        <v>560</v>
      </c>
      <c r="J94" s="17" t="s">
        <v>232</v>
      </c>
      <c r="K94" s="20" t="s">
        <v>673</v>
      </c>
    </row>
    <row r="95" spans="1:11" ht="24.6" customHeight="1" x14ac:dyDescent="0.25">
      <c r="A95" s="16">
        <v>83</v>
      </c>
      <c r="B95" s="16" t="s">
        <v>426</v>
      </c>
      <c r="C95" s="13"/>
      <c r="D95" s="13"/>
      <c r="E95" s="13" t="s">
        <v>427</v>
      </c>
      <c r="F95" s="13"/>
      <c r="G95" s="13" t="s">
        <v>579</v>
      </c>
      <c r="H95" s="16">
        <v>1</v>
      </c>
      <c r="I95" s="16">
        <f t="shared" si="1"/>
        <v>70</v>
      </c>
      <c r="J95" s="17" t="s">
        <v>232</v>
      </c>
      <c r="K95" s="20"/>
    </row>
    <row r="96" spans="1:11" ht="24.6" customHeight="1" x14ac:dyDescent="0.25">
      <c r="A96" s="16">
        <v>84</v>
      </c>
      <c r="B96" s="16" t="s">
        <v>428</v>
      </c>
      <c r="C96" s="13"/>
      <c r="D96" s="13"/>
      <c r="E96" s="16" t="s">
        <v>429</v>
      </c>
      <c r="F96" s="13"/>
      <c r="G96" s="13" t="s">
        <v>579</v>
      </c>
      <c r="H96" s="16">
        <v>1</v>
      </c>
      <c r="I96" s="16">
        <f t="shared" si="1"/>
        <v>70</v>
      </c>
      <c r="J96" s="17" t="s">
        <v>232</v>
      </c>
      <c r="K96" s="20"/>
    </row>
    <row r="97" spans="1:11" ht="24.6" customHeight="1" x14ac:dyDescent="0.25">
      <c r="A97" s="16">
        <v>85</v>
      </c>
      <c r="B97" s="16" t="s">
        <v>430</v>
      </c>
      <c r="C97" s="13"/>
      <c r="D97" s="13"/>
      <c r="E97" s="16" t="s">
        <v>431</v>
      </c>
      <c r="F97" s="13"/>
      <c r="G97" s="13" t="s">
        <v>579</v>
      </c>
      <c r="H97" s="16">
        <v>1</v>
      </c>
      <c r="I97" s="16">
        <f t="shared" si="1"/>
        <v>70</v>
      </c>
      <c r="J97" s="17" t="s">
        <v>232</v>
      </c>
      <c r="K97" s="20" t="s">
        <v>674</v>
      </c>
    </row>
    <row r="98" spans="1:11" ht="24.6" customHeight="1" x14ac:dyDescent="0.25">
      <c r="A98" s="16">
        <v>86</v>
      </c>
      <c r="B98" s="16" t="s">
        <v>432</v>
      </c>
      <c r="C98" s="13"/>
      <c r="D98" s="13"/>
      <c r="E98" s="18" t="s">
        <v>433</v>
      </c>
      <c r="F98" s="13"/>
      <c r="G98" s="13" t="s">
        <v>579</v>
      </c>
      <c r="H98" s="16">
        <v>1</v>
      </c>
      <c r="I98" s="16">
        <f t="shared" si="1"/>
        <v>70</v>
      </c>
      <c r="J98" s="17" t="s">
        <v>232</v>
      </c>
      <c r="K98" s="20" t="s">
        <v>674</v>
      </c>
    </row>
    <row r="99" spans="1:11" ht="24.6" customHeight="1" x14ac:dyDescent="0.25">
      <c r="A99" s="16">
        <v>87</v>
      </c>
      <c r="B99" s="16" t="s">
        <v>434</v>
      </c>
      <c r="C99" s="13"/>
      <c r="D99" s="13"/>
      <c r="E99" s="13"/>
      <c r="F99" s="13"/>
      <c r="G99" s="13"/>
      <c r="H99" s="16">
        <v>1</v>
      </c>
      <c r="I99" s="16">
        <f t="shared" si="1"/>
        <v>70</v>
      </c>
      <c r="J99" s="17" t="s">
        <v>232</v>
      </c>
      <c r="K99" s="20"/>
    </row>
    <row r="100" spans="1:11" ht="24.6" customHeight="1" x14ac:dyDescent="0.25">
      <c r="A100" s="16">
        <v>88</v>
      </c>
      <c r="B100" s="16" t="s">
        <v>435</v>
      </c>
      <c r="C100" s="13"/>
      <c r="D100" s="13"/>
      <c r="E100" s="13"/>
      <c r="F100" s="13"/>
      <c r="G100" s="13"/>
      <c r="H100" s="16">
        <v>1</v>
      </c>
      <c r="I100" s="16">
        <f t="shared" si="1"/>
        <v>70</v>
      </c>
      <c r="J100" s="17" t="s">
        <v>232</v>
      </c>
      <c r="K100" s="20"/>
    </row>
    <row r="101" spans="1:11" ht="24.6" customHeight="1" x14ac:dyDescent="0.25">
      <c r="A101" s="16">
        <v>89</v>
      </c>
      <c r="B101" s="16" t="s">
        <v>436</v>
      </c>
      <c r="C101" s="13"/>
      <c r="D101" s="13"/>
      <c r="E101" s="13"/>
      <c r="F101" s="13"/>
      <c r="G101" s="13"/>
      <c r="H101" s="16">
        <v>1</v>
      </c>
      <c r="I101" s="16">
        <f t="shared" si="1"/>
        <v>70</v>
      </c>
      <c r="J101" s="17" t="s">
        <v>232</v>
      </c>
      <c r="K101" s="20"/>
    </row>
    <row r="102" spans="1:11" ht="24.6" customHeight="1" x14ac:dyDescent="0.25">
      <c r="A102" s="16">
        <v>90</v>
      </c>
      <c r="B102" s="16" t="s">
        <v>437</v>
      </c>
      <c r="C102" s="13"/>
      <c r="D102" s="13"/>
      <c r="E102" s="13"/>
      <c r="F102" s="13"/>
      <c r="G102" s="13"/>
      <c r="H102" s="16">
        <v>1</v>
      </c>
      <c r="I102" s="16">
        <f t="shared" si="1"/>
        <v>70</v>
      </c>
      <c r="J102" s="17" t="s">
        <v>232</v>
      </c>
      <c r="K102" s="20"/>
    </row>
    <row r="103" spans="1:11" ht="24.6" customHeight="1" x14ac:dyDescent="0.25">
      <c r="A103" s="16">
        <v>91</v>
      </c>
      <c r="B103" s="16" t="s">
        <v>438</v>
      </c>
      <c r="C103" s="13"/>
      <c r="D103" s="13"/>
      <c r="E103" s="13"/>
      <c r="F103" s="13"/>
      <c r="G103" s="13"/>
      <c r="H103" s="16">
        <v>1</v>
      </c>
      <c r="I103" s="16">
        <f t="shared" si="1"/>
        <v>70</v>
      </c>
      <c r="J103" s="17" t="s">
        <v>232</v>
      </c>
      <c r="K103" s="20"/>
    </row>
    <row r="104" spans="1:11" ht="24.6" customHeight="1" x14ac:dyDescent="0.25">
      <c r="A104" s="16">
        <v>92</v>
      </c>
      <c r="B104" s="16" t="s">
        <v>439</v>
      </c>
      <c r="C104" s="13"/>
      <c r="D104" s="13"/>
      <c r="E104" s="13"/>
      <c r="F104" s="13"/>
      <c r="G104" s="13"/>
      <c r="H104" s="16">
        <v>2</v>
      </c>
      <c r="I104" s="16">
        <f t="shared" si="1"/>
        <v>140</v>
      </c>
      <c r="J104" s="19" t="s">
        <v>232</v>
      </c>
      <c r="K104" s="20"/>
    </row>
    <row r="105" spans="1:11" ht="24.6" customHeight="1" x14ac:dyDescent="0.25">
      <c r="A105" s="16">
        <v>93</v>
      </c>
      <c r="B105" s="16" t="s">
        <v>440</v>
      </c>
      <c r="C105" s="2"/>
      <c r="D105" s="2" t="s">
        <v>441</v>
      </c>
      <c r="E105" s="16" t="s">
        <v>442</v>
      </c>
      <c r="F105" s="2"/>
      <c r="G105" s="2" t="s">
        <v>675</v>
      </c>
      <c r="H105" s="2">
        <v>4</v>
      </c>
      <c r="I105" s="16">
        <f t="shared" si="1"/>
        <v>280</v>
      </c>
      <c r="J105" s="3" t="s">
        <v>232</v>
      </c>
      <c r="K105" s="2"/>
    </row>
    <row r="106" spans="1:11" ht="30" x14ac:dyDescent="0.25">
      <c r="A106" s="16">
        <v>93</v>
      </c>
      <c r="B106" s="16" t="s">
        <v>706</v>
      </c>
      <c r="C106" s="21" t="s">
        <v>707</v>
      </c>
      <c r="D106" s="21" t="s">
        <v>707</v>
      </c>
      <c r="E106" s="16" t="s">
        <v>389</v>
      </c>
      <c r="F106" s="21" t="s">
        <v>707</v>
      </c>
      <c r="G106" s="16" t="s">
        <v>564</v>
      </c>
      <c r="H106" s="16">
        <v>1</v>
      </c>
      <c r="I106" s="22">
        <f>H106*70</f>
        <v>70</v>
      </c>
      <c r="J106" s="3" t="s">
        <v>232</v>
      </c>
      <c r="K106" s="20"/>
    </row>
    <row r="107" spans="1:11" x14ac:dyDescent="0.25">
      <c r="A107" s="16">
        <v>93</v>
      </c>
      <c r="B107" s="16" t="s">
        <v>708</v>
      </c>
      <c r="C107" s="21" t="s">
        <v>709</v>
      </c>
      <c r="D107" s="21" t="s">
        <v>709</v>
      </c>
      <c r="E107" s="16"/>
      <c r="F107" s="21" t="s">
        <v>709</v>
      </c>
      <c r="G107" s="16" t="s">
        <v>564</v>
      </c>
      <c r="H107" s="16">
        <v>8</v>
      </c>
      <c r="I107" s="22">
        <f>H107*70</f>
        <v>560</v>
      </c>
      <c r="J107" s="3" t="s">
        <v>232</v>
      </c>
      <c r="K107" s="20"/>
    </row>
    <row r="108" spans="1:11" x14ac:dyDescent="0.25">
      <c r="A108" s="16">
        <v>93</v>
      </c>
      <c r="B108" s="16" t="s">
        <v>710</v>
      </c>
      <c r="C108" s="13"/>
      <c r="D108" s="13"/>
      <c r="E108" s="16" t="s">
        <v>717</v>
      </c>
      <c r="F108" s="13"/>
      <c r="G108" s="13"/>
      <c r="H108" s="16">
        <v>1</v>
      </c>
      <c r="I108" s="16">
        <f>H108*70</f>
        <v>70</v>
      </c>
      <c r="J108" s="19" t="s">
        <v>720</v>
      </c>
      <c r="K108" s="20"/>
    </row>
    <row r="109" spans="1:11" x14ac:dyDescent="0.25">
      <c r="A109" s="16">
        <v>93</v>
      </c>
      <c r="B109" s="16" t="s">
        <v>711</v>
      </c>
      <c r="C109" s="13"/>
      <c r="D109" s="13"/>
      <c r="E109" s="16" t="s">
        <v>718</v>
      </c>
      <c r="F109" s="13"/>
      <c r="G109" s="13"/>
      <c r="H109" s="16">
        <v>1</v>
      </c>
      <c r="I109" s="16">
        <f t="shared" ref="I109:I115" si="2">H109*70</f>
        <v>70</v>
      </c>
      <c r="J109" s="19" t="s">
        <v>720</v>
      </c>
      <c r="K109" s="20"/>
    </row>
    <row r="110" spans="1:11" x14ac:dyDescent="0.25">
      <c r="A110" s="16">
        <v>93</v>
      </c>
      <c r="B110" s="16" t="s">
        <v>712</v>
      </c>
      <c r="C110" s="13"/>
      <c r="D110" s="13"/>
      <c r="E110" s="16"/>
      <c r="F110" s="13"/>
      <c r="G110" s="13"/>
      <c r="H110" s="16">
        <v>1</v>
      </c>
      <c r="I110" s="16">
        <f t="shared" si="2"/>
        <v>70</v>
      </c>
      <c r="J110" s="19" t="s">
        <v>720</v>
      </c>
      <c r="K110" s="20"/>
    </row>
    <row r="111" spans="1:11" x14ac:dyDescent="0.25">
      <c r="A111" s="16">
        <v>93</v>
      </c>
      <c r="B111" s="16" t="s">
        <v>713</v>
      </c>
      <c r="C111" s="13"/>
      <c r="D111" s="13"/>
      <c r="E111" s="16" t="s">
        <v>719</v>
      </c>
      <c r="F111" s="13"/>
      <c r="G111" s="13"/>
      <c r="H111" s="16">
        <v>1</v>
      </c>
      <c r="I111" s="16">
        <f t="shared" si="2"/>
        <v>70</v>
      </c>
      <c r="J111" s="19" t="s">
        <v>720</v>
      </c>
      <c r="K111" s="20"/>
    </row>
    <row r="112" spans="1:11" x14ac:dyDescent="0.25">
      <c r="A112" s="16">
        <v>93</v>
      </c>
      <c r="B112" s="16" t="s">
        <v>714</v>
      </c>
      <c r="C112" s="13"/>
      <c r="D112" s="13"/>
      <c r="E112" s="16"/>
      <c r="F112" s="13"/>
      <c r="G112" s="13"/>
      <c r="H112" s="16">
        <v>1</v>
      </c>
      <c r="I112" s="16">
        <f t="shared" si="2"/>
        <v>70</v>
      </c>
      <c r="J112" s="19" t="s">
        <v>720</v>
      </c>
      <c r="K112" s="20"/>
    </row>
    <row r="113" spans="1:11" x14ac:dyDescent="0.25">
      <c r="A113" s="16">
        <v>93</v>
      </c>
      <c r="B113" s="16" t="s">
        <v>715</v>
      </c>
      <c r="C113" s="13"/>
      <c r="D113" s="13"/>
      <c r="E113" s="16"/>
      <c r="F113" s="13"/>
      <c r="G113" s="13"/>
      <c r="H113" s="16">
        <v>1</v>
      </c>
      <c r="I113" s="16">
        <f t="shared" si="2"/>
        <v>70</v>
      </c>
      <c r="J113" s="19" t="s">
        <v>720</v>
      </c>
      <c r="K113" s="20"/>
    </row>
    <row r="114" spans="1:11" x14ac:dyDescent="0.25">
      <c r="A114" s="16">
        <v>93</v>
      </c>
      <c r="B114" s="16" t="s">
        <v>716</v>
      </c>
      <c r="C114" s="13"/>
      <c r="D114" s="13"/>
      <c r="E114" s="16"/>
      <c r="F114" s="13"/>
      <c r="G114" s="13"/>
      <c r="H114" s="16">
        <v>1</v>
      </c>
      <c r="I114" s="16">
        <f t="shared" si="2"/>
        <v>70</v>
      </c>
      <c r="J114" s="19" t="s">
        <v>720</v>
      </c>
      <c r="K114" s="20"/>
    </row>
    <row r="115" spans="1:11" x14ac:dyDescent="0.25">
      <c r="A115" s="16">
        <v>93</v>
      </c>
      <c r="B115" s="16" t="s">
        <v>710</v>
      </c>
      <c r="C115" s="13"/>
      <c r="D115" s="13"/>
      <c r="E115" s="16" t="s">
        <v>717</v>
      </c>
      <c r="F115" s="13"/>
      <c r="G115" s="13"/>
      <c r="H115" s="16">
        <v>1</v>
      </c>
      <c r="I115" s="16">
        <f t="shared" si="2"/>
        <v>70</v>
      </c>
      <c r="J115" s="19" t="s">
        <v>720</v>
      </c>
      <c r="K115" s="20"/>
    </row>
    <row r="116" spans="1:11" x14ac:dyDescent="0.25">
      <c r="J116" s="6"/>
    </row>
    <row r="117" spans="1:11" x14ac:dyDescent="0.25">
      <c r="J117" s="6"/>
    </row>
    <row r="118" spans="1:11" x14ac:dyDescent="0.25">
      <c r="J118" s="6"/>
    </row>
    <row r="119" spans="1:11" x14ac:dyDescent="0.25">
      <c r="J119" s="6"/>
    </row>
    <row r="120" spans="1:11" x14ac:dyDescent="0.25">
      <c r="J120" s="6"/>
    </row>
    <row r="121" spans="1:11" x14ac:dyDescent="0.25">
      <c r="J121" s="6"/>
    </row>
    <row r="122" spans="1:11" x14ac:dyDescent="0.25">
      <c r="J122" s="6"/>
    </row>
    <row r="123" spans="1:11" x14ac:dyDescent="0.25">
      <c r="J123" s="6"/>
    </row>
    <row r="124" spans="1:11" x14ac:dyDescent="0.25">
      <c r="J124" s="6"/>
    </row>
    <row r="125" spans="1:11" x14ac:dyDescent="0.25">
      <c r="J125" s="6"/>
    </row>
  </sheetData>
  <mergeCells count="11">
    <mergeCell ref="E2:K3"/>
    <mergeCell ref="A3:D7"/>
    <mergeCell ref="E4:K4"/>
    <mergeCell ref="E5:K5"/>
    <mergeCell ref="E6:K6"/>
    <mergeCell ref="E7:K7"/>
    <mergeCell ref="A8:K8"/>
    <mergeCell ref="A9:K9"/>
    <mergeCell ref="A10:D10"/>
    <mergeCell ref="E10:K10"/>
    <mergeCell ref="A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E4G</vt:lpstr>
      <vt:lpstr>MDVR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KIM DANH</cp:lastModifiedBy>
  <dcterms:created xsi:type="dcterms:W3CDTF">2020-12-21T06:43:51Z</dcterms:created>
  <dcterms:modified xsi:type="dcterms:W3CDTF">2021-01-21T01:49:15Z</dcterms:modified>
</cp:coreProperties>
</file>