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TG102LE-4G" sheetId="53" r:id="rId1"/>
    <sheet name="TG102V" sheetId="52" r:id="rId2"/>
    <sheet name="TG102LE" sheetId="51" r:id="rId3"/>
    <sheet name="TongThang" sheetId="25" r:id="rId4"/>
  </sheets>
  <definedNames>
    <definedName name="_xlnm._FilterDatabase" localSheetId="2" hidden="1">TG102LE!$S$4:$S$48</definedName>
    <definedName name="_xlnm._FilterDatabase" localSheetId="0" hidden="1">'TG102LE-4G'!$S$4:$S$50</definedName>
    <definedName name="_xlnm._FilterDatabase" localSheetId="1" hidden="1">TG102V!$S$4:$S$50</definedName>
    <definedName name="_xlnm._FilterDatabase" localSheetId="3" hidden="1">TongThang!$S$4:$S$51</definedName>
    <definedName name="_xlnm.Criteria" localSheetId="2">TG102LE!$S$4:$S$48</definedName>
    <definedName name="_xlnm.Criteria" localSheetId="0">'TG102LE-4G'!$S$4:$S$50</definedName>
    <definedName name="_xlnm.Criteria" localSheetId="1">TG102V!$S$4:$S$50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45" i="51" l="1"/>
  <c r="W45" i="51"/>
  <c r="V45" i="51"/>
  <c r="T45" i="51"/>
  <c r="X44" i="51"/>
  <c r="W44" i="51"/>
  <c r="V44" i="51"/>
  <c r="X43" i="51"/>
  <c r="W43" i="51"/>
  <c r="V43" i="51"/>
  <c r="X42" i="51"/>
  <c r="W42" i="51"/>
  <c r="V42" i="51"/>
  <c r="V38" i="51"/>
  <c r="V37" i="51"/>
  <c r="V31" i="51"/>
  <c r="V30" i="51"/>
  <c r="V29" i="51"/>
  <c r="V27" i="51"/>
  <c r="V26" i="51"/>
  <c r="V25" i="51"/>
  <c r="V24" i="51"/>
  <c r="V23" i="51"/>
  <c r="V18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<sst xmlns="http://schemas.openxmlformats.org/spreadsheetml/2006/main" count="515" uniqueCount="104">
  <si>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</si>
  <si>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</si>
  <si>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</si>
  <si>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</si>
  <si>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</si>
  <si>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</si>
  <si>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</si>
  <si>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</si>
  <si>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</si>
  <si>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</si>
  <si>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</si>
  <si>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</si>
  <si>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</si>
  <si>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</si>
  <si>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</si>
  <si>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</si>
  <si>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</si>
  <si>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</si>
  <si>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</si>
  <si>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</si>
  <si>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</si>
  <si>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</si>
  <si>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</si>
  <si>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</si>
  <si>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</si>
  <si>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</si>
  <si>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</si>
  <si>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</si>
  <si>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</si>
  <si>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</si>
  <si>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</si>
  <si>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</si>
  <si>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</si>
  <si>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</si>
  <si>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</si>
  <si>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</si>
  <si>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</si>
  <si>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</si>
  <si>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</si>
  <si>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</si>
  <si>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</si>
  <si>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</si>
  <si>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</si>
  <si>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</si>
  <si>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</si>
  <si>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</si>
  <si>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</si>
  <si>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</si>
  <si>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</si>
  <si>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</si>
  <si>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</si>
  <si>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</si>
  <si>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</si>
  <si>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</si>
  <si>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</si>
  <si>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</si>
  <si>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</si>
  <si>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</si>
  <si>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</si>
  <si>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</si>
  <si>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</si>
  <si>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</si>
  <si>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</si>
  <si>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TG102V</t>
  </si>
  <si>
    <t>125.212.203.114,16767</t>
  </si>
  <si>
    <t>Xác định lỗi</t>
  </si>
  <si>
    <t>LE.2.00.---28.200624</t>
  </si>
  <si>
    <t>Thiết bị hoạt động bình thường</t>
  </si>
  <si>
    <t>BT</t>
  </si>
  <si>
    <t>Tùng</t>
  </si>
  <si>
    <t>ID mới: 202304060900385</t>
  </si>
  <si>
    <t>Test lại thiêt bị, đổi ID, làm mới thiết bị</t>
  </si>
  <si>
    <t>ID mới: 202304060915604</t>
  </si>
  <si>
    <t>ID mới: 202304060928192</t>
  </si>
  <si>
    <t>ĐL Sea</t>
  </si>
  <si>
    <t>ID mới: 202304061015519</t>
  </si>
  <si>
    <t>LE.1.00.---06.191010</t>
  </si>
  <si>
    <t>ID mới: 202304061037405</t>
  </si>
  <si>
    <t>ID mới: 202304061051757</t>
  </si>
  <si>
    <t>ID mới: 202304061112204</t>
  </si>
  <si>
    <t>ID mới: 202304061132987</t>
  </si>
  <si>
    <t>ID mới: 202304061220030</t>
  </si>
  <si>
    <t>ID mới: 202304061313105</t>
  </si>
  <si>
    <t>ID mới: 202304061536506</t>
  </si>
  <si>
    <t>ID cũ: 202210011006761, ID mới: 202304071020761</t>
  </si>
  <si>
    <t>ID mới: 202304071602108</t>
  </si>
  <si>
    <t>ID mới: 202304071537549</t>
  </si>
  <si>
    <t>ID mới: 202304071618341</t>
  </si>
  <si>
    <t>ID mới: 202304100845258</t>
  </si>
  <si>
    <t>ID mới: 202304100854095</t>
  </si>
  <si>
    <t>ID mới: 202304100912184</t>
  </si>
  <si>
    <t>ID mới: 202304100913017</t>
  </si>
  <si>
    <t>ID mới: 202304100927527</t>
  </si>
  <si>
    <t>LE4.1.00.---06.200724</t>
  </si>
  <si>
    <t>TG102LE-4G ( 7600CE-STM)</t>
  </si>
  <si>
    <t>125.212.203.114,16060</t>
  </si>
  <si>
    <t>Thiết bị lỗi nguồn</t>
  </si>
  <si>
    <t>Xử lý lại connector nguồn</t>
  </si>
  <si>
    <t>VI.2.00.---19.200527</t>
  </si>
  <si>
    <t>VI.2.00.---21.200630</t>
  </si>
  <si>
    <t>Thiết bị không nhận sim</t>
  </si>
  <si>
    <t>Nâng cấp khay sim, nâng cấp FW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</si>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</sst>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A4" zoomScale="106" zoomScaleNormal="106" workbookViewId="0">
      <selection activeCell="H14" sqref="H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36"/>
    </row>
    <row r="2" spans="1:23" ht="24.95" customHeight="1" x14ac:dyDescent="0.25">
      <c r="A2" s="81" t="s">
        <v>9</v>
      </c>
      <c r="B2" s="82"/>
      <c r="C2" s="82"/>
      <c r="D2" s="82"/>
      <c r="E2" s="83" t="s">
        <v>74</v>
      </c>
      <c r="F2" s="8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65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U4" s="79" t="s">
        <v>39</v>
      </c>
      <c r="V4" s="79" t="s">
        <v>53</v>
      </c>
      <c r="W4" s="37"/>
    </row>
    <row r="5" spans="1:23" ht="50.1" customHeight="1" x14ac:dyDescent="0.25">
      <c r="A5" s="84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42" t="s">
        <v>15</v>
      </c>
      <c r="J5" s="69" t="s">
        <v>12</v>
      </c>
      <c r="K5" s="69" t="s">
        <v>13</v>
      </c>
      <c r="L5" s="77"/>
      <c r="M5" s="77"/>
      <c r="N5" s="77"/>
      <c r="O5" s="77"/>
      <c r="P5" s="75"/>
      <c r="Q5" s="77"/>
      <c r="R5" s="77"/>
      <c r="S5" s="78"/>
      <c r="U5" s="79"/>
      <c r="V5" s="79"/>
      <c r="W5" s="37"/>
    </row>
    <row r="6" spans="1:23" ht="18" customHeight="1" x14ac:dyDescent="0.25">
      <c r="A6" s="3">
        <v>1</v>
      </c>
      <c r="B6" s="58">
        <v>45022</v>
      </c>
      <c r="C6" s="58"/>
      <c r="D6" s="46" t="s">
        <v>94</v>
      </c>
      <c r="E6" s="65">
        <v>868183038614017</v>
      </c>
      <c r="F6" s="46"/>
      <c r="G6" s="46" t="s">
        <v>62</v>
      </c>
      <c r="H6" s="46"/>
      <c r="I6" s="46" t="s">
        <v>95</v>
      </c>
      <c r="J6" s="61" t="s">
        <v>93</v>
      </c>
      <c r="K6" s="61"/>
      <c r="L6" s="61" t="s">
        <v>96</v>
      </c>
      <c r="M6" s="62" t="s">
        <v>97</v>
      </c>
      <c r="N6" s="60"/>
      <c r="O6" s="60" t="s">
        <v>68</v>
      </c>
      <c r="P6" s="62" t="s">
        <v>69</v>
      </c>
      <c r="Q6" s="60" t="s">
        <v>18</v>
      </c>
      <c r="R6" s="63" t="s">
        <v>31</v>
      </c>
      <c r="S6" s="64"/>
      <c r="T6" s="70"/>
      <c r="U6" s="71"/>
      <c r="V6" s="3" t="s">
        <v>35</v>
      </c>
      <c r="W6" s="70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70"/>
      <c r="U7" s="71"/>
      <c r="V7" s="3" t="s">
        <v>21</v>
      </c>
      <c r="W7" s="70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70"/>
      <c r="U8" s="71"/>
      <c r="V8" s="3" t="s">
        <v>51</v>
      </c>
      <c r="W8" s="70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5"/>
      <c r="K9" s="62"/>
      <c r="L9" s="62"/>
      <c r="M9" s="62"/>
      <c r="N9" s="60"/>
      <c r="O9" s="60"/>
      <c r="P9" s="62"/>
      <c r="Q9" s="60"/>
      <c r="R9" s="63"/>
      <c r="S9" s="64"/>
      <c r="T9" s="70"/>
      <c r="U9" s="71"/>
      <c r="V9" s="3" t="s">
        <v>31</v>
      </c>
      <c r="W9" s="70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55"/>
      <c r="T10" s="70"/>
      <c r="U10" s="71"/>
      <c r="V10" s="3" t="s">
        <v>30</v>
      </c>
      <c r="W10" s="70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3"/>
      <c r="T11" s="70"/>
      <c r="U11" s="72" t="s">
        <v>19</v>
      </c>
      <c r="V11" s="3" t="s">
        <v>23</v>
      </c>
      <c r="W11" s="70"/>
    </row>
    <row r="12" spans="1:23" ht="18" customHeight="1" x14ac:dyDescent="0.25">
      <c r="A12" s="3">
        <v>7</v>
      </c>
      <c r="B12" s="47"/>
      <c r="C12" s="47"/>
      <c r="D12" s="31"/>
      <c r="E12" s="32"/>
      <c r="F12" s="39"/>
      <c r="G12" s="31"/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70"/>
      <c r="U12" s="71"/>
      <c r="V12" s="3" t="s">
        <v>37</v>
      </c>
      <c r="W12" s="70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70"/>
      <c r="U13" s="71"/>
      <c r="V13" s="3" t="s">
        <v>36</v>
      </c>
      <c r="W13" s="70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70"/>
      <c r="U14" s="71"/>
      <c r="V14" s="3" t="s">
        <v>24</v>
      </c>
      <c r="W14" s="70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70"/>
      <c r="U15" s="73"/>
      <c r="V15" s="3" t="s">
        <v>25</v>
      </c>
      <c r="W15" s="70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9"/>
      <c r="J16" s="70"/>
      <c r="K16" s="51"/>
      <c r="L16" s="51"/>
      <c r="M16" s="33"/>
      <c r="N16" s="1"/>
      <c r="O16" s="1"/>
      <c r="P16" s="33"/>
      <c r="Q16" s="1"/>
      <c r="R16" s="2"/>
      <c r="S16" s="3"/>
      <c r="T16" s="70"/>
      <c r="U16" s="70"/>
      <c r="V16" s="13"/>
      <c r="W16" s="70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"/>
      <c r="K17" s="51"/>
      <c r="L17" s="51"/>
      <c r="M17" s="33"/>
      <c r="N17" s="1"/>
      <c r="O17" s="1"/>
      <c r="P17" s="33"/>
      <c r="Q17" s="1"/>
      <c r="R17" s="2"/>
      <c r="S17" s="3"/>
      <c r="T17" s="70"/>
      <c r="U17" s="70"/>
      <c r="V17" s="13"/>
      <c r="W17" s="70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70"/>
      <c r="U18" s="69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70"/>
      <c r="U19" s="3" t="s">
        <v>17</v>
      </c>
      <c r="V19" s="3">
        <v>4</v>
      </c>
      <c r="W19" s="70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33"/>
      <c r="N20" s="1"/>
      <c r="O20" s="1"/>
      <c r="P20" s="33"/>
      <c r="Q20" s="1"/>
      <c r="R20" s="2"/>
      <c r="S20" s="3"/>
      <c r="T20" s="70"/>
      <c r="U20" s="3" t="s">
        <v>49</v>
      </c>
      <c r="V20" s="3">
        <f>COUNTIF($Q$6:$Q$50,"PC")</f>
        <v>1</v>
      </c>
      <c r="W20" s="70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70"/>
      <c r="U21" s="3" t="s">
        <v>50</v>
      </c>
      <c r="V21" s="3"/>
      <c r="W21" s="70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70"/>
      <c r="U22" s="70"/>
      <c r="V22" s="13"/>
      <c r="W22" s="70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70"/>
      <c r="U23" s="70"/>
      <c r="V23" s="13"/>
      <c r="W23" s="70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70"/>
      <c r="U24" s="69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70"/>
      <c r="U25" s="3" t="s">
        <v>26</v>
      </c>
      <c r="V25" s="3">
        <f>COUNTIF($R$6:$R$50,"*MCU*")</f>
        <v>0</v>
      </c>
      <c r="W25" s="70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70"/>
      <c r="U26" s="3" t="s">
        <v>34</v>
      </c>
      <c r="V26" s="3">
        <f>COUNTIF($R$6:$R$50,"*GSM*")</f>
        <v>0</v>
      </c>
      <c r="W26" s="70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70"/>
      <c r="U27" s="3" t="s">
        <v>27</v>
      </c>
      <c r="V27" s="3">
        <f>COUNTIF($R$6:$R$50,"*GPS*")</f>
        <v>0</v>
      </c>
      <c r="W27" s="70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70"/>
      <c r="U28" s="3" t="s">
        <v>52</v>
      </c>
      <c r="V28" s="3">
        <f>COUNTIF($R$6:$R$50,"*NG*")</f>
        <v>1</v>
      </c>
      <c r="W28" s="70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70"/>
      <c r="U29" s="3" t="s">
        <v>32</v>
      </c>
      <c r="V29" s="3">
        <f>COUNTIF($R$6:$R$50,"*I/O*")</f>
        <v>0</v>
      </c>
      <c r="W29" s="70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70"/>
      <c r="U30" s="3" t="s">
        <v>22</v>
      </c>
      <c r="V30" s="3"/>
      <c r="W30" s="70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70"/>
      <c r="U31" s="3" t="s">
        <v>28</v>
      </c>
      <c r="V31" s="3">
        <f>COUNTIF($R$6:$R$50,"*MCH*")</f>
        <v>0</v>
      </c>
      <c r="W31" s="70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70"/>
      <c r="U32" s="3" t="s">
        <v>47</v>
      </c>
      <c r="V32" s="3">
        <f>COUNTIF($R$6:$R$50,"*SF*")</f>
        <v>0</v>
      </c>
      <c r="W32" s="70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70"/>
      <c r="U33" s="3" t="s">
        <v>48</v>
      </c>
      <c r="V33" s="3">
        <f>COUNTIF($R$6:$R$50,"*RTB*")</f>
        <v>0</v>
      </c>
      <c r="W33" s="70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70"/>
      <c r="U34" s="3" t="s">
        <v>38</v>
      </c>
      <c r="V34" s="3"/>
      <c r="W34" s="70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70"/>
      <c r="U35" s="3" t="s">
        <v>29</v>
      </c>
      <c r="V35" s="3"/>
      <c r="W35" s="70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70"/>
      <c r="U36" s="15" t="s">
        <v>33</v>
      </c>
      <c r="V36" s="3"/>
      <c r="W36" s="70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70"/>
      <c r="U37" s="70"/>
      <c r="V37" s="13"/>
      <c r="W37" s="70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70"/>
      <c r="U38" s="70"/>
      <c r="V38" s="13"/>
      <c r="W38" s="70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70"/>
      <c r="U39" s="15" t="s">
        <v>40</v>
      </c>
      <c r="V39" s="3">
        <f>COUNTIF($O$6:$O$50,"*DM*")</f>
        <v>0</v>
      </c>
      <c r="W39" s="70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70"/>
      <c r="U40" s="15" t="s">
        <v>41</v>
      </c>
      <c r="V40" s="3">
        <f>COUNTIF($O$6:$O$50,"*KS*")</f>
        <v>0</v>
      </c>
      <c r="W40" s="70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70"/>
      <c r="U41" s="70"/>
      <c r="V41" s="13"/>
      <c r="W41" s="70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70"/>
      <c r="U42" s="70"/>
      <c r="V42" s="13"/>
      <c r="W42" s="70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70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70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70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70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45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70"/>
      <c r="V55" s="70"/>
      <c r="W55" s="70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70"/>
      <c r="V56" s="70"/>
      <c r="W56" s="70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53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60</v>
      </c>
    </row>
    <row r="66" spans="1:1" ht="18" customHeight="1" x14ac:dyDescent="0.25">
      <c r="A66" s="3">
        <v>61</v>
      </c>
    </row>
    <row r="67" spans="1:1" ht="18" customHeight="1" x14ac:dyDescent="0.25">
      <c r="A67" s="3">
        <v>62</v>
      </c>
    </row>
    <row r="68" spans="1:1" ht="18" customHeight="1" x14ac:dyDescent="0.25">
      <c r="A68" s="3">
        <v>63</v>
      </c>
    </row>
    <row r="69" spans="1:1" ht="18" customHeight="1" x14ac:dyDescent="0.25">
      <c r="A69" s="3">
        <v>64</v>
      </c>
    </row>
    <row r="70" spans="1:1" ht="18" customHeight="1" x14ac:dyDescent="0.25">
      <c r="A70" s="3">
        <v>65</v>
      </c>
    </row>
    <row r="71" spans="1:1" ht="18" customHeight="1" x14ac:dyDescent="0.25">
      <c r="A71" s="3">
        <v>66</v>
      </c>
    </row>
    <row r="72" spans="1:1" ht="18" customHeight="1" x14ac:dyDescent="0.25">
      <c r="A72" s="3">
        <v>67</v>
      </c>
    </row>
    <row r="73" spans="1:1" ht="18" customHeight="1" x14ac:dyDescent="0.25">
      <c r="A73" s="3">
        <v>68</v>
      </c>
    </row>
    <row r="74" spans="1:1" ht="18" customHeight="1" x14ac:dyDescent="0.25">
      <c r="A74" s="3">
        <v>69</v>
      </c>
    </row>
    <row r="75" spans="1:1" ht="18" customHeight="1" x14ac:dyDescent="0.25">
      <c r="A75" s="3">
        <v>70</v>
      </c>
    </row>
    <row r="76" spans="1:1" ht="18" customHeight="1" x14ac:dyDescent="0.25">
      <c r="A76" s="3">
        <v>71</v>
      </c>
    </row>
    <row r="77" spans="1:1" ht="18" customHeight="1" x14ac:dyDescent="0.25">
      <c r="A77" s="3">
        <v>72</v>
      </c>
    </row>
    <row r="78" spans="1:1" ht="18" customHeight="1" x14ac:dyDescent="0.25">
      <c r="A78" s="3">
        <v>73</v>
      </c>
    </row>
    <row r="79" spans="1:1" ht="18" customHeight="1" x14ac:dyDescent="0.25">
      <c r="A79" s="3">
        <v>74</v>
      </c>
    </row>
    <row r="80" spans="1:1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K1" zoomScale="106" zoomScaleNormal="106" workbookViewId="0">
      <selection activeCell="P11" sqref="P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36"/>
    </row>
    <row r="2" spans="1:23" ht="24.95" customHeight="1" x14ac:dyDescent="0.25">
      <c r="A2" s="81" t="s">
        <v>9</v>
      </c>
      <c r="B2" s="82"/>
      <c r="C2" s="82"/>
      <c r="D2" s="82"/>
      <c r="E2" s="83" t="s">
        <v>74</v>
      </c>
      <c r="F2" s="8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65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U4" s="79" t="s">
        <v>39</v>
      </c>
      <c r="V4" s="79" t="s">
        <v>53</v>
      </c>
      <c r="W4" s="37"/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67" t="s">
        <v>12</v>
      </c>
      <c r="K5" s="67" t="s">
        <v>13</v>
      </c>
      <c r="L5" s="77"/>
      <c r="M5" s="77"/>
      <c r="N5" s="77"/>
      <c r="O5" s="77"/>
      <c r="P5" s="75"/>
      <c r="Q5" s="77"/>
      <c r="R5" s="77"/>
      <c r="S5" s="78"/>
      <c r="U5" s="79"/>
      <c r="V5" s="79"/>
      <c r="W5" s="37"/>
    </row>
    <row r="6" spans="1:23" ht="18" customHeight="1" x14ac:dyDescent="0.25">
      <c r="A6" s="3">
        <v>1</v>
      </c>
      <c r="B6" s="58">
        <v>45022</v>
      </c>
      <c r="C6" s="58"/>
      <c r="D6" s="46" t="s">
        <v>63</v>
      </c>
      <c r="E6" s="65">
        <v>863586032925806</v>
      </c>
      <c r="F6" s="46"/>
      <c r="G6" s="46" t="s">
        <v>62</v>
      </c>
      <c r="H6" s="46"/>
      <c r="I6" s="59" t="s">
        <v>95</v>
      </c>
      <c r="J6" s="61" t="s">
        <v>98</v>
      </c>
      <c r="K6" s="61" t="s">
        <v>99</v>
      </c>
      <c r="L6" s="61" t="s">
        <v>100</v>
      </c>
      <c r="M6" s="62" t="s">
        <v>101</v>
      </c>
      <c r="N6" s="60"/>
      <c r="O6" s="60" t="s">
        <v>68</v>
      </c>
      <c r="P6" s="62" t="s">
        <v>69</v>
      </c>
      <c r="Q6" s="60" t="s">
        <v>102</v>
      </c>
      <c r="R6" s="63" t="s">
        <v>103</v>
      </c>
      <c r="S6" s="64"/>
      <c r="T6" s="66"/>
      <c r="U6" s="71"/>
      <c r="V6" s="3" t="s">
        <v>35</v>
      </c>
      <c r="W6" s="66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66"/>
      <c r="U7" s="71"/>
      <c r="V7" s="3" t="s">
        <v>21</v>
      </c>
      <c r="W7" s="66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66"/>
      <c r="U8" s="71"/>
      <c r="V8" s="3" t="s">
        <v>51</v>
      </c>
      <c r="W8" s="66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5"/>
      <c r="K9" s="62"/>
      <c r="L9" s="62"/>
      <c r="M9" s="62"/>
      <c r="N9" s="60"/>
      <c r="O9" s="60"/>
      <c r="P9" s="62"/>
      <c r="Q9" s="60"/>
      <c r="R9" s="63"/>
      <c r="S9" s="64"/>
      <c r="T9" s="66"/>
      <c r="U9" s="71"/>
      <c r="V9" s="3" t="s">
        <v>31</v>
      </c>
      <c r="W9" s="66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55"/>
      <c r="T10" s="66"/>
      <c r="U10" s="71"/>
      <c r="V10" s="3" t="s">
        <v>30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3"/>
      <c r="T11" s="66"/>
      <c r="U11" s="72" t="s">
        <v>19</v>
      </c>
      <c r="V11" s="3" t="s">
        <v>23</v>
      </c>
      <c r="W11" s="66"/>
    </row>
    <row r="12" spans="1:23" ht="18" customHeight="1" x14ac:dyDescent="0.25">
      <c r="A12" s="3">
        <v>7</v>
      </c>
      <c r="B12" s="47"/>
      <c r="C12" s="47"/>
      <c r="D12" s="31"/>
      <c r="E12" s="32"/>
      <c r="F12" s="39"/>
      <c r="G12" s="31"/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66"/>
      <c r="U12" s="71"/>
      <c r="V12" s="3" t="s">
        <v>37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6"/>
      <c r="U13" s="71"/>
      <c r="V13" s="3" t="s">
        <v>36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6"/>
      <c r="U14" s="71"/>
      <c r="V14" s="3" t="s">
        <v>24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6"/>
      <c r="U15" s="73"/>
      <c r="V15" s="3" t="s">
        <v>25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9"/>
      <c r="J16" s="66"/>
      <c r="K16" s="51"/>
      <c r="L16" s="51"/>
      <c r="M16" s="33"/>
      <c r="N16" s="1"/>
      <c r="O16" s="1"/>
      <c r="P16" s="33"/>
      <c r="Q16" s="1"/>
      <c r="R16" s="2"/>
      <c r="S16" s="3"/>
      <c r="T16" s="66"/>
      <c r="U16" s="66"/>
      <c r="V16" s="13"/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"/>
      <c r="K17" s="51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66"/>
      <c r="U18" s="67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6"/>
      <c r="U19" s="3" t="s">
        <v>17</v>
      </c>
      <c r="V19" s="3">
        <v>4</v>
      </c>
      <c r="W19" s="66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33"/>
      <c r="N20" s="1"/>
      <c r="O20" s="1"/>
      <c r="P20" s="33"/>
      <c r="Q20" s="1"/>
      <c r="R20" s="2"/>
      <c r="S20" s="3"/>
      <c r="T20" s="66"/>
      <c r="U20" s="3" t="s">
        <v>49</v>
      </c>
      <c r="V20" s="3">
        <f>COUNTIF($Q$6:$Q$50,"PC")</f>
        <v>0</v>
      </c>
      <c r="W20" s="66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6"/>
      <c r="U21" s="3" t="s">
        <v>50</v>
      </c>
      <c r="V21" s="3"/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6"/>
      <c r="U22" s="66"/>
      <c r="V22" s="1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6"/>
      <c r="U24" s="67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6"/>
      <c r="U25" s="3" t="s">
        <v>26</v>
      </c>
      <c r="V25" s="3">
        <f>COUNTIF($R$6:$R$50,"*MCU*")</f>
        <v>0</v>
      </c>
      <c r="W25" s="66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6"/>
      <c r="U26" s="3" t="s">
        <v>34</v>
      </c>
      <c r="V26" s="3">
        <f>COUNTIF($R$6:$R$50,"*GSM*")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6"/>
      <c r="U27" s="3" t="s">
        <v>27</v>
      </c>
      <c r="V27" s="3">
        <f>COUNTIF($R$6:$R$50,"*GPS*")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6"/>
      <c r="U28" s="3" t="s">
        <v>52</v>
      </c>
      <c r="V28" s="3">
        <f>COUNTIF($R$6:$R$50,"*NG*")</f>
        <v>0</v>
      </c>
      <c r="W28" s="66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6"/>
      <c r="U29" s="3" t="s">
        <v>32</v>
      </c>
      <c r="V29" s="3">
        <f>COUNTIF($R$6:$R$50,"*I/O*")</f>
        <v>0</v>
      </c>
      <c r="W29" s="66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6"/>
      <c r="U30" s="3" t="s">
        <v>22</v>
      </c>
      <c r="V30" s="3"/>
      <c r="W30" s="66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6"/>
      <c r="U31" s="3" t="s">
        <v>28</v>
      </c>
      <c r="V31" s="3">
        <f>COUNTIF($R$6:$R$50,"*MCH*")</f>
        <v>0</v>
      </c>
      <c r="W31" s="66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6"/>
      <c r="U32" s="3" t="s">
        <v>47</v>
      </c>
      <c r="V32" s="3">
        <f>COUNTIF($R$6:$R$50,"*SF*")</f>
        <v>0</v>
      </c>
      <c r="W32" s="66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6"/>
      <c r="U33" s="3" t="s">
        <v>48</v>
      </c>
      <c r="V33" s="3">
        <f>COUNTIF($R$6:$R$50,"*RTB*")</f>
        <v>0</v>
      </c>
      <c r="W33" s="66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6"/>
      <c r="U34" s="3" t="s">
        <v>38</v>
      </c>
      <c r="V34" s="3"/>
      <c r="W34" s="66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6"/>
      <c r="U35" s="3" t="s">
        <v>29</v>
      </c>
      <c r="V35" s="3"/>
      <c r="W35" s="66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6"/>
      <c r="U36" s="15" t="s">
        <v>33</v>
      </c>
      <c r="V36" s="3"/>
      <c r="W36" s="66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6"/>
      <c r="U37" s="66"/>
      <c r="V37" s="13"/>
      <c r="W37" s="66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6"/>
      <c r="U39" s="15" t="s">
        <v>40</v>
      </c>
      <c r="V39" s="3">
        <f>COUNTIF($O$6:$O$50,"*DM*")</f>
        <v>0</v>
      </c>
      <c r="W39" s="66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6"/>
      <c r="U40" s="15" t="s">
        <v>41</v>
      </c>
      <c r="V40" s="3">
        <f>COUNTIF($O$6:$O$50,"*KS*")</f>
        <v>0</v>
      </c>
      <c r="W40" s="66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6"/>
      <c r="U41" s="66"/>
      <c r="V41" s="13"/>
      <c r="W41" s="66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6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6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6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6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45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6"/>
      <c r="V55" s="66"/>
      <c r="W55" s="6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53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60</v>
      </c>
    </row>
    <row r="66" spans="1:1" ht="18" customHeight="1" x14ac:dyDescent="0.25">
      <c r="A66" s="3">
        <v>61</v>
      </c>
    </row>
    <row r="67" spans="1:1" ht="18" customHeight="1" x14ac:dyDescent="0.25">
      <c r="A67" s="3">
        <v>62</v>
      </c>
    </row>
    <row r="68" spans="1:1" ht="18" customHeight="1" x14ac:dyDescent="0.25">
      <c r="A68" s="3">
        <v>63</v>
      </c>
    </row>
    <row r="69" spans="1:1" ht="18" customHeight="1" x14ac:dyDescent="0.25">
      <c r="A69" s="3">
        <v>64</v>
      </c>
    </row>
    <row r="70" spans="1:1" ht="18" customHeight="1" x14ac:dyDescent="0.25">
      <c r="A70" s="3">
        <v>65</v>
      </c>
    </row>
    <row r="71" spans="1:1" ht="18" customHeight="1" x14ac:dyDescent="0.25">
      <c r="A71" s="3">
        <v>66</v>
      </c>
    </row>
    <row r="72" spans="1:1" ht="18" customHeight="1" x14ac:dyDescent="0.25">
      <c r="A72" s="3">
        <v>67</v>
      </c>
    </row>
    <row r="73" spans="1:1" ht="18" customHeight="1" x14ac:dyDescent="0.25">
      <c r="A73" s="3">
        <v>68</v>
      </c>
    </row>
    <row r="74" spans="1:1" ht="18" customHeight="1" x14ac:dyDescent="0.25">
      <c r="A74" s="3">
        <v>69</v>
      </c>
    </row>
    <row r="75" spans="1:1" ht="18" customHeight="1" x14ac:dyDescent="0.25">
      <c r="A75" s="3">
        <v>70</v>
      </c>
    </row>
    <row r="76" spans="1:1" ht="18" customHeight="1" x14ac:dyDescent="0.25">
      <c r="A76" s="3">
        <v>71</v>
      </c>
    </row>
    <row r="77" spans="1:1" ht="18" customHeight="1" x14ac:dyDescent="0.25">
      <c r="A77" s="3">
        <v>72</v>
      </c>
    </row>
    <row r="78" spans="1:1" ht="18" customHeight="1" x14ac:dyDescent="0.25">
      <c r="A78" s="3">
        <v>73</v>
      </c>
    </row>
    <row r="79" spans="1:1" ht="18" customHeight="1" x14ac:dyDescent="0.25">
      <c r="A79" s="3">
        <v>74</v>
      </c>
    </row>
    <row r="80" spans="1:1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showZeros="0" topLeftCell="M1" zoomScale="106" zoomScaleNormal="106" workbookViewId="0">
      <selection activeCell="R29" sqref="R2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36"/>
    </row>
    <row r="2" spans="1:23" ht="24.95" customHeight="1" x14ac:dyDescent="0.25">
      <c r="A2" s="81" t="s">
        <v>9</v>
      </c>
      <c r="B2" s="82"/>
      <c r="C2" s="82"/>
      <c r="D2" s="82"/>
      <c r="E2" s="83" t="s">
        <v>74</v>
      </c>
      <c r="F2" s="8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85" t="s">
        <v>65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U4" s="79" t="s">
        <v>39</v>
      </c>
      <c r="V4" s="79" t="s">
        <v>53</v>
      </c>
      <c r="W4" s="37"/>
    </row>
    <row r="5" spans="1:23" ht="50.1" customHeight="1" x14ac:dyDescent="0.25">
      <c r="A5" s="8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86"/>
      <c r="M5" s="77"/>
      <c r="N5" s="77"/>
      <c r="O5" s="77"/>
      <c r="P5" s="75"/>
      <c r="Q5" s="77"/>
      <c r="R5" s="77"/>
      <c r="S5" s="78"/>
      <c r="U5" s="79"/>
      <c r="V5" s="79"/>
      <c r="W5" s="37"/>
    </row>
    <row r="6" spans="1:23" ht="18" customHeight="1" x14ac:dyDescent="0.25">
      <c r="A6" s="3">
        <v>1</v>
      </c>
      <c r="B6" s="58">
        <v>45022</v>
      </c>
      <c r="C6" s="58">
        <v>45026</v>
      </c>
      <c r="D6" s="46" t="s">
        <v>44</v>
      </c>
      <c r="E6" s="65">
        <v>868183038032095</v>
      </c>
      <c r="F6" s="46"/>
      <c r="G6" s="46" t="s">
        <v>62</v>
      </c>
      <c r="H6" s="46" t="s">
        <v>89</v>
      </c>
      <c r="I6" s="59" t="s">
        <v>64</v>
      </c>
      <c r="J6" s="61" t="s">
        <v>66</v>
      </c>
      <c r="K6" s="62"/>
      <c r="L6" s="62" t="s">
        <v>67</v>
      </c>
      <c r="M6" s="62" t="s">
        <v>71</v>
      </c>
      <c r="N6" s="60"/>
      <c r="O6" s="60" t="s">
        <v>68</v>
      </c>
      <c r="P6" s="62" t="s">
        <v>69</v>
      </c>
      <c r="Q6" s="60" t="s">
        <v>19</v>
      </c>
      <c r="R6" s="63" t="s">
        <v>25</v>
      </c>
      <c r="S6" s="64"/>
      <c r="T6" s="12"/>
      <c r="U6" s="71"/>
      <c r="V6" s="3" t="s">
        <v>21</v>
      </c>
      <c r="W6" s="12"/>
    </row>
    <row r="7" spans="1:23" ht="18" customHeight="1" x14ac:dyDescent="0.25">
      <c r="A7" s="3">
        <v>2</v>
      </c>
      <c r="B7" s="58">
        <v>45022</v>
      </c>
      <c r="C7" s="58">
        <v>45026</v>
      </c>
      <c r="D7" s="46" t="s">
        <v>44</v>
      </c>
      <c r="E7" s="65">
        <v>868183037802258</v>
      </c>
      <c r="F7" s="46"/>
      <c r="G7" s="46" t="s">
        <v>62</v>
      </c>
      <c r="H7" s="46" t="s">
        <v>88</v>
      </c>
      <c r="I7" s="59" t="s">
        <v>64</v>
      </c>
      <c r="J7" s="61" t="s">
        <v>66</v>
      </c>
      <c r="K7" s="62"/>
      <c r="L7" s="62" t="s">
        <v>67</v>
      </c>
      <c r="M7" s="62" t="s">
        <v>71</v>
      </c>
      <c r="N7" s="60"/>
      <c r="O7" s="60" t="s">
        <v>68</v>
      </c>
      <c r="P7" s="62" t="s">
        <v>69</v>
      </c>
      <c r="Q7" s="60" t="s">
        <v>19</v>
      </c>
      <c r="R7" s="63" t="s">
        <v>25</v>
      </c>
      <c r="S7" s="64"/>
      <c r="T7" s="12"/>
      <c r="U7" s="71"/>
      <c r="V7" s="3" t="s">
        <v>51</v>
      </c>
      <c r="W7" s="12"/>
    </row>
    <row r="8" spans="1:23" ht="18" customHeight="1" x14ac:dyDescent="0.25">
      <c r="A8" s="3">
        <v>3</v>
      </c>
      <c r="B8" s="58">
        <v>45022</v>
      </c>
      <c r="C8" s="58">
        <v>45026</v>
      </c>
      <c r="D8" s="46" t="s">
        <v>44</v>
      </c>
      <c r="E8" s="65">
        <v>867857039896761</v>
      </c>
      <c r="F8" s="46"/>
      <c r="G8" s="46" t="s">
        <v>62</v>
      </c>
      <c r="H8" s="46" t="s">
        <v>84</v>
      </c>
      <c r="I8" s="59" t="s">
        <v>64</v>
      </c>
      <c r="J8" s="61" t="s">
        <v>66</v>
      </c>
      <c r="K8" s="62"/>
      <c r="L8" s="62" t="s">
        <v>67</v>
      </c>
      <c r="M8" s="62" t="s">
        <v>71</v>
      </c>
      <c r="N8" s="60"/>
      <c r="O8" s="60" t="s">
        <v>68</v>
      </c>
      <c r="P8" s="62" t="s">
        <v>69</v>
      </c>
      <c r="Q8" s="60" t="s">
        <v>19</v>
      </c>
      <c r="R8" s="63" t="s">
        <v>25</v>
      </c>
      <c r="S8" s="64"/>
      <c r="T8" s="12"/>
      <c r="U8" s="71"/>
      <c r="V8" s="3" t="s">
        <v>31</v>
      </c>
      <c r="W8" s="12"/>
    </row>
    <row r="9" spans="1:23" ht="18" customHeight="1" x14ac:dyDescent="0.25">
      <c r="A9" s="3">
        <v>4</v>
      </c>
      <c r="B9" s="58">
        <v>45022</v>
      </c>
      <c r="C9" s="58">
        <v>45026</v>
      </c>
      <c r="D9" s="46" t="s">
        <v>44</v>
      </c>
      <c r="E9" s="65">
        <v>868183038547506</v>
      </c>
      <c r="F9" s="46"/>
      <c r="G9" s="46" t="s">
        <v>62</v>
      </c>
      <c r="H9" s="68" t="s">
        <v>83</v>
      </c>
      <c r="I9" s="59" t="s">
        <v>64</v>
      </c>
      <c r="J9" s="61" t="s">
        <v>66</v>
      </c>
      <c r="K9" s="62"/>
      <c r="L9" s="62" t="s">
        <v>67</v>
      </c>
      <c r="M9" s="62" t="s">
        <v>71</v>
      </c>
      <c r="N9" s="60"/>
      <c r="O9" s="60" t="s">
        <v>68</v>
      </c>
      <c r="P9" s="62" t="s">
        <v>69</v>
      </c>
      <c r="Q9" s="60" t="s">
        <v>19</v>
      </c>
      <c r="R9" s="63" t="s">
        <v>25</v>
      </c>
      <c r="S9" s="64"/>
      <c r="T9" s="12"/>
      <c r="U9" s="71"/>
      <c r="V9" s="3" t="s">
        <v>30</v>
      </c>
      <c r="W9" s="12"/>
    </row>
    <row r="10" spans="1:23" ht="18" customHeight="1" x14ac:dyDescent="0.25">
      <c r="A10" s="3">
        <v>5</v>
      </c>
      <c r="B10" s="58">
        <v>45022</v>
      </c>
      <c r="C10" s="58">
        <v>45026</v>
      </c>
      <c r="D10" s="46" t="s">
        <v>44</v>
      </c>
      <c r="E10" s="65">
        <v>868183038540105</v>
      </c>
      <c r="F10" s="46"/>
      <c r="G10" s="46" t="s">
        <v>62</v>
      </c>
      <c r="H10" s="68" t="s">
        <v>82</v>
      </c>
      <c r="I10" s="59" t="s">
        <v>64</v>
      </c>
      <c r="J10" s="61" t="s">
        <v>66</v>
      </c>
      <c r="K10" s="62"/>
      <c r="L10" s="62" t="s">
        <v>67</v>
      </c>
      <c r="M10" s="62" t="s">
        <v>71</v>
      </c>
      <c r="N10" s="60"/>
      <c r="O10" s="60" t="s">
        <v>68</v>
      </c>
      <c r="P10" s="62" t="s">
        <v>69</v>
      </c>
      <c r="Q10" s="60" t="s">
        <v>19</v>
      </c>
      <c r="R10" s="63" t="s">
        <v>25</v>
      </c>
      <c r="S10" s="64"/>
      <c r="T10" s="12"/>
      <c r="U10" s="72" t="s">
        <v>19</v>
      </c>
      <c r="V10" s="3" t="s">
        <v>23</v>
      </c>
      <c r="W10" s="12"/>
    </row>
    <row r="11" spans="1:23" ht="18" customHeight="1" x14ac:dyDescent="0.25">
      <c r="A11" s="3">
        <v>6</v>
      </c>
      <c r="B11" s="58">
        <v>45022</v>
      </c>
      <c r="C11" s="58">
        <v>45026</v>
      </c>
      <c r="D11" s="46" t="s">
        <v>44</v>
      </c>
      <c r="E11" s="65">
        <v>868183038012030</v>
      </c>
      <c r="F11" s="46"/>
      <c r="G11" s="46" t="s">
        <v>62</v>
      </c>
      <c r="H11" s="46" t="s">
        <v>81</v>
      </c>
      <c r="I11" s="59" t="s">
        <v>64</v>
      </c>
      <c r="J11" s="61" t="s">
        <v>66</v>
      </c>
      <c r="K11" s="62"/>
      <c r="L11" s="62" t="s">
        <v>67</v>
      </c>
      <c r="M11" s="62" t="s">
        <v>71</v>
      </c>
      <c r="N11" s="60"/>
      <c r="O11" s="60" t="s">
        <v>68</v>
      </c>
      <c r="P11" s="62" t="s">
        <v>69</v>
      </c>
      <c r="Q11" s="60" t="s">
        <v>19</v>
      </c>
      <c r="R11" s="63" t="s">
        <v>25</v>
      </c>
      <c r="S11" s="64"/>
      <c r="T11" s="12"/>
      <c r="U11" s="71"/>
      <c r="V11" s="3" t="s">
        <v>37</v>
      </c>
      <c r="W11" s="12"/>
    </row>
    <row r="12" spans="1:23" ht="18" customHeight="1" x14ac:dyDescent="0.25">
      <c r="A12" s="3">
        <v>7</v>
      </c>
      <c r="B12" s="58">
        <v>45022</v>
      </c>
      <c r="C12" s="58">
        <v>45026</v>
      </c>
      <c r="D12" s="46" t="s">
        <v>44</v>
      </c>
      <c r="E12" s="65">
        <v>862649049663017</v>
      </c>
      <c r="F12" s="46"/>
      <c r="G12" s="46" t="s">
        <v>62</v>
      </c>
      <c r="H12" s="46" t="s">
        <v>91</v>
      </c>
      <c r="I12" s="59" t="s">
        <v>64</v>
      </c>
      <c r="J12" s="61" t="s">
        <v>66</v>
      </c>
      <c r="K12" s="62"/>
      <c r="L12" s="62" t="s">
        <v>67</v>
      </c>
      <c r="M12" s="62" t="s">
        <v>71</v>
      </c>
      <c r="N12" s="60"/>
      <c r="O12" s="60" t="s">
        <v>68</v>
      </c>
      <c r="P12" s="62" t="s">
        <v>69</v>
      </c>
      <c r="Q12" s="60" t="s">
        <v>19</v>
      </c>
      <c r="R12" s="63" t="s">
        <v>25</v>
      </c>
      <c r="S12" s="64"/>
      <c r="T12" s="12"/>
      <c r="U12" s="71"/>
      <c r="V12" s="3" t="s">
        <v>36</v>
      </c>
      <c r="W12" s="12"/>
    </row>
    <row r="13" spans="1:23" ht="18" customHeight="1" x14ac:dyDescent="0.25">
      <c r="A13" s="3">
        <v>8</v>
      </c>
      <c r="B13" s="58">
        <v>45022</v>
      </c>
      <c r="C13" s="58">
        <v>45026</v>
      </c>
      <c r="D13" s="46" t="s">
        <v>44</v>
      </c>
      <c r="E13" s="65">
        <v>868183037806184</v>
      </c>
      <c r="F13" s="46"/>
      <c r="G13" s="46" t="s">
        <v>62</v>
      </c>
      <c r="H13" s="46" t="s">
        <v>90</v>
      </c>
      <c r="I13" s="59" t="s">
        <v>64</v>
      </c>
      <c r="J13" s="61" t="s">
        <v>66</v>
      </c>
      <c r="K13" s="62"/>
      <c r="L13" s="62" t="s">
        <v>67</v>
      </c>
      <c r="M13" s="62" t="s">
        <v>71</v>
      </c>
      <c r="N13" s="60"/>
      <c r="O13" s="60" t="s">
        <v>68</v>
      </c>
      <c r="P13" s="62" t="s">
        <v>69</v>
      </c>
      <c r="Q13" s="60" t="s">
        <v>19</v>
      </c>
      <c r="R13" s="63" t="s">
        <v>25</v>
      </c>
      <c r="S13" s="64"/>
      <c r="T13" s="12"/>
      <c r="U13" s="71"/>
      <c r="V13" s="3" t="s">
        <v>24</v>
      </c>
      <c r="W13" s="12"/>
    </row>
    <row r="14" spans="1:23" ht="18" customHeight="1" x14ac:dyDescent="0.25">
      <c r="A14" s="3">
        <v>9</v>
      </c>
      <c r="B14" s="58">
        <v>45022</v>
      </c>
      <c r="C14" s="58">
        <v>45026</v>
      </c>
      <c r="D14" s="46" t="s">
        <v>44</v>
      </c>
      <c r="E14" s="65">
        <v>868183037811549</v>
      </c>
      <c r="F14" s="46"/>
      <c r="G14" s="46" t="s">
        <v>62</v>
      </c>
      <c r="H14" s="46" t="s">
        <v>86</v>
      </c>
      <c r="I14" s="59" t="s">
        <v>64</v>
      </c>
      <c r="J14" s="61" t="s">
        <v>66</v>
      </c>
      <c r="K14" s="62"/>
      <c r="L14" s="62" t="s">
        <v>67</v>
      </c>
      <c r="M14" s="62" t="s">
        <v>71</v>
      </c>
      <c r="N14" s="60"/>
      <c r="O14" s="60" t="s">
        <v>68</v>
      </c>
      <c r="P14" s="62" t="s">
        <v>69</v>
      </c>
      <c r="Q14" s="60" t="s">
        <v>19</v>
      </c>
      <c r="R14" s="63" t="s">
        <v>25</v>
      </c>
      <c r="S14" s="64"/>
      <c r="T14" s="12"/>
      <c r="U14" s="73"/>
      <c r="V14" s="3" t="s">
        <v>25</v>
      </c>
      <c r="W14" s="12"/>
    </row>
    <row r="15" spans="1:23" ht="18" customHeight="1" x14ac:dyDescent="0.25">
      <c r="A15" s="3">
        <v>10</v>
      </c>
      <c r="B15" s="58">
        <v>45022</v>
      </c>
      <c r="C15" s="58">
        <v>45026</v>
      </c>
      <c r="D15" s="46" t="s">
        <v>44</v>
      </c>
      <c r="E15" s="65">
        <v>868183034657341</v>
      </c>
      <c r="F15" s="46"/>
      <c r="G15" s="46" t="s">
        <v>62</v>
      </c>
      <c r="H15" s="60" t="s">
        <v>87</v>
      </c>
      <c r="I15" s="59" t="s">
        <v>64</v>
      </c>
      <c r="J15" s="61" t="s">
        <v>66</v>
      </c>
      <c r="K15" s="62"/>
      <c r="L15" s="62" t="s">
        <v>67</v>
      </c>
      <c r="M15" s="62" t="s">
        <v>71</v>
      </c>
      <c r="N15" s="60"/>
      <c r="O15" s="60" t="s">
        <v>68</v>
      </c>
      <c r="P15" s="62" t="s">
        <v>69</v>
      </c>
      <c r="Q15" s="60" t="s">
        <v>19</v>
      </c>
      <c r="R15" s="63" t="s">
        <v>25</v>
      </c>
      <c r="S15" s="64"/>
      <c r="T15" s="12"/>
      <c r="U15" s="12"/>
      <c r="V15" s="13"/>
      <c r="W15" s="12"/>
    </row>
    <row r="16" spans="1:23" ht="18" customHeight="1" x14ac:dyDescent="0.25">
      <c r="A16" s="3">
        <v>11</v>
      </c>
      <c r="B16" s="58">
        <v>45022</v>
      </c>
      <c r="C16" s="58">
        <v>45026</v>
      </c>
      <c r="D16" s="46" t="s">
        <v>44</v>
      </c>
      <c r="E16" s="65">
        <v>868183038567108</v>
      </c>
      <c r="F16" s="46"/>
      <c r="G16" s="46" t="s">
        <v>62</v>
      </c>
      <c r="H16" s="60" t="s">
        <v>85</v>
      </c>
      <c r="I16" s="59" t="s">
        <v>64</v>
      </c>
      <c r="J16" s="61" t="s">
        <v>66</v>
      </c>
      <c r="K16" s="62"/>
      <c r="L16" s="62" t="s">
        <v>67</v>
      </c>
      <c r="M16" s="62" t="s">
        <v>71</v>
      </c>
      <c r="N16" s="60"/>
      <c r="O16" s="60" t="s">
        <v>68</v>
      </c>
      <c r="P16" s="62" t="s">
        <v>69</v>
      </c>
      <c r="Q16" s="60" t="s">
        <v>19</v>
      </c>
      <c r="R16" s="63" t="s">
        <v>25</v>
      </c>
      <c r="S16" s="64"/>
      <c r="T16" s="12"/>
      <c r="U16" s="12"/>
      <c r="V16" s="13"/>
      <c r="W16" s="12"/>
    </row>
    <row r="17" spans="1:23" ht="18" customHeight="1" x14ac:dyDescent="0.25">
      <c r="A17" s="3">
        <v>12</v>
      </c>
      <c r="B17" s="58">
        <v>45022</v>
      </c>
      <c r="C17" s="58">
        <v>45026</v>
      </c>
      <c r="D17" s="46" t="s">
        <v>44</v>
      </c>
      <c r="E17" s="65">
        <v>868183038615527</v>
      </c>
      <c r="F17" s="46"/>
      <c r="G17" s="46" t="s">
        <v>62</v>
      </c>
      <c r="H17" s="60" t="s">
        <v>92</v>
      </c>
      <c r="I17" s="59" t="s">
        <v>64</v>
      </c>
      <c r="J17" s="61" t="s">
        <v>66</v>
      </c>
      <c r="K17" s="62"/>
      <c r="L17" s="62" t="s">
        <v>67</v>
      </c>
      <c r="M17" s="62" t="s">
        <v>71</v>
      </c>
      <c r="N17" s="60"/>
      <c r="O17" s="60" t="s">
        <v>68</v>
      </c>
      <c r="P17" s="62" t="s">
        <v>69</v>
      </c>
      <c r="Q17" s="60" t="s">
        <v>19</v>
      </c>
      <c r="R17" s="63" t="s">
        <v>25</v>
      </c>
      <c r="S17" s="64"/>
      <c r="T17" s="12"/>
      <c r="U17" s="3" t="s">
        <v>17</v>
      </c>
      <c r="V17" s="3">
        <v>4</v>
      </c>
      <c r="W17" s="12"/>
    </row>
    <row r="18" spans="1:23" ht="18" customHeight="1" x14ac:dyDescent="0.25">
      <c r="A18" s="3">
        <v>13</v>
      </c>
      <c r="B18" s="58">
        <v>45022</v>
      </c>
      <c r="C18" s="58">
        <v>45026</v>
      </c>
      <c r="D18" s="46" t="s">
        <v>44</v>
      </c>
      <c r="E18" s="65">
        <v>868183038004987</v>
      </c>
      <c r="F18" s="46"/>
      <c r="G18" s="46" t="s">
        <v>62</v>
      </c>
      <c r="H18" s="60" t="s">
        <v>80</v>
      </c>
      <c r="I18" s="59" t="s">
        <v>64</v>
      </c>
      <c r="J18" s="61" t="s">
        <v>66</v>
      </c>
      <c r="K18" s="62"/>
      <c r="L18" s="62" t="s">
        <v>67</v>
      </c>
      <c r="M18" s="62" t="s">
        <v>71</v>
      </c>
      <c r="N18" s="60"/>
      <c r="O18" s="60" t="s">
        <v>68</v>
      </c>
      <c r="P18" s="62" t="s">
        <v>69</v>
      </c>
      <c r="Q18" s="60" t="s">
        <v>19</v>
      </c>
      <c r="R18" s="63" t="s">
        <v>25</v>
      </c>
      <c r="S18" s="64"/>
      <c r="T18" s="12"/>
      <c r="U18" s="3" t="s">
        <v>49</v>
      </c>
      <c r="V18" s="3">
        <f>COUNTIF($Q$6:$Q$48,"PC")</f>
        <v>0</v>
      </c>
      <c r="W18" s="12"/>
    </row>
    <row r="19" spans="1:23" ht="18" customHeight="1" x14ac:dyDescent="0.25">
      <c r="A19" s="3">
        <v>14</v>
      </c>
      <c r="B19" s="58">
        <v>45022</v>
      </c>
      <c r="C19" s="58">
        <v>45026</v>
      </c>
      <c r="D19" s="46" t="s">
        <v>44</v>
      </c>
      <c r="E19" s="65">
        <v>868183038036757</v>
      </c>
      <c r="F19" s="46"/>
      <c r="G19" s="46" t="s">
        <v>62</v>
      </c>
      <c r="H19" s="64" t="s">
        <v>78</v>
      </c>
      <c r="I19" s="59" t="s">
        <v>64</v>
      </c>
      <c r="J19" s="61" t="s">
        <v>66</v>
      </c>
      <c r="K19" s="62"/>
      <c r="L19" s="62" t="s">
        <v>67</v>
      </c>
      <c r="M19" s="62" t="s">
        <v>71</v>
      </c>
      <c r="N19" s="60"/>
      <c r="O19" s="60" t="s">
        <v>68</v>
      </c>
      <c r="P19" s="62" t="s">
        <v>69</v>
      </c>
      <c r="Q19" s="60" t="s">
        <v>19</v>
      </c>
      <c r="R19" s="63" t="s">
        <v>25</v>
      </c>
      <c r="S19" s="64"/>
      <c r="T19" s="12"/>
      <c r="U19" s="3" t="s">
        <v>50</v>
      </c>
      <c r="V19" s="3"/>
      <c r="W19" s="12"/>
    </row>
    <row r="20" spans="1:23" ht="18" customHeight="1" x14ac:dyDescent="0.25">
      <c r="A20" s="3">
        <v>15</v>
      </c>
      <c r="B20" s="58">
        <v>45022</v>
      </c>
      <c r="C20" s="58">
        <v>45026</v>
      </c>
      <c r="D20" s="46" t="s">
        <v>44</v>
      </c>
      <c r="E20" s="65">
        <v>868183035886204</v>
      </c>
      <c r="F20" s="46"/>
      <c r="G20" s="46" t="s">
        <v>62</v>
      </c>
      <c r="H20" s="64" t="s">
        <v>79</v>
      </c>
      <c r="I20" s="59" t="s">
        <v>64</v>
      </c>
      <c r="J20" s="61" t="s">
        <v>66</v>
      </c>
      <c r="K20" s="62"/>
      <c r="L20" s="62" t="s">
        <v>67</v>
      </c>
      <c r="M20" s="62" t="s">
        <v>71</v>
      </c>
      <c r="N20" s="60"/>
      <c r="O20" s="60" t="s">
        <v>68</v>
      </c>
      <c r="P20" s="62" t="s">
        <v>69</v>
      </c>
      <c r="Q20" s="60" t="s">
        <v>19</v>
      </c>
      <c r="R20" s="63" t="s">
        <v>25</v>
      </c>
      <c r="S20" s="64"/>
      <c r="T20" s="12"/>
      <c r="U20" s="12"/>
      <c r="V20" s="13"/>
      <c r="W20" s="12"/>
    </row>
    <row r="21" spans="1:23" ht="18" customHeight="1" x14ac:dyDescent="0.25">
      <c r="A21" s="3">
        <v>16</v>
      </c>
      <c r="B21" s="58">
        <v>45022</v>
      </c>
      <c r="C21" s="58">
        <v>45026</v>
      </c>
      <c r="D21" s="46" t="s">
        <v>44</v>
      </c>
      <c r="E21" s="65">
        <v>868183038026519</v>
      </c>
      <c r="F21" s="46"/>
      <c r="G21" s="46" t="s">
        <v>62</v>
      </c>
      <c r="H21" s="64" t="s">
        <v>75</v>
      </c>
      <c r="I21" s="59" t="s">
        <v>64</v>
      </c>
      <c r="J21" s="61" t="s">
        <v>66</v>
      </c>
      <c r="K21" s="62"/>
      <c r="L21" s="62" t="s">
        <v>67</v>
      </c>
      <c r="M21" s="62" t="s">
        <v>71</v>
      </c>
      <c r="N21" s="60"/>
      <c r="O21" s="60" t="s">
        <v>68</v>
      </c>
      <c r="P21" s="62" t="s">
        <v>69</v>
      </c>
      <c r="Q21" s="60" t="s">
        <v>19</v>
      </c>
      <c r="R21" s="63" t="s">
        <v>25</v>
      </c>
      <c r="S21" s="64"/>
      <c r="T21" s="12"/>
      <c r="U21" s="12"/>
      <c r="V21" s="13"/>
      <c r="W21" s="12"/>
    </row>
    <row r="22" spans="1:23" ht="18" customHeight="1" x14ac:dyDescent="0.25">
      <c r="A22" s="3">
        <v>17</v>
      </c>
      <c r="B22" s="58">
        <v>45022</v>
      </c>
      <c r="C22" s="58">
        <v>45026</v>
      </c>
      <c r="D22" s="46" t="s">
        <v>44</v>
      </c>
      <c r="E22" s="65">
        <v>868183037849192</v>
      </c>
      <c r="F22" s="46"/>
      <c r="G22" s="46" t="s">
        <v>62</v>
      </c>
      <c r="H22" s="64" t="s">
        <v>73</v>
      </c>
      <c r="I22" s="59" t="s">
        <v>64</v>
      </c>
      <c r="J22" s="61" t="s">
        <v>66</v>
      </c>
      <c r="K22" s="62"/>
      <c r="L22" s="62" t="s">
        <v>67</v>
      </c>
      <c r="M22" s="62" t="s">
        <v>71</v>
      </c>
      <c r="N22" s="60"/>
      <c r="O22" s="60" t="s">
        <v>68</v>
      </c>
      <c r="P22" s="62" t="s">
        <v>69</v>
      </c>
      <c r="Q22" s="60" t="s">
        <v>19</v>
      </c>
      <c r="R22" s="63" t="s">
        <v>25</v>
      </c>
      <c r="S22" s="64"/>
      <c r="T22" s="12"/>
      <c r="U22" s="34" t="s">
        <v>46</v>
      </c>
      <c r="V22" s="14" t="s">
        <v>16</v>
      </c>
      <c r="W22" s="38"/>
    </row>
    <row r="23" spans="1:23" ht="18" customHeight="1" x14ac:dyDescent="0.25">
      <c r="A23" s="3">
        <v>18</v>
      </c>
      <c r="B23" s="58">
        <v>45022</v>
      </c>
      <c r="C23" s="58">
        <v>45026</v>
      </c>
      <c r="D23" s="46" t="s">
        <v>44</v>
      </c>
      <c r="E23" s="65">
        <v>867857039901405</v>
      </c>
      <c r="F23" s="46"/>
      <c r="G23" s="46" t="s">
        <v>62</v>
      </c>
      <c r="H23" s="64" t="s">
        <v>77</v>
      </c>
      <c r="I23" s="59" t="s">
        <v>64</v>
      </c>
      <c r="J23" s="64" t="s">
        <v>76</v>
      </c>
      <c r="K23" s="62"/>
      <c r="L23" s="62" t="s">
        <v>67</v>
      </c>
      <c r="M23" s="62" t="s">
        <v>71</v>
      </c>
      <c r="N23" s="60"/>
      <c r="O23" s="60" t="s">
        <v>68</v>
      </c>
      <c r="P23" s="62" t="s">
        <v>69</v>
      </c>
      <c r="Q23" s="60" t="s">
        <v>19</v>
      </c>
      <c r="R23" s="63" t="s">
        <v>25</v>
      </c>
      <c r="S23" s="64"/>
      <c r="T23" s="12"/>
      <c r="U23" s="3" t="s">
        <v>26</v>
      </c>
      <c r="V23" s="3">
        <f>COUNTIF($R$6:$R$48,"*MCU*")</f>
        <v>0</v>
      </c>
      <c r="W23" s="12"/>
    </row>
    <row r="24" spans="1:23" ht="18" customHeight="1" x14ac:dyDescent="0.25">
      <c r="A24" s="3">
        <v>19</v>
      </c>
      <c r="B24" s="58">
        <v>45022</v>
      </c>
      <c r="C24" s="58">
        <v>45026</v>
      </c>
      <c r="D24" s="46" t="s">
        <v>44</v>
      </c>
      <c r="E24" s="65">
        <v>868183037812604</v>
      </c>
      <c r="F24" s="46"/>
      <c r="G24" s="46" t="s">
        <v>62</v>
      </c>
      <c r="H24" s="64" t="s">
        <v>72</v>
      </c>
      <c r="I24" s="59" t="s">
        <v>64</v>
      </c>
      <c r="J24" s="61" t="s">
        <v>66</v>
      </c>
      <c r="K24" s="62"/>
      <c r="L24" s="62" t="s">
        <v>67</v>
      </c>
      <c r="M24" s="62" t="s">
        <v>71</v>
      </c>
      <c r="N24" s="60"/>
      <c r="O24" s="60" t="s">
        <v>68</v>
      </c>
      <c r="P24" s="62" t="s">
        <v>69</v>
      </c>
      <c r="Q24" s="60" t="s">
        <v>19</v>
      </c>
      <c r="R24" s="63" t="s">
        <v>25</v>
      </c>
      <c r="S24" s="64"/>
      <c r="T24" s="12"/>
      <c r="U24" s="3" t="s">
        <v>34</v>
      </c>
      <c r="V24" s="3">
        <f>COUNTIF($R$6:$R$48,"*GSM*")</f>
        <v>0</v>
      </c>
      <c r="W24" s="12"/>
    </row>
    <row r="25" spans="1:23" ht="18" customHeight="1" x14ac:dyDescent="0.25">
      <c r="A25" s="3">
        <v>20</v>
      </c>
      <c r="B25" s="58">
        <v>45022</v>
      </c>
      <c r="C25" s="58">
        <v>45026</v>
      </c>
      <c r="D25" s="46" t="s">
        <v>44</v>
      </c>
      <c r="E25" s="65">
        <v>868183037800385</v>
      </c>
      <c r="F25" s="46"/>
      <c r="G25" s="46" t="s">
        <v>62</v>
      </c>
      <c r="H25" s="60" t="s">
        <v>70</v>
      </c>
      <c r="I25" s="59" t="s">
        <v>64</v>
      </c>
      <c r="J25" s="61" t="s">
        <v>66</v>
      </c>
      <c r="K25" s="62"/>
      <c r="L25" s="62" t="s">
        <v>67</v>
      </c>
      <c r="M25" s="62" t="s">
        <v>71</v>
      </c>
      <c r="N25" s="60"/>
      <c r="O25" s="60" t="s">
        <v>68</v>
      </c>
      <c r="P25" s="62" t="s">
        <v>69</v>
      </c>
      <c r="Q25" s="60" t="s">
        <v>19</v>
      </c>
      <c r="R25" s="63" t="s">
        <v>25</v>
      </c>
      <c r="S25" s="64"/>
      <c r="T25" s="12"/>
      <c r="U25" s="3" t="s">
        <v>27</v>
      </c>
      <c r="V25" s="3">
        <f>COUNTIF($R$6:$R$48,"*GPS*")</f>
        <v>0</v>
      </c>
      <c r="W25" s="12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1"/>
      <c r="I26" s="43"/>
      <c r="J26" s="1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52</v>
      </c>
      <c r="V26" s="3">
        <f>COUNTIF($R$6:$R$48,"*NG*")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32</v>
      </c>
      <c r="V27" s="3">
        <f>COUNTIF($R$6:$R$48,"*I/O*")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22</v>
      </c>
      <c r="V28" s="3"/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28</v>
      </c>
      <c r="V29" s="3">
        <f>COUNTIF($R$6:$R$48,"*MCH*")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47</v>
      </c>
      <c r="V30" s="3">
        <f>COUNTIF($R$6:$R$48,"*SF*")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48</v>
      </c>
      <c r="V31" s="3">
        <f>COUNTIF($R$6:$R$48,"*RTB*")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38</v>
      </c>
      <c r="V32" s="3"/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29</v>
      </c>
      <c r="V33" s="3"/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15" t="s">
        <v>33</v>
      </c>
      <c r="V34" s="3"/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12"/>
      <c r="V35" s="1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12"/>
      <c r="V36" s="1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40</v>
      </c>
      <c r="V37" s="3">
        <f>COUNTIF($O$6:$O$48,"*DM*")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5" t="s">
        <v>41</v>
      </c>
      <c r="V38" s="3">
        <f>COUNTIF($O$6:$O$48,"*KS*")</f>
        <v>0</v>
      </c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2"/>
      <c r="V40" s="13"/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3" t="s">
        <v>3</v>
      </c>
      <c r="V41" s="3" t="s">
        <v>58</v>
      </c>
      <c r="W41" s="3" t="s">
        <v>59</v>
      </c>
      <c r="X41" s="3" t="s">
        <v>60</v>
      </c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3" t="s">
        <v>44</v>
      </c>
      <c r="V42" s="3">
        <f>COUNTIFS($D$6:$D$297,"TG102LE",$H$6:$H$297,"*Lô 3-20*")</f>
        <v>0</v>
      </c>
      <c r="W42" s="3">
        <f>COUNTIFS($D$6:$D$297,"TG102LE",$H$6:$H$297,"*Lô 1-21*")</f>
        <v>0</v>
      </c>
      <c r="X42" s="3">
        <f>COUNTIFS($D$6:$D$297,"TG102LE",$H$6:$H$297,"*Lô 2-21*")</f>
        <v>0</v>
      </c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3" t="s">
        <v>56</v>
      </c>
      <c r="V43" s="3">
        <f>COUNTIFS($D$6:$D$297,"TG102LE-4G",$H$6:$H$297,"*Lô 3-20*")</f>
        <v>0</v>
      </c>
      <c r="W43" s="3">
        <f>COUNTIFS($D$6:$D$297,"TG102LE-4G",$H$6:$H$297,"*Lô 1-21*")</f>
        <v>0</v>
      </c>
      <c r="X43" s="3">
        <f>COUNTIFS($D$6:$D$297,"TG102LE-4G",$H$6:$H$297,"*Lô 2-21*")</f>
        <v>0</v>
      </c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45</v>
      </c>
      <c r="V44" s="3">
        <f>COUNTIFS($D$6:$D$297,"TG102E",$H$6:$H$297,"*Lô 3-20*")</f>
        <v>0</v>
      </c>
      <c r="W44" s="3">
        <f>COUNTIFS($D$6:$D$297,"TG102E",$H$6:$H$297,"*Lô 1-21*")</f>
        <v>0</v>
      </c>
      <c r="X44" s="3">
        <f>COUNTIFS($D$6:$D$297,"TG102E",$H$6:$H$297,"*Lô 2-21*")</f>
        <v>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28" t="e">
        <f>COUNTIF(#REF!,"*GSM*")</f>
        <v>#REF!</v>
      </c>
      <c r="U45" s="3" t="s">
        <v>57</v>
      </c>
      <c r="V45" s="3">
        <f>COUNTIFS($D$6:$D$297,"ACT-01",$H$6:$H$297,"*Lô 3-20*")</f>
        <v>0</v>
      </c>
      <c r="W45" s="3">
        <f>COUNTIFS($D$6:$D$297,"ACT-01",$H$6:$H$297,"*Lô 1-21*")</f>
        <v>0</v>
      </c>
      <c r="X45" s="3">
        <f>COUNTIFS($D$6:$D$297,"ACT-01",$H$6:$H$297,"*Lô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28"/>
      <c r="U46" s="35"/>
      <c r="V46" s="35"/>
      <c r="W46" s="35"/>
      <c r="X46" s="26"/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25"/>
      <c r="I47" s="43"/>
      <c r="J47" s="25"/>
      <c r="K47" s="33"/>
      <c r="L47" s="33"/>
      <c r="M47" s="33"/>
      <c r="N47" s="1"/>
      <c r="O47" s="1"/>
      <c r="P47" s="33"/>
      <c r="Q47" s="1"/>
      <c r="R47" s="2"/>
      <c r="S47" s="22"/>
      <c r="T47" s="28"/>
      <c r="U47" s="35"/>
      <c r="V47" s="35"/>
      <c r="W47" s="35"/>
      <c r="X47" s="26"/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26"/>
      <c r="I49" s="43"/>
      <c r="J49" s="26"/>
      <c r="K49" s="33"/>
      <c r="L49" s="33"/>
      <c r="M49" s="33"/>
      <c r="N49" s="1"/>
      <c r="O49" s="1"/>
      <c r="P49" s="33"/>
      <c r="Q49" s="1"/>
      <c r="R49" s="2"/>
      <c r="S49" s="26"/>
      <c r="T49" s="28"/>
      <c r="U49" s="35"/>
      <c r="V49" s="35"/>
      <c r="W49" s="35"/>
      <c r="X49" s="26"/>
    </row>
    <row r="50" spans="1:24" ht="18" customHeight="1" x14ac:dyDescent="0.25">
      <c r="A50" s="3">
        <v>45</v>
      </c>
      <c r="B50" s="30"/>
      <c r="C50" s="30"/>
      <c r="D50" s="31"/>
      <c r="E50" s="32"/>
      <c r="F50" s="39"/>
      <c r="G50" s="31"/>
      <c r="H50" s="26"/>
      <c r="I50" s="43"/>
      <c r="J50" s="26"/>
      <c r="K50" s="33"/>
      <c r="L50" s="33"/>
      <c r="M50" s="33"/>
      <c r="N50" s="1"/>
      <c r="O50" s="1"/>
      <c r="P50" s="33"/>
      <c r="Q50" s="1"/>
      <c r="R50" s="2"/>
      <c r="S50" s="26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9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U53" s="12"/>
      <c r="V53" s="12"/>
      <c r="W53" s="12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U54" s="12"/>
      <c r="V54" s="12"/>
      <c r="W54" s="12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1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</row>
    <row r="57" spans="1:24" ht="18" customHeight="1" x14ac:dyDescent="0.25">
      <c r="A57" s="3">
        <v>52</v>
      </c>
      <c r="B57" s="30"/>
      <c r="C57" s="30"/>
      <c r="D57" s="31"/>
      <c r="E57" s="32"/>
      <c r="F57" s="31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53</v>
      </c>
      <c r="B58" s="30"/>
      <c r="C58" s="26"/>
      <c r="D58" s="26"/>
      <c r="E58" s="26"/>
      <c r="F58" s="26"/>
      <c r="G58" s="26"/>
      <c r="H58" s="26"/>
      <c r="I58" s="44"/>
      <c r="J58" s="26"/>
      <c r="K58" s="33" t="s">
        <v>61</v>
      </c>
      <c r="L58" s="33"/>
      <c r="M58" s="26"/>
      <c r="N58" s="26"/>
      <c r="O58" s="26"/>
      <c r="P58" s="26"/>
      <c r="Q58" s="26"/>
      <c r="R58" s="26"/>
      <c r="S58" s="26"/>
    </row>
    <row r="59" spans="1:24" ht="18" customHeight="1" x14ac:dyDescent="0.25">
      <c r="A59" s="3">
        <v>54</v>
      </c>
      <c r="B59" s="30"/>
      <c r="C59" s="26"/>
      <c r="D59" s="26"/>
      <c r="E59" s="26"/>
      <c r="F59" s="26"/>
      <c r="G59" s="26"/>
      <c r="H59" s="26"/>
      <c r="I59" s="44"/>
      <c r="J59" s="26"/>
      <c r="K59" s="33" t="s">
        <v>61</v>
      </c>
      <c r="L59" s="33"/>
      <c r="M59" s="26"/>
      <c r="N59" s="26"/>
      <c r="O59" s="26"/>
      <c r="P59" s="26"/>
      <c r="Q59" s="26"/>
      <c r="R59" s="26"/>
      <c r="S59" s="26"/>
    </row>
    <row r="60" spans="1:24" ht="18" customHeight="1" x14ac:dyDescent="0.25">
      <c r="A60" s="3">
        <v>55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</row>
    <row r="64" spans="1:24" ht="18" customHeight="1" x14ac:dyDescent="0.25">
      <c r="A64" s="3">
        <v>59</v>
      </c>
    </row>
    <row r="65" spans="1:1" ht="18" customHeight="1" x14ac:dyDescent="0.25">
      <c r="A65" s="3">
        <v>60</v>
      </c>
    </row>
    <row r="66" spans="1:1" ht="18" customHeight="1" x14ac:dyDescent="0.25">
      <c r="A66" s="3">
        <v>61</v>
      </c>
    </row>
    <row r="67" spans="1:1" ht="18" customHeight="1" x14ac:dyDescent="0.25">
      <c r="A67" s="3">
        <v>62</v>
      </c>
    </row>
    <row r="68" spans="1:1" ht="18" customHeight="1" x14ac:dyDescent="0.25">
      <c r="A68" s="3">
        <v>63</v>
      </c>
    </row>
    <row r="69" spans="1:1" ht="18" customHeight="1" x14ac:dyDescent="0.25">
      <c r="A69" s="3">
        <v>64</v>
      </c>
    </row>
    <row r="70" spans="1:1" ht="18" customHeight="1" x14ac:dyDescent="0.25">
      <c r="A70" s="3">
        <v>65</v>
      </c>
    </row>
    <row r="71" spans="1:1" ht="18" customHeight="1" x14ac:dyDescent="0.25">
      <c r="A71" s="3">
        <v>66</v>
      </c>
    </row>
    <row r="72" spans="1:1" ht="18" customHeight="1" x14ac:dyDescent="0.25">
      <c r="A72" s="3">
        <v>67</v>
      </c>
    </row>
    <row r="73" spans="1:1" ht="18" customHeight="1" x14ac:dyDescent="0.25">
      <c r="A73" s="3">
        <v>68</v>
      </c>
    </row>
    <row r="74" spans="1:1" ht="18" customHeight="1" x14ac:dyDescent="0.25">
      <c r="A74" s="3">
        <v>69</v>
      </c>
    </row>
    <row r="75" spans="1:1" ht="18" customHeight="1" x14ac:dyDescent="0.25">
      <c r="A75" s="3">
        <v>70</v>
      </c>
    </row>
    <row r="76" spans="1:1" ht="18" customHeight="1" x14ac:dyDescent="0.25">
      <c r="A76" s="3">
        <v>71</v>
      </c>
    </row>
    <row r="77" spans="1:1" ht="18" customHeight="1" x14ac:dyDescent="0.25">
      <c r="A77" s="3">
        <v>72</v>
      </c>
    </row>
    <row r="78" spans="1:1" ht="18" customHeight="1" x14ac:dyDescent="0.25">
      <c r="A78" s="3">
        <v>73</v>
      </c>
    </row>
    <row r="79" spans="1:1" ht="18" customHeight="1" x14ac:dyDescent="0.25">
      <c r="A79" s="3">
        <v>74</v>
      </c>
    </row>
    <row r="80" spans="1:1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107</v>
      </c>
    </row>
    <row r="110" spans="1:1" ht="18" customHeight="1" x14ac:dyDescent="0.25">
      <c r="A110" s="3">
        <v>108</v>
      </c>
    </row>
    <row r="111" spans="1:1" ht="18" customHeight="1" x14ac:dyDescent="0.25">
      <c r="A111" s="3">
        <v>109</v>
      </c>
    </row>
    <row r="112" spans="1:1" ht="18" customHeight="1" x14ac:dyDescent="0.25">
      <c r="A112" s="3">
        <v>110</v>
      </c>
    </row>
  </sheetData>
  <mergeCells count="18">
    <mergeCell ref="U6:U9"/>
    <mergeCell ref="U10:U14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36"/>
    </row>
    <row r="2" spans="1:23" ht="24.95" customHeight="1" x14ac:dyDescent="0.25">
      <c r="A2" s="81" t="s">
        <v>9</v>
      </c>
      <c r="B2" s="82"/>
      <c r="C2" s="82"/>
      <c r="D2" s="82"/>
      <c r="E2" s="83" t="s">
        <v>74</v>
      </c>
      <c r="F2" s="83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9" t="s">
        <v>7</v>
      </c>
      <c r="P4" s="87" t="s">
        <v>14</v>
      </c>
      <c r="Q4" s="79" t="s">
        <v>39</v>
      </c>
      <c r="R4" s="79" t="s">
        <v>53</v>
      </c>
      <c r="S4" s="78" t="s">
        <v>54</v>
      </c>
      <c r="U4" s="79" t="s">
        <v>39</v>
      </c>
      <c r="V4" s="79" t="s">
        <v>53</v>
      </c>
      <c r="W4" s="37"/>
    </row>
    <row r="5" spans="1:23" ht="50.1" customHeight="1" x14ac:dyDescent="0.25">
      <c r="A5" s="8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9"/>
      <c r="K5" s="34" t="s">
        <v>12</v>
      </c>
      <c r="L5" s="34" t="s">
        <v>13</v>
      </c>
      <c r="M5" s="77"/>
      <c r="N5" s="77"/>
      <c r="O5" s="79"/>
      <c r="P5" s="87"/>
      <c r="Q5" s="79"/>
      <c r="R5" s="79"/>
      <c r="S5" s="78"/>
      <c r="U5" s="79"/>
      <c r="V5" s="79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2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2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3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TG102V</vt:lpstr>
      <vt:lpstr>TG102LE</vt:lpstr>
      <vt:lpstr>TongThang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2023-04-10T09:58:51Z</dcterms:modified>
</cp:coreProperties>
</file>