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3\2.XuLyBH\"/>
    </mc:Choice>
  </mc:AlternateContent>
  <bookViews>
    <workbookView xWindow="-15" yWindow="4035" windowWidth="10320" windowHeight="4065"/>
  </bookViews>
  <sheets>
    <sheet name="TG102SE" sheetId="47" r:id="rId1"/>
    <sheet name="TG102LE-4G" sheetId="43" r:id="rId2"/>
    <sheet name="TOP-1" sheetId="45" r:id="rId3"/>
    <sheet name="TG102LE" sheetId="44" r:id="rId4"/>
    <sheet name="TG102V" sheetId="46" r:id="rId5"/>
    <sheet name="TongThang" sheetId="25" r:id="rId6"/>
  </sheets>
  <definedNames>
    <definedName name="_xlnm._FilterDatabase" localSheetId="3" hidden="1">TG102LE!$S$4:$S$51</definedName>
    <definedName name="_xlnm._FilterDatabase" localSheetId="1" hidden="1">'TG102LE-4G'!$S$4:$S$51</definedName>
    <definedName name="_xlnm._FilterDatabase" localSheetId="0" hidden="1">TG102SE!$S$4:$S$51</definedName>
    <definedName name="_xlnm._FilterDatabase" localSheetId="4" hidden="1">TG102V!$S$4:$S$50</definedName>
    <definedName name="_xlnm._FilterDatabase" localSheetId="5" hidden="1">TongThang!$S$4:$S$51</definedName>
    <definedName name="_xlnm._FilterDatabase" localSheetId="2" hidden="1">'TOP-1'!$S$4:$S$51</definedName>
    <definedName name="_xlnm.Criteria" localSheetId="3">TG102LE!$S$4:$S$51</definedName>
    <definedName name="_xlnm.Criteria" localSheetId="1">'TG102LE-4G'!$S$4:$S$51</definedName>
    <definedName name="_xlnm.Criteria" localSheetId="0">TG102SE!$S$4:$S$51</definedName>
    <definedName name="_xlnm.Criteria" localSheetId="4">TG102V!$S$4:$S$50</definedName>
    <definedName name="_xlnm.Criteria" localSheetId="5">TongThang!$S$4:$S$51</definedName>
    <definedName name="_xlnm.Criteria" localSheetId="2">'TOP-1'!$S$4:$S$51</definedName>
  </definedNames>
  <calcPr calcId="152511"/>
</workbook>
</file>

<file path=xl/calcChain.xml><?xml version="1.0" encoding="utf-8"?>
<calcChain xmlns="http://schemas.openxmlformats.org/spreadsheetml/2006/main">
  <c r="X48" i="47" l="1"/>
  <c r="W48" i="47"/>
  <c r="V48" i="47"/>
  <c r="X47" i="47"/>
  <c r="W47" i="47"/>
  <c r="V47" i="47"/>
  <c r="X46" i="47"/>
  <c r="W46" i="47"/>
  <c r="V46" i="47"/>
  <c r="X45" i="47"/>
  <c r="W45" i="47"/>
  <c r="V45" i="47"/>
  <c r="V41" i="47"/>
  <c r="V40" i="47"/>
  <c r="V36" i="47"/>
  <c r="V35" i="47"/>
  <c r="V34" i="47"/>
  <c r="V33" i="47"/>
  <c r="V32" i="47"/>
  <c r="V31" i="47"/>
  <c r="V30" i="47"/>
  <c r="V29" i="47"/>
  <c r="V28" i="47"/>
  <c r="V27" i="47"/>
  <c r="V26" i="47"/>
  <c r="V22" i="47"/>
  <c r="V21" i="47"/>
  <c r="V20" i="47"/>
  <c r="V37" i="47" l="1"/>
  <c r="X47" i="46"/>
  <c r="W47" i="46"/>
  <c r="V47" i="46"/>
  <c r="X46" i="46"/>
  <c r="W46" i="46"/>
  <c r="V46" i="46"/>
  <c r="X45" i="46"/>
  <c r="W45" i="46"/>
  <c r="V45" i="46"/>
  <c r="X44" i="46"/>
  <c r="W44" i="46"/>
  <c r="V44" i="46"/>
  <c r="V40" i="46"/>
  <c r="V39" i="46"/>
  <c r="V35" i="46"/>
  <c r="V34" i="46"/>
  <c r="V33" i="46"/>
  <c r="V32" i="46"/>
  <c r="V31" i="46"/>
  <c r="V30" i="46"/>
  <c r="V29" i="46"/>
  <c r="V28" i="46"/>
  <c r="V27" i="46"/>
  <c r="V26" i="46"/>
  <c r="V25" i="46"/>
  <c r="V21" i="46"/>
  <c r="V20" i="46"/>
  <c r="V19" i="46"/>
  <c r="X48" i="45"/>
  <c r="W48" i="45"/>
  <c r="V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X48" i="44"/>
  <c r="W48" i="44"/>
  <c r="V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6" i="46" l="1"/>
  <c r="V37" i="44"/>
  <c r="V37" i="45"/>
  <c r="X48" i="43"/>
  <c r="W48" i="43"/>
  <c r="V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<sst xmlns="http://schemas.openxmlformats.org/spreadsheetml/2006/main" count="508" uniqueCount="100">
  <si>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</si>
  <si>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</si>
  <si>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</si>
  <si>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</si>
  <si>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</si>
  <si>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</si>
  <si>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</si>
  <si>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</si>
  <si>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</si>
  <si>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</si>
  <si>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</si>
  <si>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</si>
  <si>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</si>
  <si>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</si>
  <si>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</si>
  <si>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</si>
  <si>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</si>
  <si>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</si>
  <si>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</si>
  <si>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</si>
  <si>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</si>
  <si>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</si>
  <si>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</si>
  <si>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</si>
  <si>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</si>
  <si>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</si>
  <si>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</si>
  <si>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</si>
  <si>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</si>
  <si>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</si>
  <si>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</si>
  <si>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</si>
  <si>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</si>
  <si>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</si>
  <si>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</si>
  <si>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</si>
  <si>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</si>
  <si>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</si>
  <si>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</si>
  <si>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</si>
  <si>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</si>
  <si>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</si>
  <si>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</si>
  <si>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</si>
  <si>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</si>
  <si>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</si>
  <si>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</si>
  <si>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</si>
  <si>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</si>
  <si>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</si>
  <si>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</si>
  <si>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</si>
  <si>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</si>
  <si>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</si>
  <si>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</si>
  <si>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</si>
  <si>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</si>
  <si>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</si>
  <si>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</si>
  <si>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</si>
  <si>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</si>
  <si>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Hạn BH</t>
  </si>
  <si>
    <t>Khách hàng</t>
  </si>
  <si>
    <t>XỬ LÝ THIẾT BỊ BẢO HÀNH THÁNG 03 NĂM 2023</t>
  </si>
  <si>
    <t>Còn BH</t>
  </si>
  <si>
    <t>Lắp Đặt</t>
  </si>
  <si>
    <t>TOP-1</t>
  </si>
  <si>
    <t>TG102V</t>
  </si>
  <si>
    <t>Le4.1.02.AOO06.220322</t>
  </si>
  <si>
    <t>125.212.203.114,15757</t>
  </si>
  <si>
    <t>Le4.1.04.BOO01.221222</t>
  </si>
  <si>
    <t>Thiết bị không chốt GSM</t>
  </si>
  <si>
    <t>Nâng cấp FW module + FW  thiết bị</t>
  </si>
  <si>
    <t>BT</t>
  </si>
  <si>
    <t>Tùng</t>
  </si>
  <si>
    <t>125.212.203.114,16767</t>
  </si>
  <si>
    <t>LE.2.00.---28.200624</t>
  </si>
  <si>
    <t>Chuyển về LE, Hết hạn dịch vụ</t>
  </si>
  <si>
    <t>Thiết bị hoạt động bình thường</t>
  </si>
  <si>
    <t>Test lại thiết bị</t>
  </si>
  <si>
    <t>125.212.203.114,16565</t>
  </si>
  <si>
    <t>Thiết bị treo khởi động</t>
  </si>
  <si>
    <t>Nạp lại FW</t>
  </si>
  <si>
    <t xml:space="preserve">W.1.00.---01.181101 </t>
  </si>
  <si>
    <t>125.212.203.114,16363</t>
  </si>
  <si>
    <t>W.2.00.---21.200630</t>
  </si>
  <si>
    <t>Thiết bị không nhận sim</t>
  </si>
  <si>
    <t>Nâng cấp khay sim</t>
  </si>
  <si>
    <t>10/03/23</t>
  </si>
  <si>
    <t>VI.2.00.---21.200630</t>
  </si>
  <si>
    <t>Thiết bị không nhận sim, lỗi flash</t>
  </si>
  <si>
    <t>Nâng cấp khay sim, thay flash</t>
  </si>
  <si>
    <t>Nguồn thiết bị chập chờn</t>
  </si>
  <si>
    <t>Xử lý lại connector nguồn</t>
  </si>
  <si>
    <t>14//03/23</t>
  </si>
  <si>
    <t>Sim</t>
  </si>
  <si>
    <t>TG102SE</t>
  </si>
  <si>
    <t>SE.4.00.---06.200630</t>
  </si>
  <si>
    <t>Thiết bị lỗi Flash</t>
  </si>
  <si>
    <t>Thay Flash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</si>
</sst>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5" fillId="2" borderId="1" xfId="0" quotePrefix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164" fontId="5" fillId="2" borderId="1" xfId="0" quotePrefix="1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" fontId="5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Normal="100" workbookViewId="0">
      <selection activeCell="H11" sqref="H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3" t="s">
        <v>63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45"/>
    </row>
    <row r="2" spans="1:23" ht="24.95" customHeight="1" x14ac:dyDescent="0.25">
      <c r="A2" s="94" t="s">
        <v>62</v>
      </c>
      <c r="B2" s="95"/>
      <c r="C2" s="95"/>
      <c r="D2" s="95"/>
      <c r="E2" s="96" t="s">
        <v>65</v>
      </c>
      <c r="F2" s="96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7" t="s">
        <v>0</v>
      </c>
      <c r="B4" s="92" t="s">
        <v>8</v>
      </c>
      <c r="C4" s="92"/>
      <c r="D4" s="92"/>
      <c r="E4" s="92"/>
      <c r="F4" s="92"/>
      <c r="G4" s="92"/>
      <c r="H4" s="92"/>
      <c r="I4" s="92"/>
      <c r="J4" s="92" t="s">
        <v>11</v>
      </c>
      <c r="K4" s="92"/>
      <c r="L4" s="89" t="s">
        <v>6</v>
      </c>
      <c r="M4" s="89" t="s">
        <v>42</v>
      </c>
      <c r="N4" s="89" t="s">
        <v>10</v>
      </c>
      <c r="O4" s="89" t="s">
        <v>7</v>
      </c>
      <c r="P4" s="87" t="s">
        <v>14</v>
      </c>
      <c r="Q4" s="89" t="s">
        <v>39</v>
      </c>
      <c r="R4" s="89" t="s">
        <v>53</v>
      </c>
      <c r="S4" s="91" t="s">
        <v>54</v>
      </c>
      <c r="T4" s="26"/>
      <c r="U4" s="92" t="s">
        <v>39</v>
      </c>
      <c r="V4" s="92" t="s">
        <v>53</v>
      </c>
      <c r="W4" s="46"/>
    </row>
    <row r="5" spans="1:23" ht="50.1" customHeight="1" x14ac:dyDescent="0.25">
      <c r="A5" s="97"/>
      <c r="B5" s="83" t="s">
        <v>1</v>
      </c>
      <c r="C5" s="83" t="s">
        <v>2</v>
      </c>
      <c r="D5" s="83" t="s">
        <v>3</v>
      </c>
      <c r="E5" s="83" t="s">
        <v>43</v>
      </c>
      <c r="F5" s="83" t="s">
        <v>4</v>
      </c>
      <c r="G5" s="83" t="s">
        <v>61</v>
      </c>
      <c r="H5" s="83" t="s">
        <v>55</v>
      </c>
      <c r="I5" s="53" t="s">
        <v>15</v>
      </c>
      <c r="J5" s="83" t="s">
        <v>12</v>
      </c>
      <c r="K5" s="83" t="s">
        <v>13</v>
      </c>
      <c r="L5" s="90"/>
      <c r="M5" s="90"/>
      <c r="N5" s="90"/>
      <c r="O5" s="90"/>
      <c r="P5" s="88"/>
      <c r="Q5" s="90"/>
      <c r="R5" s="90"/>
      <c r="S5" s="91"/>
      <c r="T5" s="26"/>
      <c r="U5" s="92"/>
      <c r="V5" s="92"/>
      <c r="W5" s="46"/>
    </row>
    <row r="6" spans="1:23" s="11" customFormat="1" ht="18" customHeight="1" x14ac:dyDescent="0.25">
      <c r="A6" s="3">
        <v>1</v>
      </c>
      <c r="B6" s="67">
        <v>44999</v>
      </c>
      <c r="C6" s="67"/>
      <c r="D6" s="64" t="s">
        <v>96</v>
      </c>
      <c r="E6" s="74">
        <v>861694031100900</v>
      </c>
      <c r="F6" s="64" t="s">
        <v>95</v>
      </c>
      <c r="G6" s="64" t="s">
        <v>64</v>
      </c>
      <c r="H6" s="75"/>
      <c r="I6" s="76" t="s">
        <v>75</v>
      </c>
      <c r="J6" s="68" t="s">
        <v>97</v>
      </c>
      <c r="K6" s="68"/>
      <c r="L6" s="68" t="s">
        <v>98</v>
      </c>
      <c r="M6" s="68" t="s">
        <v>99</v>
      </c>
      <c r="N6" s="69"/>
      <c r="O6" s="68" t="s">
        <v>73</v>
      </c>
      <c r="P6" s="69" t="s">
        <v>74</v>
      </c>
      <c r="Q6" s="70" t="s">
        <v>18</v>
      </c>
      <c r="R6" s="64" t="s">
        <v>30</v>
      </c>
      <c r="S6" s="71"/>
      <c r="T6" s="66"/>
      <c r="U6" s="84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7"/>
      <c r="C7" s="67"/>
      <c r="D7" s="64"/>
      <c r="E7" s="74"/>
      <c r="F7" s="64"/>
      <c r="G7" s="64"/>
      <c r="H7" s="64"/>
      <c r="I7" s="76"/>
      <c r="J7" s="68"/>
      <c r="K7" s="68"/>
      <c r="L7" s="68"/>
      <c r="M7" s="68"/>
      <c r="N7" s="69"/>
      <c r="O7" s="68"/>
      <c r="P7" s="69"/>
      <c r="Q7" s="70"/>
      <c r="R7" s="64"/>
      <c r="S7" s="71"/>
      <c r="T7" s="66"/>
      <c r="U7" s="85"/>
      <c r="V7" s="3" t="s">
        <v>35</v>
      </c>
      <c r="W7" s="66"/>
    </row>
    <row r="8" spans="1:23" s="11" customFormat="1" ht="18" customHeight="1" x14ac:dyDescent="0.25">
      <c r="A8" s="3">
        <v>3</v>
      </c>
      <c r="B8" s="67"/>
      <c r="C8" s="67"/>
      <c r="D8" s="64"/>
      <c r="E8" s="74"/>
      <c r="F8" s="64"/>
      <c r="G8" s="78"/>
      <c r="H8" s="79"/>
      <c r="I8" s="76"/>
      <c r="J8" s="68"/>
      <c r="K8" s="68"/>
      <c r="L8" s="68"/>
      <c r="M8" s="68"/>
      <c r="N8" s="69"/>
      <c r="O8" s="68"/>
      <c r="P8" s="69"/>
      <c r="Q8" s="70"/>
      <c r="R8" s="64"/>
      <c r="S8" s="71"/>
      <c r="T8" s="66"/>
      <c r="U8" s="85"/>
      <c r="V8" s="3" t="s">
        <v>21</v>
      </c>
      <c r="W8" s="66"/>
    </row>
    <row r="9" spans="1:23" s="11" customFormat="1" ht="18" customHeight="1" x14ac:dyDescent="0.25">
      <c r="A9" s="3">
        <v>4</v>
      </c>
      <c r="B9" s="80"/>
      <c r="C9" s="67"/>
      <c r="D9" s="64"/>
      <c r="E9" s="74"/>
      <c r="F9" s="77"/>
      <c r="G9" s="64"/>
      <c r="H9" s="69"/>
      <c r="I9" s="81"/>
      <c r="J9" s="68"/>
      <c r="K9" s="68"/>
      <c r="L9" s="68"/>
      <c r="M9" s="68"/>
      <c r="N9" s="69"/>
      <c r="O9" s="68"/>
      <c r="P9" s="69"/>
      <c r="Q9" s="70"/>
      <c r="R9" s="64"/>
      <c r="S9" s="71"/>
      <c r="T9" s="66"/>
      <c r="U9" s="85"/>
      <c r="V9" s="3" t="s">
        <v>51</v>
      </c>
      <c r="W9" s="66"/>
    </row>
    <row r="10" spans="1:23" s="11" customFormat="1" ht="18" customHeight="1" x14ac:dyDescent="0.25">
      <c r="A10" s="3">
        <v>5</v>
      </c>
      <c r="B10" s="80"/>
      <c r="C10" s="67"/>
      <c r="D10" s="64"/>
      <c r="E10" s="74"/>
      <c r="F10" s="77"/>
      <c r="G10" s="64"/>
      <c r="H10" s="69"/>
      <c r="I10" s="81"/>
      <c r="J10" s="68"/>
      <c r="K10" s="82"/>
      <c r="L10" s="82"/>
      <c r="M10" s="68"/>
      <c r="N10" s="69"/>
      <c r="O10" s="68"/>
      <c r="P10" s="69"/>
      <c r="Q10" s="70"/>
      <c r="R10" s="64"/>
      <c r="S10" s="71"/>
      <c r="T10" s="66"/>
      <c r="U10" s="85"/>
      <c r="V10" s="3" t="s">
        <v>31</v>
      </c>
      <c r="W10" s="66"/>
    </row>
    <row r="11" spans="1:23" s="11" customFormat="1" ht="18" customHeight="1" x14ac:dyDescent="0.25">
      <c r="A11" s="3">
        <v>6</v>
      </c>
      <c r="B11" s="80"/>
      <c r="C11" s="67"/>
      <c r="D11" s="64"/>
      <c r="E11" s="74"/>
      <c r="F11" s="77"/>
      <c r="G11" s="64"/>
      <c r="H11" s="64"/>
      <c r="I11" s="76"/>
      <c r="J11" s="68"/>
      <c r="K11" s="68"/>
      <c r="L11" s="68"/>
      <c r="M11" s="68"/>
      <c r="N11" s="69"/>
      <c r="O11" s="68"/>
      <c r="P11" s="69"/>
      <c r="Q11" s="70"/>
      <c r="R11" s="64"/>
      <c r="S11" s="71"/>
      <c r="T11" s="66"/>
      <c r="U11" s="85"/>
      <c r="V11" s="3" t="s">
        <v>30</v>
      </c>
      <c r="W11" s="66"/>
    </row>
    <row r="12" spans="1:23" s="11" customFormat="1" ht="18" customHeight="1" x14ac:dyDescent="0.25">
      <c r="A12" s="3">
        <v>7</v>
      </c>
      <c r="B12" s="80"/>
      <c r="C12" s="67"/>
      <c r="D12" s="64"/>
      <c r="E12" s="74"/>
      <c r="F12" s="64"/>
      <c r="G12" s="64"/>
      <c r="H12" s="69"/>
      <c r="I12" s="76"/>
      <c r="J12" s="69"/>
      <c r="K12" s="68"/>
      <c r="L12" s="68"/>
      <c r="M12" s="68"/>
      <c r="N12" s="69"/>
      <c r="O12" s="68"/>
      <c r="P12" s="69"/>
      <c r="Q12" s="70"/>
      <c r="R12" s="64"/>
      <c r="S12" s="71"/>
      <c r="T12" s="66"/>
      <c r="U12" s="84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80"/>
      <c r="C13" s="67"/>
      <c r="D13" s="64"/>
      <c r="E13" s="74"/>
      <c r="F13" s="77"/>
      <c r="G13" s="64"/>
      <c r="H13" s="69"/>
      <c r="I13" s="81"/>
      <c r="J13" s="69"/>
      <c r="K13" s="68"/>
      <c r="L13" s="68"/>
      <c r="M13" s="68"/>
      <c r="N13" s="69"/>
      <c r="O13" s="68"/>
      <c r="P13" s="69"/>
      <c r="Q13" s="70"/>
      <c r="R13" s="64"/>
      <c r="S13" s="71"/>
      <c r="T13" s="66"/>
      <c r="U13" s="85"/>
      <c r="V13" s="3" t="s">
        <v>37</v>
      </c>
      <c r="W13" s="66"/>
    </row>
    <row r="14" spans="1:23" s="11" customFormat="1" ht="18" customHeight="1" x14ac:dyDescent="0.25">
      <c r="A14" s="3">
        <v>9</v>
      </c>
      <c r="B14" s="80"/>
      <c r="C14" s="67"/>
      <c r="D14" s="64"/>
      <c r="E14" s="74"/>
      <c r="F14" s="64"/>
      <c r="G14" s="64"/>
      <c r="H14" s="79"/>
      <c r="I14" s="81"/>
      <c r="J14" s="69"/>
      <c r="K14" s="68"/>
      <c r="L14" s="68"/>
      <c r="M14" s="69"/>
      <c r="N14" s="69"/>
      <c r="O14" s="68"/>
      <c r="P14" s="69"/>
      <c r="Q14" s="70"/>
      <c r="R14" s="64"/>
      <c r="S14" s="71"/>
      <c r="T14" s="66"/>
      <c r="U14" s="85"/>
      <c r="V14" s="3" t="s">
        <v>36</v>
      </c>
      <c r="W14" s="66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85"/>
      <c r="V15" s="3" t="s">
        <v>24</v>
      </c>
      <c r="W15" s="66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86"/>
      <c r="V16" s="3" t="s">
        <v>25</v>
      </c>
      <c r="W16" s="66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8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8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M1" zoomScaleNormal="100" workbookViewId="0">
      <selection activeCell="B6" sqref="B6:S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3" t="s">
        <v>63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45"/>
    </row>
    <row r="2" spans="1:23" ht="24.95" customHeight="1" x14ac:dyDescent="0.25">
      <c r="A2" s="94" t="s">
        <v>62</v>
      </c>
      <c r="B2" s="95"/>
      <c r="C2" s="95"/>
      <c r="D2" s="95"/>
      <c r="E2" s="96" t="s">
        <v>65</v>
      </c>
      <c r="F2" s="96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7" t="s">
        <v>0</v>
      </c>
      <c r="B4" s="92" t="s">
        <v>8</v>
      </c>
      <c r="C4" s="92"/>
      <c r="D4" s="92"/>
      <c r="E4" s="92"/>
      <c r="F4" s="92"/>
      <c r="G4" s="92"/>
      <c r="H4" s="92"/>
      <c r="I4" s="92"/>
      <c r="J4" s="92" t="s">
        <v>11</v>
      </c>
      <c r="K4" s="92"/>
      <c r="L4" s="89" t="s">
        <v>6</v>
      </c>
      <c r="M4" s="89" t="s">
        <v>42</v>
      </c>
      <c r="N4" s="89" t="s">
        <v>10</v>
      </c>
      <c r="O4" s="89" t="s">
        <v>7</v>
      </c>
      <c r="P4" s="87" t="s">
        <v>14</v>
      </c>
      <c r="Q4" s="89" t="s">
        <v>39</v>
      </c>
      <c r="R4" s="89" t="s">
        <v>53</v>
      </c>
      <c r="S4" s="91" t="s">
        <v>54</v>
      </c>
      <c r="T4" s="26"/>
      <c r="U4" s="92" t="s">
        <v>39</v>
      </c>
      <c r="V4" s="92" t="s">
        <v>53</v>
      </c>
      <c r="W4" s="46"/>
    </row>
    <row r="5" spans="1:23" ht="50.1" customHeight="1" x14ac:dyDescent="0.25">
      <c r="A5" s="97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61</v>
      </c>
      <c r="H5" s="65" t="s">
        <v>55</v>
      </c>
      <c r="I5" s="53" t="s">
        <v>15</v>
      </c>
      <c r="J5" s="65" t="s">
        <v>12</v>
      </c>
      <c r="K5" s="65" t="s">
        <v>13</v>
      </c>
      <c r="L5" s="90"/>
      <c r="M5" s="90"/>
      <c r="N5" s="90"/>
      <c r="O5" s="90"/>
      <c r="P5" s="88"/>
      <c r="Q5" s="90"/>
      <c r="R5" s="90"/>
      <c r="S5" s="91"/>
      <c r="T5" s="26"/>
      <c r="U5" s="92"/>
      <c r="V5" s="92"/>
      <c r="W5" s="46"/>
    </row>
    <row r="6" spans="1:23" s="11" customFormat="1" ht="18" customHeight="1" x14ac:dyDescent="0.25">
      <c r="A6" s="3">
        <v>1</v>
      </c>
      <c r="B6" s="67">
        <v>44994</v>
      </c>
      <c r="C6" s="67">
        <v>44998</v>
      </c>
      <c r="D6" s="64" t="s">
        <v>56</v>
      </c>
      <c r="E6" s="74">
        <v>862205051219766</v>
      </c>
      <c r="F6" s="64"/>
      <c r="G6" s="64" t="s">
        <v>64</v>
      </c>
      <c r="H6" s="75"/>
      <c r="I6" s="76" t="s">
        <v>69</v>
      </c>
      <c r="J6" s="68" t="s">
        <v>68</v>
      </c>
      <c r="K6" s="68" t="s">
        <v>70</v>
      </c>
      <c r="L6" s="68" t="s">
        <v>71</v>
      </c>
      <c r="M6" s="68" t="s">
        <v>72</v>
      </c>
      <c r="N6" s="69"/>
      <c r="O6" s="68" t="s">
        <v>73</v>
      </c>
      <c r="P6" s="69" t="s">
        <v>74</v>
      </c>
      <c r="Q6" s="70" t="s">
        <v>19</v>
      </c>
      <c r="R6" s="64" t="s">
        <v>24</v>
      </c>
      <c r="S6" s="71"/>
      <c r="T6" s="66"/>
      <c r="U6" s="84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7"/>
      <c r="C7" s="67"/>
      <c r="D7" s="64"/>
      <c r="E7" s="74"/>
      <c r="F7" s="77"/>
      <c r="G7" s="78"/>
      <c r="H7" s="64"/>
      <c r="I7" s="76"/>
      <c r="J7" s="68"/>
      <c r="K7" s="68"/>
      <c r="L7" s="68"/>
      <c r="M7" s="68"/>
      <c r="N7" s="69"/>
      <c r="O7" s="68"/>
      <c r="P7" s="69"/>
      <c r="Q7" s="70"/>
      <c r="R7" s="64"/>
      <c r="S7" s="71"/>
      <c r="T7" s="66"/>
      <c r="U7" s="85"/>
      <c r="V7" s="3" t="s">
        <v>35</v>
      </c>
      <c r="W7" s="66"/>
    </row>
    <row r="8" spans="1:23" s="11" customFormat="1" ht="18" customHeight="1" x14ac:dyDescent="0.25">
      <c r="A8" s="3">
        <v>3</v>
      </c>
      <c r="B8" s="67"/>
      <c r="C8" s="67"/>
      <c r="D8" s="64"/>
      <c r="E8" s="74"/>
      <c r="F8" s="64"/>
      <c r="G8" s="78"/>
      <c r="H8" s="79"/>
      <c r="I8" s="76"/>
      <c r="J8" s="68"/>
      <c r="K8" s="68"/>
      <c r="L8" s="68"/>
      <c r="M8" s="68"/>
      <c r="N8" s="69"/>
      <c r="O8" s="68"/>
      <c r="P8" s="69"/>
      <c r="Q8" s="70"/>
      <c r="R8" s="64"/>
      <c r="S8" s="71"/>
      <c r="T8" s="66"/>
      <c r="U8" s="85"/>
      <c r="V8" s="3" t="s">
        <v>21</v>
      </c>
      <c r="W8" s="66"/>
    </row>
    <row r="9" spans="1:23" s="11" customFormat="1" ht="18" customHeight="1" x14ac:dyDescent="0.25">
      <c r="A9" s="3">
        <v>4</v>
      </c>
      <c r="B9" s="80"/>
      <c r="C9" s="67"/>
      <c r="D9" s="64"/>
      <c r="E9" s="74"/>
      <c r="F9" s="77"/>
      <c r="G9" s="64"/>
      <c r="H9" s="69"/>
      <c r="I9" s="81"/>
      <c r="J9" s="68"/>
      <c r="K9" s="68"/>
      <c r="L9" s="68"/>
      <c r="M9" s="68"/>
      <c r="N9" s="69"/>
      <c r="O9" s="68"/>
      <c r="P9" s="69"/>
      <c r="Q9" s="70"/>
      <c r="R9" s="64"/>
      <c r="S9" s="71"/>
      <c r="T9" s="66"/>
      <c r="U9" s="85"/>
      <c r="V9" s="3" t="s">
        <v>51</v>
      </c>
      <c r="W9" s="66"/>
    </row>
    <row r="10" spans="1:23" s="11" customFormat="1" ht="18" customHeight="1" x14ac:dyDescent="0.25">
      <c r="A10" s="3">
        <v>5</v>
      </c>
      <c r="B10" s="80"/>
      <c r="C10" s="67"/>
      <c r="D10" s="64"/>
      <c r="E10" s="74"/>
      <c r="F10" s="77"/>
      <c r="G10" s="64"/>
      <c r="H10" s="69"/>
      <c r="I10" s="81"/>
      <c r="J10" s="68"/>
      <c r="K10" s="82"/>
      <c r="L10" s="82"/>
      <c r="M10" s="68"/>
      <c r="N10" s="69"/>
      <c r="O10" s="68"/>
      <c r="P10" s="69"/>
      <c r="Q10" s="70"/>
      <c r="R10" s="64"/>
      <c r="S10" s="71"/>
      <c r="T10" s="66"/>
      <c r="U10" s="85"/>
      <c r="V10" s="3" t="s">
        <v>31</v>
      </c>
      <c r="W10" s="66"/>
    </row>
    <row r="11" spans="1:23" s="11" customFormat="1" ht="18" customHeight="1" x14ac:dyDescent="0.25">
      <c r="A11" s="3">
        <v>6</v>
      </c>
      <c r="B11" s="80"/>
      <c r="C11" s="67"/>
      <c r="D11" s="64"/>
      <c r="E11" s="74"/>
      <c r="F11" s="77"/>
      <c r="G11" s="64"/>
      <c r="H11" s="64"/>
      <c r="I11" s="76"/>
      <c r="J11" s="68"/>
      <c r="K11" s="68"/>
      <c r="L11" s="68"/>
      <c r="M11" s="68"/>
      <c r="N11" s="69"/>
      <c r="O11" s="68"/>
      <c r="P11" s="69"/>
      <c r="Q11" s="70"/>
      <c r="R11" s="64"/>
      <c r="S11" s="71"/>
      <c r="T11" s="66"/>
      <c r="U11" s="85"/>
      <c r="V11" s="3" t="s">
        <v>30</v>
      </c>
      <c r="W11" s="66"/>
    </row>
    <row r="12" spans="1:23" s="11" customFormat="1" ht="18" customHeight="1" x14ac:dyDescent="0.25">
      <c r="A12" s="3">
        <v>7</v>
      </c>
      <c r="B12" s="80"/>
      <c r="C12" s="67"/>
      <c r="D12" s="64"/>
      <c r="E12" s="74"/>
      <c r="F12" s="64"/>
      <c r="G12" s="64"/>
      <c r="H12" s="69"/>
      <c r="I12" s="76"/>
      <c r="J12" s="69"/>
      <c r="K12" s="68"/>
      <c r="L12" s="68"/>
      <c r="M12" s="68"/>
      <c r="N12" s="69"/>
      <c r="O12" s="68"/>
      <c r="P12" s="69"/>
      <c r="Q12" s="70"/>
      <c r="R12" s="64"/>
      <c r="S12" s="71"/>
      <c r="T12" s="66"/>
      <c r="U12" s="84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80"/>
      <c r="C13" s="67"/>
      <c r="D13" s="64"/>
      <c r="E13" s="74"/>
      <c r="F13" s="77"/>
      <c r="G13" s="64"/>
      <c r="H13" s="69"/>
      <c r="I13" s="81"/>
      <c r="J13" s="69"/>
      <c r="K13" s="68"/>
      <c r="L13" s="68"/>
      <c r="M13" s="68"/>
      <c r="N13" s="69"/>
      <c r="O13" s="68"/>
      <c r="P13" s="69"/>
      <c r="Q13" s="70"/>
      <c r="R13" s="64"/>
      <c r="S13" s="71"/>
      <c r="T13" s="66"/>
      <c r="U13" s="85"/>
      <c r="V13" s="3" t="s">
        <v>37</v>
      </c>
      <c r="W13" s="66"/>
    </row>
    <row r="14" spans="1:23" s="11" customFormat="1" ht="18" customHeight="1" x14ac:dyDescent="0.25">
      <c r="A14" s="3">
        <v>9</v>
      </c>
      <c r="B14" s="80"/>
      <c r="C14" s="67"/>
      <c r="D14" s="64"/>
      <c r="E14" s="74"/>
      <c r="F14" s="64"/>
      <c r="G14" s="64"/>
      <c r="H14" s="79"/>
      <c r="I14" s="81"/>
      <c r="J14" s="69"/>
      <c r="K14" s="68"/>
      <c r="L14" s="68"/>
      <c r="M14" s="69"/>
      <c r="N14" s="69"/>
      <c r="O14" s="68"/>
      <c r="P14" s="69"/>
      <c r="Q14" s="70"/>
      <c r="R14" s="64"/>
      <c r="S14" s="71"/>
      <c r="T14" s="66"/>
      <c r="U14" s="85"/>
      <c r="V14" s="3" t="s">
        <v>36</v>
      </c>
      <c r="W14" s="66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85"/>
      <c r="V15" s="3" t="s">
        <v>24</v>
      </c>
      <c r="W15" s="66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86"/>
      <c r="V16" s="3" t="s">
        <v>25</v>
      </c>
      <c r="W16" s="66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L1" zoomScaleNormal="100" workbookViewId="0">
      <selection activeCell="B6" sqref="B6:S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3" t="s">
        <v>63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45"/>
    </row>
    <row r="2" spans="1:23" ht="24.95" customHeight="1" x14ac:dyDescent="0.25">
      <c r="A2" s="94" t="s">
        <v>62</v>
      </c>
      <c r="B2" s="95"/>
      <c r="C2" s="95"/>
      <c r="D2" s="95"/>
      <c r="E2" s="96" t="s">
        <v>65</v>
      </c>
      <c r="F2" s="96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7" t="s">
        <v>0</v>
      </c>
      <c r="B4" s="92" t="s">
        <v>8</v>
      </c>
      <c r="C4" s="92"/>
      <c r="D4" s="92"/>
      <c r="E4" s="92"/>
      <c r="F4" s="92"/>
      <c r="G4" s="92"/>
      <c r="H4" s="92"/>
      <c r="I4" s="92"/>
      <c r="J4" s="92" t="s">
        <v>11</v>
      </c>
      <c r="K4" s="92"/>
      <c r="L4" s="89" t="s">
        <v>6</v>
      </c>
      <c r="M4" s="89" t="s">
        <v>42</v>
      </c>
      <c r="N4" s="89" t="s">
        <v>10</v>
      </c>
      <c r="O4" s="89" t="s">
        <v>7</v>
      </c>
      <c r="P4" s="87" t="s">
        <v>14</v>
      </c>
      <c r="Q4" s="89" t="s">
        <v>39</v>
      </c>
      <c r="R4" s="89" t="s">
        <v>53</v>
      </c>
      <c r="S4" s="91" t="s">
        <v>54</v>
      </c>
      <c r="T4" s="26"/>
      <c r="U4" s="92" t="s">
        <v>39</v>
      </c>
      <c r="V4" s="92" t="s">
        <v>53</v>
      </c>
      <c r="W4" s="46"/>
    </row>
    <row r="5" spans="1:23" ht="50.1" customHeight="1" x14ac:dyDescent="0.25">
      <c r="A5" s="97"/>
      <c r="B5" s="73" t="s">
        <v>1</v>
      </c>
      <c r="C5" s="73" t="s">
        <v>2</v>
      </c>
      <c r="D5" s="73" t="s">
        <v>3</v>
      </c>
      <c r="E5" s="73" t="s">
        <v>43</v>
      </c>
      <c r="F5" s="73" t="s">
        <v>4</v>
      </c>
      <c r="G5" s="73" t="s">
        <v>61</v>
      </c>
      <c r="H5" s="73" t="s">
        <v>55</v>
      </c>
      <c r="I5" s="53" t="s">
        <v>15</v>
      </c>
      <c r="J5" s="73" t="s">
        <v>12</v>
      </c>
      <c r="K5" s="73" t="s">
        <v>13</v>
      </c>
      <c r="L5" s="90"/>
      <c r="M5" s="90"/>
      <c r="N5" s="90"/>
      <c r="O5" s="90"/>
      <c r="P5" s="88"/>
      <c r="Q5" s="90"/>
      <c r="R5" s="90"/>
      <c r="S5" s="91"/>
      <c r="T5" s="26"/>
      <c r="U5" s="92"/>
      <c r="V5" s="92"/>
      <c r="W5" s="46"/>
    </row>
    <row r="6" spans="1:23" s="11" customFormat="1" ht="18" customHeight="1" x14ac:dyDescent="0.25">
      <c r="A6" s="3">
        <v>1</v>
      </c>
      <c r="B6" s="67">
        <v>44994</v>
      </c>
      <c r="C6" s="72" t="s">
        <v>88</v>
      </c>
      <c r="D6" s="64" t="s">
        <v>66</v>
      </c>
      <c r="E6" s="74">
        <v>868183038065368</v>
      </c>
      <c r="F6" s="64"/>
      <c r="G6" s="64" t="s">
        <v>64</v>
      </c>
      <c r="H6" s="64" t="s">
        <v>77</v>
      </c>
      <c r="I6" s="54" t="s">
        <v>75</v>
      </c>
      <c r="J6" s="39" t="s">
        <v>76</v>
      </c>
      <c r="K6" s="68"/>
      <c r="L6" s="68" t="s">
        <v>78</v>
      </c>
      <c r="M6" s="68" t="s">
        <v>79</v>
      </c>
      <c r="N6" s="69"/>
      <c r="O6" s="68" t="s">
        <v>73</v>
      </c>
      <c r="P6" s="69" t="s">
        <v>74</v>
      </c>
      <c r="Q6" s="70" t="s">
        <v>19</v>
      </c>
      <c r="R6" s="64" t="s">
        <v>25</v>
      </c>
      <c r="S6" s="71"/>
      <c r="T6" s="66"/>
      <c r="U6" s="84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7"/>
      <c r="C7" s="67"/>
      <c r="D7" s="37"/>
      <c r="E7" s="38"/>
      <c r="F7" s="49"/>
      <c r="G7" s="9"/>
      <c r="H7" s="64"/>
      <c r="I7" s="54"/>
      <c r="J7" s="39"/>
      <c r="K7" s="68"/>
      <c r="L7" s="68"/>
      <c r="M7" s="68"/>
      <c r="N7" s="69"/>
      <c r="O7" s="68"/>
      <c r="P7" s="69"/>
      <c r="Q7" s="70"/>
      <c r="R7" s="64"/>
      <c r="S7" s="3"/>
      <c r="T7" s="66"/>
      <c r="U7" s="85"/>
      <c r="V7" s="3" t="s">
        <v>35</v>
      </c>
      <c r="W7" s="66"/>
    </row>
    <row r="8" spans="1:23" s="11" customFormat="1" ht="18" customHeight="1" x14ac:dyDescent="0.25">
      <c r="A8" s="3">
        <v>3</v>
      </c>
      <c r="B8" s="67"/>
      <c r="C8" s="67"/>
      <c r="D8" s="37"/>
      <c r="E8" s="38"/>
      <c r="F8" s="37"/>
      <c r="G8" s="9"/>
      <c r="H8" s="12"/>
      <c r="I8" s="54"/>
      <c r="J8" s="39"/>
      <c r="K8" s="39"/>
      <c r="L8" s="39"/>
      <c r="M8" s="68"/>
      <c r="N8" s="69"/>
      <c r="O8" s="68"/>
      <c r="P8" s="69"/>
      <c r="Q8" s="70"/>
      <c r="R8" s="64"/>
      <c r="S8" s="3"/>
      <c r="T8" s="66"/>
      <c r="U8" s="85"/>
      <c r="V8" s="3" t="s">
        <v>21</v>
      </c>
      <c r="W8" s="66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6"/>
      <c r="U9" s="85"/>
      <c r="V9" s="3" t="s">
        <v>51</v>
      </c>
      <c r="W9" s="66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6"/>
      <c r="U10" s="85"/>
      <c r="V10" s="3" t="s">
        <v>31</v>
      </c>
      <c r="W10" s="66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6"/>
      <c r="U11" s="85"/>
      <c r="V11" s="3" t="s">
        <v>30</v>
      </c>
      <c r="W11" s="66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6"/>
      <c r="U12" s="84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6"/>
      <c r="U13" s="85"/>
      <c r="V13" s="3" t="s">
        <v>37</v>
      </c>
      <c r="W13" s="66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6"/>
      <c r="U14" s="85"/>
      <c r="V14" s="3" t="s">
        <v>36</v>
      </c>
      <c r="W14" s="66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85"/>
      <c r="V15" s="3" t="s">
        <v>24</v>
      </c>
      <c r="W15" s="66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86"/>
      <c r="V16" s="3" t="s">
        <v>25</v>
      </c>
      <c r="W16" s="66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7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7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D8" sqref="D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3" t="s">
        <v>63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45"/>
    </row>
    <row r="2" spans="1:23" ht="24.95" customHeight="1" x14ac:dyDescent="0.25">
      <c r="A2" s="94" t="s">
        <v>62</v>
      </c>
      <c r="B2" s="95"/>
      <c r="C2" s="95"/>
      <c r="D2" s="95"/>
      <c r="E2" s="96" t="s">
        <v>65</v>
      </c>
      <c r="F2" s="96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7" t="s">
        <v>0</v>
      </c>
      <c r="B4" s="92" t="s">
        <v>8</v>
      </c>
      <c r="C4" s="92"/>
      <c r="D4" s="92"/>
      <c r="E4" s="92"/>
      <c r="F4" s="92"/>
      <c r="G4" s="92"/>
      <c r="H4" s="92"/>
      <c r="I4" s="92"/>
      <c r="J4" s="92" t="s">
        <v>11</v>
      </c>
      <c r="K4" s="92"/>
      <c r="L4" s="89" t="s">
        <v>6</v>
      </c>
      <c r="M4" s="89" t="s">
        <v>42</v>
      </c>
      <c r="N4" s="89" t="s">
        <v>10</v>
      </c>
      <c r="O4" s="89" t="s">
        <v>7</v>
      </c>
      <c r="P4" s="87" t="s">
        <v>14</v>
      </c>
      <c r="Q4" s="89" t="s">
        <v>39</v>
      </c>
      <c r="R4" s="89" t="s">
        <v>53</v>
      </c>
      <c r="S4" s="91" t="s">
        <v>54</v>
      </c>
      <c r="T4" s="26"/>
      <c r="U4" s="92" t="s">
        <v>39</v>
      </c>
      <c r="V4" s="92" t="s">
        <v>53</v>
      </c>
      <c r="W4" s="46"/>
    </row>
    <row r="5" spans="1:23" ht="50.1" customHeight="1" x14ac:dyDescent="0.25">
      <c r="A5" s="97"/>
      <c r="B5" s="73" t="s">
        <v>1</v>
      </c>
      <c r="C5" s="73" t="s">
        <v>2</v>
      </c>
      <c r="D5" s="73" t="s">
        <v>3</v>
      </c>
      <c r="E5" s="73" t="s">
        <v>43</v>
      </c>
      <c r="F5" s="73" t="s">
        <v>4</v>
      </c>
      <c r="G5" s="73" t="s">
        <v>61</v>
      </c>
      <c r="H5" s="73" t="s">
        <v>55</v>
      </c>
      <c r="I5" s="53" t="s">
        <v>15</v>
      </c>
      <c r="J5" s="73" t="s">
        <v>12</v>
      </c>
      <c r="K5" s="73" t="s">
        <v>13</v>
      </c>
      <c r="L5" s="90"/>
      <c r="M5" s="90"/>
      <c r="N5" s="90"/>
      <c r="O5" s="90"/>
      <c r="P5" s="88"/>
      <c r="Q5" s="90"/>
      <c r="R5" s="90"/>
      <c r="S5" s="91"/>
      <c r="T5" s="26"/>
      <c r="U5" s="92"/>
      <c r="V5" s="92"/>
      <c r="W5" s="46"/>
    </row>
    <row r="6" spans="1:23" s="11" customFormat="1" ht="18" customHeight="1" x14ac:dyDescent="0.25">
      <c r="A6" s="3">
        <v>1</v>
      </c>
      <c r="B6" s="67">
        <v>44994</v>
      </c>
      <c r="C6" s="67">
        <v>44998</v>
      </c>
      <c r="D6" s="64" t="s">
        <v>44</v>
      </c>
      <c r="E6" s="74">
        <v>867857039908277</v>
      </c>
      <c r="F6" s="64"/>
      <c r="G6" s="64" t="s">
        <v>64</v>
      </c>
      <c r="H6" s="75"/>
      <c r="I6" s="76" t="s">
        <v>80</v>
      </c>
      <c r="J6" s="68"/>
      <c r="K6" s="68" t="s">
        <v>76</v>
      </c>
      <c r="L6" s="68" t="s">
        <v>81</v>
      </c>
      <c r="M6" s="68" t="s">
        <v>82</v>
      </c>
      <c r="N6" s="69"/>
      <c r="O6" s="68" t="s">
        <v>73</v>
      </c>
      <c r="P6" s="69" t="s">
        <v>74</v>
      </c>
      <c r="Q6" s="70" t="s">
        <v>19</v>
      </c>
      <c r="R6" s="64" t="s">
        <v>24</v>
      </c>
      <c r="S6" s="71"/>
      <c r="T6" s="66"/>
      <c r="U6" s="84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7" t="s">
        <v>94</v>
      </c>
      <c r="C7" s="67"/>
      <c r="D7" s="64" t="s">
        <v>44</v>
      </c>
      <c r="E7" s="74">
        <v>202103021007404</v>
      </c>
      <c r="F7" s="64" t="s">
        <v>95</v>
      </c>
      <c r="G7" s="64" t="s">
        <v>64</v>
      </c>
      <c r="H7" s="64"/>
      <c r="I7" s="76" t="s">
        <v>75</v>
      </c>
      <c r="J7" s="68"/>
      <c r="K7" s="68" t="s">
        <v>76</v>
      </c>
      <c r="L7" s="68"/>
      <c r="M7" s="68"/>
      <c r="N7" s="69"/>
      <c r="O7" s="68"/>
      <c r="P7" s="69"/>
      <c r="Q7" s="70"/>
      <c r="R7" s="64"/>
      <c r="S7" s="71"/>
      <c r="T7" s="66"/>
      <c r="U7" s="85"/>
      <c r="V7" s="3" t="s">
        <v>35</v>
      </c>
      <c r="W7" s="66"/>
    </row>
    <row r="8" spans="1:23" s="11" customFormat="1" ht="18" customHeight="1" x14ac:dyDescent="0.25">
      <c r="A8" s="3">
        <v>3</v>
      </c>
      <c r="B8" s="67"/>
      <c r="C8" s="67"/>
      <c r="D8" s="64"/>
      <c r="E8" s="74"/>
      <c r="F8" s="64"/>
      <c r="G8" s="78"/>
      <c r="H8" s="79"/>
      <c r="I8" s="76"/>
      <c r="J8" s="68"/>
      <c r="K8" s="68"/>
      <c r="L8" s="68"/>
      <c r="M8" s="68"/>
      <c r="N8" s="69"/>
      <c r="O8" s="68"/>
      <c r="P8" s="69"/>
      <c r="Q8" s="70"/>
      <c r="R8" s="64"/>
      <c r="S8" s="71"/>
      <c r="T8" s="66"/>
      <c r="U8" s="85"/>
      <c r="V8" s="3" t="s">
        <v>21</v>
      </c>
      <c r="W8" s="66"/>
    </row>
    <row r="9" spans="1:23" s="11" customFormat="1" ht="18" customHeight="1" x14ac:dyDescent="0.25">
      <c r="A9" s="3">
        <v>4</v>
      </c>
      <c r="B9" s="80"/>
      <c r="C9" s="67"/>
      <c r="D9" s="64"/>
      <c r="E9" s="74"/>
      <c r="F9" s="77"/>
      <c r="G9" s="64"/>
      <c r="H9" s="69"/>
      <c r="I9" s="81"/>
      <c r="J9" s="68"/>
      <c r="K9" s="68"/>
      <c r="L9" s="68"/>
      <c r="M9" s="68"/>
      <c r="N9" s="69"/>
      <c r="O9" s="68"/>
      <c r="P9" s="69"/>
      <c r="Q9" s="70"/>
      <c r="R9" s="64"/>
      <c r="S9" s="71"/>
      <c r="T9" s="66"/>
      <c r="U9" s="85"/>
      <c r="V9" s="3" t="s">
        <v>51</v>
      </c>
      <c r="W9" s="66"/>
    </row>
    <row r="10" spans="1:23" s="11" customFormat="1" ht="18" customHeight="1" x14ac:dyDescent="0.25">
      <c r="A10" s="3">
        <v>5</v>
      </c>
      <c r="B10" s="80"/>
      <c r="C10" s="67"/>
      <c r="D10" s="64"/>
      <c r="E10" s="74"/>
      <c r="F10" s="77"/>
      <c r="G10" s="64"/>
      <c r="H10" s="69"/>
      <c r="I10" s="81"/>
      <c r="J10" s="68"/>
      <c r="K10" s="82"/>
      <c r="L10" s="82"/>
      <c r="M10" s="68"/>
      <c r="N10" s="69"/>
      <c r="O10" s="68"/>
      <c r="P10" s="69"/>
      <c r="Q10" s="70"/>
      <c r="R10" s="64"/>
      <c r="S10" s="71"/>
      <c r="T10" s="66"/>
      <c r="U10" s="85"/>
      <c r="V10" s="3" t="s">
        <v>31</v>
      </c>
      <c r="W10" s="66"/>
    </row>
    <row r="11" spans="1:23" s="11" customFormat="1" ht="18" customHeight="1" x14ac:dyDescent="0.25">
      <c r="A11" s="3">
        <v>6</v>
      </c>
      <c r="B11" s="80"/>
      <c r="C11" s="67"/>
      <c r="D11" s="64"/>
      <c r="E11" s="74"/>
      <c r="F11" s="77"/>
      <c r="G11" s="64"/>
      <c r="H11" s="64"/>
      <c r="I11" s="76"/>
      <c r="J11" s="68"/>
      <c r="K11" s="68"/>
      <c r="L11" s="68"/>
      <c r="M11" s="68"/>
      <c r="N11" s="69"/>
      <c r="O11" s="68"/>
      <c r="P11" s="69"/>
      <c r="Q11" s="70"/>
      <c r="R11" s="64"/>
      <c r="S11" s="71"/>
      <c r="T11" s="66"/>
      <c r="U11" s="85"/>
      <c r="V11" s="3" t="s">
        <v>30</v>
      </c>
      <c r="W11" s="66"/>
    </row>
    <row r="12" spans="1:23" s="11" customFormat="1" ht="18" customHeight="1" x14ac:dyDescent="0.25">
      <c r="A12" s="3">
        <v>7</v>
      </c>
      <c r="B12" s="80"/>
      <c r="C12" s="67"/>
      <c r="D12" s="64"/>
      <c r="E12" s="74"/>
      <c r="F12" s="64"/>
      <c r="G12" s="64"/>
      <c r="H12" s="69"/>
      <c r="I12" s="76"/>
      <c r="J12" s="69"/>
      <c r="K12" s="68"/>
      <c r="L12" s="68"/>
      <c r="M12" s="68"/>
      <c r="N12" s="69"/>
      <c r="O12" s="68"/>
      <c r="P12" s="69"/>
      <c r="Q12" s="70"/>
      <c r="R12" s="64"/>
      <c r="S12" s="71"/>
      <c r="T12" s="66"/>
      <c r="U12" s="84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80"/>
      <c r="C13" s="67"/>
      <c r="D13" s="64"/>
      <c r="E13" s="74"/>
      <c r="F13" s="77"/>
      <c r="G13" s="64"/>
      <c r="H13" s="69"/>
      <c r="I13" s="81"/>
      <c r="J13" s="69"/>
      <c r="K13" s="68"/>
      <c r="L13" s="68"/>
      <c r="M13" s="68"/>
      <c r="N13" s="69"/>
      <c r="O13" s="68"/>
      <c r="P13" s="69"/>
      <c r="Q13" s="70"/>
      <c r="R13" s="64"/>
      <c r="S13" s="71"/>
      <c r="T13" s="66"/>
      <c r="U13" s="85"/>
      <c r="V13" s="3" t="s">
        <v>37</v>
      </c>
      <c r="W13" s="66"/>
    </row>
    <row r="14" spans="1:23" s="11" customFormat="1" ht="18" customHeight="1" x14ac:dyDescent="0.25">
      <c r="A14" s="3">
        <v>9</v>
      </c>
      <c r="B14" s="80"/>
      <c r="C14" s="67"/>
      <c r="D14" s="64"/>
      <c r="E14" s="74"/>
      <c r="F14" s="64"/>
      <c r="G14" s="64"/>
      <c r="H14" s="79"/>
      <c r="I14" s="81"/>
      <c r="J14" s="69"/>
      <c r="K14" s="68"/>
      <c r="L14" s="68"/>
      <c r="M14" s="69"/>
      <c r="N14" s="69"/>
      <c r="O14" s="68"/>
      <c r="P14" s="69"/>
      <c r="Q14" s="70"/>
      <c r="R14" s="64"/>
      <c r="S14" s="71"/>
      <c r="T14" s="66"/>
      <c r="U14" s="85"/>
      <c r="V14" s="3" t="s">
        <v>36</v>
      </c>
      <c r="W14" s="66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85"/>
      <c r="V15" s="3" t="s">
        <v>24</v>
      </c>
      <c r="W15" s="66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86"/>
      <c r="V16" s="3" t="s">
        <v>25</v>
      </c>
      <c r="W16" s="66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7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7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showZeros="0" zoomScaleNormal="100" workbookViewId="0">
      <selection activeCell="B10" sqref="B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3" t="s">
        <v>63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45"/>
    </row>
    <row r="2" spans="1:23" ht="24.95" customHeight="1" x14ac:dyDescent="0.25">
      <c r="A2" s="94" t="s">
        <v>62</v>
      </c>
      <c r="B2" s="95"/>
      <c r="C2" s="95"/>
      <c r="D2" s="95"/>
      <c r="E2" s="96" t="s">
        <v>65</v>
      </c>
      <c r="F2" s="96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7" t="s">
        <v>0</v>
      </c>
      <c r="B4" s="92" t="s">
        <v>8</v>
      </c>
      <c r="C4" s="92"/>
      <c r="D4" s="92"/>
      <c r="E4" s="92"/>
      <c r="F4" s="92"/>
      <c r="G4" s="92"/>
      <c r="H4" s="92"/>
      <c r="I4" s="92"/>
      <c r="J4" s="92" t="s">
        <v>11</v>
      </c>
      <c r="K4" s="92"/>
      <c r="L4" s="89" t="s">
        <v>6</v>
      </c>
      <c r="M4" s="89" t="s">
        <v>42</v>
      </c>
      <c r="N4" s="89" t="s">
        <v>10</v>
      </c>
      <c r="O4" s="89" t="s">
        <v>7</v>
      </c>
      <c r="P4" s="87" t="s">
        <v>14</v>
      </c>
      <c r="Q4" s="89" t="s">
        <v>39</v>
      </c>
      <c r="R4" s="89" t="s">
        <v>53</v>
      </c>
      <c r="S4" s="91" t="s">
        <v>54</v>
      </c>
      <c r="T4" s="26"/>
      <c r="U4" s="92" t="s">
        <v>39</v>
      </c>
      <c r="V4" s="92" t="s">
        <v>53</v>
      </c>
      <c r="W4" s="46"/>
    </row>
    <row r="5" spans="1:23" ht="50.1" customHeight="1" x14ac:dyDescent="0.25">
      <c r="A5" s="97"/>
      <c r="B5" s="73" t="s">
        <v>1</v>
      </c>
      <c r="C5" s="73" t="s">
        <v>2</v>
      </c>
      <c r="D5" s="73" t="s">
        <v>3</v>
      </c>
      <c r="E5" s="73" t="s">
        <v>43</v>
      </c>
      <c r="F5" s="73" t="s">
        <v>4</v>
      </c>
      <c r="G5" s="73" t="s">
        <v>61</v>
      </c>
      <c r="H5" s="73" t="s">
        <v>55</v>
      </c>
      <c r="I5" s="53" t="s">
        <v>15</v>
      </c>
      <c r="J5" s="73" t="s">
        <v>12</v>
      </c>
      <c r="K5" s="73" t="s">
        <v>13</v>
      </c>
      <c r="L5" s="90"/>
      <c r="M5" s="90"/>
      <c r="N5" s="90"/>
      <c r="O5" s="90"/>
      <c r="P5" s="88"/>
      <c r="Q5" s="90"/>
      <c r="R5" s="90"/>
      <c r="S5" s="91"/>
      <c r="T5" s="26"/>
      <c r="U5" s="92"/>
      <c r="V5" s="92"/>
      <c r="W5" s="46"/>
    </row>
    <row r="6" spans="1:23" s="11" customFormat="1" ht="18" customHeight="1" x14ac:dyDescent="0.25">
      <c r="A6" s="3">
        <v>2</v>
      </c>
      <c r="B6" s="67">
        <v>44994</v>
      </c>
      <c r="C6" s="67">
        <v>44998</v>
      </c>
      <c r="D6" s="64" t="s">
        <v>67</v>
      </c>
      <c r="E6" s="74">
        <v>869627031755531</v>
      </c>
      <c r="F6" s="64"/>
      <c r="G6" s="64" t="s">
        <v>64</v>
      </c>
      <c r="H6" s="64"/>
      <c r="I6" s="76" t="s">
        <v>80</v>
      </c>
      <c r="J6" s="68" t="s">
        <v>85</v>
      </c>
      <c r="K6" s="68"/>
      <c r="L6" s="68" t="s">
        <v>86</v>
      </c>
      <c r="M6" s="68" t="s">
        <v>87</v>
      </c>
      <c r="N6" s="69"/>
      <c r="O6" s="68" t="s">
        <v>73</v>
      </c>
      <c r="P6" s="69" t="s">
        <v>74</v>
      </c>
      <c r="Q6" s="70" t="s">
        <v>18</v>
      </c>
      <c r="R6" s="64" t="s">
        <v>30</v>
      </c>
      <c r="S6" s="71"/>
      <c r="T6" s="66"/>
      <c r="U6" s="85"/>
      <c r="V6" s="3" t="s">
        <v>35</v>
      </c>
      <c r="W6" s="66"/>
    </row>
    <row r="7" spans="1:23" s="11" customFormat="1" ht="18" customHeight="1" x14ac:dyDescent="0.25">
      <c r="A7" s="3">
        <v>3</v>
      </c>
      <c r="B7" s="67">
        <v>44994</v>
      </c>
      <c r="C7" s="67">
        <v>44998</v>
      </c>
      <c r="D7" s="64" t="s">
        <v>67</v>
      </c>
      <c r="E7" s="74">
        <v>868926033992683</v>
      </c>
      <c r="F7" s="64"/>
      <c r="G7" s="64" t="s">
        <v>64</v>
      </c>
      <c r="H7" s="79"/>
      <c r="I7" s="76" t="s">
        <v>84</v>
      </c>
      <c r="J7" s="68" t="s">
        <v>83</v>
      </c>
      <c r="K7" s="68" t="s">
        <v>85</v>
      </c>
      <c r="L7" s="68" t="s">
        <v>78</v>
      </c>
      <c r="M7" s="68" t="s">
        <v>38</v>
      </c>
      <c r="N7" s="69"/>
      <c r="O7" s="68" t="s">
        <v>73</v>
      </c>
      <c r="P7" s="69" t="s">
        <v>74</v>
      </c>
      <c r="Q7" s="70" t="s">
        <v>19</v>
      </c>
      <c r="R7" s="64" t="s">
        <v>24</v>
      </c>
      <c r="S7" s="71"/>
      <c r="T7" s="66"/>
      <c r="U7" s="85"/>
      <c r="V7" s="3" t="s">
        <v>21</v>
      </c>
      <c r="W7" s="66"/>
    </row>
    <row r="8" spans="1:23" s="11" customFormat="1" ht="18" customHeight="1" x14ac:dyDescent="0.25">
      <c r="A8" s="3">
        <v>4</v>
      </c>
      <c r="B8" s="67">
        <v>44994</v>
      </c>
      <c r="C8" s="67">
        <v>44998</v>
      </c>
      <c r="D8" s="64" t="s">
        <v>67</v>
      </c>
      <c r="E8" s="74">
        <v>868345031032105</v>
      </c>
      <c r="F8" s="77"/>
      <c r="G8" s="64" t="s">
        <v>64</v>
      </c>
      <c r="H8" s="69"/>
      <c r="I8" s="81" t="s">
        <v>69</v>
      </c>
      <c r="J8" s="68" t="s">
        <v>85</v>
      </c>
      <c r="K8" s="68"/>
      <c r="L8" s="68" t="s">
        <v>86</v>
      </c>
      <c r="M8" s="68" t="s">
        <v>87</v>
      </c>
      <c r="N8" s="69"/>
      <c r="O8" s="68" t="s">
        <v>73</v>
      </c>
      <c r="P8" s="69" t="s">
        <v>74</v>
      </c>
      <c r="Q8" s="70" t="s">
        <v>18</v>
      </c>
      <c r="R8" s="64" t="s">
        <v>30</v>
      </c>
      <c r="S8" s="71"/>
      <c r="T8" s="66"/>
      <c r="U8" s="85"/>
      <c r="V8" s="3" t="s">
        <v>51</v>
      </c>
      <c r="W8" s="66"/>
    </row>
    <row r="9" spans="1:23" s="11" customFormat="1" ht="18" customHeight="1" x14ac:dyDescent="0.25">
      <c r="A9" s="3">
        <v>5</v>
      </c>
      <c r="B9" s="67">
        <v>44994</v>
      </c>
      <c r="C9" s="67"/>
      <c r="D9" s="64" t="s">
        <v>67</v>
      </c>
      <c r="E9" s="74">
        <v>863586032897351</v>
      </c>
      <c r="F9" s="77"/>
      <c r="G9" s="64" t="s">
        <v>64</v>
      </c>
      <c r="H9" s="69"/>
      <c r="I9" s="81" t="s">
        <v>75</v>
      </c>
      <c r="J9" s="68"/>
      <c r="K9" s="68" t="s">
        <v>89</v>
      </c>
      <c r="L9" s="82" t="s">
        <v>90</v>
      </c>
      <c r="M9" s="68" t="s">
        <v>91</v>
      </c>
      <c r="N9" s="69"/>
      <c r="O9" s="68" t="s">
        <v>73</v>
      </c>
      <c r="P9" s="69" t="s">
        <v>74</v>
      </c>
      <c r="Q9" s="70" t="s">
        <v>18</v>
      </c>
      <c r="R9" s="64" t="s">
        <v>30</v>
      </c>
      <c r="S9" s="71"/>
      <c r="T9" s="66"/>
      <c r="U9" s="85"/>
      <c r="V9" s="3" t="s">
        <v>31</v>
      </c>
      <c r="W9" s="66"/>
    </row>
    <row r="10" spans="1:23" s="11" customFormat="1" ht="18" customHeight="1" x14ac:dyDescent="0.25">
      <c r="A10" s="3">
        <v>6</v>
      </c>
      <c r="B10" s="67" t="s">
        <v>94</v>
      </c>
      <c r="C10" s="67"/>
      <c r="D10" s="64" t="s">
        <v>67</v>
      </c>
      <c r="E10" s="74">
        <v>868926033933588</v>
      </c>
      <c r="F10" s="77"/>
      <c r="G10" s="64" t="s">
        <v>64</v>
      </c>
      <c r="H10" s="64"/>
      <c r="I10" s="76" t="s">
        <v>80</v>
      </c>
      <c r="J10" s="68"/>
      <c r="K10" s="68" t="s">
        <v>85</v>
      </c>
      <c r="L10" s="68" t="s">
        <v>92</v>
      </c>
      <c r="M10" s="68" t="s">
        <v>93</v>
      </c>
      <c r="N10" s="69"/>
      <c r="O10" s="68" t="s">
        <v>73</v>
      </c>
      <c r="P10" s="69" t="s">
        <v>74</v>
      </c>
      <c r="Q10" s="70" t="s">
        <v>18</v>
      </c>
      <c r="R10" s="64" t="s">
        <v>31</v>
      </c>
      <c r="S10" s="71"/>
      <c r="T10" s="66"/>
      <c r="U10" s="85"/>
      <c r="V10" s="3" t="s">
        <v>30</v>
      </c>
      <c r="W10" s="66"/>
    </row>
    <row r="11" spans="1:23" s="11" customFormat="1" ht="18" customHeight="1" x14ac:dyDescent="0.25">
      <c r="A11" s="3">
        <v>7</v>
      </c>
      <c r="B11" s="67"/>
      <c r="C11" s="67"/>
      <c r="D11" s="64"/>
      <c r="E11" s="74"/>
      <c r="F11" s="64"/>
      <c r="G11" s="64"/>
      <c r="H11" s="69"/>
      <c r="I11" s="76"/>
      <c r="J11" s="69"/>
      <c r="K11" s="68"/>
      <c r="L11" s="68"/>
      <c r="M11" s="68"/>
      <c r="N11" s="69"/>
      <c r="O11" s="68"/>
      <c r="P11" s="69"/>
      <c r="Q11" s="70"/>
      <c r="R11" s="64"/>
      <c r="S11" s="71"/>
      <c r="T11" s="66"/>
      <c r="U11" s="84" t="s">
        <v>19</v>
      </c>
      <c r="V11" s="3" t="s">
        <v>23</v>
      </c>
      <c r="W11" s="66"/>
    </row>
    <row r="12" spans="1:23" s="11" customFormat="1" ht="18" customHeight="1" x14ac:dyDescent="0.25">
      <c r="A12" s="3">
        <v>8</v>
      </c>
      <c r="B12" s="67"/>
      <c r="C12" s="67"/>
      <c r="D12" s="64"/>
      <c r="E12" s="74"/>
      <c r="F12" s="77"/>
      <c r="G12" s="64"/>
      <c r="H12" s="69"/>
      <c r="I12" s="81"/>
      <c r="J12" s="69"/>
      <c r="K12" s="68"/>
      <c r="L12" s="68"/>
      <c r="M12" s="68"/>
      <c r="N12" s="69"/>
      <c r="O12" s="68"/>
      <c r="P12" s="69"/>
      <c r="Q12" s="70"/>
      <c r="R12" s="64"/>
      <c r="S12" s="71"/>
      <c r="T12" s="66"/>
      <c r="U12" s="85"/>
      <c r="V12" s="3" t="s">
        <v>37</v>
      </c>
      <c r="W12" s="66"/>
    </row>
    <row r="13" spans="1:23" s="11" customFormat="1" ht="18" customHeight="1" x14ac:dyDescent="0.25">
      <c r="A13" s="3">
        <v>9</v>
      </c>
      <c r="B13" s="67"/>
      <c r="C13" s="67"/>
      <c r="D13" s="64"/>
      <c r="E13" s="74"/>
      <c r="F13" s="64"/>
      <c r="G13" s="64"/>
      <c r="H13" s="79"/>
      <c r="I13" s="81"/>
      <c r="J13" s="69"/>
      <c r="K13" s="68"/>
      <c r="L13" s="68"/>
      <c r="M13" s="69"/>
      <c r="N13" s="69"/>
      <c r="O13" s="68"/>
      <c r="P13" s="69"/>
      <c r="Q13" s="70"/>
      <c r="R13" s="64"/>
      <c r="S13" s="71"/>
      <c r="T13" s="66"/>
      <c r="U13" s="85"/>
      <c r="V13" s="3" t="s">
        <v>36</v>
      </c>
      <c r="W13" s="66"/>
    </row>
    <row r="14" spans="1:23" ht="18" customHeight="1" x14ac:dyDescent="0.25">
      <c r="A14" s="3">
        <v>10</v>
      </c>
      <c r="B14" s="67"/>
      <c r="C14" s="67"/>
      <c r="D14" s="64"/>
      <c r="E14" s="74"/>
      <c r="F14" s="77"/>
      <c r="G14" s="64"/>
      <c r="H14" s="69"/>
      <c r="I14" s="81"/>
      <c r="J14" s="69"/>
      <c r="K14" s="68"/>
      <c r="L14" s="68"/>
      <c r="M14" s="68"/>
      <c r="N14" s="69"/>
      <c r="O14" s="68"/>
      <c r="P14" s="69"/>
      <c r="Q14" s="70"/>
      <c r="R14" s="64"/>
      <c r="S14" s="71"/>
      <c r="T14" s="13"/>
      <c r="U14" s="85"/>
      <c r="V14" s="3" t="s">
        <v>24</v>
      </c>
      <c r="W14" s="66"/>
    </row>
    <row r="15" spans="1:23" ht="18" customHeight="1" x14ac:dyDescent="0.25">
      <c r="A15" s="3">
        <v>11</v>
      </c>
      <c r="B15" s="67"/>
      <c r="C15" s="67"/>
      <c r="D15" s="64"/>
      <c r="E15" s="74"/>
      <c r="F15" s="77"/>
      <c r="G15" s="64"/>
      <c r="H15" s="69"/>
      <c r="I15" s="76"/>
      <c r="J15" s="69"/>
      <c r="K15" s="68"/>
      <c r="L15" s="68"/>
      <c r="M15" s="68"/>
      <c r="N15" s="69"/>
      <c r="O15" s="68"/>
      <c r="P15" s="69"/>
      <c r="Q15" s="71"/>
      <c r="R15" s="64"/>
      <c r="S15" s="71"/>
      <c r="T15" s="13"/>
      <c r="U15" s="86"/>
      <c r="V15" s="3" t="s">
        <v>25</v>
      </c>
      <c r="W15" s="66"/>
    </row>
    <row r="16" spans="1:23" ht="18" customHeight="1" x14ac:dyDescent="0.25">
      <c r="A16" s="3">
        <v>12</v>
      </c>
      <c r="B16" s="63"/>
      <c r="C16" s="63"/>
      <c r="D16" s="37"/>
      <c r="E16" s="38"/>
      <c r="F16" s="37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2"/>
      <c r="R16" s="37"/>
      <c r="S16" s="3"/>
      <c r="T16" s="13"/>
      <c r="U16" s="66"/>
      <c r="V16" s="14"/>
      <c r="W16" s="66"/>
    </row>
    <row r="17" spans="1:23" ht="18" customHeight="1" x14ac:dyDescent="0.25">
      <c r="A17" s="3">
        <v>13</v>
      </c>
      <c r="B17" s="63"/>
      <c r="C17" s="8"/>
      <c r="D17" s="37"/>
      <c r="E17" s="38"/>
      <c r="F17" s="49"/>
      <c r="G17" s="37"/>
      <c r="H17" s="1"/>
      <c r="I17" s="54"/>
      <c r="J17" s="1"/>
      <c r="K17" s="1"/>
      <c r="L17" s="1"/>
      <c r="M17" s="9"/>
      <c r="N17" s="1"/>
      <c r="O17" s="39"/>
      <c r="P17" s="1"/>
      <c r="Q17" s="3"/>
      <c r="R17" s="9"/>
      <c r="S17" s="3"/>
      <c r="T17" s="13"/>
      <c r="U17" s="13"/>
      <c r="V17" s="15"/>
      <c r="W17" s="13"/>
    </row>
    <row r="18" spans="1:23" ht="18" customHeight="1" x14ac:dyDescent="0.25">
      <c r="A18" s="3">
        <v>14</v>
      </c>
      <c r="B18" s="63"/>
      <c r="C18" s="8"/>
      <c r="D18" s="37"/>
      <c r="E18" s="50"/>
      <c r="F18" s="49"/>
      <c r="G18" s="37"/>
      <c r="H18" s="1"/>
      <c r="I18" s="54"/>
      <c r="J18" s="1"/>
      <c r="K18" s="1"/>
      <c r="L18" s="1"/>
      <c r="M18" s="1"/>
      <c r="N18" s="40"/>
      <c r="O18" s="39"/>
      <c r="P18" s="39"/>
      <c r="Q18" s="2"/>
      <c r="R18" s="37"/>
      <c r="S18" s="3"/>
      <c r="T18" s="13"/>
      <c r="U18" s="73" t="s">
        <v>39</v>
      </c>
      <c r="V18" s="16" t="s">
        <v>16</v>
      </c>
      <c r="W18" s="47"/>
    </row>
    <row r="19" spans="1:23" ht="18" customHeight="1" x14ac:dyDescent="0.25">
      <c r="A19" s="3">
        <v>15</v>
      </c>
      <c r="B19" s="8"/>
      <c r="C19" s="8"/>
      <c r="D19" s="37"/>
      <c r="E19" s="38"/>
      <c r="F19" s="37"/>
      <c r="G19" s="37"/>
      <c r="H19" s="1"/>
      <c r="I19" s="54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9" t="s">
        <v>17</v>
      </c>
      <c r="V19" s="9">
        <f>COUNTIF($Q$6:$Q$50,"PM")</f>
        <v>1</v>
      </c>
      <c r="W19" s="13"/>
    </row>
    <row r="20" spans="1:23" ht="18" customHeight="1" x14ac:dyDescent="0.25">
      <c r="A20" s="3">
        <v>16</v>
      </c>
      <c r="B20" s="8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49</v>
      </c>
      <c r="V20" s="9">
        <f>COUNTIF($Q$6:$Q$50,"PC")</f>
        <v>4</v>
      </c>
      <c r="W20" s="13"/>
    </row>
    <row r="21" spans="1:23" ht="18" customHeight="1" x14ac:dyDescent="0.25">
      <c r="A21" s="3">
        <v>17</v>
      </c>
      <c r="B21" s="8"/>
      <c r="C21" s="8"/>
      <c r="D21" s="37"/>
      <c r="E21" s="38"/>
      <c r="F21" s="37"/>
      <c r="G21" s="37"/>
      <c r="H21" s="9"/>
      <c r="I21" s="54"/>
      <c r="J21" s="9"/>
      <c r="K21" s="1"/>
      <c r="L21" s="1"/>
      <c r="M21" s="9"/>
      <c r="N21" s="9"/>
      <c r="O21" s="39"/>
      <c r="P21" s="9"/>
      <c r="Q21" s="3"/>
      <c r="R21" s="9"/>
      <c r="S21" s="3"/>
      <c r="T21" s="13"/>
      <c r="U21" s="9" t="s">
        <v>50</v>
      </c>
      <c r="V21" s="9">
        <f>COUNTIF($Q$6:$Q$50,"PC+PM")</f>
        <v>0</v>
      </c>
      <c r="W21" s="13"/>
    </row>
    <row r="22" spans="1:23" ht="18" customHeight="1" x14ac:dyDescent="0.25">
      <c r="A22" s="3">
        <v>18</v>
      </c>
      <c r="B22" s="8"/>
      <c r="C22" s="8"/>
      <c r="D22" s="37"/>
      <c r="E22" s="38"/>
      <c r="F22" s="37"/>
      <c r="G22" s="37"/>
      <c r="H22" s="9"/>
      <c r="I22" s="54"/>
      <c r="J22" s="9"/>
      <c r="K22" s="9"/>
      <c r="L22" s="9"/>
      <c r="M22" s="9"/>
      <c r="N22" s="9"/>
      <c r="O22" s="39"/>
      <c r="P22" s="9"/>
      <c r="Q22" s="3"/>
      <c r="R22" s="9"/>
      <c r="S22" s="3"/>
      <c r="T22" s="13"/>
      <c r="U22" s="13"/>
      <c r="V22" s="15"/>
      <c r="W22" s="13"/>
    </row>
    <row r="23" spans="1:23" ht="18" customHeight="1" x14ac:dyDescent="0.25">
      <c r="A23" s="3">
        <v>19</v>
      </c>
      <c r="B23" s="8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20</v>
      </c>
      <c r="B24" s="8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73" t="s">
        <v>46</v>
      </c>
      <c r="V24" s="16" t="s">
        <v>16</v>
      </c>
      <c r="W24" s="47"/>
    </row>
    <row r="25" spans="1:23" ht="18" customHeight="1" x14ac:dyDescent="0.25">
      <c r="A25" s="3">
        <v>21</v>
      </c>
      <c r="B25" s="8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3" t="s">
        <v>26</v>
      </c>
      <c r="V25" s="9">
        <f>COUNTIF($R$6:$R$50,"*MCU*")</f>
        <v>0</v>
      </c>
      <c r="W25" s="13"/>
    </row>
    <row r="26" spans="1:23" ht="18" customHeight="1" x14ac:dyDescent="0.25">
      <c r="A26" s="3">
        <v>22</v>
      </c>
      <c r="B26" s="8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34</v>
      </c>
      <c r="V26" s="9">
        <f>COUNTIF($R$6:$R$50,"*GSM*")</f>
        <v>0</v>
      </c>
      <c r="W26" s="13"/>
    </row>
    <row r="27" spans="1:23" ht="18" customHeight="1" x14ac:dyDescent="0.25">
      <c r="A27" s="3">
        <v>23</v>
      </c>
      <c r="B27" s="8"/>
      <c r="C27" s="8"/>
      <c r="D27" s="37"/>
      <c r="E27" s="38"/>
      <c r="F27" s="37"/>
      <c r="G27" s="37"/>
      <c r="H27" s="1"/>
      <c r="I27" s="54"/>
      <c r="J27" s="1"/>
      <c r="K27" s="9"/>
      <c r="L27" s="9"/>
      <c r="M27" s="9"/>
      <c r="N27" s="1"/>
      <c r="O27" s="39"/>
      <c r="P27" s="9"/>
      <c r="Q27" s="3"/>
      <c r="R27" s="9"/>
      <c r="S27" s="3"/>
      <c r="T27" s="13"/>
      <c r="U27" s="3" t="s">
        <v>27</v>
      </c>
      <c r="V27" s="9">
        <f>COUNTIF($R$6:$R$50,"*GPS*")</f>
        <v>0</v>
      </c>
      <c r="W27" s="13"/>
    </row>
    <row r="28" spans="1:23" ht="18" customHeight="1" x14ac:dyDescent="0.25">
      <c r="A28" s="3">
        <v>24</v>
      </c>
      <c r="B28" s="8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52</v>
      </c>
      <c r="V28" s="9">
        <f>COUNTIF($R$6:$R$50,"*NG*")</f>
        <v>1</v>
      </c>
      <c r="W28" s="13"/>
    </row>
    <row r="29" spans="1:23" ht="18" customHeight="1" x14ac:dyDescent="0.25">
      <c r="A29" s="3">
        <v>25</v>
      </c>
      <c r="B29" s="8"/>
      <c r="C29" s="8"/>
      <c r="D29" s="9"/>
      <c r="E29" s="10"/>
      <c r="F29" s="9"/>
      <c r="G29" s="9"/>
      <c r="H29" s="1"/>
      <c r="I29" s="54"/>
      <c r="J29" s="1"/>
      <c r="K29" s="1"/>
      <c r="L29" s="1"/>
      <c r="M29" s="1"/>
      <c r="N29" s="1"/>
      <c r="O29" s="1"/>
      <c r="P29" s="1"/>
      <c r="Q29" s="3"/>
      <c r="R29" s="9"/>
      <c r="S29" s="3"/>
      <c r="T29" s="13"/>
      <c r="U29" s="3" t="s">
        <v>32</v>
      </c>
      <c r="V29" s="9">
        <f>COUNTIF($R$6:$R$50,"*I/O*")</f>
        <v>0</v>
      </c>
      <c r="W29" s="13"/>
    </row>
    <row r="30" spans="1:23" ht="18" customHeight="1" x14ac:dyDescent="0.25">
      <c r="A30" s="3">
        <v>26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22</v>
      </c>
      <c r="V30" s="9">
        <f>COUNTIF($R$6:$R$50,"*LK*")</f>
        <v>3</v>
      </c>
      <c r="W30" s="13"/>
    </row>
    <row r="31" spans="1:23" ht="18" customHeight="1" x14ac:dyDescent="0.25">
      <c r="A31" s="3">
        <v>27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28</v>
      </c>
      <c r="V31" s="9">
        <f>COUNTIF($R$6:$R$50,"*MCH*")</f>
        <v>0</v>
      </c>
      <c r="W31" s="13"/>
    </row>
    <row r="32" spans="1:23" ht="18" customHeight="1" x14ac:dyDescent="0.25">
      <c r="A32" s="3">
        <v>28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47</v>
      </c>
      <c r="V32" s="9">
        <f>COUNTIF($R$6:$R$50,"*SF*")</f>
        <v>0</v>
      </c>
      <c r="W32" s="13"/>
    </row>
    <row r="33" spans="1:24" ht="18" customHeight="1" x14ac:dyDescent="0.25">
      <c r="A33" s="3">
        <v>29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48</v>
      </c>
      <c r="V33" s="9">
        <f>COUNTIF($R$6:$R$50,"*RTB*")</f>
        <v>0</v>
      </c>
      <c r="W33" s="13"/>
    </row>
    <row r="34" spans="1:24" ht="18" customHeight="1" x14ac:dyDescent="0.25">
      <c r="A34" s="3">
        <v>30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38</v>
      </c>
      <c r="V34" s="9">
        <f>COUNTIF($R$6:$R$50,"*NCFW*")</f>
        <v>1</v>
      </c>
      <c r="W34" s="13"/>
    </row>
    <row r="35" spans="1:24" ht="18" customHeight="1" x14ac:dyDescent="0.25">
      <c r="A35" s="3">
        <v>31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29</v>
      </c>
      <c r="V35" s="9">
        <f>COUNTIF($R$6:$R$50,"*KL*")</f>
        <v>0</v>
      </c>
      <c r="W35" s="13"/>
    </row>
    <row r="36" spans="1:24" ht="18" customHeight="1" x14ac:dyDescent="0.25">
      <c r="A36" s="3">
        <v>32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17" t="s">
        <v>33</v>
      </c>
      <c r="V36" s="9">
        <f>SUM(V25:V35)</f>
        <v>5</v>
      </c>
      <c r="W36" s="13"/>
    </row>
    <row r="37" spans="1:24" ht="18" customHeight="1" x14ac:dyDescent="0.25">
      <c r="A37" s="3">
        <v>33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3"/>
      <c r="V37" s="15"/>
      <c r="W37" s="13"/>
    </row>
    <row r="38" spans="1:24" ht="18" customHeight="1" x14ac:dyDescent="0.25">
      <c r="A38" s="3">
        <v>34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35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7" t="s">
        <v>40</v>
      </c>
      <c r="V39" s="9">
        <f>COUNTIF($O$6:$O$50,"*DM*")</f>
        <v>0</v>
      </c>
      <c r="W39" s="13"/>
    </row>
    <row r="40" spans="1:24" ht="18" customHeight="1" x14ac:dyDescent="0.25">
      <c r="A40" s="3">
        <v>36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41</v>
      </c>
      <c r="V40" s="9">
        <f>COUNTIF($O$6:$O$50,"*KS*")</f>
        <v>0</v>
      </c>
      <c r="W40" s="13"/>
    </row>
    <row r="41" spans="1:24" ht="18" customHeight="1" x14ac:dyDescent="0.25">
      <c r="A41" s="3">
        <v>37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3"/>
      <c r="V41" s="15"/>
      <c r="W41" s="13"/>
    </row>
    <row r="42" spans="1:24" ht="18" customHeight="1" x14ac:dyDescent="0.25">
      <c r="A42" s="3">
        <v>38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39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9" t="s">
        <v>3</v>
      </c>
      <c r="V43" s="9" t="s">
        <v>58</v>
      </c>
      <c r="W43" s="9" t="s">
        <v>59</v>
      </c>
      <c r="X43" s="9" t="s">
        <v>60</v>
      </c>
    </row>
    <row r="44" spans="1:24" ht="18" customHeight="1" x14ac:dyDescent="0.25">
      <c r="A44" s="3">
        <v>40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44</v>
      </c>
      <c r="V44" s="9">
        <f>COUNTIFS($D$6:$D$299,"TG102LE",$H$6:$H$299,"*Lô 3-20*")</f>
        <v>0</v>
      </c>
      <c r="W44" s="9">
        <f>COUNTIFS($D$6:$D$299,"TG102LE",$H$6:$H$299,"*Lô 1-21*")</f>
        <v>0</v>
      </c>
      <c r="X44" s="9">
        <f>COUNTIFS($D$6:$D$299,"TG102LE",$H$6:$H$299,"*Lô 2-21*")</f>
        <v>0</v>
      </c>
    </row>
    <row r="45" spans="1:24" ht="18" customHeight="1" x14ac:dyDescent="0.25">
      <c r="A45" s="3">
        <v>41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56</v>
      </c>
      <c r="V45" s="9">
        <f>COUNTIFS($D$6:$D$299,"TG102LE-4G",$H$6:$H$299,"*Lô 3-20*")</f>
        <v>0</v>
      </c>
      <c r="W45" s="9">
        <f>COUNTIFS($D$6:$D$299,"TG102LE-4G",$H$6:$H$299,"*Lô 1-21*")</f>
        <v>0</v>
      </c>
      <c r="X45" s="9">
        <f>COUNTIFS($D$6:$D$299,"TG102LE-4G",$H$6:$H$299,"*Lô 2-21*")</f>
        <v>0</v>
      </c>
    </row>
    <row r="46" spans="1:24" ht="18" customHeight="1" x14ac:dyDescent="0.25">
      <c r="A46" s="3">
        <v>42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45</v>
      </c>
      <c r="V46" s="9">
        <f>COUNTIFS($D$6:$D$299,"TG102E",$H$6:$H$299,"*Lô 3-20*")</f>
        <v>0</v>
      </c>
      <c r="W46" s="9">
        <f>COUNTIFS($D$6:$D$299,"TG102E",$H$6:$H$299,"*Lô 1-21*")</f>
        <v>0</v>
      </c>
      <c r="X46" s="9">
        <f>COUNTIFS($D$6:$D$299,"TG102E",$H$6:$H$299,"*Lô 2-21*")</f>
        <v>0</v>
      </c>
    </row>
    <row r="47" spans="1:24" ht="18" customHeight="1" x14ac:dyDescent="0.25">
      <c r="A47" s="3">
        <v>43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34"/>
      <c r="U47" s="9" t="s">
        <v>57</v>
      </c>
      <c r="V47" s="9">
        <f>COUNTIFS($D$6:$D$299,"ACT-01",$H$6:$H$299,"*Lô 3-20*")</f>
        <v>0</v>
      </c>
      <c r="W47" s="9">
        <f>COUNTIFS($D$6:$D$299,"ACT-01",$H$6:$H$299,"*Lô 1-21*")</f>
        <v>0</v>
      </c>
      <c r="X47" s="9">
        <f>COUNTIFS($D$6:$D$299,"ACT-01",$H$6:$H$299,"*Lô 2-21*")</f>
        <v>0</v>
      </c>
    </row>
    <row r="48" spans="1:24" ht="18" customHeight="1" x14ac:dyDescent="0.25">
      <c r="A48" s="3">
        <v>44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44"/>
      <c r="V48" s="44"/>
      <c r="W48" s="44"/>
      <c r="X48" s="32"/>
    </row>
    <row r="49" spans="1:24" ht="18" customHeight="1" x14ac:dyDescent="0.25">
      <c r="A49" s="28">
        <v>45</v>
      </c>
      <c r="B49" s="61"/>
      <c r="C49" s="29"/>
      <c r="D49" s="43"/>
      <c r="E49" s="30"/>
      <c r="F49" s="43"/>
      <c r="G49" s="43"/>
      <c r="H49" s="31"/>
      <c r="I49" s="55"/>
      <c r="J49" s="31"/>
      <c r="K49" s="31"/>
      <c r="L49" s="31"/>
      <c r="M49" s="31"/>
      <c r="N49" s="31"/>
      <c r="O49" s="31"/>
      <c r="P49" s="31"/>
      <c r="Q49" s="28"/>
      <c r="R49" s="43"/>
      <c r="S49" s="28"/>
      <c r="T49" s="34"/>
      <c r="U49" s="44"/>
      <c r="V49" s="44"/>
      <c r="W49" s="44"/>
      <c r="X49" s="32"/>
    </row>
    <row r="50" spans="1:24" ht="18" customHeight="1" x14ac:dyDescent="0.25">
      <c r="A50" s="3">
        <v>46</v>
      </c>
      <c r="B50" s="60"/>
      <c r="C50" s="8"/>
      <c r="D50" s="9"/>
      <c r="E50" s="10"/>
      <c r="F50" s="9"/>
      <c r="G50" s="9"/>
      <c r="H50" s="1"/>
      <c r="I50" s="54"/>
      <c r="J50" s="1"/>
      <c r="K50" s="1"/>
      <c r="L50" s="1"/>
      <c r="M50" s="1"/>
      <c r="N50" s="1"/>
      <c r="O50" s="1"/>
      <c r="P50" s="1"/>
      <c r="Q50" s="3"/>
      <c r="R50" s="9"/>
      <c r="S50" s="9"/>
      <c r="T50" s="34"/>
      <c r="U50" s="44"/>
      <c r="V50" s="44"/>
      <c r="W50" s="44"/>
      <c r="X50" s="32"/>
    </row>
    <row r="51" spans="1:24" ht="18" customHeight="1" x14ac:dyDescent="0.25">
      <c r="A51" s="3">
        <v>47</v>
      </c>
      <c r="B51" s="62"/>
      <c r="C51" s="32"/>
      <c r="D51" s="32"/>
      <c r="E51" s="32"/>
      <c r="F51" s="32"/>
      <c r="G51" s="32"/>
      <c r="H51" s="32"/>
      <c r="I51" s="56"/>
      <c r="J51" s="32"/>
      <c r="K51" s="33"/>
      <c r="L51" s="33"/>
      <c r="M51" s="32"/>
      <c r="N51" s="32"/>
      <c r="O51" s="32"/>
      <c r="P51" s="32"/>
      <c r="Q51" s="32"/>
      <c r="R51" s="32"/>
      <c r="S51" s="32"/>
      <c r="T51" s="34"/>
      <c r="U51" s="44"/>
      <c r="V51" s="44"/>
      <c r="W51" s="44"/>
      <c r="X51" s="32"/>
    </row>
    <row r="52" spans="1:24" ht="18" customHeight="1" x14ac:dyDescent="0.25">
      <c r="A52" s="3">
        <v>48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18"/>
      <c r="O52" s="18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49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50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5"/>
      <c r="U54" s="44"/>
      <c r="V54" s="44"/>
      <c r="W54" s="44"/>
      <c r="X54" s="32"/>
    </row>
    <row r="55" spans="1:24" ht="18" customHeight="1" x14ac:dyDescent="0.25">
      <c r="U55" s="24"/>
      <c r="V55" s="24"/>
      <c r="W55" s="24"/>
    </row>
    <row r="56" spans="1:24" ht="18" customHeight="1" x14ac:dyDescent="0.25">
      <c r="U56" s="24"/>
      <c r="V56" s="24"/>
      <c r="W56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0"/>
    <mergeCell ref="U11:U15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3" t="s">
        <v>63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45"/>
    </row>
    <row r="2" spans="1:23" ht="24.95" customHeight="1" x14ac:dyDescent="0.25">
      <c r="A2" s="94" t="s">
        <v>9</v>
      </c>
      <c r="B2" s="95"/>
      <c r="C2" s="95"/>
      <c r="D2" s="95"/>
      <c r="E2" s="96" t="s">
        <v>65</v>
      </c>
      <c r="F2" s="96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7" t="s">
        <v>0</v>
      </c>
      <c r="B4" s="92" t="s">
        <v>8</v>
      </c>
      <c r="C4" s="92"/>
      <c r="D4" s="92"/>
      <c r="E4" s="92"/>
      <c r="F4" s="92"/>
      <c r="G4" s="92"/>
      <c r="H4" s="92"/>
      <c r="I4" s="92"/>
      <c r="J4" s="92" t="s">
        <v>6</v>
      </c>
      <c r="K4" s="92" t="s">
        <v>11</v>
      </c>
      <c r="L4" s="92"/>
      <c r="M4" s="89" t="s">
        <v>42</v>
      </c>
      <c r="N4" s="89" t="s">
        <v>10</v>
      </c>
      <c r="O4" s="92" t="s">
        <v>7</v>
      </c>
      <c r="P4" s="98" t="s">
        <v>14</v>
      </c>
      <c r="Q4" s="92" t="s">
        <v>39</v>
      </c>
      <c r="R4" s="92" t="s">
        <v>53</v>
      </c>
      <c r="S4" s="91" t="s">
        <v>54</v>
      </c>
      <c r="T4" s="26"/>
      <c r="U4" s="92" t="s">
        <v>39</v>
      </c>
      <c r="V4" s="92" t="s">
        <v>53</v>
      </c>
      <c r="W4" s="46"/>
    </row>
    <row r="5" spans="1:23" ht="50.1" customHeight="1" x14ac:dyDescent="0.25">
      <c r="A5" s="97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92"/>
      <c r="K5" s="42" t="s">
        <v>12</v>
      </c>
      <c r="L5" s="42" t="s">
        <v>13</v>
      </c>
      <c r="M5" s="90"/>
      <c r="N5" s="90"/>
      <c r="O5" s="92"/>
      <c r="P5" s="98"/>
      <c r="Q5" s="92"/>
      <c r="R5" s="92"/>
      <c r="S5" s="91"/>
      <c r="T5" s="26"/>
      <c r="U5" s="92"/>
      <c r="V5" s="92"/>
      <c r="W5" s="46"/>
    </row>
    <row r="6" spans="1:23" s="11" customFormat="1" ht="18" customHeight="1" x14ac:dyDescent="0.25">
      <c r="A6" s="3">
        <v>1</v>
      </c>
      <c r="B6" s="63"/>
      <c r="C6" s="63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84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85"/>
      <c r="V7" s="3" t="s">
        <v>35</v>
      </c>
      <c r="W7" s="41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85"/>
      <c r="V8" s="3" t="s">
        <v>21</v>
      </c>
      <c r="W8" s="41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85"/>
      <c r="V9" s="3" t="s">
        <v>51</v>
      </c>
      <c r="W9" s="41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85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85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84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85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85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5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6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TG102SE</vt:lpstr>
      <vt:lpstr>TG102LE-4G</vt:lpstr>
      <vt:lpstr>TOP-1</vt:lpstr>
      <vt:lpstr>TG102LE</vt:lpstr>
      <vt:lpstr>TG102V</vt:lpstr>
      <vt:lpstr>TongThang</vt:lpstr>
      <vt:lpstr>TG102LE!Criteria</vt:lpstr>
      <vt:lpstr>'TG102LE-4G'!Criteria</vt:lpstr>
      <vt:lpstr>TG102SE!Criteria</vt:lpstr>
      <vt:lpstr>TG102V!Criteria</vt:lpstr>
      <vt:lpstr>TongThang!Criteria</vt:lpstr>
      <vt:lpstr>'TOP-1'!Criteria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2023-03-14T03:01:42Z</dcterms:modified>
</cp:coreProperties>
</file>