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 activeTab="2"/>
  </bookViews>
  <sheets>
    <sheet name="VNSH02" sheetId="53" r:id="rId1"/>
    <sheet name="TG102LE" sheetId="52" r:id="rId2"/>
    <sheet name="TG102E" sheetId="51" r:id="rId3"/>
  </sheets>
  <definedNames>
    <definedName name="_xlnm._FilterDatabase" localSheetId="2" hidden="1">TG102E!$S$4:$S$51</definedName>
    <definedName name="_xlnm._FilterDatabase" localSheetId="1" hidden="1">TG102LE!$S$4:$S$51</definedName>
    <definedName name="_xlnm._FilterDatabase" localSheetId="0" hidden="1">VNSH02!$S$4:$S$51</definedName>
    <definedName name="_xlnm.Criteria" localSheetId="2">TG102E!$S$4:$S$51</definedName>
    <definedName name="_xlnm.Criteria" localSheetId="1">TG102LE!$S$4:$S$51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3" l="1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<sst xmlns="http://schemas.openxmlformats.org/spreadsheetml/2006/main" count="284" uniqueCount="92">
  <si>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</si>
  <si>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</si>
  <si>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</si>
  <si>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</si>
  <si>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</si>
  <si>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</si>
  <si>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</si>
  <si>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</si>
  <si>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</si>
  <si>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</si>
  <si>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</si>
  <si>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</si>
  <si>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</si>
  <si>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</si>
  <si>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</si>
  <si>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</si>
  <si>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</si>
  <si>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</si>
  <si>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</si>
  <si>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</si>
  <si>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</si>
  <si>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</si>
  <si>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</si>
  <si>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</si>
  <si>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</si>
  <si>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</si>
  <si>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</si>
  <si>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</si>
  <si>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</si>
  <si>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</si>
  <si>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</si>
  <si>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</si>
  <si>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</si>
  <si>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</si>
  <si>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</si>
  <si>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</si>
  <si>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</si>
  <si>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</si>
  <si>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</si>
  <si>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</si>
  <si>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</si>
  <si>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</si>
  <si>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</si>
  <si>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</si>
  <si>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</si>
  <si>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</si>
  <si>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</si>
  <si>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</si>
  <si>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</si>
  <si>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</si>
  <si>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</si>
  <si>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</si>
  <si>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</si>
  <si>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</si>
  <si>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</si>
  <si>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</si>
  <si>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</si>
  <si>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</si>
  <si>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</si>
  <si>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</si>
  <si>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</si>
  <si>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</si>
  <si>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</si>
  <si>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BT</t>
  </si>
  <si>
    <t>VNSH02</t>
  </si>
  <si>
    <t>Còn BH</t>
  </si>
  <si>
    <t>V3.3.21.6_R23041202</t>
  </si>
  <si>
    <t>Thiết bị không lên nguồn</t>
  </si>
  <si>
    <t>WP22050219S00341 / 00320049FB</t>
  </si>
  <si>
    <t>WP21120135S02356 / 0032001F53</t>
  </si>
  <si>
    <t>H</t>
  </si>
  <si>
    <t>Ngọc Hoan</t>
  </si>
  <si>
    <t>125.212.203.114.16363</t>
  </si>
  <si>
    <t>LE.1.00.---01.180710</t>
  </si>
  <si>
    <t>Thiết bị không nhận sim</t>
  </si>
  <si>
    <t>125.212.203.114.16565</t>
  </si>
  <si>
    <t>LE.2.00.---28.200624</t>
  </si>
  <si>
    <t>Khởi tạo lại thiết bị, nâng cấp FW</t>
  </si>
  <si>
    <t>SF,NCFW</t>
  </si>
  <si>
    <t>LE.2.00.---27.200525</t>
  </si>
  <si>
    <t>Hết hạn dịch vụ</t>
  </si>
  <si>
    <t>E.2.00.---24.200520</t>
  </si>
  <si>
    <t>125.212.203.114,16060</t>
  </si>
  <si>
    <t>E.2.00.---24.200624.CAR01A10</t>
  </si>
  <si>
    <t>Thiết bị hoạt động bình thường</t>
  </si>
  <si>
    <t>125.212.203.91,21083</t>
  </si>
  <si>
    <t>Thay board main GSM + nguồn</t>
  </si>
  <si>
    <t>Cam mặt ngoài bị mờ</t>
  </si>
  <si>
    <t>Thay board main GSM</t>
  </si>
  <si>
    <t>ID mới: 0032005997</t>
  </si>
  <si>
    <t>ID mới: 0032005967</t>
  </si>
  <si>
    <t>Thay diode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</si>
</sst>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N1" zoomScale="115" zoomScaleNormal="115" workbookViewId="0">
      <selection activeCell="B6" sqref="B6:S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9"/>
    </row>
    <row r="2" spans="1:23" ht="24.95" customHeight="1" x14ac:dyDescent="0.25">
      <c r="A2" s="64" t="s">
        <v>8</v>
      </c>
      <c r="B2" s="65"/>
      <c r="C2" s="65"/>
      <c r="D2" s="65"/>
      <c r="E2" s="66" t="s">
        <v>71</v>
      </c>
      <c r="F2" s="66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61</v>
      </c>
      <c r="M4" s="59" t="s">
        <v>41</v>
      </c>
      <c r="N4" s="59" t="s">
        <v>9</v>
      </c>
      <c r="O4" s="59" t="s">
        <v>6</v>
      </c>
      <c r="P4" s="57" t="s">
        <v>13</v>
      </c>
      <c r="Q4" s="59" t="s">
        <v>38</v>
      </c>
      <c r="R4" s="59" t="s">
        <v>52</v>
      </c>
      <c r="S4" s="61" t="s">
        <v>53</v>
      </c>
      <c r="U4" s="62" t="s">
        <v>38</v>
      </c>
      <c r="V4" s="62" t="s">
        <v>52</v>
      </c>
      <c r="W4" s="30"/>
    </row>
    <row r="5" spans="1:23" ht="50.1" customHeight="1" x14ac:dyDescent="0.25">
      <c r="A5" s="67"/>
      <c r="B5" s="52" t="s">
        <v>1</v>
      </c>
      <c r="C5" s="52" t="s">
        <v>2</v>
      </c>
      <c r="D5" s="52" t="s">
        <v>3</v>
      </c>
      <c r="E5" s="52" t="s">
        <v>42</v>
      </c>
      <c r="F5" s="52" t="s">
        <v>4</v>
      </c>
      <c r="G5" s="52" t="s">
        <v>5</v>
      </c>
      <c r="H5" s="52" t="s">
        <v>54</v>
      </c>
      <c r="I5" s="35" t="s">
        <v>14</v>
      </c>
      <c r="J5" s="52" t="s">
        <v>11</v>
      </c>
      <c r="K5" s="52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30"/>
    </row>
    <row r="6" spans="1:23" ht="18" customHeight="1" x14ac:dyDescent="0.25">
      <c r="A6" s="47">
        <v>1</v>
      </c>
      <c r="B6" s="40">
        <v>45145</v>
      </c>
      <c r="C6" s="40">
        <v>45146</v>
      </c>
      <c r="D6" s="39" t="s">
        <v>64</v>
      </c>
      <c r="E6" s="41" t="s">
        <v>68</v>
      </c>
      <c r="F6" s="39"/>
      <c r="G6" s="39" t="s">
        <v>65</v>
      </c>
      <c r="H6" s="39" t="s">
        <v>89</v>
      </c>
      <c r="I6" s="42" t="s">
        <v>85</v>
      </c>
      <c r="J6" s="44"/>
      <c r="K6" s="45"/>
      <c r="L6" s="45" t="s">
        <v>87</v>
      </c>
      <c r="M6" s="45" t="s">
        <v>88</v>
      </c>
      <c r="N6" s="43"/>
      <c r="O6" s="43" t="s">
        <v>63</v>
      </c>
      <c r="P6" s="45" t="s">
        <v>62</v>
      </c>
      <c r="Q6" s="43" t="s">
        <v>17</v>
      </c>
      <c r="R6" s="46" t="s">
        <v>29</v>
      </c>
      <c r="S6" s="47"/>
      <c r="T6" s="53"/>
      <c r="U6" s="54" t="s">
        <v>17</v>
      </c>
      <c r="V6" s="3" t="s">
        <v>19</v>
      </c>
      <c r="W6" s="53"/>
    </row>
    <row r="7" spans="1:23" ht="18" customHeight="1" x14ac:dyDescent="0.25">
      <c r="A7" s="47">
        <v>2</v>
      </c>
      <c r="B7" s="40">
        <v>45145</v>
      </c>
      <c r="C7" s="40">
        <v>45146</v>
      </c>
      <c r="D7" s="39" t="s">
        <v>64</v>
      </c>
      <c r="E7" s="41" t="s">
        <v>69</v>
      </c>
      <c r="F7" s="39"/>
      <c r="G7" s="39" t="s">
        <v>65</v>
      </c>
      <c r="H7" s="39" t="s">
        <v>90</v>
      </c>
      <c r="I7" s="42" t="s">
        <v>85</v>
      </c>
      <c r="J7" s="45"/>
      <c r="K7" s="45" t="s">
        <v>66</v>
      </c>
      <c r="L7" s="44" t="s">
        <v>67</v>
      </c>
      <c r="M7" s="45" t="s">
        <v>86</v>
      </c>
      <c r="N7" s="43"/>
      <c r="O7" s="43" t="s">
        <v>63</v>
      </c>
      <c r="P7" s="45" t="s">
        <v>62</v>
      </c>
      <c r="Q7" s="43" t="s">
        <v>17</v>
      </c>
      <c r="R7" s="46" t="s">
        <v>30</v>
      </c>
      <c r="S7" s="47"/>
      <c r="T7" s="53"/>
      <c r="U7" s="55"/>
      <c r="V7" s="3" t="s">
        <v>34</v>
      </c>
      <c r="W7" s="53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3"/>
      <c r="U8" s="55"/>
      <c r="V8" s="3" t="s">
        <v>20</v>
      </c>
      <c r="W8" s="53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53"/>
      <c r="U9" s="55"/>
      <c r="V9" s="3" t="s">
        <v>50</v>
      </c>
      <c r="W9" s="53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3"/>
      <c r="U10" s="55"/>
      <c r="V10" s="3" t="s">
        <v>30</v>
      </c>
      <c r="W10" s="53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3"/>
      <c r="U11" s="55"/>
      <c r="V11" s="3" t="s">
        <v>29</v>
      </c>
      <c r="W11" s="53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3"/>
      <c r="U12" s="54" t="s">
        <v>18</v>
      </c>
      <c r="V12" s="3" t="s">
        <v>22</v>
      </c>
      <c r="W12" s="53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3"/>
      <c r="U13" s="55"/>
      <c r="V13" s="3" t="s">
        <v>36</v>
      </c>
      <c r="W13" s="53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3"/>
      <c r="U14" s="55"/>
      <c r="V14" s="3" t="s">
        <v>35</v>
      </c>
      <c r="W14" s="53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3"/>
      <c r="U15" s="55"/>
      <c r="V15" s="3" t="s">
        <v>23</v>
      </c>
      <c r="W15" s="53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3"/>
      <c r="U16" s="56"/>
      <c r="V16" s="3" t="s">
        <v>24</v>
      </c>
      <c r="W16" s="53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3"/>
      <c r="U17" s="53"/>
      <c r="V17" s="10"/>
      <c r="W17" s="53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3"/>
      <c r="U18" s="53"/>
      <c r="V18" s="10"/>
      <c r="W18" s="53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3"/>
      <c r="U19" s="52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3"/>
      <c r="U20" s="3" t="s">
        <v>16</v>
      </c>
      <c r="V20" s="3">
        <v>4</v>
      </c>
      <c r="W20" s="53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3"/>
      <c r="U21" s="3" t="s">
        <v>48</v>
      </c>
      <c r="V21" s="3">
        <f>COUNTIF($Q$6:$Q$51,"PC")</f>
        <v>2</v>
      </c>
      <c r="W21" s="53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3"/>
      <c r="U22" s="3" t="s">
        <v>49</v>
      </c>
      <c r="V22" s="3"/>
      <c r="W22" s="53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3"/>
      <c r="U23" s="53"/>
      <c r="V23" s="10"/>
      <c r="W23" s="53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3"/>
      <c r="U24" s="53"/>
      <c r="V24" s="10"/>
      <c r="W24" s="53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3"/>
      <c r="U25" s="52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3"/>
      <c r="U26" s="3" t="s">
        <v>25</v>
      </c>
      <c r="V26" s="3">
        <f>COUNTIF($R$6:$R$51,"*MCU*")</f>
        <v>0</v>
      </c>
      <c r="W26" s="53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3"/>
      <c r="U27" s="3" t="s">
        <v>33</v>
      </c>
      <c r="V27" s="3">
        <f>COUNTIF($R$6:$R$51,"*GSM*")</f>
        <v>0</v>
      </c>
      <c r="W27" s="53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3"/>
      <c r="U28" s="3" t="s">
        <v>26</v>
      </c>
      <c r="V28" s="3">
        <f>COUNTIF($R$6:$R$51,"*GPS*")</f>
        <v>0</v>
      </c>
      <c r="W28" s="53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3"/>
      <c r="U29" s="3" t="s">
        <v>51</v>
      </c>
      <c r="V29" s="3">
        <f>COUNTIF($R$6:$R$51,"*NG*")</f>
        <v>1</v>
      </c>
      <c r="W29" s="53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3"/>
      <c r="U30" s="3" t="s">
        <v>31</v>
      </c>
      <c r="V30" s="3">
        <f>COUNTIF($R$6:$R$51,"*I/O*")</f>
        <v>0</v>
      </c>
      <c r="W30" s="53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3"/>
      <c r="U31" s="3" t="s">
        <v>21</v>
      </c>
      <c r="V31" s="3"/>
      <c r="W31" s="53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3"/>
      <c r="U32" s="3" t="s">
        <v>27</v>
      </c>
      <c r="V32" s="3">
        <f>COUNTIF($R$6:$R$51,"*MCH*")</f>
        <v>0</v>
      </c>
      <c r="W32" s="53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3"/>
      <c r="U33" s="3" t="s">
        <v>46</v>
      </c>
      <c r="V33" s="3">
        <f>COUNTIF($R$6:$R$51,"*SF*")</f>
        <v>0</v>
      </c>
      <c r="W33" s="53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3"/>
      <c r="U34" s="3" t="s">
        <v>47</v>
      </c>
      <c r="V34" s="3">
        <f>COUNTIF($R$6:$R$51,"*RTB*")</f>
        <v>0</v>
      </c>
      <c r="W34" s="53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3"/>
      <c r="U35" s="3" t="s">
        <v>37</v>
      </c>
      <c r="V35" s="3"/>
      <c r="W35" s="53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3"/>
      <c r="U36" s="3" t="s">
        <v>28</v>
      </c>
      <c r="V36" s="3"/>
      <c r="W36" s="53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3"/>
      <c r="U37" s="12" t="s">
        <v>32</v>
      </c>
      <c r="V37" s="3"/>
      <c r="W37" s="53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3"/>
      <c r="U38" s="53"/>
      <c r="V38" s="10"/>
      <c r="W38" s="53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3"/>
      <c r="U39" s="53"/>
      <c r="V39" s="10"/>
      <c r="W39" s="53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3"/>
      <c r="U40" s="12" t="s">
        <v>39</v>
      </c>
      <c r="V40" s="3">
        <f>COUNTIF($O$6:$O$51,"*DM*")</f>
        <v>0</v>
      </c>
      <c r="W40" s="53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3"/>
      <c r="U41" s="12" t="s">
        <v>40</v>
      </c>
      <c r="V41" s="3">
        <f>COUNTIF($O$6:$O$51,"*KS*")</f>
        <v>0</v>
      </c>
      <c r="W41" s="53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3"/>
      <c r="U42" s="53"/>
      <c r="V42" s="10"/>
      <c r="W42" s="53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3"/>
      <c r="U43" s="53"/>
      <c r="V43" s="10"/>
      <c r="W43" s="53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3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3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3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3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3"/>
      <c r="V56" s="53"/>
      <c r="W56" s="53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3"/>
      <c r="V57" s="53"/>
      <c r="W57" s="53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2" zoomScale="115" zoomScaleNormal="115" workbookViewId="0">
      <selection activeCell="B6" sqref="B6:S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42.28515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9"/>
    </row>
    <row r="2" spans="1:23" ht="24.95" customHeight="1" x14ac:dyDescent="0.25">
      <c r="A2" s="64" t="s">
        <v>8</v>
      </c>
      <c r="B2" s="65"/>
      <c r="C2" s="65"/>
      <c r="D2" s="65"/>
      <c r="E2" s="66" t="s">
        <v>71</v>
      </c>
      <c r="F2" s="66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61</v>
      </c>
      <c r="M4" s="59" t="s">
        <v>41</v>
      </c>
      <c r="N4" s="59" t="s">
        <v>9</v>
      </c>
      <c r="O4" s="59" t="s">
        <v>6</v>
      </c>
      <c r="P4" s="57" t="s">
        <v>13</v>
      </c>
      <c r="Q4" s="59" t="s">
        <v>38</v>
      </c>
      <c r="R4" s="59" t="s">
        <v>52</v>
      </c>
      <c r="S4" s="61" t="s">
        <v>53</v>
      </c>
      <c r="U4" s="62" t="s">
        <v>38</v>
      </c>
      <c r="V4" s="62" t="s">
        <v>52</v>
      </c>
      <c r="W4" s="30"/>
    </row>
    <row r="5" spans="1:23" ht="50.1" customHeight="1" x14ac:dyDescent="0.25">
      <c r="A5" s="67"/>
      <c r="B5" s="52" t="s">
        <v>1</v>
      </c>
      <c r="C5" s="52" t="s">
        <v>2</v>
      </c>
      <c r="D5" s="52" t="s">
        <v>3</v>
      </c>
      <c r="E5" s="52" t="s">
        <v>42</v>
      </c>
      <c r="F5" s="52" t="s">
        <v>4</v>
      </c>
      <c r="G5" s="52" t="s">
        <v>5</v>
      </c>
      <c r="H5" s="52" t="s">
        <v>54</v>
      </c>
      <c r="I5" s="35" t="s">
        <v>14</v>
      </c>
      <c r="J5" s="52" t="s">
        <v>11</v>
      </c>
      <c r="K5" s="52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30"/>
    </row>
    <row r="6" spans="1:23" ht="18" customHeight="1" x14ac:dyDescent="0.25">
      <c r="A6" s="47">
        <v>1</v>
      </c>
      <c r="B6" s="40">
        <v>45145</v>
      </c>
      <c r="C6" s="40">
        <v>45146</v>
      </c>
      <c r="D6" s="39" t="s">
        <v>43</v>
      </c>
      <c r="E6" s="41">
        <v>868183034698063</v>
      </c>
      <c r="F6" s="39"/>
      <c r="G6" s="39" t="s">
        <v>70</v>
      </c>
      <c r="H6" s="39" t="s">
        <v>80</v>
      </c>
      <c r="I6" s="42" t="s">
        <v>75</v>
      </c>
      <c r="J6" s="44" t="s">
        <v>73</v>
      </c>
      <c r="K6" s="45" t="s">
        <v>76</v>
      </c>
      <c r="L6" s="45" t="s">
        <v>74</v>
      </c>
      <c r="M6" s="45" t="s">
        <v>77</v>
      </c>
      <c r="N6" s="43"/>
      <c r="O6" s="43" t="s">
        <v>63</v>
      </c>
      <c r="P6" s="45" t="s">
        <v>62</v>
      </c>
      <c r="Q6" s="43" t="s">
        <v>17</v>
      </c>
      <c r="R6" s="46" t="s">
        <v>78</v>
      </c>
      <c r="S6" s="47"/>
      <c r="T6" s="53"/>
      <c r="U6" s="54" t="s">
        <v>17</v>
      </c>
      <c r="V6" s="3" t="s">
        <v>19</v>
      </c>
      <c r="W6" s="53"/>
    </row>
    <row r="7" spans="1:23" ht="18" customHeight="1" x14ac:dyDescent="0.25">
      <c r="A7" s="47">
        <v>2</v>
      </c>
      <c r="B7" s="40">
        <v>45145</v>
      </c>
      <c r="C7" s="40">
        <v>45146</v>
      </c>
      <c r="D7" s="39" t="s">
        <v>43</v>
      </c>
      <c r="E7" s="41">
        <v>868183035890958</v>
      </c>
      <c r="F7" s="39"/>
      <c r="G7" s="39" t="s">
        <v>70</v>
      </c>
      <c r="H7" s="39" t="s">
        <v>80</v>
      </c>
      <c r="I7" s="42" t="s">
        <v>72</v>
      </c>
      <c r="J7" s="45" t="s">
        <v>79</v>
      </c>
      <c r="K7" s="45" t="s">
        <v>76</v>
      </c>
      <c r="L7" s="44"/>
      <c r="M7" s="45" t="s">
        <v>37</v>
      </c>
      <c r="N7" s="43"/>
      <c r="O7" s="43" t="s">
        <v>63</v>
      </c>
      <c r="P7" s="45" t="s">
        <v>62</v>
      </c>
      <c r="Q7" s="43" t="s">
        <v>18</v>
      </c>
      <c r="R7" s="46" t="s">
        <v>23</v>
      </c>
      <c r="S7" s="47"/>
      <c r="T7" s="53"/>
      <c r="U7" s="55"/>
      <c r="V7" s="3" t="s">
        <v>34</v>
      </c>
      <c r="W7" s="53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3"/>
      <c r="U8" s="55"/>
      <c r="V8" s="3" t="s">
        <v>20</v>
      </c>
      <c r="W8" s="53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53"/>
      <c r="U9" s="55"/>
      <c r="V9" s="3" t="s">
        <v>50</v>
      </c>
      <c r="W9" s="53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3"/>
      <c r="U10" s="55"/>
      <c r="V10" s="3" t="s">
        <v>30</v>
      </c>
      <c r="W10" s="53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3"/>
      <c r="U11" s="55"/>
      <c r="V11" s="3" t="s">
        <v>29</v>
      </c>
      <c r="W11" s="53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3"/>
      <c r="U12" s="54" t="s">
        <v>18</v>
      </c>
      <c r="V12" s="3" t="s">
        <v>22</v>
      </c>
      <c r="W12" s="53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3"/>
      <c r="U13" s="55"/>
      <c r="V13" s="3" t="s">
        <v>36</v>
      </c>
      <c r="W13" s="53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3"/>
      <c r="U14" s="55"/>
      <c r="V14" s="3" t="s">
        <v>35</v>
      </c>
      <c r="W14" s="53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3"/>
      <c r="U15" s="55"/>
      <c r="V15" s="3" t="s">
        <v>23</v>
      </c>
      <c r="W15" s="53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3"/>
      <c r="U16" s="56"/>
      <c r="V16" s="3" t="s">
        <v>24</v>
      </c>
      <c r="W16" s="53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3"/>
      <c r="U17" s="53"/>
      <c r="V17" s="10"/>
      <c r="W17" s="53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3"/>
      <c r="U18" s="53"/>
      <c r="V18" s="10"/>
      <c r="W18" s="53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3"/>
      <c r="U19" s="52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3"/>
      <c r="U20" s="3" t="s">
        <v>16</v>
      </c>
      <c r="V20" s="3">
        <v>4</v>
      </c>
      <c r="W20" s="53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3"/>
      <c r="U21" s="3" t="s">
        <v>48</v>
      </c>
      <c r="V21" s="3">
        <f>COUNTIF($Q$6:$Q$51,"PC")</f>
        <v>1</v>
      </c>
      <c r="W21" s="53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3"/>
      <c r="U22" s="3" t="s">
        <v>49</v>
      </c>
      <c r="V22" s="3"/>
      <c r="W22" s="53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3"/>
      <c r="U23" s="53"/>
      <c r="V23" s="10"/>
      <c r="W23" s="53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3"/>
      <c r="U24" s="53"/>
      <c r="V24" s="10"/>
      <c r="W24" s="53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3"/>
      <c r="U25" s="52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3"/>
      <c r="U26" s="3" t="s">
        <v>25</v>
      </c>
      <c r="V26" s="3">
        <f>COUNTIF($R$6:$R$51,"*MCU*")</f>
        <v>0</v>
      </c>
      <c r="W26" s="53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3"/>
      <c r="U27" s="3" t="s">
        <v>33</v>
      </c>
      <c r="V27" s="3">
        <f>COUNTIF($R$6:$R$51,"*GSM*")</f>
        <v>0</v>
      </c>
      <c r="W27" s="53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3"/>
      <c r="U28" s="3" t="s">
        <v>26</v>
      </c>
      <c r="V28" s="3">
        <f>COUNTIF($R$6:$R$51,"*GPS*")</f>
        <v>0</v>
      </c>
      <c r="W28" s="53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3"/>
      <c r="U29" s="3" t="s">
        <v>51</v>
      </c>
      <c r="V29" s="3">
        <f>COUNTIF($R$6:$R$51,"*NG*")</f>
        <v>0</v>
      </c>
      <c r="W29" s="53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3"/>
      <c r="U30" s="3" t="s">
        <v>31</v>
      </c>
      <c r="V30" s="3">
        <f>COUNTIF($R$6:$R$51,"*I/O*")</f>
        <v>0</v>
      </c>
      <c r="W30" s="53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3"/>
      <c r="U31" s="3" t="s">
        <v>21</v>
      </c>
      <c r="V31" s="3"/>
      <c r="W31" s="53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3"/>
      <c r="U32" s="3" t="s">
        <v>27</v>
      </c>
      <c r="V32" s="3">
        <f>COUNTIF($R$6:$R$51,"*MCH*")</f>
        <v>0</v>
      </c>
      <c r="W32" s="53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3"/>
      <c r="U33" s="3" t="s">
        <v>46</v>
      </c>
      <c r="V33" s="3">
        <f>COUNTIF($R$6:$R$51,"*SF*")</f>
        <v>1</v>
      </c>
      <c r="W33" s="53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3"/>
      <c r="U34" s="3" t="s">
        <v>47</v>
      </c>
      <c r="V34" s="3">
        <f>COUNTIF($R$6:$R$51,"*RTB*")</f>
        <v>0</v>
      </c>
      <c r="W34" s="53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3"/>
      <c r="U35" s="3" t="s">
        <v>37</v>
      </c>
      <c r="V35" s="3"/>
      <c r="W35" s="53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3"/>
      <c r="U36" s="3" t="s">
        <v>28</v>
      </c>
      <c r="V36" s="3"/>
      <c r="W36" s="53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3"/>
      <c r="U37" s="12" t="s">
        <v>32</v>
      </c>
      <c r="V37" s="3"/>
      <c r="W37" s="53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3"/>
      <c r="U38" s="53"/>
      <c r="V38" s="10"/>
      <c r="W38" s="53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3"/>
      <c r="U39" s="53"/>
      <c r="V39" s="10"/>
      <c r="W39" s="53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3"/>
      <c r="U40" s="12" t="s">
        <v>39</v>
      </c>
      <c r="V40" s="3">
        <f>COUNTIF($O$6:$O$51,"*DM*")</f>
        <v>0</v>
      </c>
      <c r="W40" s="53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3"/>
      <c r="U41" s="12" t="s">
        <v>40</v>
      </c>
      <c r="V41" s="3">
        <f>COUNTIF($O$6:$O$51,"*KS*")</f>
        <v>0</v>
      </c>
      <c r="W41" s="53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3"/>
      <c r="U42" s="53"/>
      <c r="V42" s="10"/>
      <c r="W42" s="53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3"/>
      <c r="U43" s="53"/>
      <c r="V43" s="10"/>
      <c r="W43" s="53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3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3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3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3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3"/>
      <c r="V56" s="53"/>
      <c r="W56" s="53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3"/>
      <c r="V57" s="53"/>
      <c r="W57" s="53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M1" zoomScale="115" zoomScaleNormal="115" workbookViewId="0">
      <selection activeCell="P12" sqref="P12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9"/>
    </row>
    <row r="2" spans="1:23" ht="24.95" customHeight="1" x14ac:dyDescent="0.25">
      <c r="A2" s="64" t="s">
        <v>8</v>
      </c>
      <c r="B2" s="65"/>
      <c r="C2" s="65"/>
      <c r="D2" s="65"/>
      <c r="E2" s="66" t="s">
        <v>71</v>
      </c>
      <c r="F2" s="66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61</v>
      </c>
      <c r="M4" s="59" t="s">
        <v>41</v>
      </c>
      <c r="N4" s="59" t="s">
        <v>9</v>
      </c>
      <c r="O4" s="59" t="s">
        <v>6</v>
      </c>
      <c r="P4" s="57" t="s">
        <v>13</v>
      </c>
      <c r="Q4" s="59" t="s">
        <v>38</v>
      </c>
      <c r="R4" s="59" t="s">
        <v>52</v>
      </c>
      <c r="S4" s="61" t="s">
        <v>53</v>
      </c>
      <c r="U4" s="62" t="s">
        <v>38</v>
      </c>
      <c r="V4" s="62" t="s">
        <v>52</v>
      </c>
      <c r="W4" s="30"/>
    </row>
    <row r="5" spans="1:23" ht="50.1" customHeight="1" x14ac:dyDescent="0.25">
      <c r="A5" s="67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30"/>
    </row>
    <row r="6" spans="1:23" ht="18" customHeight="1" x14ac:dyDescent="0.25">
      <c r="A6" s="47">
        <v>1</v>
      </c>
      <c r="B6" s="40">
        <v>45145</v>
      </c>
      <c r="C6" s="40">
        <v>45146</v>
      </c>
      <c r="D6" s="39" t="s">
        <v>44</v>
      </c>
      <c r="E6" s="41">
        <v>860906041135283</v>
      </c>
      <c r="F6" s="39"/>
      <c r="G6" s="39" t="s">
        <v>70</v>
      </c>
      <c r="H6" s="39" t="s">
        <v>80</v>
      </c>
      <c r="I6" s="42" t="s">
        <v>82</v>
      </c>
      <c r="J6" s="45" t="s">
        <v>83</v>
      </c>
      <c r="K6" s="45"/>
      <c r="L6" s="45" t="s">
        <v>31</v>
      </c>
      <c r="M6" s="45" t="s">
        <v>91</v>
      </c>
      <c r="N6" s="43"/>
      <c r="O6" s="43" t="s">
        <v>63</v>
      </c>
      <c r="P6" s="45" t="s">
        <v>62</v>
      </c>
      <c r="Q6" s="43" t="s">
        <v>17</v>
      </c>
      <c r="R6" s="46" t="s">
        <v>30</v>
      </c>
      <c r="S6" s="47"/>
      <c r="T6" s="9"/>
      <c r="U6" s="54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45145</v>
      </c>
      <c r="C7" s="40">
        <v>45146</v>
      </c>
      <c r="D7" s="39" t="s">
        <v>44</v>
      </c>
      <c r="E7" s="41">
        <v>860906041120848</v>
      </c>
      <c r="F7" s="39"/>
      <c r="G7" s="39" t="s">
        <v>70</v>
      </c>
      <c r="H7" s="39"/>
      <c r="I7" s="42" t="s">
        <v>82</v>
      </c>
      <c r="J7" s="45" t="s">
        <v>81</v>
      </c>
      <c r="K7" s="45" t="s">
        <v>83</v>
      </c>
      <c r="L7" s="45" t="s">
        <v>84</v>
      </c>
      <c r="M7" s="45" t="s">
        <v>37</v>
      </c>
      <c r="N7" s="43"/>
      <c r="O7" s="43" t="s">
        <v>63</v>
      </c>
      <c r="P7" s="45" t="s">
        <v>62</v>
      </c>
      <c r="Q7" s="43" t="s">
        <v>18</v>
      </c>
      <c r="R7" s="46" t="s">
        <v>23</v>
      </c>
      <c r="S7" s="47"/>
      <c r="T7" s="9"/>
      <c r="U7" s="55"/>
      <c r="V7" s="3" t="s">
        <v>34</v>
      </c>
      <c r="W7" s="9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9"/>
      <c r="U8" s="55"/>
      <c r="V8" s="3" t="s">
        <v>20</v>
      </c>
      <c r="W8" s="9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9"/>
      <c r="U9" s="55"/>
      <c r="V9" s="3" t="s">
        <v>50</v>
      </c>
      <c r="W9" s="9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9"/>
      <c r="U10" s="55"/>
      <c r="V10" s="3" t="s">
        <v>30</v>
      </c>
      <c r="W10" s="9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9"/>
      <c r="U11" s="55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54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55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55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55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56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1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1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VNSH02</vt:lpstr>
      <vt:lpstr>TG102LE</vt:lpstr>
      <vt:lpstr>TG102E</vt:lpstr>
      <vt:lpstr>TG102E!Criteria</vt:lpstr>
      <vt:lpstr>TG102LE!Criteria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2023-08-08T04:14:06Z</dcterms:modified>
</cp:coreProperties>
</file>