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4\02.XuLyBH\"/>
    </mc:Choice>
  </mc:AlternateContent>
  <bookViews>
    <workbookView xWindow="-15" yWindow="4035" windowWidth="10320" windowHeight="4065" activeTab="6"/>
  </bookViews>
  <sheets>
    <sheet name="TG007" sheetId="27" r:id="rId1"/>
    <sheet name="TG007X" sheetId="26" r:id="rId2"/>
    <sheet name="TG102" sheetId="25" r:id="rId3"/>
    <sheet name="TG102V" sheetId="22" r:id="rId4"/>
    <sheet name="TG102LE" sheetId="14" r:id="rId5"/>
    <sheet name="TG102SE" sheetId="17" r:id="rId6"/>
    <sheet name="Tong hop thang" sheetId="23" r:id="rId7"/>
  </sheets>
  <calcPr calcId="152511"/>
</workbook>
</file>

<file path=xl/calcChain.xml><?xml version="1.0" encoding="utf-8"?>
<calcChain xmlns="http://schemas.openxmlformats.org/spreadsheetml/2006/main">
  <c r="U36" i="27" l="1"/>
  <c r="U35" i="27"/>
  <c r="U34" i="27"/>
  <c r="U33" i="27"/>
  <c r="U32" i="27"/>
  <c r="U31" i="27"/>
  <c r="U30" i="27"/>
  <c r="U29" i="27"/>
  <c r="U28" i="27"/>
  <c r="U27" i="27"/>
  <c r="U26" i="27"/>
  <c r="U21" i="27"/>
  <c r="U20" i="27"/>
  <c r="U22" i="27" s="1"/>
  <c r="U37" i="27" l="1"/>
  <c r="U36" i="26"/>
  <c r="U35" i="26"/>
  <c r="U34" i="26"/>
  <c r="U33" i="26"/>
  <c r="U32" i="26"/>
  <c r="U31" i="26"/>
  <c r="U30" i="26"/>
  <c r="U29" i="26"/>
  <c r="U28" i="26"/>
  <c r="U27" i="26"/>
  <c r="U26" i="26"/>
  <c r="U21" i="26"/>
  <c r="U20" i="26"/>
  <c r="U22" i="26" l="1"/>
  <c r="U37" i="26"/>
  <c r="V36" i="25"/>
  <c r="V35" i="25"/>
  <c r="V34" i="25"/>
  <c r="V33" i="25"/>
  <c r="V32" i="25"/>
  <c r="V31" i="25"/>
  <c r="V30" i="25"/>
  <c r="V29" i="25"/>
  <c r="V28" i="25"/>
  <c r="V27" i="25"/>
  <c r="V26" i="25"/>
  <c r="V21" i="25"/>
  <c r="V20" i="25"/>
  <c r="V22" i="25" l="1"/>
  <c r="V37" i="25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  <c r="U36" i="17"/>
  <c r="U35" i="17"/>
  <c r="U34" i="17"/>
  <c r="U33" i="17"/>
  <c r="U32" i="17"/>
  <c r="U31" i="17"/>
  <c r="U30" i="17"/>
  <c r="U29" i="17"/>
  <c r="U28" i="17"/>
  <c r="U27" i="17"/>
  <c r="U26" i="17"/>
  <c r="U21" i="17"/>
  <c r="U20" i="17"/>
  <c r="V36" i="22"/>
  <c r="V35" i="22"/>
  <c r="V34" i="22"/>
  <c r="V33" i="22"/>
  <c r="V32" i="22"/>
  <c r="V31" i="22"/>
  <c r="V30" i="22"/>
  <c r="V29" i="22"/>
  <c r="V28" i="22"/>
  <c r="V27" i="22"/>
  <c r="V26" i="22"/>
  <c r="V21" i="22"/>
  <c r="V20" i="22"/>
  <c r="V34" i="14"/>
  <c r="V33" i="14"/>
  <c r="V36" i="14"/>
  <c r="V35" i="14"/>
  <c r="V32" i="14"/>
  <c r="V31" i="14"/>
  <c r="V30" i="14"/>
  <c r="V29" i="14"/>
  <c r="V28" i="14"/>
  <c r="V27" i="14"/>
  <c r="V26" i="14"/>
  <c r="V21" i="14"/>
  <c r="V20" i="14"/>
  <c r="U37" i="17" l="1"/>
  <c r="U22" i="17"/>
  <c r="V37" i="22"/>
  <c r="V22" i="22"/>
  <c r="V37" i="14" l="1"/>
  <c r="V22" i="14"/>
</calcChain>
</file>

<file path=xl/sharedStrings.xml><?xml version="1.0" encoding="utf-8"?>
<sst xmlns="http://schemas.openxmlformats.org/spreadsheetml/2006/main" count="850" uniqueCount="115">
  <si>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</si>
  <si>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</si>
  <si>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</si>
  <si>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</si>
  <si>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</si>
  <si>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</si>
  <si>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</si>
  <si>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</si>
  <si>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</si>
  <si>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</si>
  <si>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</si>
  <si>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</si>
  <si>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</si>
  <si>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</si>
  <si>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</si>
  <si>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</si>
  <si>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</si>
  <si>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</si>
  <si>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</si>
  <si>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</si>
  <si>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</si>
  <si>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</si>
  <si>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</si>
  <si>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</si>
  <si>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</si>
  <si>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</si>
  <si>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</si>
  <si>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</si>
  <si>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</si>
  <si>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</si>
  <si>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</si>
  <si>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</si>
  <si>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</si>
  <si>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</si>
  <si>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</si>
  <si>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</si>
  <si>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</si>
  <si>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</si>
  <si>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</si>
  <si>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</si>
  <si>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</si>
  <si>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</si>
  <si>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</si>
  <si>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</si>
  <si>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</si>
  <si>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</si>
  <si>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</si>
  <si>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</si>
  <si>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</si>
  <si>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</si>
  <si>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</si>
  <si>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</si>
  <si>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Imei</t>
  </si>
  <si>
    <t>Còn BH</t>
  </si>
  <si>
    <t>TG102V</t>
  </si>
  <si>
    <t>XỬ LÝ THIẾT BỊ BẢO HÀNH THÁNG 4 NĂM 2019</t>
  </si>
  <si>
    <t>XXỬ LÝ THIẾT BỊ BẢO HÀNH THÁNG 4 NĂM 2019</t>
  </si>
  <si>
    <t>GPSglobal</t>
  </si>
  <si>
    <t>TG007X</t>
  </si>
  <si>
    <t>SIM</t>
  </si>
  <si>
    <t>TG102SE</t>
  </si>
  <si>
    <t>H</t>
  </si>
  <si>
    <t>TG102</t>
  </si>
  <si>
    <t>Thẻ</t>
  </si>
  <si>
    <t>Nổ IC nguồn 3,3V, Chập module GSM</t>
  </si>
  <si>
    <t>SE.3.00.---02.180711</t>
  </si>
  <si>
    <t>027.000.012.023,09008</t>
  </si>
  <si>
    <t>Hỏng led memmory</t>
  </si>
  <si>
    <t>SE.2.03.---25.111215</t>
  </si>
  <si>
    <t>Lỗi GSM(CID)</t>
  </si>
  <si>
    <t>Không bắn lên terminal</t>
  </si>
  <si>
    <t>LE.1.00.---04.181025</t>
  </si>
  <si>
    <t>Không khởi động</t>
  </si>
  <si>
    <t>112.213.085.066,09008</t>
  </si>
  <si>
    <t>LE.1.00.---01.180405</t>
  </si>
  <si>
    <t>Hỏng connetor</t>
  </si>
  <si>
    <t>VI.1.00.---01.180629</t>
  </si>
  <si>
    <t>device.vnetgps.com,15757</t>
  </si>
  <si>
    <t>Hỏng tụ c34,led GSM</t>
  </si>
  <si>
    <t>Thay tụ, LED,nâng cấp FW</t>
  </si>
  <si>
    <t>Thay led ,nâng cấp FW</t>
  </si>
  <si>
    <t>Nạp lại FW</t>
  </si>
  <si>
    <t>Mạch có dấu hiệu nước vào, oxi hóa mạch</t>
  </si>
  <si>
    <t>Không sửa</t>
  </si>
  <si>
    <t>X.4.0.0.00002.180125</t>
  </si>
  <si>
    <t>X.3.0.0.00041.250815</t>
  </si>
  <si>
    <t>027.000.012.023,09004</t>
  </si>
  <si>
    <t>ID mới : 862118020684202</t>
  </si>
  <si>
    <t>Lỗi khởi động</t>
  </si>
  <si>
    <t>Thay thạch anh 8Mhz</t>
  </si>
  <si>
    <t>124.158.005.014,16870</t>
  </si>
  <si>
    <t>ID mới : 869627031845076</t>
  </si>
  <si>
    <t>Thay IC nguồn 3,3v.module GSM</t>
  </si>
  <si>
    <t>Thay module GSM</t>
  </si>
  <si>
    <t>ID mới : 868926034004447</t>
  </si>
  <si>
    <t>BT</t>
  </si>
  <si>
    <t>Thể</t>
  </si>
  <si>
    <t>KS</t>
  </si>
  <si>
    <t>Thay khay sim,nạp lại FW</t>
  </si>
  <si>
    <t>Câu sim</t>
  </si>
  <si>
    <t>Thay connector,nâng cấp FW</t>
  </si>
  <si>
    <t>thẻ</t>
  </si>
  <si>
    <t>012896001439899</t>
  </si>
  <si>
    <t>013226007777069</t>
  </si>
  <si>
    <t>TG007</t>
  </si>
  <si>
    <t>22/04/2019</t>
  </si>
  <si>
    <t>Lỗi khởi động thiết bị</t>
  </si>
  <si>
    <t>SE.2.03.---21.111215</t>
  </si>
  <si>
    <t>000001504251007/ ID mới : 012896001439899</t>
  </si>
  <si>
    <t>Lỗi GPS ( Không cập nhật tgian)</t>
  </si>
  <si>
    <t>027.000.012.023,09008,</t>
  </si>
  <si>
    <t xml:space="preserve">TG.007.00004.060116 </t>
  </si>
  <si>
    <t>TG.007.---16.051017</t>
  </si>
  <si>
    <t>25/04/2019</t>
  </si>
  <si>
    <t>Thay module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</si>
</sst>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3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3" fillId="3" borderId="1" xfId="0" quotePrefix="1" applyNumberFormat="1" applyFont="1" applyFill="1" applyBorder="1" applyAlignment="1">
      <alignment horizontal="center" vertical="center"/>
    </xf>
    <xf numFmtId="0" fontId="0" fillId="3" borderId="0" xfId="0" applyFill="1"/>
    <xf numFmtId="0" fontId="10" fillId="3" borderId="0" xfId="0" applyFont="1" applyFill="1"/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C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76" t="s">
        <v>55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"/>
      <c r="R1" s="43"/>
    </row>
    <row r="2" spans="1:21" ht="20.25" customHeight="1" x14ac:dyDescent="0.25">
      <c r="A2" s="77" t="s">
        <v>11</v>
      </c>
      <c r="B2" s="78"/>
      <c r="C2" s="78"/>
      <c r="D2" s="78"/>
      <c r="E2" s="79" t="s">
        <v>57</v>
      </c>
      <c r="F2" s="79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80" t="s">
        <v>0</v>
      </c>
      <c r="B4" s="82" t="s">
        <v>10</v>
      </c>
      <c r="C4" s="83"/>
      <c r="D4" s="83"/>
      <c r="E4" s="83"/>
      <c r="F4" s="83"/>
      <c r="G4" s="83"/>
      <c r="H4" s="83"/>
      <c r="I4" s="84"/>
      <c r="J4" s="85" t="s">
        <v>6</v>
      </c>
      <c r="K4" s="72" t="s">
        <v>15</v>
      </c>
      <c r="L4" s="72"/>
      <c r="M4" s="87" t="s">
        <v>8</v>
      </c>
      <c r="N4" s="88"/>
      <c r="O4" s="89" t="s">
        <v>9</v>
      </c>
      <c r="P4" s="89" t="s">
        <v>18</v>
      </c>
      <c r="Q4" s="72" t="s">
        <v>25</v>
      </c>
      <c r="R4" s="72" t="s">
        <v>20</v>
      </c>
      <c r="T4" s="72" t="s">
        <v>25</v>
      </c>
      <c r="U4" s="72" t="s">
        <v>20</v>
      </c>
    </row>
    <row r="5" spans="1:21" ht="45" customHeight="1" x14ac:dyDescent="0.25">
      <c r="A5" s="81"/>
      <c r="B5" s="68" t="s">
        <v>1</v>
      </c>
      <c r="C5" s="68" t="s">
        <v>2</v>
      </c>
      <c r="D5" s="67" t="s">
        <v>3</v>
      </c>
      <c r="E5" s="67" t="s">
        <v>12</v>
      </c>
      <c r="F5" s="67" t="s">
        <v>4</v>
      </c>
      <c r="G5" s="5" t="s">
        <v>5</v>
      </c>
      <c r="H5" s="5" t="s">
        <v>7</v>
      </c>
      <c r="I5" s="19" t="s">
        <v>19</v>
      </c>
      <c r="J5" s="86"/>
      <c r="K5" s="68" t="s">
        <v>16</v>
      </c>
      <c r="L5" s="68" t="s">
        <v>17</v>
      </c>
      <c r="M5" s="67" t="s">
        <v>13</v>
      </c>
      <c r="N5" s="68" t="s">
        <v>14</v>
      </c>
      <c r="O5" s="90"/>
      <c r="P5" s="90"/>
      <c r="Q5" s="72"/>
      <c r="R5" s="72"/>
      <c r="T5" s="72"/>
      <c r="U5" s="72"/>
    </row>
    <row r="6" spans="1:21" s="2" customFormat="1" ht="15.75" customHeight="1" x14ac:dyDescent="0.25">
      <c r="A6" s="32">
        <v>1</v>
      </c>
      <c r="B6" s="21" t="s">
        <v>105</v>
      </c>
      <c r="C6" s="21" t="s">
        <v>113</v>
      </c>
      <c r="D6" s="4" t="s">
        <v>104</v>
      </c>
      <c r="E6" s="22">
        <v>867330026978174</v>
      </c>
      <c r="F6" s="44"/>
      <c r="G6" s="4" t="s">
        <v>61</v>
      </c>
      <c r="H6" s="17"/>
      <c r="I6" s="24"/>
      <c r="J6" s="16" t="s">
        <v>35</v>
      </c>
      <c r="K6" s="16" t="s">
        <v>111</v>
      </c>
      <c r="L6" s="16" t="s">
        <v>112</v>
      </c>
      <c r="M6" s="16" t="s">
        <v>50</v>
      </c>
      <c r="N6" s="27"/>
      <c r="O6" s="16" t="s">
        <v>95</v>
      </c>
      <c r="P6" s="16" t="s">
        <v>96</v>
      </c>
      <c r="Q6" s="31" t="s">
        <v>26</v>
      </c>
      <c r="R6" s="32" t="s">
        <v>30</v>
      </c>
      <c r="T6" s="73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22"/>
      <c r="I7" s="24"/>
      <c r="J7" s="16"/>
      <c r="K7" s="16"/>
      <c r="L7" s="16"/>
      <c r="M7" s="16"/>
      <c r="N7" s="16"/>
      <c r="O7" s="16"/>
      <c r="P7" s="16"/>
      <c r="Q7" s="28"/>
      <c r="R7" s="4"/>
      <c r="T7" s="74"/>
      <c r="U7" s="32" t="s">
        <v>43</v>
      </c>
    </row>
    <row r="8" spans="1:21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16"/>
      <c r="I8" s="24"/>
      <c r="J8" s="16"/>
      <c r="K8" s="16"/>
      <c r="L8" s="16"/>
      <c r="M8" s="16"/>
      <c r="N8" s="27"/>
      <c r="O8" s="16"/>
      <c r="P8" s="16"/>
      <c r="Q8" s="31"/>
      <c r="R8" s="32"/>
      <c r="T8" s="74"/>
      <c r="U8" s="32" t="s">
        <v>28</v>
      </c>
    </row>
    <row r="9" spans="1:21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17"/>
      <c r="I9" s="24"/>
      <c r="J9" s="16"/>
      <c r="K9" s="16"/>
      <c r="L9" s="16"/>
      <c r="M9" s="16"/>
      <c r="N9" s="16"/>
      <c r="O9" s="16"/>
      <c r="P9" s="16"/>
      <c r="Q9" s="31"/>
      <c r="R9" s="32"/>
      <c r="T9" s="74"/>
      <c r="U9" s="32" t="s">
        <v>38</v>
      </c>
    </row>
    <row r="10" spans="1:21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4"/>
      <c r="I10" s="16"/>
      <c r="J10" s="16"/>
      <c r="K10" s="47"/>
      <c r="L10" s="16"/>
      <c r="M10" s="16"/>
      <c r="N10" s="16"/>
      <c r="O10" s="16"/>
      <c r="P10" s="16"/>
      <c r="Q10" s="28"/>
      <c r="R10" s="4"/>
      <c r="T10" s="74"/>
      <c r="U10" s="32" t="s">
        <v>44</v>
      </c>
    </row>
    <row r="11" spans="1:21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7"/>
      <c r="I11" s="16"/>
      <c r="J11" s="16"/>
      <c r="K11" s="16"/>
      <c r="L11" s="47"/>
      <c r="M11" s="16"/>
      <c r="N11" s="16"/>
      <c r="O11" s="16"/>
      <c r="P11" s="16"/>
      <c r="Q11" s="28"/>
      <c r="R11" s="32"/>
      <c r="T11" s="75"/>
      <c r="U11" s="32" t="s">
        <v>37</v>
      </c>
    </row>
    <row r="12" spans="1:21" s="18" customFormat="1" ht="15.75" customHeight="1" x14ac:dyDescent="0.25">
      <c r="A12" s="32">
        <v>7</v>
      </c>
      <c r="B12" s="21"/>
      <c r="C12" s="21"/>
      <c r="D12" s="4"/>
      <c r="E12" s="22"/>
      <c r="F12" s="4"/>
      <c r="G12" s="4"/>
      <c r="H12" s="16"/>
      <c r="I12" s="24"/>
      <c r="J12" s="16"/>
      <c r="K12" s="16"/>
      <c r="L12" s="16"/>
      <c r="M12" s="16"/>
      <c r="N12" s="27"/>
      <c r="O12" s="16"/>
      <c r="P12" s="16"/>
      <c r="Q12" s="31"/>
      <c r="R12" s="32"/>
      <c r="T12" s="73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/>
      <c r="C13" s="21"/>
      <c r="D13" s="4"/>
      <c r="E13" s="22"/>
      <c r="F13" s="4"/>
      <c r="G13" s="4"/>
      <c r="H13" s="17"/>
      <c r="I13" s="24"/>
      <c r="J13" s="16"/>
      <c r="K13" s="16"/>
      <c r="L13" s="16"/>
      <c r="M13" s="16"/>
      <c r="N13" s="27"/>
      <c r="O13" s="16"/>
      <c r="P13" s="16"/>
      <c r="Q13" s="31"/>
      <c r="R13" s="32"/>
      <c r="T13" s="74"/>
      <c r="U13" s="32" t="s">
        <v>47</v>
      </c>
    </row>
    <row r="14" spans="1:21" s="2" customFormat="1" ht="15.75" customHeight="1" x14ac:dyDescent="0.25">
      <c r="A14" s="32">
        <v>9</v>
      </c>
      <c r="B14" s="21"/>
      <c r="C14" s="21"/>
      <c r="D14" s="4"/>
      <c r="E14" s="22"/>
      <c r="F14" s="4"/>
      <c r="G14" s="4"/>
      <c r="H14" s="16"/>
      <c r="I14" s="24"/>
      <c r="J14" s="16"/>
      <c r="K14" s="24"/>
      <c r="L14" s="16"/>
      <c r="M14" s="16"/>
      <c r="N14" s="16"/>
      <c r="O14" s="16"/>
      <c r="P14" s="16"/>
      <c r="Q14" s="31"/>
      <c r="R14" s="32"/>
      <c r="T14" s="74"/>
      <c r="U14" s="32" t="s">
        <v>46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74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75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7"/>
      <c r="U17" s="47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8"/>
      <c r="U18" s="48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4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1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0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1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8"/>
      <c r="U23" s="48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8"/>
      <c r="U24" s="48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42</v>
      </c>
      <c r="U27" s="4">
        <f>COUNTIF($R$6:$R$55,"GSM")</f>
        <v>0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0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45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0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1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48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49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50</v>
      </c>
      <c r="U35" s="4">
        <f>COUNTIF($R$6:$R$55,"NCFW")</f>
        <v>0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1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E1" zoomScale="55" zoomScaleNormal="55" workbookViewId="0">
      <selection activeCell="B6" sqref="B6:R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76" t="s">
        <v>55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"/>
      <c r="R1" s="43"/>
    </row>
    <row r="2" spans="1:21" ht="20.25" customHeight="1" x14ac:dyDescent="0.25">
      <c r="A2" s="77" t="s">
        <v>11</v>
      </c>
      <c r="B2" s="78"/>
      <c r="C2" s="78"/>
      <c r="D2" s="78"/>
      <c r="E2" s="79" t="s">
        <v>57</v>
      </c>
      <c r="F2" s="79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80" t="s">
        <v>0</v>
      </c>
      <c r="B4" s="82" t="s">
        <v>10</v>
      </c>
      <c r="C4" s="83"/>
      <c r="D4" s="83"/>
      <c r="E4" s="83"/>
      <c r="F4" s="83"/>
      <c r="G4" s="83"/>
      <c r="H4" s="83"/>
      <c r="I4" s="84"/>
      <c r="J4" s="85" t="s">
        <v>6</v>
      </c>
      <c r="K4" s="72" t="s">
        <v>15</v>
      </c>
      <c r="L4" s="72"/>
      <c r="M4" s="87" t="s">
        <v>8</v>
      </c>
      <c r="N4" s="88"/>
      <c r="O4" s="89" t="s">
        <v>9</v>
      </c>
      <c r="P4" s="89" t="s">
        <v>18</v>
      </c>
      <c r="Q4" s="72" t="s">
        <v>25</v>
      </c>
      <c r="R4" s="72" t="s">
        <v>20</v>
      </c>
      <c r="T4" s="72" t="s">
        <v>25</v>
      </c>
      <c r="U4" s="72" t="s">
        <v>20</v>
      </c>
    </row>
    <row r="5" spans="1:21" ht="45" customHeight="1" x14ac:dyDescent="0.25">
      <c r="A5" s="81"/>
      <c r="B5" s="64" t="s">
        <v>1</v>
      </c>
      <c r="C5" s="64" t="s">
        <v>2</v>
      </c>
      <c r="D5" s="63" t="s">
        <v>3</v>
      </c>
      <c r="E5" s="63" t="s">
        <v>12</v>
      </c>
      <c r="F5" s="63" t="s">
        <v>4</v>
      </c>
      <c r="G5" s="5" t="s">
        <v>5</v>
      </c>
      <c r="H5" s="5" t="s">
        <v>7</v>
      </c>
      <c r="I5" s="19" t="s">
        <v>19</v>
      </c>
      <c r="J5" s="86"/>
      <c r="K5" s="64" t="s">
        <v>16</v>
      </c>
      <c r="L5" s="64" t="s">
        <v>17</v>
      </c>
      <c r="M5" s="63" t="s">
        <v>13</v>
      </c>
      <c r="N5" s="64" t="s">
        <v>14</v>
      </c>
      <c r="O5" s="90"/>
      <c r="P5" s="90"/>
      <c r="Q5" s="72"/>
      <c r="R5" s="72"/>
      <c r="T5" s="72"/>
      <c r="U5" s="72"/>
    </row>
    <row r="6" spans="1:21" s="2" customFormat="1" ht="15.75" customHeight="1" x14ac:dyDescent="0.25">
      <c r="A6" s="32">
        <v>1</v>
      </c>
      <c r="B6" s="21">
        <v>43500</v>
      </c>
      <c r="C6" s="21">
        <v>43589</v>
      </c>
      <c r="D6" s="4" t="s">
        <v>58</v>
      </c>
      <c r="E6" s="22">
        <v>867717030616917</v>
      </c>
      <c r="F6" s="4"/>
      <c r="G6" s="4" t="s">
        <v>53</v>
      </c>
      <c r="H6" s="17"/>
      <c r="I6" s="24" t="s">
        <v>66</v>
      </c>
      <c r="J6" s="16" t="s">
        <v>72</v>
      </c>
      <c r="K6" s="16" t="s">
        <v>71</v>
      </c>
      <c r="L6" s="16"/>
      <c r="M6" s="16" t="s">
        <v>81</v>
      </c>
      <c r="N6" s="27"/>
      <c r="O6" s="16" t="s">
        <v>95</v>
      </c>
      <c r="P6" s="16" t="s">
        <v>96</v>
      </c>
      <c r="Q6" s="31" t="s">
        <v>26</v>
      </c>
      <c r="R6" s="32" t="s">
        <v>31</v>
      </c>
      <c r="T6" s="73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>
        <v>43500</v>
      </c>
      <c r="C7" s="21">
        <v>43589</v>
      </c>
      <c r="D7" s="4" t="s">
        <v>58</v>
      </c>
      <c r="E7" s="22">
        <v>867717030616107</v>
      </c>
      <c r="F7" s="4" t="s">
        <v>59</v>
      </c>
      <c r="G7" s="4" t="s">
        <v>53</v>
      </c>
      <c r="H7" s="22"/>
      <c r="I7" s="24" t="s">
        <v>66</v>
      </c>
      <c r="J7" s="16" t="s">
        <v>72</v>
      </c>
      <c r="K7" s="16" t="s">
        <v>71</v>
      </c>
      <c r="L7" s="16"/>
      <c r="M7" s="16" t="s">
        <v>81</v>
      </c>
      <c r="N7" s="16"/>
      <c r="O7" s="16" t="s">
        <v>95</v>
      </c>
      <c r="P7" s="16" t="s">
        <v>96</v>
      </c>
      <c r="Q7" s="31" t="s">
        <v>26</v>
      </c>
      <c r="R7" s="32" t="s">
        <v>31</v>
      </c>
      <c r="T7" s="74"/>
      <c r="U7" s="32" t="s">
        <v>43</v>
      </c>
    </row>
    <row r="8" spans="1:21" s="2" customFormat="1" ht="15.75" customHeight="1" x14ac:dyDescent="0.25">
      <c r="A8" s="32">
        <v>3</v>
      </c>
      <c r="B8" s="21">
        <v>43500</v>
      </c>
      <c r="C8" s="21">
        <v>43589</v>
      </c>
      <c r="D8" s="4" t="s">
        <v>58</v>
      </c>
      <c r="E8" s="22">
        <v>867717030429972</v>
      </c>
      <c r="F8" s="4"/>
      <c r="G8" s="4" t="s">
        <v>53</v>
      </c>
      <c r="H8" s="16"/>
      <c r="I8" s="24" t="s">
        <v>66</v>
      </c>
      <c r="J8" s="16" t="s">
        <v>75</v>
      </c>
      <c r="K8" s="16" t="s">
        <v>74</v>
      </c>
      <c r="L8" s="16" t="s">
        <v>71</v>
      </c>
      <c r="M8" s="16" t="s">
        <v>100</v>
      </c>
      <c r="N8" s="27"/>
      <c r="O8" s="16" t="s">
        <v>95</v>
      </c>
      <c r="P8" s="16" t="s">
        <v>96</v>
      </c>
      <c r="Q8" s="31" t="s">
        <v>24</v>
      </c>
      <c r="R8" s="32" t="s">
        <v>37</v>
      </c>
      <c r="T8" s="74"/>
      <c r="U8" s="32" t="s">
        <v>28</v>
      </c>
    </row>
    <row r="9" spans="1:21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17"/>
      <c r="I9" s="24"/>
      <c r="J9" s="16"/>
      <c r="K9" s="16"/>
      <c r="L9" s="16"/>
      <c r="M9" s="16"/>
      <c r="N9" s="16"/>
      <c r="O9" s="16"/>
      <c r="P9" s="16"/>
      <c r="Q9" s="31"/>
      <c r="R9" s="32"/>
      <c r="T9" s="74"/>
      <c r="U9" s="32" t="s">
        <v>38</v>
      </c>
    </row>
    <row r="10" spans="1:21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4"/>
      <c r="I10" s="16"/>
      <c r="J10" s="16"/>
      <c r="K10" s="47"/>
      <c r="L10" s="16"/>
      <c r="M10" s="16"/>
      <c r="N10" s="16"/>
      <c r="O10" s="16"/>
      <c r="P10" s="16"/>
      <c r="Q10" s="28"/>
      <c r="R10" s="4"/>
      <c r="T10" s="74"/>
      <c r="U10" s="32" t="s">
        <v>44</v>
      </c>
    </row>
    <row r="11" spans="1:21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7"/>
      <c r="I11" s="16"/>
      <c r="J11" s="16"/>
      <c r="K11" s="16"/>
      <c r="L11" s="47"/>
      <c r="M11" s="16"/>
      <c r="N11" s="16"/>
      <c r="O11" s="16"/>
      <c r="P11" s="16"/>
      <c r="Q11" s="28"/>
      <c r="R11" s="32"/>
      <c r="T11" s="75"/>
      <c r="U11" s="32" t="s">
        <v>37</v>
      </c>
    </row>
    <row r="12" spans="1:21" s="18" customFormat="1" ht="15.75" customHeight="1" x14ac:dyDescent="0.25">
      <c r="A12" s="32">
        <v>7</v>
      </c>
      <c r="B12" s="21"/>
      <c r="C12" s="21"/>
      <c r="D12" s="4"/>
      <c r="E12" s="22"/>
      <c r="F12" s="4"/>
      <c r="G12" s="4"/>
      <c r="H12" s="16"/>
      <c r="I12" s="24"/>
      <c r="J12" s="16"/>
      <c r="K12" s="16"/>
      <c r="L12" s="16"/>
      <c r="M12" s="16"/>
      <c r="N12" s="27"/>
      <c r="O12" s="16"/>
      <c r="P12" s="16"/>
      <c r="Q12" s="31"/>
      <c r="R12" s="32"/>
      <c r="T12" s="73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/>
      <c r="C13" s="21"/>
      <c r="D13" s="4"/>
      <c r="E13" s="22"/>
      <c r="F13" s="4"/>
      <c r="G13" s="4"/>
      <c r="H13" s="17"/>
      <c r="I13" s="24"/>
      <c r="J13" s="16"/>
      <c r="K13" s="16"/>
      <c r="L13" s="16"/>
      <c r="M13" s="16"/>
      <c r="N13" s="27"/>
      <c r="O13" s="16"/>
      <c r="P13" s="16"/>
      <c r="Q13" s="31"/>
      <c r="R13" s="32"/>
      <c r="T13" s="74"/>
      <c r="U13" s="32" t="s">
        <v>47</v>
      </c>
    </row>
    <row r="14" spans="1:21" s="2" customFormat="1" ht="15.75" customHeight="1" x14ac:dyDescent="0.25">
      <c r="A14" s="32">
        <v>9</v>
      </c>
      <c r="B14" s="21"/>
      <c r="C14" s="21"/>
      <c r="D14" s="4"/>
      <c r="E14" s="22"/>
      <c r="F14" s="4"/>
      <c r="G14" s="4"/>
      <c r="H14" s="16"/>
      <c r="I14" s="24"/>
      <c r="J14" s="16"/>
      <c r="K14" s="24"/>
      <c r="L14" s="16"/>
      <c r="M14" s="16"/>
      <c r="N14" s="16"/>
      <c r="O14" s="16"/>
      <c r="P14" s="16"/>
      <c r="Q14" s="31"/>
      <c r="R14" s="32"/>
      <c r="T14" s="74"/>
      <c r="U14" s="32" t="s">
        <v>46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74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75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7"/>
      <c r="U17" s="47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8"/>
      <c r="U18" s="48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4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2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1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3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8"/>
      <c r="U23" s="48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8"/>
      <c r="U24" s="48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42</v>
      </c>
      <c r="U27" s="4">
        <f>COUNTIF($R$6:$R$55,"GSM")</f>
        <v>0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0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45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1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48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49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50</v>
      </c>
      <c r="U35" s="4">
        <f>COUNTIF($R$6:$R$55,"NCFW")</f>
        <v>2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3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B6" sqref="B6:R1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76" t="s">
        <v>55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11"/>
    </row>
    <row r="2" spans="1:22" ht="20.25" customHeight="1" x14ac:dyDescent="0.25">
      <c r="A2" s="77" t="s">
        <v>11</v>
      </c>
      <c r="B2" s="78"/>
      <c r="C2" s="78"/>
      <c r="D2" s="78"/>
      <c r="E2" s="79" t="s">
        <v>57</v>
      </c>
      <c r="F2" s="79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91" t="s">
        <v>0</v>
      </c>
      <c r="B4" s="92" t="s">
        <v>10</v>
      </c>
      <c r="C4" s="92"/>
      <c r="D4" s="92"/>
      <c r="E4" s="92"/>
      <c r="F4" s="92"/>
      <c r="G4" s="92"/>
      <c r="H4" s="92"/>
      <c r="I4" s="92"/>
      <c r="J4" s="72" t="s">
        <v>6</v>
      </c>
      <c r="K4" s="72" t="s">
        <v>15</v>
      </c>
      <c r="L4" s="72"/>
      <c r="M4" s="72" t="s">
        <v>8</v>
      </c>
      <c r="N4" s="72"/>
      <c r="O4" s="93" t="s">
        <v>9</v>
      </c>
      <c r="P4" s="93" t="s">
        <v>18</v>
      </c>
      <c r="Q4" s="72" t="s">
        <v>25</v>
      </c>
      <c r="R4" s="72" t="s">
        <v>20</v>
      </c>
      <c r="U4" s="72" t="s">
        <v>25</v>
      </c>
      <c r="V4" s="72" t="s">
        <v>20</v>
      </c>
    </row>
    <row r="5" spans="1:22" ht="45" customHeight="1" x14ac:dyDescent="0.25">
      <c r="A5" s="91"/>
      <c r="B5" s="59" t="s">
        <v>1</v>
      </c>
      <c r="C5" s="59" t="s">
        <v>2</v>
      </c>
      <c r="D5" s="58" t="s">
        <v>3</v>
      </c>
      <c r="E5" s="58" t="s">
        <v>12</v>
      </c>
      <c r="F5" s="58" t="s">
        <v>4</v>
      </c>
      <c r="G5" s="5" t="s">
        <v>5</v>
      </c>
      <c r="H5" s="5" t="s">
        <v>7</v>
      </c>
      <c r="I5" s="19" t="s">
        <v>19</v>
      </c>
      <c r="J5" s="72"/>
      <c r="K5" s="59" t="s">
        <v>16</v>
      </c>
      <c r="L5" s="59" t="s">
        <v>17</v>
      </c>
      <c r="M5" s="58" t="s">
        <v>13</v>
      </c>
      <c r="N5" s="59" t="s">
        <v>14</v>
      </c>
      <c r="O5" s="93"/>
      <c r="P5" s="93"/>
      <c r="Q5" s="72"/>
      <c r="R5" s="72"/>
      <c r="U5" s="72"/>
      <c r="V5" s="72"/>
    </row>
    <row r="6" spans="1:22" s="2" customFormat="1" ht="15.75" customHeight="1" x14ac:dyDescent="0.25">
      <c r="A6" s="32">
        <v>1</v>
      </c>
      <c r="B6" s="21">
        <v>43500</v>
      </c>
      <c r="C6" s="21">
        <v>43589</v>
      </c>
      <c r="D6" s="4" t="s">
        <v>62</v>
      </c>
      <c r="E6" s="22">
        <v>862118020684202</v>
      </c>
      <c r="F6" s="4" t="s">
        <v>63</v>
      </c>
      <c r="G6" s="4" t="s">
        <v>61</v>
      </c>
      <c r="H6" s="17" t="s">
        <v>87</v>
      </c>
      <c r="I6" s="24" t="s">
        <v>86</v>
      </c>
      <c r="J6" s="16"/>
      <c r="K6" s="16" t="s">
        <v>85</v>
      </c>
      <c r="L6" s="16" t="s">
        <v>84</v>
      </c>
      <c r="M6" s="16" t="s">
        <v>50</v>
      </c>
      <c r="N6" s="27"/>
      <c r="O6" s="16" t="s">
        <v>95</v>
      </c>
      <c r="P6" s="16" t="s">
        <v>96</v>
      </c>
      <c r="Q6" s="31" t="s">
        <v>26</v>
      </c>
      <c r="R6" s="32" t="s">
        <v>31</v>
      </c>
      <c r="U6" s="73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>
        <v>43500</v>
      </c>
      <c r="C7" s="21">
        <v>43589</v>
      </c>
      <c r="D7" s="4" t="s">
        <v>62</v>
      </c>
      <c r="E7" s="22">
        <v>866762024301564</v>
      </c>
      <c r="F7" s="4" t="s">
        <v>63</v>
      </c>
      <c r="G7" s="4" t="s">
        <v>61</v>
      </c>
      <c r="H7" s="22"/>
      <c r="I7" s="24" t="s">
        <v>66</v>
      </c>
      <c r="J7" s="16"/>
      <c r="K7" s="16" t="s">
        <v>85</v>
      </c>
      <c r="L7" s="16" t="s">
        <v>84</v>
      </c>
      <c r="M7" s="16" t="s">
        <v>50</v>
      </c>
      <c r="N7" s="16"/>
      <c r="O7" s="16" t="s">
        <v>95</v>
      </c>
      <c r="P7" s="16" t="s">
        <v>96</v>
      </c>
      <c r="Q7" s="31" t="s">
        <v>26</v>
      </c>
      <c r="R7" s="32" t="s">
        <v>31</v>
      </c>
      <c r="U7" s="74"/>
      <c r="V7" s="32" t="s">
        <v>43</v>
      </c>
    </row>
    <row r="8" spans="1:22" s="2" customFormat="1" ht="15.75" customHeight="1" x14ac:dyDescent="0.25">
      <c r="A8" s="32">
        <v>3</v>
      </c>
      <c r="B8" s="21">
        <v>43500</v>
      </c>
      <c r="C8" s="21">
        <v>43589</v>
      </c>
      <c r="D8" s="4" t="s">
        <v>62</v>
      </c>
      <c r="E8" s="22">
        <v>863306024485366</v>
      </c>
      <c r="F8" s="4"/>
      <c r="G8" s="4" t="s">
        <v>61</v>
      </c>
      <c r="H8" s="22"/>
      <c r="I8" s="24" t="s">
        <v>73</v>
      </c>
      <c r="J8" s="16"/>
      <c r="K8" s="16" t="s">
        <v>84</v>
      </c>
      <c r="L8" s="16"/>
      <c r="M8" s="16" t="s">
        <v>81</v>
      </c>
      <c r="N8" s="16"/>
      <c r="O8" s="16" t="s">
        <v>95</v>
      </c>
      <c r="P8" s="16" t="s">
        <v>96</v>
      </c>
      <c r="Q8" s="31" t="s">
        <v>26</v>
      </c>
      <c r="R8" s="32" t="s">
        <v>31</v>
      </c>
      <c r="U8" s="74"/>
      <c r="V8" s="32" t="s">
        <v>28</v>
      </c>
    </row>
    <row r="9" spans="1:22" s="2" customFormat="1" ht="15.75" customHeight="1" x14ac:dyDescent="0.25">
      <c r="A9" s="32">
        <v>4</v>
      </c>
      <c r="B9" s="21">
        <v>43500</v>
      </c>
      <c r="C9" s="21">
        <v>43589</v>
      </c>
      <c r="D9" s="4" t="s">
        <v>62</v>
      </c>
      <c r="E9" s="22">
        <v>866762024329037</v>
      </c>
      <c r="F9" s="4"/>
      <c r="G9" s="4" t="s">
        <v>61</v>
      </c>
      <c r="H9" s="25"/>
      <c r="I9" s="24" t="s">
        <v>90</v>
      </c>
      <c r="J9" s="16" t="s">
        <v>88</v>
      </c>
      <c r="K9" s="16" t="s">
        <v>85</v>
      </c>
      <c r="L9" s="16" t="s">
        <v>84</v>
      </c>
      <c r="M9" s="16" t="s">
        <v>89</v>
      </c>
      <c r="N9" s="16"/>
      <c r="O9" s="16" t="s">
        <v>95</v>
      </c>
      <c r="P9" s="16" t="s">
        <v>96</v>
      </c>
      <c r="Q9" s="31" t="s">
        <v>24</v>
      </c>
      <c r="R9" s="32" t="s">
        <v>37</v>
      </c>
      <c r="U9" s="74"/>
      <c r="V9" s="32" t="s">
        <v>38</v>
      </c>
    </row>
    <row r="10" spans="1:22" s="2" customFormat="1" ht="15.75" customHeight="1" x14ac:dyDescent="0.25">
      <c r="A10" s="32">
        <v>5</v>
      </c>
      <c r="B10" s="21" t="s">
        <v>105</v>
      </c>
      <c r="C10" s="21" t="s">
        <v>113</v>
      </c>
      <c r="D10" s="4" t="s">
        <v>62</v>
      </c>
      <c r="E10" s="22">
        <v>867330022283983</v>
      </c>
      <c r="F10" s="4" t="s">
        <v>101</v>
      </c>
      <c r="G10" s="4" t="s">
        <v>61</v>
      </c>
      <c r="H10" s="25"/>
      <c r="I10" s="25" t="s">
        <v>110</v>
      </c>
      <c r="J10" s="16"/>
      <c r="K10" s="16" t="s">
        <v>84</v>
      </c>
      <c r="L10" s="16"/>
      <c r="M10" s="16" t="s">
        <v>81</v>
      </c>
      <c r="N10" s="16"/>
      <c r="O10" s="16" t="s">
        <v>95</v>
      </c>
      <c r="P10" s="16" t="s">
        <v>96</v>
      </c>
      <c r="Q10" s="31" t="s">
        <v>26</v>
      </c>
      <c r="R10" s="32" t="s">
        <v>31</v>
      </c>
      <c r="U10" s="74"/>
      <c r="V10" s="32" t="s">
        <v>44</v>
      </c>
    </row>
    <row r="11" spans="1:22" s="70" customFormat="1" ht="32.25" customHeight="1" x14ac:dyDescent="0.25">
      <c r="A11" s="16">
        <v>6</v>
      </c>
      <c r="B11" s="21" t="s">
        <v>105</v>
      </c>
      <c r="C11" s="21">
        <v>43743</v>
      </c>
      <c r="D11" s="16" t="s">
        <v>62</v>
      </c>
      <c r="E11" s="69" t="s">
        <v>102</v>
      </c>
      <c r="F11" s="16" t="s">
        <v>101</v>
      </c>
      <c r="G11" s="16" t="s">
        <v>61</v>
      </c>
      <c r="H11" s="24" t="s">
        <v>108</v>
      </c>
      <c r="I11" s="16" t="s">
        <v>90</v>
      </c>
      <c r="J11" s="16" t="s">
        <v>109</v>
      </c>
      <c r="K11" s="16" t="s">
        <v>84</v>
      </c>
      <c r="L11" s="16"/>
      <c r="M11" s="16" t="s">
        <v>114</v>
      </c>
      <c r="N11" s="27">
        <v>100000</v>
      </c>
      <c r="O11" s="16" t="s">
        <v>95</v>
      </c>
      <c r="P11" s="16" t="s">
        <v>96</v>
      </c>
      <c r="Q11" s="17" t="s">
        <v>24</v>
      </c>
      <c r="R11" s="16" t="s">
        <v>28</v>
      </c>
      <c r="U11" s="75"/>
      <c r="V11" s="16" t="s">
        <v>37</v>
      </c>
    </row>
    <row r="12" spans="1:22" s="71" customFormat="1" ht="15.75" customHeight="1" x14ac:dyDescent="0.25">
      <c r="A12" s="16">
        <v>7</v>
      </c>
      <c r="B12" s="21" t="s">
        <v>105</v>
      </c>
      <c r="C12" s="21">
        <v>43743</v>
      </c>
      <c r="D12" s="16" t="s">
        <v>62</v>
      </c>
      <c r="E12" s="69" t="s">
        <v>103</v>
      </c>
      <c r="F12" s="51"/>
      <c r="G12" s="16" t="s">
        <v>61</v>
      </c>
      <c r="H12" s="16"/>
      <c r="I12" s="16" t="s">
        <v>90</v>
      </c>
      <c r="J12" s="16" t="s">
        <v>109</v>
      </c>
      <c r="K12" s="16" t="s">
        <v>84</v>
      </c>
      <c r="L12" s="16"/>
      <c r="M12" s="16" t="s">
        <v>114</v>
      </c>
      <c r="N12" s="27">
        <v>100000</v>
      </c>
      <c r="O12" s="16" t="s">
        <v>95</v>
      </c>
      <c r="P12" s="16" t="s">
        <v>96</v>
      </c>
      <c r="Q12" s="17" t="s">
        <v>24</v>
      </c>
      <c r="R12" s="16" t="s">
        <v>28</v>
      </c>
      <c r="U12" s="73" t="s">
        <v>26</v>
      </c>
      <c r="V12" s="16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4"/>
      <c r="U13" s="74"/>
      <c r="V13" s="32" t="s">
        <v>47</v>
      </c>
    </row>
    <row r="14" spans="1:22" s="57" customFormat="1" ht="15.75" customHeight="1" x14ac:dyDescent="0.25">
      <c r="A14" s="52">
        <v>9</v>
      </c>
      <c r="B14" s="53"/>
      <c r="C14" s="53"/>
      <c r="D14" s="51"/>
      <c r="E14" s="54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5"/>
      <c r="R14" s="44"/>
      <c r="U14" s="74"/>
      <c r="V14" s="52" t="s">
        <v>46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4"/>
      <c r="U15" s="74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4"/>
      <c r="U16" s="75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4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4"/>
      <c r="U18" s="48"/>
      <c r="V18" s="48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4"/>
      <c r="U19" s="44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4"/>
      <c r="U20" s="4" t="s">
        <v>23</v>
      </c>
      <c r="V20" s="4">
        <f>COUNTIF($Q$6:$Q$55,"PM")</f>
        <v>4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4"/>
      <c r="U21" s="4" t="s">
        <v>22</v>
      </c>
      <c r="V21" s="4">
        <f>COUNTIF($Q$6:$Q$56,"PC")</f>
        <v>3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4"/>
      <c r="U22" s="44" t="s">
        <v>41</v>
      </c>
      <c r="V22" s="4">
        <f>SUM(V20:V21)</f>
        <v>7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4"/>
      <c r="U23" s="48"/>
      <c r="V23" s="48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4"/>
      <c r="U24" s="48"/>
      <c r="V24" s="48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4"/>
      <c r="U25" s="44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4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4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4"/>
      <c r="U28" s="32" t="s">
        <v>34</v>
      </c>
      <c r="V28" s="4">
        <f>COUNTIF($R$6:$R$55,"GPS")</f>
        <v>2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4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4"/>
      <c r="U30" s="32" t="s">
        <v>45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4"/>
      <c r="U31" s="32" t="s">
        <v>29</v>
      </c>
      <c r="V31" s="4">
        <f>COUNTIF($R$6:$R$55,"LK")</f>
        <v>1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4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4"/>
      <c r="U33" s="32" t="s">
        <v>48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4"/>
      <c r="U34" s="32" t="s">
        <v>49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4"/>
      <c r="U35" s="32" t="s">
        <v>50</v>
      </c>
      <c r="V35" s="4">
        <f>COUNTIF($R$6:$R$55,"NCFW")</f>
        <v>4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4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4"/>
      <c r="U37" s="44" t="s">
        <v>41</v>
      </c>
      <c r="V37" s="4">
        <f>SUM(V26:V36)</f>
        <v>7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4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4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4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4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4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4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 t="s">
        <v>51</v>
      </c>
      <c r="J44" s="16"/>
      <c r="K44" s="16"/>
      <c r="L44" s="16"/>
      <c r="M44" s="16"/>
      <c r="N44" s="16"/>
      <c r="O44" s="16"/>
      <c r="P44" s="16"/>
      <c r="Q44" s="31"/>
      <c r="R44" s="4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4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4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4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4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4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4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4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4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4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4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4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C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76" t="s">
        <v>55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11"/>
    </row>
    <row r="2" spans="1:22" ht="20.25" customHeight="1" x14ac:dyDescent="0.25">
      <c r="A2" s="77" t="s">
        <v>11</v>
      </c>
      <c r="B2" s="78"/>
      <c r="C2" s="78"/>
      <c r="D2" s="78"/>
      <c r="E2" s="79" t="s">
        <v>57</v>
      </c>
      <c r="F2" s="79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91" t="s">
        <v>0</v>
      </c>
      <c r="B4" s="92" t="s">
        <v>10</v>
      </c>
      <c r="C4" s="92"/>
      <c r="D4" s="92"/>
      <c r="E4" s="92"/>
      <c r="F4" s="92"/>
      <c r="G4" s="92"/>
      <c r="H4" s="92"/>
      <c r="I4" s="92"/>
      <c r="J4" s="72" t="s">
        <v>6</v>
      </c>
      <c r="K4" s="72" t="s">
        <v>15</v>
      </c>
      <c r="L4" s="72"/>
      <c r="M4" s="72" t="s">
        <v>8</v>
      </c>
      <c r="N4" s="72"/>
      <c r="O4" s="93" t="s">
        <v>9</v>
      </c>
      <c r="P4" s="93" t="s">
        <v>18</v>
      </c>
      <c r="Q4" s="72" t="s">
        <v>25</v>
      </c>
      <c r="R4" s="72" t="s">
        <v>20</v>
      </c>
      <c r="U4" s="72" t="s">
        <v>25</v>
      </c>
      <c r="V4" s="72" t="s">
        <v>20</v>
      </c>
    </row>
    <row r="5" spans="1:22" ht="45" customHeight="1" x14ac:dyDescent="0.25">
      <c r="A5" s="91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5" t="s">
        <v>5</v>
      </c>
      <c r="H5" s="5" t="s">
        <v>7</v>
      </c>
      <c r="I5" s="19" t="s">
        <v>19</v>
      </c>
      <c r="J5" s="72"/>
      <c r="K5" s="46" t="s">
        <v>16</v>
      </c>
      <c r="L5" s="46" t="s">
        <v>17</v>
      </c>
      <c r="M5" s="45" t="s">
        <v>13</v>
      </c>
      <c r="N5" s="46" t="s">
        <v>14</v>
      </c>
      <c r="O5" s="93"/>
      <c r="P5" s="93"/>
      <c r="Q5" s="72"/>
      <c r="R5" s="72"/>
      <c r="U5" s="72"/>
      <c r="V5" s="72"/>
    </row>
    <row r="6" spans="1:22" s="2" customFormat="1" ht="15.75" customHeight="1" x14ac:dyDescent="0.25">
      <c r="A6" s="32">
        <v>1</v>
      </c>
      <c r="B6" s="21">
        <v>43500</v>
      </c>
      <c r="C6" s="21">
        <v>43589</v>
      </c>
      <c r="D6" s="4" t="s">
        <v>54</v>
      </c>
      <c r="E6" s="22">
        <v>866192037750559</v>
      </c>
      <c r="F6" s="4"/>
      <c r="G6" s="4" t="s">
        <v>53</v>
      </c>
      <c r="H6" s="16"/>
      <c r="I6" s="24" t="s">
        <v>77</v>
      </c>
      <c r="J6" s="16"/>
      <c r="K6" s="16" t="s">
        <v>76</v>
      </c>
      <c r="L6" s="16"/>
      <c r="M6" s="16" t="s">
        <v>98</v>
      </c>
      <c r="N6" s="61" t="s">
        <v>99</v>
      </c>
      <c r="O6" s="16" t="s">
        <v>95</v>
      </c>
      <c r="P6" s="16" t="s">
        <v>96</v>
      </c>
      <c r="Q6" s="31" t="s">
        <v>26</v>
      </c>
      <c r="R6" s="32" t="s">
        <v>31</v>
      </c>
      <c r="U6" s="73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24"/>
      <c r="J7" s="16"/>
      <c r="K7" s="16"/>
      <c r="L7" s="16"/>
      <c r="M7" s="16"/>
      <c r="N7" s="62"/>
      <c r="O7" s="16"/>
      <c r="P7" s="16"/>
      <c r="Q7" s="31"/>
      <c r="R7" s="32"/>
      <c r="U7" s="74"/>
      <c r="V7" s="32" t="s">
        <v>43</v>
      </c>
    </row>
    <row r="8" spans="1:22" s="2" customFormat="1" ht="15.75" customHeight="1" x14ac:dyDescent="0.25">
      <c r="A8" s="32">
        <v>3</v>
      </c>
      <c r="B8" s="60"/>
      <c r="C8" s="60"/>
      <c r="D8" s="60"/>
      <c r="E8" s="60"/>
      <c r="F8" s="60"/>
      <c r="G8" s="60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74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31"/>
      <c r="R9" s="32"/>
      <c r="U9" s="74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33"/>
      <c r="U10" s="74"/>
      <c r="V10" s="32" t="s">
        <v>44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33"/>
      <c r="U11" s="75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2"/>
      <c r="U12" s="73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U13" s="74"/>
      <c r="V13" s="32" t="s">
        <v>47</v>
      </c>
    </row>
    <row r="14" spans="1:22" s="57" customFormat="1" ht="15.75" customHeight="1" x14ac:dyDescent="0.25">
      <c r="A14" s="52">
        <v>9</v>
      </c>
      <c r="B14" s="53"/>
      <c r="C14" s="53"/>
      <c r="D14" s="51"/>
      <c r="E14" s="54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5"/>
      <c r="R14" s="56"/>
      <c r="U14" s="74"/>
      <c r="V14" s="52" t="s">
        <v>46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74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75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8"/>
      <c r="V18" s="48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U19" s="44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1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0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4" t="s">
        <v>41</v>
      </c>
      <c r="V22" s="4">
        <f>SUM(V20:V21)</f>
        <v>1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8"/>
      <c r="V23" s="48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8"/>
      <c r="V24" s="48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4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45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48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49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50</v>
      </c>
      <c r="V35" s="4">
        <f>COUNTIF($R$6:$R$55,"NCFW")</f>
        <v>1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4" t="s">
        <v>41</v>
      </c>
      <c r="V37" s="4">
        <f>SUM(V26:V36)</f>
        <v>1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 t="s">
        <v>51</v>
      </c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U6:U11"/>
    <mergeCell ref="U12:U16"/>
    <mergeCell ref="V4:V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30.5703125" customWidth="1"/>
    <col min="22" max="22" width="21.42578125" customWidth="1"/>
  </cols>
  <sheetData>
    <row r="1" spans="1:22" ht="23.25" customHeight="1" x14ac:dyDescent="0.25">
      <c r="A1" s="76" t="s">
        <v>55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11"/>
    </row>
    <row r="2" spans="1:22" ht="20.25" customHeight="1" x14ac:dyDescent="0.25">
      <c r="A2" s="77" t="s">
        <v>11</v>
      </c>
      <c r="B2" s="78"/>
      <c r="C2" s="78"/>
      <c r="D2" s="78"/>
      <c r="E2" s="79" t="s">
        <v>57</v>
      </c>
      <c r="F2" s="79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91" t="s">
        <v>0</v>
      </c>
      <c r="B4" s="92" t="s">
        <v>10</v>
      </c>
      <c r="C4" s="92"/>
      <c r="D4" s="92"/>
      <c r="E4" s="92"/>
      <c r="F4" s="92"/>
      <c r="G4" s="92"/>
      <c r="H4" s="92"/>
      <c r="I4" s="92"/>
      <c r="J4" s="72" t="s">
        <v>6</v>
      </c>
      <c r="K4" s="72" t="s">
        <v>15</v>
      </c>
      <c r="L4" s="72"/>
      <c r="M4" s="72" t="s">
        <v>8</v>
      </c>
      <c r="N4" s="72"/>
      <c r="O4" s="93" t="s">
        <v>9</v>
      </c>
      <c r="P4" s="93" t="s">
        <v>18</v>
      </c>
      <c r="Q4" s="72" t="s">
        <v>25</v>
      </c>
      <c r="R4" s="72" t="s">
        <v>20</v>
      </c>
      <c r="U4" s="72" t="s">
        <v>25</v>
      </c>
      <c r="V4" s="72" t="s">
        <v>20</v>
      </c>
    </row>
    <row r="5" spans="1:22" ht="45" customHeight="1" x14ac:dyDescent="0.25">
      <c r="A5" s="91"/>
      <c r="B5" s="1" t="s">
        <v>1</v>
      </c>
      <c r="C5" s="1" t="s">
        <v>2</v>
      </c>
      <c r="D5" s="37" t="s">
        <v>3</v>
      </c>
      <c r="E5" s="37" t="s">
        <v>52</v>
      </c>
      <c r="F5" s="37" t="s">
        <v>4</v>
      </c>
      <c r="G5" s="5" t="s">
        <v>5</v>
      </c>
      <c r="H5" s="5" t="s">
        <v>7</v>
      </c>
      <c r="I5" s="19" t="s">
        <v>19</v>
      </c>
      <c r="J5" s="72"/>
      <c r="K5" s="1" t="s">
        <v>16</v>
      </c>
      <c r="L5" s="1" t="s">
        <v>17</v>
      </c>
      <c r="M5" s="37" t="s">
        <v>13</v>
      </c>
      <c r="N5" s="1" t="s">
        <v>14</v>
      </c>
      <c r="O5" s="93"/>
      <c r="P5" s="93"/>
      <c r="Q5" s="72"/>
      <c r="R5" s="72"/>
      <c r="U5" s="72"/>
      <c r="V5" s="72"/>
    </row>
    <row r="6" spans="1:22" s="2" customFormat="1" ht="15.75" customHeight="1" x14ac:dyDescent="0.25">
      <c r="A6" s="32">
        <v>1</v>
      </c>
      <c r="B6" s="21"/>
      <c r="C6" s="21"/>
      <c r="D6" s="4"/>
      <c r="E6" s="22"/>
      <c r="F6" s="4"/>
      <c r="G6" s="4"/>
      <c r="H6" s="4"/>
      <c r="I6" s="16"/>
      <c r="J6" s="16"/>
      <c r="K6" s="47"/>
      <c r="L6" s="16"/>
      <c r="M6" s="16"/>
      <c r="N6" s="16"/>
      <c r="O6" s="16"/>
      <c r="P6" s="16"/>
      <c r="Q6" s="28"/>
      <c r="R6" s="4"/>
      <c r="S6" s="47"/>
      <c r="T6" s="47"/>
      <c r="U6" s="73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16"/>
      <c r="J7" s="16"/>
      <c r="K7" s="16"/>
      <c r="L7" s="16"/>
      <c r="M7" s="16"/>
      <c r="N7" s="16"/>
      <c r="O7" s="16"/>
      <c r="P7" s="16"/>
      <c r="Q7" s="28"/>
      <c r="R7" s="4"/>
      <c r="S7" s="47"/>
      <c r="T7" s="47"/>
      <c r="U7" s="74"/>
      <c r="V7" s="32" t="s">
        <v>43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S8" s="47"/>
      <c r="T8" s="47"/>
      <c r="U8" s="74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24"/>
      <c r="L9" s="16"/>
      <c r="M9" s="16"/>
      <c r="N9" s="16"/>
      <c r="O9" s="16"/>
      <c r="P9" s="16"/>
      <c r="Q9" s="28"/>
      <c r="R9" s="4"/>
      <c r="S9" s="47"/>
      <c r="T9" s="47"/>
      <c r="U9" s="74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4"/>
      <c r="S10" s="47"/>
      <c r="T10" s="47"/>
      <c r="U10" s="74"/>
      <c r="V10" s="32" t="s">
        <v>44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4"/>
      <c r="S11" s="47"/>
      <c r="T11" s="47"/>
      <c r="U11" s="75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"/>
      <c r="S12" s="47"/>
      <c r="T12" s="47"/>
      <c r="U12" s="73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4"/>
      <c r="S13" s="47"/>
      <c r="T13" s="47"/>
      <c r="U13" s="74"/>
      <c r="V13" s="32" t="s">
        <v>47</v>
      </c>
    </row>
    <row r="14" spans="1:22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4"/>
      <c r="S14" s="47"/>
      <c r="T14" s="47"/>
      <c r="U14" s="74"/>
      <c r="V14" s="32" t="s">
        <v>46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4"/>
      <c r="S15" s="48"/>
      <c r="T15" s="48"/>
      <c r="U15" s="74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4"/>
      <c r="S16" s="48"/>
      <c r="T16" s="48"/>
      <c r="U16" s="75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4"/>
      <c r="S17" s="48"/>
      <c r="T17" s="48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4"/>
      <c r="S18" s="48"/>
      <c r="T18" s="48"/>
      <c r="U18" s="48"/>
      <c r="V18" s="48"/>
    </row>
    <row r="19" spans="1:22" ht="16.5" x14ac:dyDescent="0.25">
      <c r="A19" s="32">
        <v>14</v>
      </c>
      <c r="B19" s="21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4"/>
      <c r="S19" s="48"/>
      <c r="T19" s="48"/>
      <c r="U19" s="44" t="s">
        <v>40</v>
      </c>
      <c r="V19" s="4" t="s">
        <v>21</v>
      </c>
    </row>
    <row r="20" spans="1:22" ht="16.5" x14ac:dyDescent="0.25">
      <c r="A20" s="32">
        <v>15</v>
      </c>
      <c r="B20" s="21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4"/>
      <c r="S20" s="48"/>
      <c r="T20" s="48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21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4"/>
      <c r="S21" s="48"/>
      <c r="T21" s="48"/>
      <c r="U21" s="4" t="s">
        <v>22</v>
      </c>
      <c r="V21" s="4">
        <f>COUNTIF($Q$6:$Q$56,"PC")</f>
        <v>0</v>
      </c>
    </row>
    <row r="22" spans="1:22" ht="16.5" x14ac:dyDescent="0.25">
      <c r="A22" s="32">
        <v>17</v>
      </c>
      <c r="B22" s="21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4"/>
      <c r="S22" s="48"/>
      <c r="T22" s="48"/>
      <c r="U22" s="44" t="s">
        <v>41</v>
      </c>
      <c r="V22" s="4">
        <f>SUM(V20:V21)</f>
        <v>0</v>
      </c>
    </row>
    <row r="23" spans="1:22" ht="16.5" x14ac:dyDescent="0.25">
      <c r="A23" s="32">
        <v>18</v>
      </c>
      <c r="B23" s="21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4"/>
      <c r="S23" s="48"/>
      <c r="T23" s="48"/>
      <c r="U23" s="48"/>
      <c r="V23" s="48"/>
    </row>
    <row r="24" spans="1:22" ht="16.5" x14ac:dyDescent="0.25">
      <c r="A24" s="32">
        <v>19</v>
      </c>
      <c r="B24" s="21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4"/>
      <c r="S24" s="48"/>
      <c r="T24" s="48"/>
      <c r="U24" s="48"/>
      <c r="V24" s="48"/>
    </row>
    <row r="25" spans="1:22" ht="16.5" x14ac:dyDescent="0.25">
      <c r="A25" s="32">
        <v>20</v>
      </c>
      <c r="B25" s="21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4"/>
      <c r="S25" s="48"/>
      <c r="T25" s="48"/>
      <c r="U25" s="44" t="s">
        <v>20</v>
      </c>
      <c r="V25" s="4" t="s">
        <v>21</v>
      </c>
    </row>
    <row r="26" spans="1:22" ht="16.5" x14ac:dyDescent="0.25">
      <c r="A26" s="32">
        <v>21</v>
      </c>
      <c r="B26" s="21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4"/>
      <c r="S26" s="48"/>
      <c r="T26" s="48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21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4"/>
      <c r="S27" s="48"/>
      <c r="T27" s="48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4"/>
      <c r="S28" s="48"/>
      <c r="T28" s="48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4"/>
      <c r="S29" s="48"/>
      <c r="T29" s="48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4"/>
      <c r="S30" s="48"/>
      <c r="T30" s="48"/>
      <c r="U30" s="32" t="s">
        <v>45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4"/>
      <c r="S31" s="48"/>
      <c r="T31" s="48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4"/>
      <c r="S32" s="48"/>
      <c r="T32" s="48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4"/>
      <c r="S33" s="48"/>
      <c r="T33" s="48"/>
      <c r="U33" s="32" t="s">
        <v>48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4"/>
      <c r="S34" s="48"/>
      <c r="T34" s="48"/>
      <c r="U34" s="32" t="s">
        <v>49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4"/>
      <c r="S35" s="48"/>
      <c r="T35" s="48"/>
      <c r="U35" s="32" t="s">
        <v>50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4"/>
      <c r="S36" s="48"/>
      <c r="T36" s="48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4"/>
      <c r="S37" s="48"/>
      <c r="T37" s="48"/>
      <c r="U37" s="44" t="s">
        <v>41</v>
      </c>
      <c r="V37" s="4">
        <f>SUM(V26:V36)</f>
        <v>0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4"/>
      <c r="S38" s="48"/>
      <c r="T38" s="48"/>
      <c r="U38" s="48"/>
      <c r="V38" s="48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4"/>
      <c r="S39" s="48"/>
      <c r="T39" s="48"/>
      <c r="U39" s="48"/>
      <c r="V39" s="48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4"/>
      <c r="S40" s="48"/>
      <c r="T40" s="48"/>
      <c r="U40" s="48"/>
      <c r="V40" s="48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4"/>
      <c r="S41" s="48"/>
      <c r="T41" s="48"/>
      <c r="U41" s="48"/>
      <c r="V41" s="48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4"/>
      <c r="S42" s="48"/>
      <c r="T42" s="48"/>
      <c r="U42" s="48"/>
      <c r="V42" s="48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4"/>
      <c r="S43" s="48"/>
      <c r="T43" s="48"/>
      <c r="U43" s="48"/>
      <c r="V43" s="48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4"/>
      <c r="S44" s="48"/>
      <c r="T44" s="48"/>
      <c r="U44" s="48"/>
      <c r="V44" s="48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4"/>
      <c r="S45" s="48"/>
      <c r="T45" s="48"/>
      <c r="U45" s="48"/>
      <c r="V45" s="48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4"/>
      <c r="S46" s="48"/>
      <c r="T46" s="48"/>
      <c r="U46" s="48"/>
      <c r="V46" s="48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4"/>
      <c r="S47" s="48"/>
      <c r="T47" s="48"/>
      <c r="U47" s="48"/>
      <c r="V47" s="48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4"/>
      <c r="S48" s="48"/>
      <c r="T48" s="48"/>
      <c r="U48" s="48"/>
      <c r="V48" s="48"/>
    </row>
    <row r="49" spans="1:22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4"/>
      <c r="S49" s="48"/>
      <c r="T49" s="48"/>
      <c r="U49" s="48"/>
      <c r="V49" s="48"/>
    </row>
    <row r="50" spans="1:22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4"/>
      <c r="S50" s="48"/>
      <c r="T50" s="48"/>
      <c r="U50" s="48"/>
      <c r="V50" s="48"/>
    </row>
    <row r="51" spans="1:22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4"/>
      <c r="S51" s="48"/>
      <c r="T51" s="48"/>
      <c r="U51" s="48"/>
      <c r="V51" s="48"/>
    </row>
    <row r="52" spans="1:22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4"/>
      <c r="S52" s="48"/>
      <c r="T52" s="48"/>
      <c r="U52" s="48"/>
      <c r="V52" s="48"/>
    </row>
    <row r="53" spans="1:22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4"/>
      <c r="S53" s="48"/>
      <c r="T53" s="48"/>
      <c r="U53" s="48"/>
      <c r="V53" s="48"/>
    </row>
    <row r="54" spans="1:22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4"/>
      <c r="S54" s="48"/>
      <c r="T54" s="48"/>
      <c r="U54" s="48"/>
      <c r="V54" s="48"/>
    </row>
    <row r="55" spans="1:22" ht="16.5" x14ac:dyDescent="0.25">
      <c r="A55" s="32">
        <v>50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8"/>
      <c r="T55" s="48"/>
      <c r="U55" s="48"/>
      <c r="V55" s="48"/>
    </row>
    <row r="56" spans="1:22" ht="16.5" x14ac:dyDescent="0.25">
      <c r="U56" s="48"/>
      <c r="V56" s="48"/>
    </row>
    <row r="57" spans="1:22" ht="16.5" x14ac:dyDescent="0.25">
      <c r="N57" s="29"/>
      <c r="O57" s="29"/>
      <c r="U57" s="48"/>
      <c r="V57" s="48"/>
    </row>
    <row r="58" spans="1:22" ht="16.5" x14ac:dyDescent="0.25">
      <c r="N58" s="29"/>
      <c r="O58" s="29"/>
      <c r="U58" s="48"/>
      <c r="V58" s="48"/>
    </row>
    <row r="59" spans="1:22" ht="16.5" x14ac:dyDescent="0.25">
      <c r="N59" s="29"/>
      <c r="O59" s="29"/>
      <c r="U59" s="48"/>
      <c r="V59" s="48"/>
    </row>
    <row r="60" spans="1:22" ht="16.5" x14ac:dyDescent="0.25">
      <c r="U60" s="48"/>
      <c r="V60" s="48"/>
    </row>
    <row r="61" spans="1:22" ht="16.5" x14ac:dyDescent="0.25">
      <c r="U61" s="48"/>
      <c r="V61" s="48"/>
    </row>
  </sheetData>
  <mergeCells count="16">
    <mergeCell ref="R4:R5"/>
    <mergeCell ref="U4:U5"/>
    <mergeCell ref="V4:V5"/>
    <mergeCell ref="U6:U11"/>
    <mergeCell ref="U12:U16"/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55" zoomScaleNormal="55" workbookViewId="0">
      <selection activeCell="B6" sqref="B6:R13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76" t="s">
        <v>56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"/>
      <c r="R1" s="43"/>
    </row>
    <row r="2" spans="1:21" ht="20.25" customHeight="1" x14ac:dyDescent="0.25">
      <c r="A2" s="77" t="s">
        <v>11</v>
      </c>
      <c r="B2" s="78"/>
      <c r="C2" s="78"/>
      <c r="D2" s="78"/>
      <c r="E2" s="79" t="s">
        <v>57</v>
      </c>
      <c r="F2" s="79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80" t="s">
        <v>0</v>
      </c>
      <c r="B4" s="82" t="s">
        <v>10</v>
      </c>
      <c r="C4" s="83"/>
      <c r="D4" s="83"/>
      <c r="E4" s="83"/>
      <c r="F4" s="83"/>
      <c r="G4" s="83"/>
      <c r="H4" s="83"/>
      <c r="I4" s="84"/>
      <c r="J4" s="85" t="s">
        <v>6</v>
      </c>
      <c r="K4" s="72" t="s">
        <v>15</v>
      </c>
      <c r="L4" s="72"/>
      <c r="M4" s="87" t="s">
        <v>8</v>
      </c>
      <c r="N4" s="88"/>
      <c r="O4" s="89" t="s">
        <v>9</v>
      </c>
      <c r="P4" s="89" t="s">
        <v>18</v>
      </c>
      <c r="Q4" s="72" t="s">
        <v>25</v>
      </c>
      <c r="R4" s="72" t="s">
        <v>20</v>
      </c>
      <c r="T4" s="72" t="s">
        <v>25</v>
      </c>
      <c r="U4" s="72" t="s">
        <v>20</v>
      </c>
    </row>
    <row r="5" spans="1:21" ht="45" customHeight="1" x14ac:dyDescent="0.25">
      <c r="A5" s="81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86"/>
      <c r="K5" s="1" t="s">
        <v>16</v>
      </c>
      <c r="L5" s="1" t="s">
        <v>17</v>
      </c>
      <c r="M5" s="20" t="s">
        <v>13</v>
      </c>
      <c r="N5" s="1" t="s">
        <v>14</v>
      </c>
      <c r="O5" s="90"/>
      <c r="P5" s="90"/>
      <c r="Q5" s="72"/>
      <c r="R5" s="72"/>
      <c r="T5" s="72"/>
      <c r="U5" s="72"/>
    </row>
    <row r="6" spans="1:21" s="2" customFormat="1" ht="15.75" customHeight="1" x14ac:dyDescent="0.3">
      <c r="A6" s="32">
        <v>1</v>
      </c>
      <c r="B6" s="21">
        <v>43500</v>
      </c>
      <c r="C6" s="21">
        <v>43589</v>
      </c>
      <c r="D6" s="4" t="s">
        <v>60</v>
      </c>
      <c r="E6" s="22">
        <v>866104026917057</v>
      </c>
      <c r="F6" s="4"/>
      <c r="G6" s="4" t="s">
        <v>61</v>
      </c>
      <c r="H6" s="17"/>
      <c r="I6" s="16" t="s">
        <v>73</v>
      </c>
      <c r="J6" s="16" t="s">
        <v>78</v>
      </c>
      <c r="K6" s="65" t="s">
        <v>68</v>
      </c>
      <c r="L6" s="65" t="s">
        <v>65</v>
      </c>
      <c r="M6" s="16" t="s">
        <v>79</v>
      </c>
      <c r="N6" s="16"/>
      <c r="O6" s="16" t="s">
        <v>95</v>
      </c>
      <c r="P6" s="16" t="s">
        <v>96</v>
      </c>
      <c r="Q6" s="28" t="s">
        <v>24</v>
      </c>
      <c r="R6" s="32" t="s">
        <v>37</v>
      </c>
      <c r="T6" s="73" t="s">
        <v>24</v>
      </c>
      <c r="U6" s="32" t="s">
        <v>27</v>
      </c>
    </row>
    <row r="7" spans="1:21" s="2" customFormat="1" ht="15.75" customHeight="1" x14ac:dyDescent="0.3">
      <c r="A7" s="32">
        <v>2</v>
      </c>
      <c r="B7" s="21">
        <v>43500</v>
      </c>
      <c r="C7" s="21">
        <v>43589</v>
      </c>
      <c r="D7" s="4" t="s">
        <v>60</v>
      </c>
      <c r="E7" s="22">
        <v>861694031740168</v>
      </c>
      <c r="F7" s="4"/>
      <c r="G7" s="4" t="s">
        <v>61</v>
      </c>
      <c r="H7" s="16"/>
      <c r="I7" s="24" t="s">
        <v>66</v>
      </c>
      <c r="J7" s="16" t="s">
        <v>70</v>
      </c>
      <c r="K7" s="65" t="s">
        <v>65</v>
      </c>
      <c r="L7" s="16"/>
      <c r="M7" s="16" t="s">
        <v>81</v>
      </c>
      <c r="N7" s="27"/>
      <c r="O7" s="16" t="s">
        <v>95</v>
      </c>
      <c r="P7" s="16" t="s">
        <v>96</v>
      </c>
      <c r="Q7" s="31" t="s">
        <v>26</v>
      </c>
      <c r="R7" s="32" t="s">
        <v>31</v>
      </c>
      <c r="T7" s="74"/>
      <c r="U7" s="32" t="s">
        <v>43</v>
      </c>
    </row>
    <row r="8" spans="1:21" s="2" customFormat="1" ht="15.75" customHeight="1" x14ac:dyDescent="0.25">
      <c r="A8" s="32">
        <v>3</v>
      </c>
      <c r="B8" s="21">
        <v>43500</v>
      </c>
      <c r="C8" s="21">
        <v>43589</v>
      </c>
      <c r="D8" s="4" t="s">
        <v>60</v>
      </c>
      <c r="E8" s="22">
        <v>862631034744382</v>
      </c>
      <c r="F8" s="4"/>
      <c r="G8" s="4" t="s">
        <v>61</v>
      </c>
      <c r="H8" s="17"/>
      <c r="I8" s="24"/>
      <c r="J8" s="16" t="s">
        <v>82</v>
      </c>
      <c r="K8" s="16"/>
      <c r="L8" s="16"/>
      <c r="M8" s="16" t="s">
        <v>83</v>
      </c>
      <c r="N8" s="27"/>
      <c r="O8" s="16" t="s">
        <v>97</v>
      </c>
      <c r="P8" s="16" t="s">
        <v>96</v>
      </c>
      <c r="Q8" s="31" t="s">
        <v>24</v>
      </c>
      <c r="R8" s="32" t="s">
        <v>37</v>
      </c>
      <c r="T8" s="74"/>
      <c r="U8" s="32" t="s">
        <v>28</v>
      </c>
    </row>
    <row r="9" spans="1:21" s="2" customFormat="1" ht="15.75" customHeight="1" x14ac:dyDescent="0.3">
      <c r="A9" s="32">
        <v>4</v>
      </c>
      <c r="B9" s="21">
        <v>43500</v>
      </c>
      <c r="C9" s="21">
        <v>43589</v>
      </c>
      <c r="D9" s="4" t="s">
        <v>60</v>
      </c>
      <c r="E9" s="22">
        <v>866104024575006</v>
      </c>
      <c r="F9" s="4"/>
      <c r="G9" s="4" t="s">
        <v>61</v>
      </c>
      <c r="H9" s="16" t="s">
        <v>94</v>
      </c>
      <c r="I9" s="24" t="s">
        <v>66</v>
      </c>
      <c r="J9" s="16" t="s">
        <v>69</v>
      </c>
      <c r="K9" s="65" t="s">
        <v>65</v>
      </c>
      <c r="L9" s="16"/>
      <c r="M9" s="16" t="s">
        <v>93</v>
      </c>
      <c r="N9" s="27">
        <v>220000</v>
      </c>
      <c r="O9" s="16" t="s">
        <v>95</v>
      </c>
      <c r="P9" s="16" t="s">
        <v>96</v>
      </c>
      <c r="Q9" s="31" t="s">
        <v>24</v>
      </c>
      <c r="R9" s="32" t="s">
        <v>43</v>
      </c>
      <c r="T9" s="74"/>
      <c r="U9" s="32" t="s">
        <v>38</v>
      </c>
    </row>
    <row r="10" spans="1:21" s="2" customFormat="1" ht="15.75" customHeight="1" x14ac:dyDescent="0.3">
      <c r="A10" s="32">
        <v>5</v>
      </c>
      <c r="B10" s="21">
        <v>43500</v>
      </c>
      <c r="C10" s="21">
        <v>43589</v>
      </c>
      <c r="D10" s="4" t="s">
        <v>60</v>
      </c>
      <c r="E10" s="22">
        <v>862631034747476</v>
      </c>
      <c r="F10" s="4"/>
      <c r="G10" s="4" t="s">
        <v>61</v>
      </c>
      <c r="H10" s="65"/>
      <c r="I10" s="65" t="s">
        <v>66</v>
      </c>
      <c r="J10" s="32" t="s">
        <v>67</v>
      </c>
      <c r="K10" s="65" t="s">
        <v>68</v>
      </c>
      <c r="L10" s="65" t="s">
        <v>65</v>
      </c>
      <c r="M10" s="65" t="s">
        <v>80</v>
      </c>
      <c r="N10" s="65"/>
      <c r="O10" s="65" t="s">
        <v>95</v>
      </c>
      <c r="P10" s="65" t="s">
        <v>96</v>
      </c>
      <c r="Q10" s="65" t="s">
        <v>24</v>
      </c>
      <c r="R10" s="65" t="s">
        <v>37</v>
      </c>
      <c r="T10" s="74"/>
      <c r="U10" s="32" t="s">
        <v>44</v>
      </c>
    </row>
    <row r="11" spans="1:21" s="2" customFormat="1" ht="15.75" customHeight="1" x14ac:dyDescent="0.25">
      <c r="A11" s="32">
        <v>6</v>
      </c>
      <c r="B11" s="21">
        <v>43500</v>
      </c>
      <c r="C11" s="21">
        <v>43589</v>
      </c>
      <c r="D11" s="4" t="s">
        <v>60</v>
      </c>
      <c r="E11" s="22">
        <v>862631034707199</v>
      </c>
      <c r="F11" s="4"/>
      <c r="G11" s="4" t="s">
        <v>61</v>
      </c>
      <c r="H11" s="17" t="s">
        <v>91</v>
      </c>
      <c r="I11" s="24" t="s">
        <v>66</v>
      </c>
      <c r="J11" s="16" t="s">
        <v>64</v>
      </c>
      <c r="K11" s="16" t="s">
        <v>65</v>
      </c>
      <c r="L11" s="16"/>
      <c r="M11" s="16" t="s">
        <v>92</v>
      </c>
      <c r="N11" s="27">
        <v>245000</v>
      </c>
      <c r="O11" s="16" t="s">
        <v>95</v>
      </c>
      <c r="P11" s="16" t="s">
        <v>96</v>
      </c>
      <c r="Q11" s="31" t="s">
        <v>24</v>
      </c>
      <c r="R11" s="32" t="s">
        <v>38</v>
      </c>
      <c r="T11" s="75"/>
      <c r="U11" s="32" t="s">
        <v>37</v>
      </c>
    </row>
    <row r="12" spans="1:21" s="18" customFormat="1" ht="15.75" customHeight="1" x14ac:dyDescent="0.25">
      <c r="A12" s="32">
        <v>7</v>
      </c>
      <c r="B12" s="21" t="s">
        <v>105</v>
      </c>
      <c r="C12" s="21" t="s">
        <v>113</v>
      </c>
      <c r="D12" s="4" t="s">
        <v>60</v>
      </c>
      <c r="E12" s="22">
        <v>861694031740143</v>
      </c>
      <c r="F12" s="44"/>
      <c r="G12" s="4" t="s">
        <v>61</v>
      </c>
      <c r="H12" s="25"/>
      <c r="I12" s="24" t="s">
        <v>73</v>
      </c>
      <c r="J12" s="16" t="s">
        <v>106</v>
      </c>
      <c r="K12" s="16" t="s">
        <v>65</v>
      </c>
      <c r="L12" s="16"/>
      <c r="M12" s="16" t="s">
        <v>81</v>
      </c>
      <c r="N12" s="16"/>
      <c r="O12" s="16" t="s">
        <v>95</v>
      </c>
      <c r="P12" s="16" t="s">
        <v>96</v>
      </c>
      <c r="Q12" s="31" t="s">
        <v>26</v>
      </c>
      <c r="R12" s="32" t="s">
        <v>31</v>
      </c>
      <c r="T12" s="73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 t="s">
        <v>105</v>
      </c>
      <c r="C13" s="21" t="s">
        <v>113</v>
      </c>
      <c r="D13" s="4" t="s">
        <v>60</v>
      </c>
      <c r="E13" s="22">
        <v>861694030651382</v>
      </c>
      <c r="F13" s="44"/>
      <c r="G13" s="4" t="s">
        <v>61</v>
      </c>
      <c r="H13" s="26"/>
      <c r="I13" s="26"/>
      <c r="J13" s="26" t="s">
        <v>35</v>
      </c>
      <c r="K13" s="26" t="s">
        <v>107</v>
      </c>
      <c r="L13" s="16" t="s">
        <v>65</v>
      </c>
      <c r="M13" s="16" t="s">
        <v>50</v>
      </c>
      <c r="N13" s="26"/>
      <c r="O13" s="16" t="s">
        <v>95</v>
      </c>
      <c r="P13" s="16" t="s">
        <v>96</v>
      </c>
      <c r="Q13" s="31" t="s">
        <v>26</v>
      </c>
      <c r="R13" s="32" t="s">
        <v>31</v>
      </c>
      <c r="T13" s="74"/>
      <c r="U13" s="32" t="s">
        <v>47</v>
      </c>
    </row>
    <row r="14" spans="1:21" s="2" customFormat="1" ht="15.75" customHeight="1" x14ac:dyDescent="0.3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66"/>
      <c r="T14" s="74"/>
      <c r="U14" s="32" t="s">
        <v>46</v>
      </c>
    </row>
    <row r="15" spans="1:21" ht="17.25" x14ac:dyDescent="0.3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66"/>
      <c r="T15" s="74"/>
      <c r="U15" s="32" t="s">
        <v>31</v>
      </c>
    </row>
    <row r="16" spans="1:21" ht="17.25" x14ac:dyDescent="0.3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66"/>
      <c r="T16" s="75"/>
      <c r="U16" s="32" t="s">
        <v>32</v>
      </c>
    </row>
    <row r="17" spans="1:21" ht="17.25" x14ac:dyDescent="0.3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66"/>
      <c r="T17" s="47"/>
      <c r="U17" s="47"/>
    </row>
    <row r="18" spans="1:21" ht="17.25" x14ac:dyDescent="0.3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66"/>
      <c r="T18" s="48"/>
      <c r="U18" s="48"/>
    </row>
    <row r="19" spans="1:21" ht="17.25" x14ac:dyDescent="0.3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66"/>
      <c r="T19" s="44" t="s">
        <v>40</v>
      </c>
      <c r="U19" s="4" t="s">
        <v>21</v>
      </c>
    </row>
    <row r="20" spans="1:21" ht="17.25" x14ac:dyDescent="0.3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66"/>
      <c r="T20" s="4" t="s">
        <v>23</v>
      </c>
      <c r="U20" s="4">
        <f>COUNTIF($Q$6:$Q$55,"PM")</f>
        <v>3</v>
      </c>
    </row>
    <row r="21" spans="1:21" ht="17.25" x14ac:dyDescent="0.3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66"/>
      <c r="T21" s="4" t="s">
        <v>22</v>
      </c>
      <c r="U21" s="4">
        <f>COUNTIF($Q$6:$Q$56,"PC")</f>
        <v>5</v>
      </c>
    </row>
    <row r="22" spans="1:21" ht="17.25" x14ac:dyDescent="0.3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66"/>
      <c r="T22" s="44" t="s">
        <v>41</v>
      </c>
      <c r="U22" s="4">
        <f>SUM(U20:U21)</f>
        <v>8</v>
      </c>
    </row>
    <row r="23" spans="1:21" ht="17.25" x14ac:dyDescent="0.3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66"/>
      <c r="T23" s="48"/>
      <c r="U23" s="48"/>
    </row>
    <row r="24" spans="1:21" ht="17.25" x14ac:dyDescent="0.3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66"/>
      <c r="T24" s="48"/>
      <c r="U24" s="48"/>
    </row>
    <row r="25" spans="1:21" ht="17.25" x14ac:dyDescent="0.3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66"/>
      <c r="T25" s="44" t="s">
        <v>20</v>
      </c>
      <c r="U25" s="4" t="s">
        <v>21</v>
      </c>
    </row>
    <row r="26" spans="1:21" ht="17.25" x14ac:dyDescent="0.3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66"/>
      <c r="T26" s="32" t="s">
        <v>33</v>
      </c>
      <c r="U26" s="4">
        <f>COUNTIF($R$6:$R$55,"MCU")</f>
        <v>0</v>
      </c>
    </row>
    <row r="27" spans="1:21" ht="17.25" x14ac:dyDescent="0.3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66"/>
      <c r="T27" s="32" t="s">
        <v>42</v>
      </c>
      <c r="U27" s="4">
        <f>COUNTIF($R$6:$R$55,"GSM")</f>
        <v>1</v>
      </c>
    </row>
    <row r="28" spans="1:21" ht="17.25" x14ac:dyDescent="0.3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66"/>
      <c r="T28" s="32" t="s">
        <v>34</v>
      </c>
      <c r="U28" s="4">
        <f>COUNTIF($R$6:$R$55,"GPS")</f>
        <v>0</v>
      </c>
    </row>
    <row r="29" spans="1:21" ht="17.25" x14ac:dyDescent="0.3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66"/>
      <c r="T29" s="32" t="s">
        <v>39</v>
      </c>
      <c r="U29" s="4">
        <f>COUNTIF($R$6:$R$55,"NG")</f>
        <v>1</v>
      </c>
    </row>
    <row r="30" spans="1:21" ht="17.25" x14ac:dyDescent="0.3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66"/>
      <c r="T30" s="32" t="s">
        <v>45</v>
      </c>
      <c r="U30" s="4">
        <f>COUNTIF($R$6:$R$56,"ACC")</f>
        <v>0</v>
      </c>
    </row>
    <row r="31" spans="1:21" ht="17.25" x14ac:dyDescent="0.3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66"/>
      <c r="T31" s="32" t="s">
        <v>29</v>
      </c>
      <c r="U31" s="4">
        <f>COUNTIF($R$6:$R$55,"LK")</f>
        <v>3</v>
      </c>
    </row>
    <row r="32" spans="1:21" ht="17.25" x14ac:dyDescent="0.3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66"/>
      <c r="T32" s="32" t="s">
        <v>35</v>
      </c>
      <c r="U32" s="4">
        <f>COUNTIF($R$6:$R$55,"MCH")</f>
        <v>0</v>
      </c>
    </row>
    <row r="33" spans="1:21" ht="17.25" x14ac:dyDescent="0.3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66"/>
      <c r="T33" s="32" t="s">
        <v>48</v>
      </c>
      <c r="U33" s="4">
        <f>COUNTIF($R$6:$R$55,"SF")</f>
        <v>0</v>
      </c>
    </row>
    <row r="34" spans="1:21" ht="17.25" x14ac:dyDescent="0.3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66"/>
      <c r="T34" s="32" t="s">
        <v>49</v>
      </c>
      <c r="U34" s="4">
        <f>COUNTIF($R$6:$R$55,"RTB")</f>
        <v>0</v>
      </c>
    </row>
    <row r="35" spans="1:21" ht="17.25" x14ac:dyDescent="0.3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66"/>
      <c r="T35" s="32" t="s">
        <v>50</v>
      </c>
      <c r="U35" s="4">
        <f>COUNTIF($R$6:$R$55,"NCFW")</f>
        <v>3</v>
      </c>
    </row>
    <row r="36" spans="1:21" ht="17.25" x14ac:dyDescent="0.3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66"/>
      <c r="T36" s="32" t="s">
        <v>36</v>
      </c>
      <c r="U36" s="4">
        <f>COUNTIF($R$6:$R$55,"KL")</f>
        <v>0</v>
      </c>
    </row>
    <row r="37" spans="1:21" ht="17.25" x14ac:dyDescent="0.3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66"/>
      <c r="T37" s="44" t="s">
        <v>41</v>
      </c>
      <c r="U37" s="4">
        <f>SUM(U26:U36)</f>
        <v>8</v>
      </c>
    </row>
    <row r="38" spans="1:21" ht="17.25" x14ac:dyDescent="0.3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66"/>
    </row>
    <row r="39" spans="1:21" ht="17.25" x14ac:dyDescent="0.3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66"/>
    </row>
    <row r="40" spans="1:21" ht="17.25" x14ac:dyDescent="0.3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66"/>
    </row>
    <row r="41" spans="1:21" ht="17.25" x14ac:dyDescent="0.3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66"/>
    </row>
    <row r="42" spans="1:21" ht="17.25" x14ac:dyDescent="0.3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66"/>
    </row>
    <row r="43" spans="1:21" ht="17.25" x14ac:dyDescent="0.3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66"/>
    </row>
    <row r="44" spans="1:21" ht="17.25" x14ac:dyDescent="0.3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66"/>
    </row>
    <row r="45" spans="1:21" ht="17.25" x14ac:dyDescent="0.3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66"/>
    </row>
    <row r="46" spans="1:21" ht="17.25" x14ac:dyDescent="0.3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66"/>
    </row>
    <row r="47" spans="1:21" ht="17.25" x14ac:dyDescent="0.3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66"/>
    </row>
    <row r="48" spans="1:21" ht="17.25" x14ac:dyDescent="0.3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66"/>
    </row>
    <row r="49" spans="1:18" ht="17.25" x14ac:dyDescent="0.3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66"/>
    </row>
    <row r="50" spans="1:18" ht="17.25" x14ac:dyDescent="0.3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66"/>
    </row>
    <row r="51" spans="1:18" ht="17.25" x14ac:dyDescent="0.3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66"/>
    </row>
    <row r="52" spans="1:18" ht="17.25" x14ac:dyDescent="0.3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66"/>
    </row>
    <row r="53" spans="1:18" ht="17.25" x14ac:dyDescent="0.3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66"/>
    </row>
    <row r="54" spans="1:18" ht="17.25" x14ac:dyDescent="0.3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66"/>
    </row>
    <row r="55" spans="1:18" ht="17.25" x14ac:dyDescent="0.3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66"/>
    </row>
    <row r="56" spans="1:18" ht="17.25" x14ac:dyDescent="0.3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66"/>
    </row>
    <row r="57" spans="1:18" ht="17.25" x14ac:dyDescent="0.3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66"/>
    </row>
    <row r="58" spans="1:18" ht="17.25" x14ac:dyDescent="0.3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66"/>
    </row>
    <row r="59" spans="1:18" ht="17.25" x14ac:dyDescent="0.3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66"/>
    </row>
    <row r="60" spans="1:18" ht="17.25" x14ac:dyDescent="0.3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66"/>
    </row>
    <row r="61" spans="1:18" ht="17.25" x14ac:dyDescent="0.3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66"/>
    </row>
    <row r="62" spans="1:18" ht="17.25" x14ac:dyDescent="0.3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66"/>
    </row>
    <row r="63" spans="1:18" ht="17.25" x14ac:dyDescent="0.3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66"/>
    </row>
    <row r="64" spans="1:18" ht="17.25" x14ac:dyDescent="0.3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66"/>
    </row>
    <row r="65" spans="1:18" ht="17.25" x14ac:dyDescent="0.3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66"/>
    </row>
    <row r="66" spans="1:18" ht="17.25" x14ac:dyDescent="0.3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66"/>
    </row>
    <row r="67" spans="1:18" ht="17.25" x14ac:dyDescent="0.3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66"/>
    </row>
    <row r="68" spans="1:18" ht="17.25" x14ac:dyDescent="0.3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66"/>
    </row>
    <row r="69" spans="1:18" ht="17.25" x14ac:dyDescent="0.3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66"/>
    </row>
    <row r="70" spans="1:18" ht="17.25" x14ac:dyDescent="0.3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66"/>
    </row>
    <row r="71" spans="1:18" ht="17.25" x14ac:dyDescent="0.3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66"/>
    </row>
    <row r="72" spans="1:18" ht="17.25" x14ac:dyDescent="0.3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66"/>
    </row>
    <row r="73" spans="1:18" ht="17.25" x14ac:dyDescent="0.3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66"/>
    </row>
    <row r="74" spans="1:18" ht="17.25" x14ac:dyDescent="0.3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66"/>
    </row>
    <row r="75" spans="1:18" ht="17.25" x14ac:dyDescent="0.3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66"/>
    </row>
    <row r="76" spans="1:18" ht="17.25" x14ac:dyDescent="0.3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66"/>
    </row>
    <row r="77" spans="1:18" ht="17.25" x14ac:dyDescent="0.3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66"/>
    </row>
    <row r="78" spans="1:18" ht="17.25" x14ac:dyDescent="0.3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66"/>
    </row>
    <row r="79" spans="1:18" ht="17.25" x14ac:dyDescent="0.3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66"/>
    </row>
    <row r="80" spans="1:18" ht="17.25" x14ac:dyDescent="0.3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66"/>
    </row>
    <row r="81" spans="1:18" ht="17.25" x14ac:dyDescent="0.3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66"/>
    </row>
    <row r="82" spans="1:18" ht="17.25" x14ac:dyDescent="0.3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66"/>
    </row>
    <row r="83" spans="1:18" ht="17.25" x14ac:dyDescent="0.3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66"/>
    </row>
    <row r="84" spans="1:18" ht="17.25" x14ac:dyDescent="0.3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66"/>
    </row>
    <row r="85" spans="1:18" ht="17.25" x14ac:dyDescent="0.3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66"/>
    </row>
    <row r="86" spans="1:18" ht="17.25" x14ac:dyDescent="0.3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66"/>
    </row>
    <row r="87" spans="1:18" ht="17.25" x14ac:dyDescent="0.3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66"/>
    </row>
    <row r="88" spans="1:18" ht="17.25" x14ac:dyDescent="0.3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66"/>
    </row>
    <row r="89" spans="1:18" ht="17.25" x14ac:dyDescent="0.3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66"/>
    </row>
    <row r="90" spans="1:18" ht="17.25" x14ac:dyDescent="0.3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66"/>
    </row>
    <row r="91" spans="1:18" ht="17.25" x14ac:dyDescent="0.3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66"/>
    </row>
    <row r="92" spans="1:18" ht="17.25" x14ac:dyDescent="0.3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66"/>
    </row>
    <row r="93" spans="1:18" ht="17.25" x14ac:dyDescent="0.3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66"/>
    </row>
    <row r="94" spans="1:18" ht="17.25" x14ac:dyDescent="0.3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66"/>
    </row>
    <row r="95" spans="1:18" ht="17.25" x14ac:dyDescent="0.3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66"/>
    </row>
    <row r="96" spans="1:18" ht="17.25" x14ac:dyDescent="0.3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66"/>
    </row>
    <row r="97" spans="1:18" ht="17.25" x14ac:dyDescent="0.3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66"/>
    </row>
    <row r="98" spans="1:18" ht="17.25" x14ac:dyDescent="0.3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66"/>
    </row>
    <row r="99" spans="1:18" ht="17.25" x14ac:dyDescent="0.3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66"/>
    </row>
    <row r="100" spans="1:18" ht="17.25" x14ac:dyDescent="0.3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66"/>
    </row>
    <row r="101" spans="1:18" ht="17.25" x14ac:dyDescent="0.3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66"/>
    </row>
    <row r="102" spans="1:18" ht="17.25" x14ac:dyDescent="0.3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66"/>
    </row>
    <row r="103" spans="1:18" ht="17.25" x14ac:dyDescent="0.3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66"/>
    </row>
    <row r="104" spans="1:18" ht="17.25" x14ac:dyDescent="0.3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66"/>
    </row>
    <row r="105" spans="1:18" ht="17.25" x14ac:dyDescent="0.3">
      <c r="A105" s="32"/>
      <c r="B105" s="21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66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R4:R5"/>
    <mergeCell ref="T4:T5"/>
    <mergeCell ref="U4:U5"/>
    <mergeCell ref="T6:T11"/>
    <mergeCell ref="T12:T16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R6" sqref="B6:R25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76" t="s">
        <v>55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"/>
      <c r="R1" s="43"/>
    </row>
    <row r="2" spans="1:21" ht="20.25" customHeight="1" x14ac:dyDescent="0.25">
      <c r="A2" s="77" t="s">
        <v>11</v>
      </c>
      <c r="B2" s="78"/>
      <c r="C2" s="78"/>
      <c r="D2" s="78"/>
      <c r="E2" s="79" t="s">
        <v>57</v>
      </c>
      <c r="F2" s="79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80" t="s">
        <v>0</v>
      </c>
      <c r="B4" s="82" t="s">
        <v>10</v>
      </c>
      <c r="C4" s="83"/>
      <c r="D4" s="83"/>
      <c r="E4" s="83"/>
      <c r="F4" s="83"/>
      <c r="G4" s="83"/>
      <c r="H4" s="83"/>
      <c r="I4" s="84"/>
      <c r="J4" s="85" t="s">
        <v>6</v>
      </c>
      <c r="K4" s="72" t="s">
        <v>15</v>
      </c>
      <c r="L4" s="72"/>
      <c r="M4" s="87" t="s">
        <v>8</v>
      </c>
      <c r="N4" s="88"/>
      <c r="O4" s="89" t="s">
        <v>9</v>
      </c>
      <c r="P4" s="89" t="s">
        <v>18</v>
      </c>
      <c r="Q4" s="72" t="s">
        <v>25</v>
      </c>
      <c r="R4" s="72" t="s">
        <v>20</v>
      </c>
      <c r="T4" s="72" t="s">
        <v>25</v>
      </c>
      <c r="U4" s="72" t="s">
        <v>20</v>
      </c>
    </row>
    <row r="5" spans="1:21" ht="45" customHeight="1" x14ac:dyDescent="0.25">
      <c r="A5" s="81"/>
      <c r="B5" s="50" t="s">
        <v>1</v>
      </c>
      <c r="C5" s="50" t="s">
        <v>2</v>
      </c>
      <c r="D5" s="49" t="s">
        <v>3</v>
      </c>
      <c r="E5" s="49" t="s">
        <v>12</v>
      </c>
      <c r="F5" s="49" t="s">
        <v>4</v>
      </c>
      <c r="G5" s="5" t="s">
        <v>5</v>
      </c>
      <c r="H5" s="5" t="s">
        <v>7</v>
      </c>
      <c r="I5" s="19" t="s">
        <v>19</v>
      </c>
      <c r="J5" s="86"/>
      <c r="K5" s="50" t="s">
        <v>16</v>
      </c>
      <c r="L5" s="50" t="s">
        <v>17</v>
      </c>
      <c r="M5" s="49" t="s">
        <v>13</v>
      </c>
      <c r="N5" s="50" t="s">
        <v>14</v>
      </c>
      <c r="O5" s="90"/>
      <c r="P5" s="90"/>
      <c r="Q5" s="72"/>
      <c r="R5" s="72"/>
      <c r="T5" s="72"/>
      <c r="U5" s="72"/>
    </row>
    <row r="6" spans="1:21" s="2" customFormat="1" ht="15.75" customHeight="1" x14ac:dyDescent="0.25">
      <c r="A6" s="32">
        <v>1</v>
      </c>
      <c r="B6" s="21" t="s">
        <v>105</v>
      </c>
      <c r="C6" s="21" t="s">
        <v>113</v>
      </c>
      <c r="D6" s="4" t="s">
        <v>104</v>
      </c>
      <c r="E6" s="22">
        <v>867330026978174</v>
      </c>
      <c r="F6" s="44"/>
      <c r="G6" s="4" t="s">
        <v>61</v>
      </c>
      <c r="H6" s="17"/>
      <c r="I6" s="24"/>
      <c r="J6" s="16" t="s">
        <v>35</v>
      </c>
      <c r="K6" s="16" t="s">
        <v>111</v>
      </c>
      <c r="L6" s="16" t="s">
        <v>112</v>
      </c>
      <c r="M6" s="16" t="s">
        <v>50</v>
      </c>
      <c r="N6" s="27"/>
      <c r="O6" s="16" t="s">
        <v>95</v>
      </c>
      <c r="P6" s="16" t="s">
        <v>96</v>
      </c>
      <c r="Q6" s="31" t="s">
        <v>26</v>
      </c>
      <c r="R6" s="32" t="s">
        <v>30</v>
      </c>
      <c r="T6" s="73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>
        <v>43500</v>
      </c>
      <c r="C7" s="21">
        <v>43589</v>
      </c>
      <c r="D7" s="4" t="s">
        <v>58</v>
      </c>
      <c r="E7" s="22">
        <v>867717030616917</v>
      </c>
      <c r="F7" s="4"/>
      <c r="G7" s="4" t="s">
        <v>53</v>
      </c>
      <c r="H7" s="17"/>
      <c r="I7" s="24" t="s">
        <v>66</v>
      </c>
      <c r="J7" s="16" t="s">
        <v>72</v>
      </c>
      <c r="K7" s="16" t="s">
        <v>71</v>
      </c>
      <c r="L7" s="16"/>
      <c r="M7" s="16" t="s">
        <v>81</v>
      </c>
      <c r="N7" s="27"/>
      <c r="O7" s="16" t="s">
        <v>95</v>
      </c>
      <c r="P7" s="16" t="s">
        <v>96</v>
      </c>
      <c r="Q7" s="31" t="s">
        <v>26</v>
      </c>
      <c r="R7" s="32" t="s">
        <v>31</v>
      </c>
      <c r="T7" s="74"/>
      <c r="U7" s="32" t="s">
        <v>43</v>
      </c>
    </row>
    <row r="8" spans="1:21" s="2" customFormat="1" ht="15.75" customHeight="1" x14ac:dyDescent="0.25">
      <c r="A8" s="32">
        <v>3</v>
      </c>
      <c r="B8" s="21">
        <v>43500</v>
      </c>
      <c r="C8" s="21">
        <v>43589</v>
      </c>
      <c r="D8" s="4" t="s">
        <v>58</v>
      </c>
      <c r="E8" s="22">
        <v>867717030616107</v>
      </c>
      <c r="F8" s="4" t="s">
        <v>59</v>
      </c>
      <c r="G8" s="4" t="s">
        <v>53</v>
      </c>
      <c r="H8" s="22"/>
      <c r="I8" s="24" t="s">
        <v>66</v>
      </c>
      <c r="J8" s="16" t="s">
        <v>72</v>
      </c>
      <c r="K8" s="16" t="s">
        <v>71</v>
      </c>
      <c r="L8" s="16"/>
      <c r="M8" s="16" t="s">
        <v>81</v>
      </c>
      <c r="N8" s="16"/>
      <c r="O8" s="16" t="s">
        <v>95</v>
      </c>
      <c r="P8" s="16" t="s">
        <v>96</v>
      </c>
      <c r="Q8" s="31" t="s">
        <v>26</v>
      </c>
      <c r="R8" s="32" t="s">
        <v>31</v>
      </c>
      <c r="T8" s="74"/>
      <c r="U8" s="32" t="s">
        <v>28</v>
      </c>
    </row>
    <row r="9" spans="1:21" s="2" customFormat="1" ht="15.75" customHeight="1" x14ac:dyDescent="0.25">
      <c r="A9" s="32">
        <v>4</v>
      </c>
      <c r="B9" s="21">
        <v>43500</v>
      </c>
      <c r="C9" s="21">
        <v>43589</v>
      </c>
      <c r="D9" s="4" t="s">
        <v>58</v>
      </c>
      <c r="E9" s="22">
        <v>867717030429972</v>
      </c>
      <c r="F9" s="4"/>
      <c r="G9" s="4" t="s">
        <v>53</v>
      </c>
      <c r="H9" s="16"/>
      <c r="I9" s="24" t="s">
        <v>66</v>
      </c>
      <c r="J9" s="16" t="s">
        <v>75</v>
      </c>
      <c r="K9" s="16" t="s">
        <v>74</v>
      </c>
      <c r="L9" s="16" t="s">
        <v>71</v>
      </c>
      <c r="M9" s="16" t="s">
        <v>100</v>
      </c>
      <c r="N9" s="27"/>
      <c r="O9" s="16" t="s">
        <v>95</v>
      </c>
      <c r="P9" s="16" t="s">
        <v>96</v>
      </c>
      <c r="Q9" s="31" t="s">
        <v>24</v>
      </c>
      <c r="R9" s="32" t="s">
        <v>37</v>
      </c>
      <c r="T9" s="74"/>
      <c r="U9" s="32" t="s">
        <v>38</v>
      </c>
    </row>
    <row r="10" spans="1:21" s="2" customFormat="1" ht="15.75" customHeight="1" x14ac:dyDescent="0.25">
      <c r="A10" s="32">
        <v>5</v>
      </c>
      <c r="B10" s="21">
        <v>43500</v>
      </c>
      <c r="C10" s="21">
        <v>43589</v>
      </c>
      <c r="D10" s="4" t="s">
        <v>62</v>
      </c>
      <c r="E10" s="22">
        <v>862118020684202</v>
      </c>
      <c r="F10" s="4" t="s">
        <v>63</v>
      </c>
      <c r="G10" s="4" t="s">
        <v>61</v>
      </c>
      <c r="H10" s="17" t="s">
        <v>87</v>
      </c>
      <c r="I10" s="24" t="s">
        <v>86</v>
      </c>
      <c r="J10" s="16"/>
      <c r="K10" s="16" t="s">
        <v>85</v>
      </c>
      <c r="L10" s="16" t="s">
        <v>84</v>
      </c>
      <c r="M10" s="16" t="s">
        <v>50</v>
      </c>
      <c r="N10" s="27"/>
      <c r="O10" s="16" t="s">
        <v>95</v>
      </c>
      <c r="P10" s="16" t="s">
        <v>96</v>
      </c>
      <c r="Q10" s="31" t="s">
        <v>26</v>
      </c>
      <c r="R10" s="32" t="s">
        <v>31</v>
      </c>
      <c r="T10" s="74"/>
      <c r="U10" s="32" t="s">
        <v>44</v>
      </c>
    </row>
    <row r="11" spans="1:21" s="2" customFormat="1" ht="15.75" customHeight="1" x14ac:dyDescent="0.25">
      <c r="A11" s="32">
        <v>6</v>
      </c>
      <c r="B11" s="21">
        <v>43500</v>
      </c>
      <c r="C11" s="21">
        <v>43589</v>
      </c>
      <c r="D11" s="4" t="s">
        <v>62</v>
      </c>
      <c r="E11" s="22">
        <v>866762024301564</v>
      </c>
      <c r="F11" s="4" t="s">
        <v>63</v>
      </c>
      <c r="G11" s="4" t="s">
        <v>61</v>
      </c>
      <c r="H11" s="22"/>
      <c r="I11" s="24" t="s">
        <v>66</v>
      </c>
      <c r="J11" s="16"/>
      <c r="K11" s="16" t="s">
        <v>85</v>
      </c>
      <c r="L11" s="16" t="s">
        <v>84</v>
      </c>
      <c r="M11" s="16" t="s">
        <v>50</v>
      </c>
      <c r="N11" s="16"/>
      <c r="O11" s="16" t="s">
        <v>95</v>
      </c>
      <c r="P11" s="16" t="s">
        <v>96</v>
      </c>
      <c r="Q11" s="31" t="s">
        <v>26</v>
      </c>
      <c r="R11" s="32" t="s">
        <v>31</v>
      </c>
      <c r="T11" s="75"/>
      <c r="U11" s="32" t="s">
        <v>37</v>
      </c>
    </row>
    <row r="12" spans="1:21" s="18" customFormat="1" ht="15.75" customHeight="1" x14ac:dyDescent="0.25">
      <c r="A12" s="32">
        <v>7</v>
      </c>
      <c r="B12" s="21">
        <v>43500</v>
      </c>
      <c r="C12" s="21">
        <v>43589</v>
      </c>
      <c r="D12" s="4" t="s">
        <v>62</v>
      </c>
      <c r="E12" s="22">
        <v>863306024485366</v>
      </c>
      <c r="F12" s="4"/>
      <c r="G12" s="4" t="s">
        <v>61</v>
      </c>
      <c r="H12" s="22"/>
      <c r="I12" s="24" t="s">
        <v>73</v>
      </c>
      <c r="J12" s="16"/>
      <c r="K12" s="16" t="s">
        <v>84</v>
      </c>
      <c r="L12" s="16"/>
      <c r="M12" s="16" t="s">
        <v>81</v>
      </c>
      <c r="N12" s="16"/>
      <c r="O12" s="16" t="s">
        <v>95</v>
      </c>
      <c r="P12" s="16" t="s">
        <v>96</v>
      </c>
      <c r="Q12" s="31" t="s">
        <v>26</v>
      </c>
      <c r="R12" s="32" t="s">
        <v>31</v>
      </c>
      <c r="T12" s="73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>
        <v>43500</v>
      </c>
      <c r="C13" s="21">
        <v>43589</v>
      </c>
      <c r="D13" s="4" t="s">
        <v>62</v>
      </c>
      <c r="E13" s="22">
        <v>866762024329037</v>
      </c>
      <c r="F13" s="4"/>
      <c r="G13" s="4" t="s">
        <v>61</v>
      </c>
      <c r="H13" s="25"/>
      <c r="I13" s="24" t="s">
        <v>90</v>
      </c>
      <c r="J13" s="16" t="s">
        <v>88</v>
      </c>
      <c r="K13" s="16" t="s">
        <v>85</v>
      </c>
      <c r="L13" s="16" t="s">
        <v>84</v>
      </c>
      <c r="M13" s="16" t="s">
        <v>89</v>
      </c>
      <c r="N13" s="16"/>
      <c r="O13" s="16" t="s">
        <v>95</v>
      </c>
      <c r="P13" s="16" t="s">
        <v>96</v>
      </c>
      <c r="Q13" s="31" t="s">
        <v>24</v>
      </c>
      <c r="R13" s="32" t="s">
        <v>37</v>
      </c>
      <c r="T13" s="74"/>
      <c r="U13" s="32" t="s">
        <v>47</v>
      </c>
    </row>
    <row r="14" spans="1:21" s="2" customFormat="1" ht="15.75" customHeight="1" x14ac:dyDescent="0.25">
      <c r="A14" s="32">
        <v>9</v>
      </c>
      <c r="B14" s="21" t="s">
        <v>105</v>
      </c>
      <c r="C14" s="21" t="s">
        <v>113</v>
      </c>
      <c r="D14" s="4" t="s">
        <v>62</v>
      </c>
      <c r="E14" s="22">
        <v>867330022283983</v>
      </c>
      <c r="F14" s="4" t="s">
        <v>101</v>
      </c>
      <c r="G14" s="4" t="s">
        <v>61</v>
      </c>
      <c r="H14" s="25"/>
      <c r="I14" s="25" t="s">
        <v>110</v>
      </c>
      <c r="J14" s="16"/>
      <c r="K14" s="16" t="s">
        <v>84</v>
      </c>
      <c r="L14" s="16"/>
      <c r="M14" s="16" t="s">
        <v>81</v>
      </c>
      <c r="N14" s="16"/>
      <c r="O14" s="16" t="s">
        <v>95</v>
      </c>
      <c r="P14" s="16" t="s">
        <v>96</v>
      </c>
      <c r="Q14" s="31" t="s">
        <v>26</v>
      </c>
      <c r="R14" s="32" t="s">
        <v>31</v>
      </c>
      <c r="T14" s="74"/>
      <c r="U14" s="32" t="s">
        <v>46</v>
      </c>
    </row>
    <row r="15" spans="1:21" ht="18" customHeight="1" x14ac:dyDescent="0.25">
      <c r="A15" s="32">
        <v>10</v>
      </c>
      <c r="B15" s="21" t="s">
        <v>105</v>
      </c>
      <c r="C15" s="21">
        <v>43743</v>
      </c>
      <c r="D15" s="16" t="s">
        <v>62</v>
      </c>
      <c r="E15" s="69" t="s">
        <v>102</v>
      </c>
      <c r="F15" s="16" t="s">
        <v>101</v>
      </c>
      <c r="G15" s="16" t="s">
        <v>61</v>
      </c>
      <c r="H15" s="24" t="s">
        <v>108</v>
      </c>
      <c r="I15" s="16" t="s">
        <v>90</v>
      </c>
      <c r="J15" s="16" t="s">
        <v>109</v>
      </c>
      <c r="K15" s="16" t="s">
        <v>84</v>
      </c>
      <c r="L15" s="16"/>
      <c r="M15" s="16" t="s">
        <v>114</v>
      </c>
      <c r="N15" s="27">
        <v>100000</v>
      </c>
      <c r="O15" s="16" t="s">
        <v>95</v>
      </c>
      <c r="P15" s="16" t="s">
        <v>96</v>
      </c>
      <c r="Q15" s="17" t="s">
        <v>24</v>
      </c>
      <c r="R15" s="16" t="s">
        <v>28</v>
      </c>
      <c r="T15" s="74"/>
      <c r="U15" s="32" t="s">
        <v>31</v>
      </c>
    </row>
    <row r="16" spans="1:21" ht="16.5" x14ac:dyDescent="0.25">
      <c r="A16" s="32">
        <v>11</v>
      </c>
      <c r="B16" s="21" t="s">
        <v>105</v>
      </c>
      <c r="C16" s="21">
        <v>43743</v>
      </c>
      <c r="D16" s="16" t="s">
        <v>62</v>
      </c>
      <c r="E16" s="69" t="s">
        <v>103</v>
      </c>
      <c r="F16" s="51"/>
      <c r="G16" s="16" t="s">
        <v>61</v>
      </c>
      <c r="H16" s="16"/>
      <c r="I16" s="16" t="s">
        <v>90</v>
      </c>
      <c r="J16" s="16" t="s">
        <v>109</v>
      </c>
      <c r="K16" s="16" t="s">
        <v>84</v>
      </c>
      <c r="L16" s="16"/>
      <c r="M16" s="16" t="s">
        <v>114</v>
      </c>
      <c r="N16" s="27">
        <v>100000</v>
      </c>
      <c r="O16" s="16" t="s">
        <v>95</v>
      </c>
      <c r="P16" s="16" t="s">
        <v>96</v>
      </c>
      <c r="Q16" s="17" t="s">
        <v>24</v>
      </c>
      <c r="R16" s="16" t="s">
        <v>28</v>
      </c>
      <c r="T16" s="75"/>
      <c r="U16" s="32" t="s">
        <v>32</v>
      </c>
    </row>
    <row r="17" spans="1:21" ht="16.5" x14ac:dyDescent="0.25">
      <c r="A17" s="32">
        <v>12</v>
      </c>
      <c r="B17" s="21">
        <v>43500</v>
      </c>
      <c r="C17" s="21">
        <v>43589</v>
      </c>
      <c r="D17" s="4" t="s">
        <v>54</v>
      </c>
      <c r="E17" s="22">
        <v>866192037750559</v>
      </c>
      <c r="F17" s="4"/>
      <c r="G17" s="4" t="s">
        <v>53</v>
      </c>
      <c r="H17" s="16"/>
      <c r="I17" s="24" t="s">
        <v>77</v>
      </c>
      <c r="J17" s="16"/>
      <c r="K17" s="16" t="s">
        <v>76</v>
      </c>
      <c r="L17" s="16"/>
      <c r="M17" s="16" t="s">
        <v>98</v>
      </c>
      <c r="N17" s="61" t="s">
        <v>99</v>
      </c>
      <c r="O17" s="16" t="s">
        <v>95</v>
      </c>
      <c r="P17" s="16" t="s">
        <v>96</v>
      </c>
      <c r="Q17" s="31" t="s">
        <v>26</v>
      </c>
      <c r="R17" s="32" t="s">
        <v>31</v>
      </c>
      <c r="T17" s="47"/>
      <c r="U17" s="47"/>
    </row>
    <row r="18" spans="1:21" ht="17.25" x14ac:dyDescent="0.3">
      <c r="A18" s="32">
        <v>13</v>
      </c>
      <c r="B18" s="21">
        <v>43500</v>
      </c>
      <c r="C18" s="21">
        <v>43589</v>
      </c>
      <c r="D18" s="4" t="s">
        <v>60</v>
      </c>
      <c r="E18" s="22">
        <v>866104026917057</v>
      </c>
      <c r="F18" s="4"/>
      <c r="G18" s="4" t="s">
        <v>61</v>
      </c>
      <c r="H18" s="17"/>
      <c r="I18" s="16" t="s">
        <v>73</v>
      </c>
      <c r="J18" s="16" t="s">
        <v>78</v>
      </c>
      <c r="K18" s="65" t="s">
        <v>68</v>
      </c>
      <c r="L18" s="65" t="s">
        <v>65</v>
      </c>
      <c r="M18" s="16" t="s">
        <v>79</v>
      </c>
      <c r="N18" s="16"/>
      <c r="O18" s="16" t="s">
        <v>95</v>
      </c>
      <c r="P18" s="16" t="s">
        <v>96</v>
      </c>
      <c r="Q18" s="28" t="s">
        <v>24</v>
      </c>
      <c r="R18" s="32" t="s">
        <v>37</v>
      </c>
      <c r="T18" s="48"/>
      <c r="U18" s="48"/>
    </row>
    <row r="19" spans="1:21" ht="17.25" x14ac:dyDescent="0.3">
      <c r="A19" s="32">
        <v>14</v>
      </c>
      <c r="B19" s="21">
        <v>43500</v>
      </c>
      <c r="C19" s="21">
        <v>43589</v>
      </c>
      <c r="D19" s="4" t="s">
        <v>60</v>
      </c>
      <c r="E19" s="22">
        <v>861694031740168</v>
      </c>
      <c r="F19" s="4"/>
      <c r="G19" s="4" t="s">
        <v>61</v>
      </c>
      <c r="H19" s="16"/>
      <c r="I19" s="24" t="s">
        <v>66</v>
      </c>
      <c r="J19" s="16" t="s">
        <v>70</v>
      </c>
      <c r="K19" s="65" t="s">
        <v>65</v>
      </c>
      <c r="L19" s="16"/>
      <c r="M19" s="16" t="s">
        <v>81</v>
      </c>
      <c r="N19" s="27"/>
      <c r="O19" s="16" t="s">
        <v>95</v>
      </c>
      <c r="P19" s="16" t="s">
        <v>96</v>
      </c>
      <c r="Q19" s="31" t="s">
        <v>26</v>
      </c>
      <c r="R19" s="32" t="s">
        <v>31</v>
      </c>
      <c r="T19" s="44" t="s">
        <v>40</v>
      </c>
      <c r="U19" s="4" t="s">
        <v>21</v>
      </c>
    </row>
    <row r="20" spans="1:21" ht="16.5" x14ac:dyDescent="0.25">
      <c r="A20" s="32">
        <v>15</v>
      </c>
      <c r="B20" s="21">
        <v>43500</v>
      </c>
      <c r="C20" s="21">
        <v>43589</v>
      </c>
      <c r="D20" s="4" t="s">
        <v>60</v>
      </c>
      <c r="E20" s="22">
        <v>862631034744382</v>
      </c>
      <c r="F20" s="4"/>
      <c r="G20" s="4" t="s">
        <v>61</v>
      </c>
      <c r="H20" s="17"/>
      <c r="I20" s="24"/>
      <c r="J20" s="16" t="s">
        <v>82</v>
      </c>
      <c r="K20" s="16"/>
      <c r="L20" s="16"/>
      <c r="M20" s="16" t="s">
        <v>83</v>
      </c>
      <c r="N20" s="27"/>
      <c r="O20" s="16" t="s">
        <v>97</v>
      </c>
      <c r="P20" s="16" t="s">
        <v>96</v>
      </c>
      <c r="Q20" s="31" t="s">
        <v>24</v>
      </c>
      <c r="R20" s="32" t="s">
        <v>37</v>
      </c>
      <c r="T20" s="4" t="s">
        <v>23</v>
      </c>
      <c r="U20" s="4">
        <f>COUNTIF($Q$6:$Q$55,"PM")</f>
        <v>11</v>
      </c>
    </row>
    <row r="21" spans="1:21" ht="17.25" x14ac:dyDescent="0.3">
      <c r="A21" s="32">
        <v>16</v>
      </c>
      <c r="B21" s="21">
        <v>43500</v>
      </c>
      <c r="C21" s="21">
        <v>43589</v>
      </c>
      <c r="D21" s="4" t="s">
        <v>60</v>
      </c>
      <c r="E21" s="22">
        <v>866104024575006</v>
      </c>
      <c r="F21" s="4"/>
      <c r="G21" s="4" t="s">
        <v>61</v>
      </c>
      <c r="H21" s="16" t="s">
        <v>94</v>
      </c>
      <c r="I21" s="24" t="s">
        <v>66</v>
      </c>
      <c r="J21" s="16" t="s">
        <v>69</v>
      </c>
      <c r="K21" s="65" t="s">
        <v>65</v>
      </c>
      <c r="L21" s="16"/>
      <c r="M21" s="16" t="s">
        <v>93</v>
      </c>
      <c r="N21" s="27">
        <v>220000</v>
      </c>
      <c r="O21" s="16" t="s">
        <v>95</v>
      </c>
      <c r="P21" s="16" t="s">
        <v>96</v>
      </c>
      <c r="Q21" s="31" t="s">
        <v>24</v>
      </c>
      <c r="R21" s="32" t="s">
        <v>43</v>
      </c>
      <c r="T21" s="4" t="s">
        <v>22</v>
      </c>
      <c r="U21" s="4">
        <f>COUNTIF($Q$6:$Q$56,"PC")</f>
        <v>9</v>
      </c>
    </row>
    <row r="22" spans="1:21" ht="17.25" x14ac:dyDescent="0.3">
      <c r="A22" s="32">
        <v>17</v>
      </c>
      <c r="B22" s="21">
        <v>43500</v>
      </c>
      <c r="C22" s="21">
        <v>43589</v>
      </c>
      <c r="D22" s="4" t="s">
        <v>60</v>
      </c>
      <c r="E22" s="22">
        <v>862631034747476</v>
      </c>
      <c r="F22" s="4"/>
      <c r="G22" s="4" t="s">
        <v>61</v>
      </c>
      <c r="H22" s="65"/>
      <c r="I22" s="65" t="s">
        <v>66</v>
      </c>
      <c r="J22" s="32" t="s">
        <v>67</v>
      </c>
      <c r="K22" s="65" t="s">
        <v>68</v>
      </c>
      <c r="L22" s="65" t="s">
        <v>65</v>
      </c>
      <c r="M22" s="65" t="s">
        <v>80</v>
      </c>
      <c r="N22" s="65"/>
      <c r="O22" s="65" t="s">
        <v>95</v>
      </c>
      <c r="P22" s="65" t="s">
        <v>96</v>
      </c>
      <c r="Q22" s="65" t="s">
        <v>24</v>
      </c>
      <c r="R22" s="65" t="s">
        <v>37</v>
      </c>
      <c r="T22" s="44" t="s">
        <v>41</v>
      </c>
      <c r="U22" s="4">
        <f>SUM(U20:U21)</f>
        <v>20</v>
      </c>
    </row>
    <row r="23" spans="1:21" ht="16.5" x14ac:dyDescent="0.25">
      <c r="A23" s="32">
        <v>18</v>
      </c>
      <c r="B23" s="21">
        <v>43500</v>
      </c>
      <c r="C23" s="21">
        <v>43589</v>
      </c>
      <c r="D23" s="4" t="s">
        <v>60</v>
      </c>
      <c r="E23" s="22">
        <v>862631034707199</v>
      </c>
      <c r="F23" s="4"/>
      <c r="G23" s="4" t="s">
        <v>61</v>
      </c>
      <c r="H23" s="17" t="s">
        <v>91</v>
      </c>
      <c r="I23" s="24" t="s">
        <v>66</v>
      </c>
      <c r="J23" s="16" t="s">
        <v>64</v>
      </c>
      <c r="K23" s="16" t="s">
        <v>65</v>
      </c>
      <c r="L23" s="16"/>
      <c r="M23" s="16" t="s">
        <v>92</v>
      </c>
      <c r="N23" s="27">
        <v>245000</v>
      </c>
      <c r="O23" s="16" t="s">
        <v>95</v>
      </c>
      <c r="P23" s="16" t="s">
        <v>96</v>
      </c>
      <c r="Q23" s="31" t="s">
        <v>24</v>
      </c>
      <c r="R23" s="32" t="s">
        <v>38</v>
      </c>
      <c r="T23" s="48"/>
      <c r="U23" s="48"/>
    </row>
    <row r="24" spans="1:21" ht="16.5" x14ac:dyDescent="0.25">
      <c r="A24" s="32">
        <v>19</v>
      </c>
      <c r="B24" s="21" t="s">
        <v>105</v>
      </c>
      <c r="C24" s="21" t="s">
        <v>113</v>
      </c>
      <c r="D24" s="4" t="s">
        <v>60</v>
      </c>
      <c r="E24" s="22">
        <v>861694031740143</v>
      </c>
      <c r="F24" s="44"/>
      <c r="G24" s="4" t="s">
        <v>61</v>
      </c>
      <c r="H24" s="25"/>
      <c r="I24" s="24" t="s">
        <v>73</v>
      </c>
      <c r="J24" s="16" t="s">
        <v>106</v>
      </c>
      <c r="K24" s="16" t="s">
        <v>65</v>
      </c>
      <c r="L24" s="16"/>
      <c r="M24" s="16" t="s">
        <v>81</v>
      </c>
      <c r="N24" s="16"/>
      <c r="O24" s="16" t="s">
        <v>95</v>
      </c>
      <c r="P24" s="16" t="s">
        <v>96</v>
      </c>
      <c r="Q24" s="31" t="s">
        <v>26</v>
      </c>
      <c r="R24" s="32" t="s">
        <v>31</v>
      </c>
      <c r="T24" s="48"/>
      <c r="U24" s="48"/>
    </row>
    <row r="25" spans="1:21" ht="16.5" x14ac:dyDescent="0.25">
      <c r="A25" s="32">
        <v>20</v>
      </c>
      <c r="B25" s="21" t="s">
        <v>105</v>
      </c>
      <c r="C25" s="21" t="s">
        <v>113</v>
      </c>
      <c r="D25" s="4" t="s">
        <v>60</v>
      </c>
      <c r="E25" s="22">
        <v>861694030651382</v>
      </c>
      <c r="F25" s="44"/>
      <c r="G25" s="4" t="s">
        <v>61</v>
      </c>
      <c r="H25" s="26"/>
      <c r="I25" s="26"/>
      <c r="J25" s="26" t="s">
        <v>35</v>
      </c>
      <c r="K25" s="26" t="s">
        <v>107</v>
      </c>
      <c r="L25" s="16" t="s">
        <v>65</v>
      </c>
      <c r="M25" s="16" t="s">
        <v>50</v>
      </c>
      <c r="N25" s="26"/>
      <c r="O25" s="16" t="s">
        <v>95</v>
      </c>
      <c r="P25" s="16" t="s">
        <v>96</v>
      </c>
      <c r="Q25" s="31" t="s">
        <v>26</v>
      </c>
      <c r="R25" s="32" t="s">
        <v>31</v>
      </c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42</v>
      </c>
      <c r="U27" s="4">
        <f>COUNTIF($R$6:$R$55,"GSM")</f>
        <v>1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2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1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45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5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1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48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49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50</v>
      </c>
      <c r="U35" s="4">
        <f>COUNTIF($R$6:$R$55,"NCFW")</f>
        <v>10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20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TG007</vt:lpstr>
      <vt:lpstr>TG007X</vt:lpstr>
      <vt:lpstr>TG102</vt:lpstr>
      <vt:lpstr>TG102V</vt:lpstr>
      <vt:lpstr>TG102LE</vt:lpstr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2019-07-30T07:53:56Z</dcterms:modified>
</cp:coreProperties>
</file>