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3"/>
  </bookViews>
  <sheets>
    <sheet name="TG102V" sheetId="26" r:id="rId1"/>
    <sheet name="TG102SE" sheetId="25" r:id="rId2"/>
    <sheet name="TG102LE" sheetId="14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U36" i="26" l="1"/>
  <c r="U35" i="26"/>
  <c r="U34" i="26"/>
  <c r="U33" i="26"/>
  <c r="U32" i="26"/>
  <c r="U31" i="26"/>
  <c r="U30" i="26"/>
  <c r="U29" i="26"/>
  <c r="U28" i="26"/>
  <c r="U27" i="26"/>
  <c r="U26" i="26"/>
  <c r="U21" i="26"/>
  <c r="U20" i="26"/>
  <c r="U22" i="26" s="1"/>
  <c r="U37" i="26" l="1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V37" i="14" l="1"/>
  <c r="V22" i="14"/>
</calcChain>
</file>

<file path=xl/sharedStrings.xml><?xml version="1.0" encoding="utf-8"?>
<sst xmlns="http://schemas.openxmlformats.org/spreadsheetml/2006/main" count="362" uniqueCount="92">
  <si>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</si>
  <si>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</si>
  <si>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</si>
  <si>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</si>
  <si>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</si>
  <si>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</si>
  <si>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</si>
  <si>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</si>
  <si>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</si>
  <si>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</si>
  <si>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</si>
  <si>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</si>
  <si>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</si>
  <si>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</si>
  <si>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</si>
  <si>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</si>
  <si>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</si>
  <si>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</si>
  <si>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</si>
  <si>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</si>
  <si>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</si>
  <si>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</si>
  <si>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</si>
  <si>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</si>
  <si>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</si>
  <si>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</si>
  <si>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</si>
  <si>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</si>
  <si>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</si>
  <si>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</si>
  <si>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</si>
  <si>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</si>
  <si>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</si>
  <si>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</si>
  <si>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</si>
  <si>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</si>
  <si>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</si>
  <si>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</si>
  <si>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</si>
  <si>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</si>
  <si>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</si>
  <si>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</si>
  <si>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</si>
  <si>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</si>
  <si>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</si>
  <si>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</si>
  <si>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</si>
  <si>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</si>
  <si>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</si>
  <si>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</si>
  <si>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</si>
  <si>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</si>
  <si>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</si>
  <si>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H</t>
  </si>
  <si>
    <t>XỬ LÝ THIẾT BỊ BẢO HÀNH THÁNG 05 NĂM 2019</t>
  </si>
  <si>
    <t>TG102LE</t>
  </si>
  <si>
    <t>Còn BH</t>
  </si>
  <si>
    <t>Tùng</t>
  </si>
  <si>
    <t>TG102SE</t>
  </si>
  <si>
    <t>SE.3.00.---02.180711</t>
  </si>
  <si>
    <t>Kim Long</t>
  </si>
  <si>
    <t>Sim</t>
  </si>
  <si>
    <t>Lỗi GSM</t>
  </si>
  <si>
    <t>Thay Module GSM</t>
  </si>
  <si>
    <t>Lock: 125.212.203.114,15555</t>
  </si>
  <si>
    <t>125.212.203.114,15757</t>
  </si>
  <si>
    <t>LE.1.00.---04.181025</t>
  </si>
  <si>
    <t>ID tb mới: 868183033792586</t>
  </si>
  <si>
    <t>Thiết bị bắt sóng GSM kém</t>
  </si>
  <si>
    <t>Thay Module GSM, nâng cấp FW</t>
  </si>
  <si>
    <t>LE.1.00.---05.190404</t>
  </si>
  <si>
    <t>ID mới tb: 869696043525893</t>
  </si>
  <si>
    <t>BT</t>
  </si>
  <si>
    <t xml:space="preserve">     </t>
  </si>
  <si>
    <t>TG102V</t>
  </si>
  <si>
    <t>sim</t>
  </si>
  <si>
    <t>15/05/2019</t>
  </si>
  <si>
    <t>W.1.00.---01.180320</t>
  </si>
  <si>
    <t>125.212.203.114,14747</t>
  </si>
  <si>
    <t>W.1.00.---01.181101</t>
  </si>
  <si>
    <t>Câu sim</t>
  </si>
  <si>
    <t>Thể</t>
  </si>
  <si>
    <t>không nhận sim</t>
  </si>
  <si>
    <t>Thay mosfet,nâng cấp FW</t>
  </si>
  <si>
    <t>16/05/2019</t>
  </si>
  <si>
    <t>30/05/2019</t>
  </si>
  <si>
    <t>SE.2.03.---25.111215</t>
  </si>
  <si>
    <t>Lock: 125.212.203.114,14747</t>
  </si>
  <si>
    <t>GSM không  ổn định</t>
  </si>
  <si>
    <t>Lock: 125.212.203.114,15353</t>
  </si>
  <si>
    <t>Lỗi cấu hình (15353-&gt;15757)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</si>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</sst>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0" xfId="0" applyFont="1" applyBorder="1" applyAlignment="1"/>
    <xf numFmtId="1" fontId="13" fillId="3" borderId="1" xfId="0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0" xfId="0" applyFont="1"/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1" t="s">
        <v>54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42"/>
    </row>
    <row r="2" spans="1:21" ht="20.25" customHeight="1" x14ac:dyDescent="0.25">
      <c r="A2" s="72" t="s">
        <v>11</v>
      </c>
      <c r="B2" s="73"/>
      <c r="C2" s="73"/>
      <c r="D2" s="73"/>
      <c r="E2" s="74" t="s">
        <v>60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2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2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7" t="s">
        <v>15</v>
      </c>
      <c r="L4" s="67"/>
      <c r="M4" s="82" t="s">
        <v>8</v>
      </c>
      <c r="N4" s="83"/>
      <c r="O4" s="84" t="s">
        <v>9</v>
      </c>
      <c r="P4" s="84" t="s">
        <v>18</v>
      </c>
      <c r="Q4" s="67" t="s">
        <v>25</v>
      </c>
      <c r="R4" s="67" t="s">
        <v>20</v>
      </c>
      <c r="T4" s="67" t="s">
        <v>25</v>
      </c>
      <c r="U4" s="67" t="s">
        <v>20</v>
      </c>
    </row>
    <row r="5" spans="1:21" ht="45" customHeight="1" x14ac:dyDescent="0.25">
      <c r="A5" s="76"/>
      <c r="B5" s="65" t="s">
        <v>1</v>
      </c>
      <c r="C5" s="65" t="s">
        <v>2</v>
      </c>
      <c r="D5" s="64" t="s">
        <v>3</v>
      </c>
      <c r="E5" s="64" t="s">
        <v>12</v>
      </c>
      <c r="F5" s="64" t="s">
        <v>4</v>
      </c>
      <c r="G5" s="5" t="s">
        <v>5</v>
      </c>
      <c r="H5" s="5" t="s">
        <v>7</v>
      </c>
      <c r="I5" s="19" t="s">
        <v>19</v>
      </c>
      <c r="J5" s="81"/>
      <c r="K5" s="65" t="s">
        <v>16</v>
      </c>
      <c r="L5" s="65" t="s">
        <v>17</v>
      </c>
      <c r="M5" s="64" t="s">
        <v>13</v>
      </c>
      <c r="N5" s="65" t="s">
        <v>14</v>
      </c>
      <c r="O5" s="85"/>
      <c r="P5" s="85"/>
      <c r="Q5" s="67"/>
      <c r="R5" s="67"/>
      <c r="T5" s="67"/>
      <c r="U5" s="67"/>
    </row>
    <row r="6" spans="1:21" s="2" customFormat="1" ht="15.75" customHeight="1" x14ac:dyDescent="0.25">
      <c r="A6" s="31">
        <v>1</v>
      </c>
      <c r="B6" s="20" t="s">
        <v>76</v>
      </c>
      <c r="C6" s="20" t="s">
        <v>84</v>
      </c>
      <c r="D6" s="4" t="s">
        <v>74</v>
      </c>
      <c r="E6" s="66">
        <v>868926033994309</v>
      </c>
      <c r="F6" s="4" t="s">
        <v>75</v>
      </c>
      <c r="G6" s="4" t="s">
        <v>56</v>
      </c>
      <c r="H6" s="4"/>
      <c r="I6" s="23" t="s">
        <v>78</v>
      </c>
      <c r="J6" s="16" t="s">
        <v>82</v>
      </c>
      <c r="K6" s="16" t="s">
        <v>77</v>
      </c>
      <c r="L6" s="16" t="s">
        <v>79</v>
      </c>
      <c r="M6" s="16" t="s">
        <v>83</v>
      </c>
      <c r="N6" s="56" t="s">
        <v>80</v>
      </c>
      <c r="O6" s="16" t="s">
        <v>72</v>
      </c>
      <c r="P6" s="16" t="s">
        <v>81</v>
      </c>
      <c r="Q6" s="30" t="s">
        <v>24</v>
      </c>
      <c r="R6" s="31" t="s">
        <v>37</v>
      </c>
      <c r="T6" s="68" t="s">
        <v>24</v>
      </c>
      <c r="U6" s="31" t="s">
        <v>27</v>
      </c>
    </row>
    <row r="7" spans="1:21" s="2" customFormat="1" ht="15.75" customHeight="1" x14ac:dyDescent="0.25">
      <c r="A7" s="31">
        <v>2</v>
      </c>
      <c r="B7" s="20"/>
      <c r="C7" s="20"/>
      <c r="D7" s="4"/>
      <c r="E7" s="21"/>
      <c r="F7" s="4"/>
      <c r="G7" s="4"/>
      <c r="H7" s="21"/>
      <c r="I7" s="23"/>
      <c r="J7" s="16"/>
      <c r="K7" s="16"/>
      <c r="L7" s="16"/>
      <c r="M7" s="16"/>
      <c r="N7" s="56"/>
      <c r="O7" s="16"/>
      <c r="P7" s="16"/>
      <c r="Q7" s="27"/>
      <c r="R7" s="4"/>
      <c r="T7" s="69"/>
      <c r="U7" s="31" t="s">
        <v>43</v>
      </c>
    </row>
    <row r="8" spans="1:21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16"/>
      <c r="I8" s="23"/>
      <c r="J8" s="16"/>
      <c r="K8" s="16"/>
      <c r="L8" s="16"/>
      <c r="M8" s="16"/>
      <c r="N8" s="56"/>
      <c r="O8" s="16"/>
      <c r="P8" s="16"/>
      <c r="Q8" s="30"/>
      <c r="R8" s="31"/>
      <c r="T8" s="69"/>
      <c r="U8" s="31" t="s">
        <v>28</v>
      </c>
    </row>
    <row r="9" spans="1:21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17"/>
      <c r="I9" s="23"/>
      <c r="J9" s="16"/>
      <c r="K9" s="16"/>
      <c r="L9" s="16"/>
      <c r="M9" s="16"/>
      <c r="N9" s="57"/>
      <c r="O9" s="16"/>
      <c r="P9" s="16"/>
      <c r="Q9" s="30"/>
      <c r="R9" s="31"/>
      <c r="T9" s="69"/>
      <c r="U9" s="31" t="s">
        <v>38</v>
      </c>
    </row>
    <row r="10" spans="1:21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4"/>
      <c r="I10" s="16"/>
      <c r="J10" s="16"/>
      <c r="K10" s="44"/>
      <c r="L10" s="16"/>
      <c r="M10" s="16"/>
      <c r="N10" s="16"/>
      <c r="O10" s="16"/>
      <c r="P10" s="16"/>
      <c r="Q10" s="27"/>
      <c r="R10" s="4"/>
      <c r="T10" s="69"/>
      <c r="U10" s="31" t="s">
        <v>44</v>
      </c>
    </row>
    <row r="11" spans="1:21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7"/>
      <c r="I11" s="16"/>
      <c r="J11" s="16"/>
      <c r="K11" s="16"/>
      <c r="L11" s="44"/>
      <c r="M11" s="16"/>
      <c r="N11" s="16"/>
      <c r="O11" s="16"/>
      <c r="P11" s="16"/>
      <c r="Q11" s="27"/>
      <c r="R11" s="31"/>
      <c r="T11" s="70"/>
      <c r="U11" s="31" t="s">
        <v>37</v>
      </c>
    </row>
    <row r="12" spans="1:21" s="18" customFormat="1" ht="15.75" customHeight="1" x14ac:dyDescent="0.25">
      <c r="A12" s="31">
        <v>7</v>
      </c>
      <c r="B12" s="20"/>
      <c r="C12" s="20"/>
      <c r="D12" s="4"/>
      <c r="E12" s="21"/>
      <c r="F12" s="4"/>
      <c r="G12" s="4"/>
      <c r="H12" s="16"/>
      <c r="I12" s="23"/>
      <c r="J12" s="16"/>
      <c r="K12" s="16"/>
      <c r="L12" s="16"/>
      <c r="M12" s="16"/>
      <c r="N12" s="26"/>
      <c r="O12" s="16"/>
      <c r="P12" s="16"/>
      <c r="Q12" s="30"/>
      <c r="R12" s="31"/>
      <c r="T12" s="68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20"/>
      <c r="C13" s="20"/>
      <c r="D13" s="4"/>
      <c r="E13" s="21"/>
      <c r="F13" s="4"/>
      <c r="G13" s="4"/>
      <c r="H13" s="17"/>
      <c r="I13" s="23"/>
      <c r="J13" s="16"/>
      <c r="K13" s="16"/>
      <c r="L13" s="16"/>
      <c r="M13" s="16"/>
      <c r="N13" s="26"/>
      <c r="O13" s="16"/>
      <c r="P13" s="16"/>
      <c r="Q13" s="30"/>
      <c r="R13" s="31"/>
      <c r="T13" s="69"/>
      <c r="U13" s="31" t="s">
        <v>47</v>
      </c>
    </row>
    <row r="14" spans="1:21" s="2" customFormat="1" ht="15.75" customHeight="1" x14ac:dyDescent="0.25">
      <c r="A14" s="31">
        <v>9</v>
      </c>
      <c r="B14" s="20"/>
      <c r="C14" s="20"/>
      <c r="D14" s="4"/>
      <c r="E14" s="21"/>
      <c r="F14" s="4"/>
      <c r="G14" s="4"/>
      <c r="H14" s="16"/>
      <c r="I14" s="23"/>
      <c r="J14" s="16"/>
      <c r="K14" s="23"/>
      <c r="L14" s="16"/>
      <c r="M14" s="16"/>
      <c r="N14" s="16"/>
      <c r="O14" s="16"/>
      <c r="P14" s="16"/>
      <c r="Q14" s="30"/>
      <c r="R14" s="31"/>
      <c r="T14" s="69"/>
      <c r="U14" s="31" t="s">
        <v>46</v>
      </c>
    </row>
    <row r="15" spans="1:21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T15" s="69"/>
      <c r="U15" s="31" t="s">
        <v>31</v>
      </c>
    </row>
    <row r="16" spans="1:21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T16" s="70"/>
      <c r="U16" s="31" t="s">
        <v>32</v>
      </c>
    </row>
    <row r="17" spans="1:21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T17" s="44"/>
      <c r="U17" s="44"/>
    </row>
    <row r="18" spans="1:21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T18" s="45"/>
      <c r="U18" s="45"/>
    </row>
    <row r="19" spans="1:21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T19" s="43" t="s">
        <v>40</v>
      </c>
      <c r="U19" s="4" t="s">
        <v>21</v>
      </c>
    </row>
    <row r="20" spans="1:21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T20" s="4" t="s">
        <v>23</v>
      </c>
      <c r="U20" s="4">
        <f>COUNTIF($Q$6:$Q$55,"PM")</f>
        <v>0</v>
      </c>
    </row>
    <row r="21" spans="1:21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T21" s="4" t="s">
        <v>22</v>
      </c>
      <c r="U21" s="4">
        <f>COUNTIF($Q$6:$Q$56,"PC")</f>
        <v>1</v>
      </c>
    </row>
    <row r="22" spans="1:21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T22" s="43" t="s">
        <v>41</v>
      </c>
      <c r="U22" s="4">
        <f>SUM(U20:U21)</f>
        <v>1</v>
      </c>
    </row>
    <row r="23" spans="1:21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T23" s="45"/>
      <c r="U23" s="45"/>
    </row>
    <row r="24" spans="1:21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T24" s="45"/>
      <c r="U24" s="45"/>
    </row>
    <row r="25" spans="1:21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T25" s="43" t="s">
        <v>20</v>
      </c>
      <c r="U25" s="4" t="s">
        <v>21</v>
      </c>
    </row>
    <row r="26" spans="1:21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T27" s="31" t="s">
        <v>42</v>
      </c>
      <c r="U27" s="4">
        <f>COUNTIF($R$6:$R$55,"GSM")</f>
        <v>0</v>
      </c>
    </row>
    <row r="28" spans="1:21" ht="16.5" x14ac:dyDescent="0.25">
      <c r="A28" s="31">
        <v>23</v>
      </c>
      <c r="B28" s="34"/>
      <c r="C28" s="34"/>
      <c r="D28" s="4"/>
      <c r="E28" s="21"/>
      <c r="F28" s="4"/>
      <c r="G28" s="4"/>
      <c r="H28" s="16"/>
      <c r="I28" s="17"/>
      <c r="J28" s="35"/>
      <c r="K28" s="16"/>
      <c r="L28" s="16"/>
      <c r="M28" s="35"/>
      <c r="N28" s="35"/>
      <c r="O28" s="35"/>
      <c r="P28" s="35"/>
      <c r="Q28" s="27"/>
      <c r="R28" s="32"/>
      <c r="T28" s="31" t="s">
        <v>34</v>
      </c>
      <c r="U28" s="4">
        <f>COUNTIF($R$6:$R$55,"GPS")</f>
        <v>0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T29" s="31" t="s">
        <v>39</v>
      </c>
      <c r="U29" s="4">
        <f>COUNTIF($R$6:$R$55,"NG")</f>
        <v>0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T31" s="31" t="s">
        <v>29</v>
      </c>
      <c r="U31" s="4">
        <f>COUNTIF($R$6:$R$55,"LK")</f>
        <v>1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T32" s="31" t="s">
        <v>35</v>
      </c>
      <c r="U32" s="4">
        <f>COUNTIF($R$6:$R$55,"MCH")</f>
        <v>0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0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3" t="s">
        <v>41</v>
      </c>
      <c r="U37" s="4">
        <f>SUM(U26:U36)</f>
        <v>1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D1" zoomScale="55" zoomScaleNormal="55" workbookViewId="0">
      <selection activeCell="B6" sqref="B6:R8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7.140625" style="62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1" t="s">
        <v>54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60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x14ac:dyDescent="0.25">
      <c r="A3" s="37"/>
      <c r="B3" s="38"/>
      <c r="C3" s="38"/>
      <c r="D3" s="38"/>
      <c r="E3" s="59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67" t="s">
        <v>6</v>
      </c>
      <c r="K4" s="67" t="s">
        <v>15</v>
      </c>
      <c r="L4" s="67"/>
      <c r="M4" s="67" t="s">
        <v>8</v>
      </c>
      <c r="N4" s="67"/>
      <c r="O4" s="88" t="s">
        <v>9</v>
      </c>
      <c r="P4" s="88" t="s">
        <v>18</v>
      </c>
      <c r="Q4" s="67" t="s">
        <v>25</v>
      </c>
      <c r="R4" s="67" t="s">
        <v>20</v>
      </c>
      <c r="U4" s="67" t="s">
        <v>25</v>
      </c>
      <c r="V4" s="67" t="s">
        <v>20</v>
      </c>
    </row>
    <row r="5" spans="1:22" ht="45" customHeight="1" x14ac:dyDescent="0.25">
      <c r="A5" s="86"/>
      <c r="B5" s="55" t="s">
        <v>1</v>
      </c>
      <c r="C5" s="55" t="s">
        <v>2</v>
      </c>
      <c r="D5" s="54" t="s">
        <v>3</v>
      </c>
      <c r="E5" s="63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67"/>
      <c r="K5" s="55" t="s">
        <v>16</v>
      </c>
      <c r="L5" s="55" t="s">
        <v>17</v>
      </c>
      <c r="M5" s="54" t="s">
        <v>13</v>
      </c>
      <c r="N5" s="55" t="s">
        <v>14</v>
      </c>
      <c r="O5" s="88"/>
      <c r="P5" s="88"/>
      <c r="Q5" s="67"/>
      <c r="R5" s="67"/>
      <c r="U5" s="67"/>
      <c r="V5" s="67"/>
    </row>
    <row r="6" spans="1:22" s="2" customFormat="1" ht="15.75" customHeight="1" x14ac:dyDescent="0.25">
      <c r="A6" s="31">
        <v>1</v>
      </c>
      <c r="B6" s="20">
        <v>43682</v>
      </c>
      <c r="C6" s="20">
        <v>43713</v>
      </c>
      <c r="D6" s="4" t="s">
        <v>58</v>
      </c>
      <c r="E6" s="58">
        <v>864811037279218</v>
      </c>
      <c r="F6" s="4"/>
      <c r="G6" s="4" t="s">
        <v>53</v>
      </c>
      <c r="H6" s="21" t="s">
        <v>71</v>
      </c>
      <c r="I6" s="23" t="s">
        <v>64</v>
      </c>
      <c r="J6" s="16" t="s">
        <v>62</v>
      </c>
      <c r="K6" s="16" t="s">
        <v>59</v>
      </c>
      <c r="L6" s="16"/>
      <c r="M6" s="16" t="s">
        <v>63</v>
      </c>
      <c r="N6" s="26">
        <v>220000</v>
      </c>
      <c r="O6" s="16" t="s">
        <v>72</v>
      </c>
      <c r="P6" s="16" t="s">
        <v>57</v>
      </c>
      <c r="Q6" s="30" t="s">
        <v>24</v>
      </c>
      <c r="R6" s="31" t="s">
        <v>43</v>
      </c>
      <c r="U6" s="68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 t="s">
        <v>85</v>
      </c>
      <c r="C7" s="20">
        <v>43530</v>
      </c>
      <c r="D7" s="4" t="s">
        <v>58</v>
      </c>
      <c r="E7" s="58">
        <v>862631039258545</v>
      </c>
      <c r="F7" s="4" t="s">
        <v>61</v>
      </c>
      <c r="G7" s="4" t="s">
        <v>53</v>
      </c>
      <c r="H7" s="21"/>
      <c r="I7" s="23" t="s">
        <v>89</v>
      </c>
      <c r="J7" s="16" t="s">
        <v>90</v>
      </c>
      <c r="K7" s="16" t="s">
        <v>59</v>
      </c>
      <c r="L7" s="16"/>
      <c r="M7" s="16" t="s">
        <v>91</v>
      </c>
      <c r="N7" s="16"/>
      <c r="O7" s="16" t="s">
        <v>72</v>
      </c>
      <c r="P7" s="16" t="s">
        <v>57</v>
      </c>
      <c r="Q7" s="27" t="s">
        <v>26</v>
      </c>
      <c r="R7" s="4" t="s">
        <v>30</v>
      </c>
      <c r="U7" s="69"/>
      <c r="V7" s="31" t="s">
        <v>43</v>
      </c>
    </row>
    <row r="8" spans="1:22" s="2" customFormat="1" ht="15.75" customHeight="1" x14ac:dyDescent="0.25">
      <c r="A8" s="31">
        <v>3</v>
      </c>
      <c r="B8" s="20" t="s">
        <v>85</v>
      </c>
      <c r="C8" s="20">
        <v>43530</v>
      </c>
      <c r="D8" s="4" t="s">
        <v>58</v>
      </c>
      <c r="E8" s="58">
        <v>866104026966021</v>
      </c>
      <c r="F8" s="4" t="s">
        <v>61</v>
      </c>
      <c r="G8" s="4" t="s">
        <v>53</v>
      </c>
      <c r="H8" s="21"/>
      <c r="I8" s="23" t="s">
        <v>87</v>
      </c>
      <c r="J8" s="16" t="s">
        <v>88</v>
      </c>
      <c r="K8" s="16" t="s">
        <v>86</v>
      </c>
      <c r="L8" s="16" t="s">
        <v>59</v>
      </c>
      <c r="M8" s="16" t="s">
        <v>50</v>
      </c>
      <c r="N8" s="16"/>
      <c r="O8" s="16" t="s">
        <v>72</v>
      </c>
      <c r="P8" s="16" t="s">
        <v>57</v>
      </c>
      <c r="Q8" s="27" t="s">
        <v>26</v>
      </c>
      <c r="R8" s="4" t="s">
        <v>31</v>
      </c>
      <c r="U8" s="69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58"/>
      <c r="F9" s="4"/>
      <c r="G9" s="4"/>
      <c r="H9" s="24"/>
      <c r="I9" s="23"/>
      <c r="J9" s="16"/>
      <c r="K9" s="16"/>
      <c r="L9" s="16"/>
      <c r="M9" s="16"/>
      <c r="N9" s="16"/>
      <c r="O9" s="16"/>
      <c r="P9" s="16"/>
      <c r="Q9" s="30"/>
      <c r="R9" s="31"/>
      <c r="U9" s="69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58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32"/>
      <c r="U10" s="69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58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32"/>
      <c r="U11" s="70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6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1"/>
      <c r="U12" s="68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60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32"/>
      <c r="U13" s="69"/>
      <c r="V13" s="31" t="s">
        <v>47</v>
      </c>
    </row>
    <row r="14" spans="1:22" s="53" customFormat="1" ht="15.75" customHeight="1" x14ac:dyDescent="0.25">
      <c r="A14" s="49">
        <v>9</v>
      </c>
      <c r="B14" s="50"/>
      <c r="C14" s="50"/>
      <c r="D14" s="48"/>
      <c r="E14" s="60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1"/>
      <c r="R14" s="52"/>
      <c r="U14" s="69"/>
      <c r="V14" s="49" t="s">
        <v>46</v>
      </c>
    </row>
    <row r="15" spans="1:22" x14ac:dyDescent="0.25">
      <c r="A15" s="31">
        <v>10</v>
      </c>
      <c r="B15" s="20"/>
      <c r="C15" s="20"/>
      <c r="D15" s="16"/>
      <c r="E15" s="60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U15" s="69"/>
      <c r="V15" s="31" t="s">
        <v>31</v>
      </c>
    </row>
    <row r="16" spans="1:22" x14ac:dyDescent="0.25">
      <c r="A16" s="31">
        <v>11</v>
      </c>
      <c r="B16" s="20"/>
      <c r="C16" s="20"/>
      <c r="D16" s="16"/>
      <c r="E16" s="6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U16" s="70"/>
      <c r="V16" s="31" t="s">
        <v>32</v>
      </c>
    </row>
    <row r="17" spans="1:22" x14ac:dyDescent="0.25">
      <c r="A17" s="31">
        <v>12</v>
      </c>
      <c r="B17" s="20"/>
      <c r="C17" s="20"/>
      <c r="D17" s="16"/>
      <c r="E17" s="6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U17" s="44"/>
      <c r="V17" s="44"/>
    </row>
    <row r="18" spans="1:22" x14ac:dyDescent="0.25">
      <c r="A18" s="31">
        <v>13</v>
      </c>
      <c r="B18" s="20"/>
      <c r="C18" s="20"/>
      <c r="D18" s="16"/>
      <c r="E18" s="6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U18" s="45"/>
      <c r="V18" s="45"/>
    </row>
    <row r="19" spans="1:22" x14ac:dyDescent="0.25">
      <c r="A19" s="31">
        <v>14</v>
      </c>
      <c r="B19" s="34"/>
      <c r="C19" s="16"/>
      <c r="D19" s="4"/>
      <c r="E19" s="58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U19" s="43" t="s">
        <v>40</v>
      </c>
      <c r="V19" s="4" t="s">
        <v>21</v>
      </c>
    </row>
    <row r="20" spans="1:22" x14ac:dyDescent="0.25">
      <c r="A20" s="31">
        <v>15</v>
      </c>
      <c r="B20" s="34"/>
      <c r="C20" s="16"/>
      <c r="D20" s="4"/>
      <c r="E20" s="58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U20" s="4" t="s">
        <v>23</v>
      </c>
      <c r="V20" s="4">
        <f>COUNTIF($Q$6:$Q$55,"PM")</f>
        <v>2</v>
      </c>
    </row>
    <row r="21" spans="1:22" x14ac:dyDescent="0.25">
      <c r="A21" s="31">
        <v>16</v>
      </c>
      <c r="B21" s="34"/>
      <c r="C21" s="16"/>
      <c r="D21" s="4"/>
      <c r="E21" s="58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U21" s="4" t="s">
        <v>22</v>
      </c>
      <c r="V21" s="4">
        <f>COUNTIF($Q$6:$Q$56,"PC")</f>
        <v>1</v>
      </c>
    </row>
    <row r="22" spans="1:22" x14ac:dyDescent="0.25">
      <c r="A22" s="31">
        <v>17</v>
      </c>
      <c r="B22" s="34"/>
      <c r="C22" s="16"/>
      <c r="D22" s="4"/>
      <c r="E22" s="5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U22" s="43" t="s">
        <v>41</v>
      </c>
      <c r="V22" s="4">
        <f>SUM(V20:V21)</f>
        <v>3</v>
      </c>
    </row>
    <row r="23" spans="1:22" x14ac:dyDescent="0.25">
      <c r="A23" s="31">
        <v>18</v>
      </c>
      <c r="B23" s="34"/>
      <c r="C23" s="16"/>
      <c r="D23" s="4"/>
      <c r="E23" s="5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U23" s="45"/>
      <c r="V23" s="45"/>
    </row>
    <row r="24" spans="1:22" x14ac:dyDescent="0.25">
      <c r="A24" s="31">
        <v>19</v>
      </c>
      <c r="B24" s="34"/>
      <c r="C24" s="16"/>
      <c r="D24" s="4"/>
      <c r="E24" s="5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U24" s="45"/>
      <c r="V24" s="45"/>
    </row>
    <row r="25" spans="1:22" x14ac:dyDescent="0.25">
      <c r="A25" s="31">
        <v>20</v>
      </c>
      <c r="B25" s="34"/>
      <c r="C25" s="16"/>
      <c r="D25" s="4"/>
      <c r="E25" s="5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U25" s="43" t="s">
        <v>20</v>
      </c>
      <c r="V25" s="4" t="s">
        <v>21</v>
      </c>
    </row>
    <row r="26" spans="1:22" x14ac:dyDescent="0.25">
      <c r="A26" s="31">
        <v>21</v>
      </c>
      <c r="B26" s="34"/>
      <c r="C26" s="16"/>
      <c r="D26" s="4"/>
      <c r="E26" s="58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U26" s="31" t="s">
        <v>33</v>
      </c>
      <c r="V26" s="4">
        <f>COUNTIF($R$6:$R$55,"MCU")</f>
        <v>0</v>
      </c>
    </row>
    <row r="27" spans="1:22" x14ac:dyDescent="0.25">
      <c r="A27" s="31">
        <v>22</v>
      </c>
      <c r="B27" s="34"/>
      <c r="C27" s="16"/>
      <c r="D27" s="4"/>
      <c r="E27" s="5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U27" s="31" t="s">
        <v>42</v>
      </c>
      <c r="V27" s="4">
        <f>COUNTIF($R$6:$R$55,"GSM")</f>
        <v>1</v>
      </c>
    </row>
    <row r="28" spans="1:22" x14ac:dyDescent="0.25">
      <c r="A28" s="31">
        <v>23</v>
      </c>
      <c r="B28" s="20"/>
      <c r="C28" s="20"/>
      <c r="D28" s="4"/>
      <c r="E28" s="58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32"/>
      <c r="U28" s="31" t="s">
        <v>34</v>
      </c>
      <c r="V28" s="4">
        <f>COUNTIF($R$6:$R$55,"GPS")</f>
        <v>0</v>
      </c>
    </row>
    <row r="29" spans="1:22" x14ac:dyDescent="0.25">
      <c r="A29" s="31">
        <v>24</v>
      </c>
      <c r="B29" s="20"/>
      <c r="C29" s="20"/>
      <c r="D29" s="4"/>
      <c r="E29" s="58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U29" s="31" t="s">
        <v>39</v>
      </c>
      <c r="V29" s="4">
        <f>COUNTIF($R$6:$R$55,"NG")</f>
        <v>0</v>
      </c>
    </row>
    <row r="30" spans="1:22" x14ac:dyDescent="0.25">
      <c r="A30" s="31">
        <v>25</v>
      </c>
      <c r="B30" s="20"/>
      <c r="C30" s="20"/>
      <c r="D30" s="4"/>
      <c r="E30" s="58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U30" s="31" t="s">
        <v>45</v>
      </c>
      <c r="V30" s="4">
        <f>COUNTIF($R$6:$R$56,"ACC")</f>
        <v>0</v>
      </c>
    </row>
    <row r="31" spans="1:22" x14ac:dyDescent="0.25">
      <c r="A31" s="31">
        <v>26</v>
      </c>
      <c r="B31" s="20"/>
      <c r="C31" s="20"/>
      <c r="D31" s="4"/>
      <c r="E31" s="58"/>
      <c r="F31" s="4"/>
      <c r="G31" s="4"/>
      <c r="H31" s="16"/>
      <c r="I31" s="16"/>
      <c r="J31" s="16" t="s">
        <v>73</v>
      </c>
      <c r="K31" s="16"/>
      <c r="L31" s="16"/>
      <c r="M31" s="16"/>
      <c r="N31" s="16"/>
      <c r="O31" s="16"/>
      <c r="P31" s="16"/>
      <c r="Q31" s="30"/>
      <c r="R31" s="32"/>
      <c r="U31" s="31" t="s">
        <v>29</v>
      </c>
      <c r="V31" s="4">
        <f>COUNTIF($R$6:$R$55,"LK")</f>
        <v>0</v>
      </c>
    </row>
    <row r="32" spans="1:22" x14ac:dyDescent="0.25">
      <c r="A32" s="31">
        <v>27</v>
      </c>
      <c r="B32" s="20"/>
      <c r="C32" s="20"/>
      <c r="D32" s="4"/>
      <c r="E32" s="58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U32" s="31" t="s">
        <v>35</v>
      </c>
      <c r="V32" s="4">
        <f>COUNTIF($R$6:$R$55,"MCH")</f>
        <v>1</v>
      </c>
    </row>
    <row r="33" spans="1:22" x14ac:dyDescent="0.25">
      <c r="A33" s="31">
        <v>28</v>
      </c>
      <c r="B33" s="20"/>
      <c r="C33" s="20"/>
      <c r="D33" s="4"/>
      <c r="E33" s="58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U33" s="31" t="s">
        <v>48</v>
      </c>
      <c r="V33" s="4">
        <f>COUNTIF($R$6:$R$55,"SF")</f>
        <v>0</v>
      </c>
    </row>
    <row r="34" spans="1:22" x14ac:dyDescent="0.25">
      <c r="A34" s="31">
        <v>29</v>
      </c>
      <c r="B34" s="20"/>
      <c r="C34" s="20"/>
      <c r="D34" s="4"/>
      <c r="E34" s="58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U34" s="31" t="s">
        <v>49</v>
      </c>
      <c r="V34" s="4">
        <f>COUNTIF($R$6:$R$55,"RTB")</f>
        <v>0</v>
      </c>
    </row>
    <row r="35" spans="1:22" x14ac:dyDescent="0.25">
      <c r="A35" s="31">
        <v>30</v>
      </c>
      <c r="B35" s="20"/>
      <c r="C35" s="20"/>
      <c r="D35" s="4"/>
      <c r="E35" s="58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U35" s="31" t="s">
        <v>50</v>
      </c>
      <c r="V35" s="4">
        <f>COUNTIF($R$6:$R$55,"NCFW")</f>
        <v>1</v>
      </c>
    </row>
    <row r="36" spans="1:22" x14ac:dyDescent="0.25">
      <c r="A36" s="31">
        <v>31</v>
      </c>
      <c r="B36" s="20"/>
      <c r="C36" s="20"/>
      <c r="D36" s="4"/>
      <c r="E36" s="58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U36" s="31" t="s">
        <v>36</v>
      </c>
      <c r="V36" s="4">
        <f>COUNTIF($R$6:$R$55,"KL")</f>
        <v>0</v>
      </c>
    </row>
    <row r="37" spans="1:22" x14ac:dyDescent="0.25">
      <c r="A37" s="31">
        <v>32</v>
      </c>
      <c r="B37" s="20"/>
      <c r="C37" s="20"/>
      <c r="D37" s="4"/>
      <c r="E37" s="58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U37" s="43" t="s">
        <v>41</v>
      </c>
      <c r="V37" s="4">
        <f>SUM(V26:V36)</f>
        <v>3</v>
      </c>
    </row>
    <row r="38" spans="1:22" x14ac:dyDescent="0.25">
      <c r="A38" s="31">
        <v>33</v>
      </c>
      <c r="B38" s="20"/>
      <c r="C38" s="20"/>
      <c r="D38" s="4"/>
      <c r="E38" s="58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2" x14ac:dyDescent="0.25">
      <c r="A39" s="31">
        <v>34</v>
      </c>
      <c r="B39" s="20"/>
      <c r="C39" s="20"/>
      <c r="D39" s="4"/>
      <c r="E39" s="58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2" x14ac:dyDescent="0.25">
      <c r="A40" s="31">
        <v>35</v>
      </c>
      <c r="B40" s="20"/>
      <c r="C40" s="20"/>
      <c r="D40" s="4"/>
      <c r="E40" s="58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2" x14ac:dyDescent="0.25">
      <c r="A41" s="31">
        <v>36</v>
      </c>
      <c r="B41" s="20"/>
      <c r="C41" s="20"/>
      <c r="D41" s="4"/>
      <c r="E41" s="58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2" x14ac:dyDescent="0.25">
      <c r="A42" s="31">
        <v>37</v>
      </c>
      <c r="B42" s="20"/>
      <c r="C42" s="20"/>
      <c r="D42" s="4"/>
      <c r="E42" s="58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2" x14ac:dyDescent="0.25">
      <c r="A43" s="31">
        <v>38</v>
      </c>
      <c r="B43" s="20"/>
      <c r="C43" s="20"/>
      <c r="D43" s="4"/>
      <c r="E43" s="58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2" x14ac:dyDescent="0.25">
      <c r="A44" s="31">
        <v>39</v>
      </c>
      <c r="B44" s="20"/>
      <c r="C44" s="20"/>
      <c r="D44" s="4"/>
      <c r="E44" s="58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0"/>
      <c r="R44" s="32"/>
    </row>
    <row r="45" spans="1:22" x14ac:dyDescent="0.25">
      <c r="A45" s="31">
        <v>40</v>
      </c>
      <c r="B45" s="20"/>
      <c r="C45" s="20"/>
      <c r="D45" s="4"/>
      <c r="E45" s="58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2" x14ac:dyDescent="0.25">
      <c r="A46" s="31">
        <v>41</v>
      </c>
      <c r="B46" s="20"/>
      <c r="C46" s="20"/>
      <c r="D46" s="4"/>
      <c r="E46" s="58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2" x14ac:dyDescent="0.25">
      <c r="A47" s="31">
        <v>42</v>
      </c>
      <c r="B47" s="20"/>
      <c r="C47" s="20"/>
      <c r="D47" s="4"/>
      <c r="E47" s="58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2" x14ac:dyDescent="0.25">
      <c r="A48" s="31">
        <v>43</v>
      </c>
      <c r="B48" s="20"/>
      <c r="C48" s="20"/>
      <c r="D48" s="4"/>
      <c r="E48" s="58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x14ac:dyDescent="0.25">
      <c r="A49" s="31">
        <v>44</v>
      </c>
      <c r="B49" s="20"/>
      <c r="C49" s="20"/>
      <c r="D49" s="4"/>
      <c r="E49" s="58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x14ac:dyDescent="0.25">
      <c r="A50" s="31">
        <v>45</v>
      </c>
      <c r="B50" s="20"/>
      <c r="C50" s="20"/>
      <c r="D50" s="4"/>
      <c r="E50" s="58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x14ac:dyDescent="0.25">
      <c r="A51" s="31">
        <v>46</v>
      </c>
      <c r="B51" s="20"/>
      <c r="C51" s="20"/>
      <c r="D51" s="4"/>
      <c r="E51" s="58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x14ac:dyDescent="0.25">
      <c r="A52" s="31">
        <v>47</v>
      </c>
      <c r="B52" s="20"/>
      <c r="C52" s="20"/>
      <c r="D52" s="4"/>
      <c r="E52" s="58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x14ac:dyDescent="0.25">
      <c r="A53" s="31">
        <v>48</v>
      </c>
      <c r="B53" s="20"/>
      <c r="C53" s="20"/>
      <c r="D53" s="4"/>
      <c r="E53" s="58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x14ac:dyDescent="0.25">
      <c r="A54" s="31">
        <v>49</v>
      </c>
      <c r="B54" s="20"/>
      <c r="C54" s="20"/>
      <c r="D54" s="4"/>
      <c r="E54" s="58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x14ac:dyDescent="0.25">
      <c r="A55" s="31">
        <v>50</v>
      </c>
      <c r="B55" s="22"/>
      <c r="C55" s="22"/>
      <c r="D55" s="22"/>
      <c r="E55" s="61"/>
      <c r="F55" s="22"/>
      <c r="G55" s="22"/>
      <c r="H55" s="22"/>
      <c r="I55" s="22"/>
      <c r="J55" s="22"/>
      <c r="K55" s="22"/>
      <c r="L55" s="29"/>
      <c r="M55" s="22"/>
      <c r="N55" s="22"/>
      <c r="O55" s="22"/>
      <c r="P55" s="22"/>
      <c r="Q55" s="22"/>
      <c r="R55" s="32"/>
    </row>
    <row r="57" spans="1:18" x14ac:dyDescent="0.25">
      <c r="N57" s="28"/>
      <c r="O57" s="28"/>
    </row>
    <row r="58" spans="1:18" x14ac:dyDescent="0.25">
      <c r="N58" s="28"/>
      <c r="O58" s="28"/>
    </row>
    <row r="59" spans="1:18" x14ac:dyDescent="0.25">
      <c r="N59" s="28"/>
      <c r="O59" s="28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C3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1" t="s">
        <v>54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60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67" t="s">
        <v>6</v>
      </c>
      <c r="K4" s="67" t="s">
        <v>15</v>
      </c>
      <c r="L4" s="67"/>
      <c r="M4" s="67" t="s">
        <v>8</v>
      </c>
      <c r="N4" s="67"/>
      <c r="O4" s="88" t="s">
        <v>9</v>
      </c>
      <c r="P4" s="88" t="s">
        <v>18</v>
      </c>
      <c r="Q4" s="67" t="s">
        <v>25</v>
      </c>
      <c r="R4" s="67" t="s">
        <v>20</v>
      </c>
      <c r="U4" s="67" t="s">
        <v>25</v>
      </c>
      <c r="V4" s="67" t="s">
        <v>20</v>
      </c>
    </row>
    <row r="5" spans="1:22" ht="45" customHeight="1" x14ac:dyDescent="0.25">
      <c r="A5" s="86"/>
      <c r="B5" s="1" t="s">
        <v>1</v>
      </c>
      <c r="C5" s="1" t="s">
        <v>2</v>
      </c>
      <c r="D5" s="36" t="s">
        <v>3</v>
      </c>
      <c r="E5" s="36" t="s">
        <v>52</v>
      </c>
      <c r="F5" s="36" t="s">
        <v>4</v>
      </c>
      <c r="G5" s="5" t="s">
        <v>5</v>
      </c>
      <c r="H5" s="5" t="s">
        <v>7</v>
      </c>
      <c r="I5" s="19" t="s">
        <v>19</v>
      </c>
      <c r="J5" s="67"/>
      <c r="K5" s="1" t="s">
        <v>16</v>
      </c>
      <c r="L5" s="1" t="s">
        <v>17</v>
      </c>
      <c r="M5" s="36" t="s">
        <v>13</v>
      </c>
      <c r="N5" s="1" t="s">
        <v>14</v>
      </c>
      <c r="O5" s="88"/>
      <c r="P5" s="88"/>
      <c r="Q5" s="67"/>
      <c r="R5" s="67"/>
      <c r="U5" s="67"/>
      <c r="V5" s="67"/>
    </row>
    <row r="6" spans="1:22" s="2" customFormat="1" ht="15.75" customHeight="1" x14ac:dyDescent="0.25">
      <c r="A6" s="31">
        <v>1</v>
      </c>
      <c r="B6" s="20">
        <v>43682</v>
      </c>
      <c r="C6" s="20">
        <v>43713</v>
      </c>
      <c r="D6" s="4" t="s">
        <v>55</v>
      </c>
      <c r="E6" s="58">
        <v>868183033787123</v>
      </c>
      <c r="F6" s="4" t="s">
        <v>61</v>
      </c>
      <c r="G6" s="4" t="s">
        <v>56</v>
      </c>
      <c r="H6" s="21" t="s">
        <v>67</v>
      </c>
      <c r="I6" s="16" t="s">
        <v>65</v>
      </c>
      <c r="J6" s="16" t="s">
        <v>68</v>
      </c>
      <c r="K6" s="16" t="s">
        <v>66</v>
      </c>
      <c r="L6" s="16" t="s">
        <v>70</v>
      </c>
      <c r="M6" s="16" t="s">
        <v>69</v>
      </c>
      <c r="N6" s="16"/>
      <c r="O6" s="16" t="s">
        <v>72</v>
      </c>
      <c r="P6" s="16" t="s">
        <v>57</v>
      </c>
      <c r="Q6" s="27" t="s">
        <v>24</v>
      </c>
      <c r="R6" s="4" t="s">
        <v>43</v>
      </c>
      <c r="S6" s="44"/>
      <c r="T6" s="44"/>
      <c r="U6" s="68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/>
      <c r="C7" s="20"/>
      <c r="D7" s="4"/>
      <c r="E7" s="58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7"/>
      <c r="R7" s="4"/>
      <c r="S7" s="44"/>
      <c r="T7" s="44"/>
      <c r="U7" s="69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4"/>
      <c r="T8" s="44"/>
      <c r="U8" s="69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4"/>
      <c r="T9" s="44"/>
      <c r="U9" s="69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4"/>
      <c r="T10" s="44"/>
      <c r="U10" s="69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4"/>
      <c r="T11" s="44"/>
      <c r="U11" s="70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4"/>
      <c r="T12" s="44"/>
      <c r="U12" s="68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4"/>
      <c r="T13" s="44"/>
      <c r="U13" s="69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4"/>
      <c r="T14" s="44"/>
      <c r="U14" s="69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5"/>
      <c r="T15" s="45"/>
      <c r="U15" s="69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5"/>
      <c r="T16" s="45"/>
      <c r="U16" s="70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5"/>
      <c r="T17" s="45"/>
      <c r="U17" s="44"/>
      <c r="V17" s="44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5"/>
      <c r="T18" s="45"/>
      <c r="U18" s="45"/>
      <c r="V18" s="45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5"/>
      <c r="T19" s="45"/>
      <c r="U19" s="43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5"/>
      <c r="T20" s="45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5"/>
      <c r="T21" s="45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5"/>
      <c r="T22" s="45"/>
      <c r="U22" s="43" t="s">
        <v>41</v>
      </c>
      <c r="V22" s="4">
        <f>SUM(V20:V21)</f>
        <v>1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5"/>
      <c r="T23" s="45"/>
      <c r="U23" s="45"/>
      <c r="V23" s="45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5"/>
      <c r="T24" s="45"/>
      <c r="U24" s="45"/>
      <c r="V24" s="45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5"/>
      <c r="T25" s="45"/>
      <c r="U25" s="43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5"/>
      <c r="T26" s="45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5"/>
      <c r="T27" s="45"/>
      <c r="U27" s="31" t="s">
        <v>42</v>
      </c>
      <c r="V27" s="4">
        <f>COUNTIF($R$6:$R$55,"GSM")</f>
        <v>1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5"/>
      <c r="T28" s="45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5"/>
      <c r="T29" s="45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5"/>
      <c r="T30" s="45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5"/>
      <c r="T31" s="45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5"/>
      <c r="T32" s="45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5"/>
      <c r="T33" s="45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5"/>
      <c r="T34" s="45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5"/>
      <c r="T35" s="45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5"/>
      <c r="T36" s="45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5"/>
      <c r="T37" s="45"/>
      <c r="U37" s="43" t="s">
        <v>41</v>
      </c>
      <c r="V37" s="4">
        <f>SUM(V26:V36)</f>
        <v>1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5"/>
      <c r="T38" s="45"/>
      <c r="U38" s="45"/>
      <c r="V38" s="45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5"/>
      <c r="T39" s="45"/>
      <c r="U39" s="45"/>
      <c r="V39" s="45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5"/>
      <c r="T40" s="45"/>
      <c r="U40" s="45"/>
      <c r="V40" s="45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5"/>
      <c r="T41" s="45"/>
      <c r="U41" s="45"/>
      <c r="V41" s="45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5"/>
      <c r="T42" s="45"/>
      <c r="U42" s="45"/>
      <c r="V42" s="45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5"/>
      <c r="T43" s="45"/>
      <c r="U43" s="45"/>
      <c r="V43" s="45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5"/>
      <c r="T44" s="45"/>
      <c r="U44" s="45"/>
      <c r="V44" s="45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5"/>
      <c r="T45" s="45"/>
      <c r="U45" s="45"/>
      <c r="V45" s="45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5"/>
      <c r="T46" s="45"/>
      <c r="U46" s="45"/>
      <c r="V46" s="45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5"/>
      <c r="T47" s="45"/>
      <c r="U47" s="45"/>
      <c r="V47" s="45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5"/>
      <c r="T48" s="45"/>
      <c r="U48" s="45"/>
      <c r="V48" s="45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5"/>
      <c r="T49" s="45"/>
      <c r="U49" s="45"/>
      <c r="V49" s="45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5"/>
      <c r="T50" s="45"/>
      <c r="U50" s="45"/>
      <c r="V50" s="45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5"/>
      <c r="T51" s="45"/>
      <c r="U51" s="45"/>
      <c r="V51" s="45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5"/>
      <c r="T52" s="45"/>
      <c r="U52" s="45"/>
      <c r="V52" s="45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5"/>
      <c r="T53" s="45"/>
      <c r="U53" s="45"/>
      <c r="V53" s="45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5"/>
      <c r="T54" s="45"/>
      <c r="U54" s="45"/>
      <c r="V54" s="45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5"/>
      <c r="T55" s="45"/>
      <c r="U55" s="45"/>
      <c r="V55" s="45"/>
    </row>
    <row r="56" spans="1:22" ht="16.5" x14ac:dyDescent="0.25">
      <c r="U56" s="45"/>
      <c r="V56" s="45"/>
    </row>
    <row r="57" spans="1:22" ht="16.5" x14ac:dyDescent="0.25">
      <c r="N57" s="28"/>
      <c r="O57" s="28"/>
      <c r="U57" s="45"/>
      <c r="V57" s="45"/>
    </row>
    <row r="58" spans="1:22" ht="16.5" x14ac:dyDescent="0.25">
      <c r="N58" s="28"/>
      <c r="O58" s="28"/>
      <c r="U58" s="45"/>
      <c r="V58" s="45"/>
    </row>
    <row r="59" spans="1:22" ht="16.5" x14ac:dyDescent="0.25">
      <c r="N59" s="28"/>
      <c r="O59" s="28"/>
      <c r="U59" s="45"/>
      <c r="V59" s="45"/>
    </row>
    <row r="60" spans="1:22" ht="16.5" x14ac:dyDescent="0.25">
      <c r="U60" s="45"/>
      <c r="V60" s="45"/>
    </row>
    <row r="61" spans="1:22" ht="16.5" x14ac:dyDescent="0.25">
      <c r="U61" s="45"/>
      <c r="V61" s="45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0" sqref="B10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1" t="s">
        <v>54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42"/>
    </row>
    <row r="2" spans="1:21" ht="20.25" customHeight="1" x14ac:dyDescent="0.25">
      <c r="A2" s="72" t="s">
        <v>11</v>
      </c>
      <c r="B2" s="73"/>
      <c r="C2" s="73"/>
      <c r="D2" s="73"/>
      <c r="E2" s="74" t="s">
        <v>60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2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2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7" t="s">
        <v>15</v>
      </c>
      <c r="L4" s="67"/>
      <c r="M4" s="82" t="s">
        <v>8</v>
      </c>
      <c r="N4" s="83"/>
      <c r="O4" s="84" t="s">
        <v>9</v>
      </c>
      <c r="P4" s="84" t="s">
        <v>18</v>
      </c>
      <c r="Q4" s="67" t="s">
        <v>25</v>
      </c>
      <c r="R4" s="67" t="s">
        <v>20</v>
      </c>
      <c r="T4" s="67" t="s">
        <v>25</v>
      </c>
      <c r="U4" s="67" t="s">
        <v>20</v>
      </c>
    </row>
    <row r="5" spans="1:21" ht="45" customHeight="1" x14ac:dyDescent="0.25">
      <c r="A5" s="76"/>
      <c r="B5" s="47" t="s">
        <v>1</v>
      </c>
      <c r="C5" s="47" t="s">
        <v>2</v>
      </c>
      <c r="D5" s="46" t="s">
        <v>3</v>
      </c>
      <c r="E5" s="46" t="s">
        <v>12</v>
      </c>
      <c r="F5" s="46" t="s">
        <v>4</v>
      </c>
      <c r="G5" s="5" t="s">
        <v>5</v>
      </c>
      <c r="H5" s="5" t="s">
        <v>7</v>
      </c>
      <c r="I5" s="19" t="s">
        <v>19</v>
      </c>
      <c r="J5" s="81"/>
      <c r="K5" s="47" t="s">
        <v>16</v>
      </c>
      <c r="L5" s="47" t="s">
        <v>17</v>
      </c>
      <c r="M5" s="46" t="s">
        <v>13</v>
      </c>
      <c r="N5" s="47" t="s">
        <v>14</v>
      </c>
      <c r="O5" s="85"/>
      <c r="P5" s="85"/>
      <c r="Q5" s="67"/>
      <c r="R5" s="67"/>
      <c r="T5" s="67"/>
      <c r="U5" s="67"/>
    </row>
    <row r="6" spans="1:21" s="2" customFormat="1" ht="15.75" customHeight="1" x14ac:dyDescent="0.25">
      <c r="A6" s="31">
        <v>1</v>
      </c>
      <c r="B6" s="20" t="s">
        <v>76</v>
      </c>
      <c r="C6" s="20" t="s">
        <v>84</v>
      </c>
      <c r="D6" s="4" t="s">
        <v>74</v>
      </c>
      <c r="E6" s="66">
        <v>868926033994309</v>
      </c>
      <c r="F6" s="4" t="s">
        <v>75</v>
      </c>
      <c r="G6" s="4" t="s">
        <v>56</v>
      </c>
      <c r="H6" s="4"/>
      <c r="I6" s="23" t="s">
        <v>78</v>
      </c>
      <c r="J6" s="16" t="s">
        <v>82</v>
      </c>
      <c r="K6" s="16" t="s">
        <v>77</v>
      </c>
      <c r="L6" s="16" t="s">
        <v>79</v>
      </c>
      <c r="M6" s="16" t="s">
        <v>83</v>
      </c>
      <c r="N6" s="56" t="s">
        <v>80</v>
      </c>
      <c r="O6" s="16" t="s">
        <v>72</v>
      </c>
      <c r="P6" s="16" t="s">
        <v>81</v>
      </c>
      <c r="Q6" s="30" t="s">
        <v>24</v>
      </c>
      <c r="R6" s="31" t="s">
        <v>37</v>
      </c>
      <c r="T6" s="68" t="s">
        <v>24</v>
      </c>
      <c r="U6" s="31" t="s">
        <v>27</v>
      </c>
    </row>
    <row r="7" spans="1:21" s="2" customFormat="1" ht="15.75" customHeight="1" x14ac:dyDescent="0.25">
      <c r="A7" s="31">
        <v>2</v>
      </c>
      <c r="B7" s="20">
        <v>43682</v>
      </c>
      <c r="C7" s="20">
        <v>43713</v>
      </c>
      <c r="D7" s="4" t="s">
        <v>58</v>
      </c>
      <c r="E7" s="58">
        <v>864811037279218</v>
      </c>
      <c r="F7" s="4"/>
      <c r="G7" s="4" t="s">
        <v>53</v>
      </c>
      <c r="H7" s="21" t="s">
        <v>71</v>
      </c>
      <c r="I7" s="23" t="s">
        <v>64</v>
      </c>
      <c r="J7" s="16" t="s">
        <v>62</v>
      </c>
      <c r="K7" s="16" t="s">
        <v>59</v>
      </c>
      <c r="L7" s="16"/>
      <c r="M7" s="16" t="s">
        <v>63</v>
      </c>
      <c r="N7" s="26">
        <v>220000</v>
      </c>
      <c r="O7" s="16" t="s">
        <v>72</v>
      </c>
      <c r="P7" s="16" t="s">
        <v>57</v>
      </c>
      <c r="Q7" s="30" t="s">
        <v>24</v>
      </c>
      <c r="R7" s="31" t="s">
        <v>43</v>
      </c>
      <c r="T7" s="69"/>
      <c r="U7" s="31" t="s">
        <v>43</v>
      </c>
    </row>
    <row r="8" spans="1:21" s="2" customFormat="1" ht="15.75" customHeight="1" x14ac:dyDescent="0.25">
      <c r="A8" s="31">
        <v>3</v>
      </c>
      <c r="B8" s="20" t="s">
        <v>85</v>
      </c>
      <c r="C8" s="20">
        <v>43530</v>
      </c>
      <c r="D8" s="4" t="s">
        <v>58</v>
      </c>
      <c r="E8" s="58">
        <v>862631039258545</v>
      </c>
      <c r="F8" s="4" t="s">
        <v>61</v>
      </c>
      <c r="G8" s="4" t="s">
        <v>53</v>
      </c>
      <c r="H8" s="21"/>
      <c r="I8" s="23" t="s">
        <v>89</v>
      </c>
      <c r="J8" s="16" t="s">
        <v>90</v>
      </c>
      <c r="K8" s="16" t="s">
        <v>59</v>
      </c>
      <c r="L8" s="16"/>
      <c r="M8" s="16" t="s">
        <v>91</v>
      </c>
      <c r="N8" s="16"/>
      <c r="O8" s="16" t="s">
        <v>72</v>
      </c>
      <c r="P8" s="16" t="s">
        <v>57</v>
      </c>
      <c r="Q8" s="27" t="s">
        <v>26</v>
      </c>
      <c r="R8" s="4" t="s">
        <v>30</v>
      </c>
      <c r="T8" s="69"/>
      <c r="U8" s="31" t="s">
        <v>28</v>
      </c>
    </row>
    <row r="9" spans="1:21" s="2" customFormat="1" ht="15.75" customHeight="1" x14ac:dyDescent="0.25">
      <c r="A9" s="31">
        <v>4</v>
      </c>
      <c r="B9" s="20" t="s">
        <v>85</v>
      </c>
      <c r="C9" s="20">
        <v>43530</v>
      </c>
      <c r="D9" s="4" t="s">
        <v>58</v>
      </c>
      <c r="E9" s="58">
        <v>866104026966021</v>
      </c>
      <c r="F9" s="4" t="s">
        <v>61</v>
      </c>
      <c r="G9" s="4" t="s">
        <v>53</v>
      </c>
      <c r="H9" s="21"/>
      <c r="I9" s="23" t="s">
        <v>87</v>
      </c>
      <c r="J9" s="16" t="s">
        <v>88</v>
      </c>
      <c r="K9" s="16" t="s">
        <v>86</v>
      </c>
      <c r="L9" s="16" t="s">
        <v>59</v>
      </c>
      <c r="M9" s="16" t="s">
        <v>50</v>
      </c>
      <c r="N9" s="16"/>
      <c r="O9" s="16" t="s">
        <v>72</v>
      </c>
      <c r="P9" s="16" t="s">
        <v>57</v>
      </c>
      <c r="Q9" s="27" t="s">
        <v>26</v>
      </c>
      <c r="R9" s="4" t="s">
        <v>31</v>
      </c>
      <c r="T9" s="69"/>
      <c r="U9" s="31" t="s">
        <v>38</v>
      </c>
    </row>
    <row r="10" spans="1:21" s="2" customFormat="1" ht="15.75" customHeight="1" x14ac:dyDescent="0.25">
      <c r="A10" s="31">
        <v>5</v>
      </c>
      <c r="B10" s="20">
        <v>43682</v>
      </c>
      <c r="C10" s="20">
        <v>43713</v>
      </c>
      <c r="D10" s="4" t="s">
        <v>55</v>
      </c>
      <c r="E10" s="58">
        <v>868183033787123</v>
      </c>
      <c r="F10" s="4" t="s">
        <v>61</v>
      </c>
      <c r="G10" s="4" t="s">
        <v>56</v>
      </c>
      <c r="H10" s="21" t="s">
        <v>67</v>
      </c>
      <c r="I10" s="16" t="s">
        <v>65</v>
      </c>
      <c r="J10" s="16" t="s">
        <v>68</v>
      </c>
      <c r="K10" s="16" t="s">
        <v>66</v>
      </c>
      <c r="L10" s="16" t="s">
        <v>70</v>
      </c>
      <c r="M10" s="16" t="s">
        <v>69</v>
      </c>
      <c r="N10" s="16"/>
      <c r="O10" s="16" t="s">
        <v>72</v>
      </c>
      <c r="P10" s="16" t="s">
        <v>57</v>
      </c>
      <c r="Q10" s="27" t="s">
        <v>24</v>
      </c>
      <c r="R10" s="4" t="s">
        <v>43</v>
      </c>
      <c r="T10" s="69"/>
      <c r="U10" s="31" t="s">
        <v>44</v>
      </c>
    </row>
    <row r="11" spans="1:21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7"/>
      <c r="I11" s="16"/>
      <c r="J11" s="16"/>
      <c r="K11" s="16"/>
      <c r="L11" s="44"/>
      <c r="M11" s="16"/>
      <c r="N11" s="16"/>
      <c r="O11" s="16"/>
      <c r="P11" s="16"/>
      <c r="Q11" s="27"/>
      <c r="R11" s="31"/>
      <c r="T11" s="70"/>
      <c r="U11" s="31" t="s">
        <v>37</v>
      </c>
    </row>
    <row r="12" spans="1:21" s="18" customFormat="1" ht="15.75" customHeight="1" x14ac:dyDescent="0.25">
      <c r="A12" s="31">
        <v>7</v>
      </c>
      <c r="B12" s="20"/>
      <c r="C12" s="20"/>
      <c r="D12" s="4"/>
      <c r="E12" s="21"/>
      <c r="F12" s="4"/>
      <c r="G12" s="4"/>
      <c r="H12" s="16"/>
      <c r="I12" s="23"/>
      <c r="J12" s="16"/>
      <c r="K12" s="16"/>
      <c r="L12" s="16"/>
      <c r="M12" s="16"/>
      <c r="N12" s="26"/>
      <c r="O12" s="16"/>
      <c r="P12" s="16"/>
      <c r="Q12" s="30"/>
      <c r="R12" s="31"/>
      <c r="T12" s="68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20"/>
      <c r="C13" s="20"/>
      <c r="D13" s="4"/>
      <c r="E13" s="21"/>
      <c r="F13" s="4"/>
      <c r="G13" s="4"/>
      <c r="H13" s="17"/>
      <c r="I13" s="23"/>
      <c r="J13" s="16"/>
      <c r="K13" s="16"/>
      <c r="L13" s="16"/>
      <c r="M13" s="16"/>
      <c r="N13" s="26"/>
      <c r="O13" s="16"/>
      <c r="P13" s="16"/>
      <c r="Q13" s="30"/>
      <c r="R13" s="31"/>
      <c r="T13" s="69"/>
      <c r="U13" s="31" t="s">
        <v>47</v>
      </c>
    </row>
    <row r="14" spans="1:21" s="2" customFormat="1" ht="15.75" customHeight="1" x14ac:dyDescent="0.25">
      <c r="A14" s="31">
        <v>9</v>
      </c>
      <c r="B14" s="20"/>
      <c r="C14" s="20"/>
      <c r="D14" s="4"/>
      <c r="E14" s="21"/>
      <c r="F14" s="4"/>
      <c r="G14" s="4"/>
      <c r="H14" s="16"/>
      <c r="I14" s="23"/>
      <c r="J14" s="16"/>
      <c r="K14" s="23"/>
      <c r="L14" s="16"/>
      <c r="M14" s="16"/>
      <c r="N14" s="16"/>
      <c r="O14" s="16"/>
      <c r="P14" s="16"/>
      <c r="Q14" s="30"/>
      <c r="R14" s="31"/>
      <c r="T14" s="69"/>
      <c r="U14" s="31" t="s">
        <v>46</v>
      </c>
    </row>
    <row r="15" spans="1:21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T15" s="69"/>
      <c r="U15" s="31" t="s">
        <v>31</v>
      </c>
    </row>
    <row r="16" spans="1:21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T16" s="70"/>
      <c r="U16" s="31" t="s">
        <v>32</v>
      </c>
    </row>
    <row r="17" spans="1:21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T17" s="44"/>
      <c r="U17" s="44"/>
    </row>
    <row r="18" spans="1:21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T18" s="45"/>
      <c r="U18" s="45"/>
    </row>
    <row r="19" spans="1:21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T19" s="43" t="s">
        <v>40</v>
      </c>
      <c r="U19" s="4" t="s">
        <v>21</v>
      </c>
    </row>
    <row r="20" spans="1:21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T20" s="4" t="s">
        <v>23</v>
      </c>
      <c r="U20" s="4">
        <f>COUNTIF($Q$6:$Q$55,"PM")</f>
        <v>2</v>
      </c>
    </row>
    <row r="21" spans="1:21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T21" s="4" t="s">
        <v>22</v>
      </c>
      <c r="U21" s="4">
        <f>COUNTIF($Q$6:$Q$56,"PC")</f>
        <v>3</v>
      </c>
    </row>
    <row r="22" spans="1:21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T22" s="43" t="s">
        <v>41</v>
      </c>
      <c r="U22" s="4">
        <f>SUM(U20:U21)</f>
        <v>5</v>
      </c>
    </row>
    <row r="23" spans="1:21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T23" s="45"/>
      <c r="U23" s="45"/>
    </row>
    <row r="24" spans="1:21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T24" s="45"/>
      <c r="U24" s="45"/>
    </row>
    <row r="25" spans="1:21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T25" s="43" t="s">
        <v>20</v>
      </c>
      <c r="U25" s="4" t="s">
        <v>21</v>
      </c>
    </row>
    <row r="26" spans="1:21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T27" s="31" t="s">
        <v>42</v>
      </c>
      <c r="U27" s="4">
        <f>COUNTIF($R$6:$R$55,"GSM")</f>
        <v>2</v>
      </c>
    </row>
    <row r="28" spans="1:21" ht="16.5" x14ac:dyDescent="0.25">
      <c r="A28" s="31">
        <v>23</v>
      </c>
      <c r="B28" s="34"/>
      <c r="C28" s="34"/>
      <c r="D28" s="4"/>
      <c r="E28" s="21"/>
      <c r="F28" s="4"/>
      <c r="G28" s="4"/>
      <c r="H28" s="16"/>
      <c r="I28" s="17"/>
      <c r="J28" s="35"/>
      <c r="K28" s="16"/>
      <c r="L28" s="16"/>
      <c r="M28" s="35"/>
      <c r="N28" s="35"/>
      <c r="O28" s="35"/>
      <c r="P28" s="35"/>
      <c r="Q28" s="27"/>
      <c r="R28" s="32"/>
      <c r="T28" s="31" t="s">
        <v>34</v>
      </c>
      <c r="U28" s="4">
        <f>COUNTIF($R$6:$R$55,"GPS")</f>
        <v>0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T29" s="31" t="s">
        <v>39</v>
      </c>
      <c r="U29" s="4">
        <f>COUNTIF($R$6:$R$55,"NG")</f>
        <v>0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T31" s="31" t="s">
        <v>29</v>
      </c>
      <c r="U31" s="4">
        <f>COUNTIF($R$6:$R$55,"LK")</f>
        <v>1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T32" s="31" t="s">
        <v>35</v>
      </c>
      <c r="U32" s="4">
        <f>COUNTIF($R$6:$R$55,"MCH")</f>
        <v>1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1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3" t="s">
        <v>41</v>
      </c>
      <c r="U37" s="4">
        <f>SUM(U26:U36)</f>
        <v>5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2019-07-31T01:59:59Z</dcterms:modified>
</cp:coreProperties>
</file>