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9\thang5\2.XulyBH\"/>
    </mc:Choice>
  </mc:AlternateContent>
  <bookViews>
    <workbookView xWindow="-15" yWindow="4035" windowWidth="10320" windowHeight="4065" activeTab="6"/>
  </bookViews>
  <sheets>
    <sheet name="TG102" sheetId="30" r:id="rId1"/>
    <sheet name="TG007" sheetId="29" r:id="rId2"/>
    <sheet name="TG007S" sheetId="28" r:id="rId3"/>
    <sheet name="TG102V" sheetId="27" r:id="rId4"/>
    <sheet name="TG007X" sheetId="26" r:id="rId5"/>
    <sheet name="TG102SE" sheetId="14" r:id="rId6"/>
    <sheet name="Tong hop thang" sheetId="23" r:id="rId7"/>
  </sheets>
  <calcPr calcId="152511"/>
</workbook>
</file>

<file path=xl/calcChain.xml><?xml version="1.0" encoding="utf-8"?>
<calcChain xmlns="http://schemas.openxmlformats.org/spreadsheetml/2006/main">
  <c r="V36" i="30" l="1"/>
  <c r="V35" i="30"/>
  <c r="V34" i="30"/>
  <c r="V33" i="30"/>
  <c r="V32" i="30"/>
  <c r="V31" i="30"/>
  <c r="V30" i="30"/>
  <c r="V29" i="30"/>
  <c r="V28" i="30"/>
  <c r="V27" i="30"/>
  <c r="V26" i="30"/>
  <c r="V21" i="30"/>
  <c r="V20" i="30"/>
  <c r="V36" i="29"/>
  <c r="V35" i="29"/>
  <c r="V34" i="29"/>
  <c r="V33" i="29"/>
  <c r="V32" i="29"/>
  <c r="V31" i="29"/>
  <c r="V30" i="29"/>
  <c r="V29" i="29"/>
  <c r="V28" i="29"/>
  <c r="V27" i="29"/>
  <c r="V26" i="29"/>
  <c r="V21" i="29"/>
  <c r="V20" i="29"/>
  <c r="V22" i="29" s="1"/>
  <c r="V36" i="28"/>
  <c r="V35" i="28"/>
  <c r="V34" i="28"/>
  <c r="V33" i="28"/>
  <c r="V32" i="28"/>
  <c r="V31" i="28"/>
  <c r="V30" i="28"/>
  <c r="V29" i="28"/>
  <c r="V28" i="28"/>
  <c r="V27" i="28"/>
  <c r="V26" i="28"/>
  <c r="V21" i="28"/>
  <c r="V20" i="28"/>
  <c r="V36" i="27"/>
  <c r="V35" i="27"/>
  <c r="V34" i="27"/>
  <c r="V33" i="27"/>
  <c r="V32" i="27"/>
  <c r="V31" i="27"/>
  <c r="V30" i="27"/>
  <c r="V29" i="27"/>
  <c r="V28" i="27"/>
  <c r="V27" i="27"/>
  <c r="V26" i="27"/>
  <c r="V37" i="27" s="1"/>
  <c r="V21" i="27"/>
  <c r="V20" i="27"/>
  <c r="V22" i="27" s="1"/>
  <c r="V36" i="26"/>
  <c r="V35" i="26"/>
  <c r="V34" i="26"/>
  <c r="V33" i="26"/>
  <c r="V32" i="26"/>
  <c r="V31" i="26"/>
  <c r="V30" i="26"/>
  <c r="V29" i="26"/>
  <c r="V28" i="26"/>
  <c r="V27" i="26"/>
  <c r="V26" i="26"/>
  <c r="V21" i="26"/>
  <c r="V20" i="26"/>
  <c r="V37" i="26" l="1"/>
  <c r="V22" i="26"/>
  <c r="V37" i="28"/>
  <c r="V22" i="28"/>
  <c r="V37" i="29"/>
  <c r="V37" i="30"/>
  <c r="V22" i="30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V34" i="14"/>
  <c r="V33" i="14"/>
  <c r="V36" i="14"/>
  <c r="V35" i="14"/>
  <c r="V32" i="14"/>
  <c r="V31" i="14"/>
  <c r="V30" i="14"/>
  <c r="V29" i="14"/>
  <c r="V28" i="14"/>
  <c r="V27" i="14"/>
  <c r="V26" i="14"/>
  <c r="V21" i="14"/>
  <c r="V20" i="14"/>
  <c r="V37" i="14" l="1"/>
  <c r="V22" i="14"/>
</calcChain>
</file>

<file path=xl/sharedStrings.xml><?xml version="1.0" encoding="utf-8"?>
<sst xmlns="http://schemas.openxmlformats.org/spreadsheetml/2006/main" count="1077" uniqueCount="163">
  <si>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</si>
  <si>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</si>
  <si>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</si>
  <si>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</si>
  <si>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</si>
  <si>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</si>
  <si>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</si>
  <si>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</si>
  <si>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</si>
  <si>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</si>
  <si>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</si>
  <si>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</si>
  <si>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</si>
  <si>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</si>
  <si>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</si>
  <si>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</si>
  <si>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</si>
  <si>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</si>
  <si>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</si>
  <si>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</si>
  <si>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</si>
  <si>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</si>
  <si>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</si>
  <si>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</si>
  <si>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</si>
  <si>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</si>
  <si>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</si>
  <si>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</si>
  <si>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</si>
  <si>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</si>
  <si>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</si>
  <si>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</si>
  <si>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</si>
  <si>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</si>
  <si>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</si>
  <si>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</si>
  <si>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</si>
  <si>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</si>
  <si>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</si>
  <si>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</si>
  <si>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</si>
  <si>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</si>
  <si>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</si>
  <si>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</si>
  <si>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</si>
  <si>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</si>
  <si>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</si>
  <si>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</si>
  <si>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</si>
  <si>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</si>
  <si>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</si>
  <si>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Imei</t>
  </si>
  <si>
    <t>H</t>
  </si>
  <si>
    <t>XỬ LÝ THIẾT BỊ BẢO HÀNH THÁNG 05 NĂM 2019</t>
  </si>
  <si>
    <t>Còn BH</t>
  </si>
  <si>
    <t>Tùng</t>
  </si>
  <si>
    <t>TG102SE</t>
  </si>
  <si>
    <t>TechGlobal</t>
  </si>
  <si>
    <t>TG007S</t>
  </si>
  <si>
    <t>TG102V</t>
  </si>
  <si>
    <t>TG007X</t>
  </si>
  <si>
    <t>TG102</t>
  </si>
  <si>
    <t>Thẻ nhớ</t>
  </si>
  <si>
    <t>TG007</t>
  </si>
  <si>
    <t>X.2.28</t>
  </si>
  <si>
    <t>203.162.121.025,09004</t>
  </si>
  <si>
    <t>X.4.0.0.00002.180125</t>
  </si>
  <si>
    <t>Kiểm tra lại hạn dịch vụ</t>
  </si>
  <si>
    <t>203.162.121.025,09008</t>
  </si>
  <si>
    <t>X.4.0.0.00001.221117</t>
  </si>
  <si>
    <t>Lock: 203.162.121.025,09008</t>
  </si>
  <si>
    <t>Thay Module GPS, nâng cấp FW</t>
  </si>
  <si>
    <t>203.162.121.068,09008</t>
  </si>
  <si>
    <t xml:space="preserve"> B.2.21</t>
  </si>
  <si>
    <t xml:space="preserve">203.162.121.025, 09004
</t>
  </si>
  <si>
    <t>B.1.26</t>
  </si>
  <si>
    <t>203.162.121.025, 09004</t>
  </si>
  <si>
    <t>Không khởi động được thiết bị</t>
  </si>
  <si>
    <t>Lock: 203.162.121.025,09004</t>
  </si>
  <si>
    <t>203.162.121.044,09007</t>
  </si>
  <si>
    <t xml:space="preserve">TG.007.---16.051017 </t>
  </si>
  <si>
    <t>Thay cầu chì, nạp lại FW</t>
  </si>
  <si>
    <t xml:space="preserve">TG.007.---15.090317 </t>
  </si>
  <si>
    <t>Chập nguồn 4v4</t>
  </si>
  <si>
    <t>Lock: 203.162.121.044,09007</t>
  </si>
  <si>
    <t>Thay IC nguồn 4v4, Điôt B560C, nâng cấp FW</t>
  </si>
  <si>
    <t>Lưu ý lắp đặt thiết bị trách nơi ẩm thấp</t>
  </si>
  <si>
    <t>203.162.121.026,09007</t>
  </si>
  <si>
    <t xml:space="preserve">Tùng </t>
  </si>
  <si>
    <t xml:space="preserve">TG.007.---14.060116 </t>
  </si>
  <si>
    <t>TG.007.---16.051017</t>
  </si>
  <si>
    <t>Không khởi động được thiết bị, mất cấu hình</t>
  </si>
  <si>
    <t>Thiếu nguồn, không khởi động được thiết bị</t>
  </si>
  <si>
    <t>Thay cầu chì(x2), nạp lại FW</t>
  </si>
  <si>
    <t>Lock: 203.162.121.025,09007</t>
  </si>
  <si>
    <t>TG.007.---12.060116</t>
  </si>
  <si>
    <t>Lỗi nguồn, mất cấu hình</t>
  </si>
  <si>
    <t>Thay cầu chì, điốt chống quá áp, nâng cấp FW</t>
  </si>
  <si>
    <t>Thay linh kiện RTC Module</t>
  </si>
  <si>
    <t>Thay linh kiện RTC Module, nâng cấp FW</t>
  </si>
  <si>
    <t>Thay IC nguồn 5V(2), 'thay linh kiện RTC Module, nâng cấp FW</t>
  </si>
  <si>
    <t>Thay IC nguồn 5V, Module GSM, thay linh kiện RTC Module, nâng cấp FW</t>
  </si>
  <si>
    <t>Nạp lại FW, thay linh kiện RTC Module</t>
  </si>
  <si>
    <t>SE.3.00.---02.180711</t>
  </si>
  <si>
    <t>203.162.121.026,01002</t>
  </si>
  <si>
    <t>Thay Flash, cuộn cảm</t>
  </si>
  <si>
    <t>TG.007S.---01.180115</t>
  </si>
  <si>
    <t>203.162.121.025,09107</t>
  </si>
  <si>
    <t>Lỗi chân Anten GPS</t>
  </si>
  <si>
    <t>Thay chân Anten GPS(chân vuông)</t>
  </si>
  <si>
    <t xml:space="preserve">W.1.00.---01.180629 </t>
  </si>
  <si>
    <t>203.162.121.044,01102</t>
  </si>
  <si>
    <t xml:space="preserve">W.1.00.---01.181101 </t>
  </si>
  <si>
    <t>Lỗi GPS</t>
  </si>
  <si>
    <t>Lỗi nguồn, lỗi GSM</t>
  </si>
  <si>
    <t>Thay điốt chống quá áp, thay khay sim, nâng cấp FW</t>
  </si>
  <si>
    <t>Lock: 014.225.007.016,09207</t>
  </si>
  <si>
    <t>LE.1.00.---04.181025</t>
  </si>
  <si>
    <t>LE.1.00.---05.190404</t>
  </si>
  <si>
    <t>Thay vỏ hộp mặt dưới</t>
  </si>
  <si>
    <t>Chập IC nguồn 5V, chập Module GSM, thiết bị không cập nhât thời gian</t>
  </si>
  <si>
    <t>Thiết bị hoạt động bình thường</t>
  </si>
  <si>
    <t>Vệ sinh lại PCB, thay thạch anh 32MHZ, IC giao tiếp</t>
  </si>
  <si>
    <t>Không cấu hình được thiết bị, lỗi cuộn cảm</t>
  </si>
  <si>
    <t>Thiết bị không cập nhật thời gian</t>
  </si>
  <si>
    <t>Không khởi động được thiết bị, thiết bị không cập nhật thời gian</t>
  </si>
  <si>
    <t>Thiết bị không cấp nhật thời gian</t>
  </si>
  <si>
    <t>Không khởi động được thiết bị, thiế bị không cập nhật thời gian</t>
  </si>
  <si>
    <t>Chập IC nguồn 5V, thiết bị không cập nhật thời gian</t>
  </si>
  <si>
    <t>ID cũ: 1634239934, kiểm tra lại hạn DV</t>
  </si>
  <si>
    <t>013226001668082</t>
  </si>
  <si>
    <t>012896004928872</t>
  </si>
  <si>
    <t>013226008713741</t>
  </si>
  <si>
    <t>013226001683354</t>
  </si>
  <si>
    <t>013226008753879</t>
  </si>
  <si>
    <t>012896004920044</t>
  </si>
  <si>
    <t>013226008713832</t>
  </si>
  <si>
    <t>013226008712404</t>
  </si>
  <si>
    <t xml:space="preserve">    </t>
  </si>
  <si>
    <t>ID mới: 864161025110052</t>
  </si>
  <si>
    <t>Thẻ nhớ không Restore được , ID cũ: 1644837238, Kiểm tra lại hạn dịch vụ</t>
  </si>
  <si>
    <t>Khách báo không sửa</t>
  </si>
  <si>
    <t>15/05/2019</t>
  </si>
  <si>
    <t>BT</t>
  </si>
  <si>
    <t>012896004955016</t>
  </si>
  <si>
    <t>012896004954985</t>
  </si>
  <si>
    <t>24/05/2019</t>
  </si>
  <si>
    <t>Sim</t>
  </si>
  <si>
    <t>23/05/2019</t>
  </si>
  <si>
    <t>013226008764249</t>
  </si>
  <si>
    <t>203.162.121.026,09004</t>
  </si>
  <si>
    <t>ID cũ: 6008764249</t>
  </si>
  <si>
    <t>Nạp lại FW</t>
  </si>
  <si>
    <t>Không khởi động được thiết bị, lỗi không cập nhật được thời gian</t>
  </si>
  <si>
    <t>Lock: 203.162.121.025,01102</t>
  </si>
  <si>
    <t>Lock: 203.162.121.024,09207</t>
  </si>
  <si>
    <t>Xử lý phần cứng, nâng cấp FW</t>
  </si>
  <si>
    <t>Chập nguồn, lỗi GSM</t>
  </si>
  <si>
    <t>Xử lý phần cứng, thay khay sim</t>
  </si>
  <si>
    <t>MicroSim</t>
  </si>
  <si>
    <t>29/05/2019</t>
  </si>
  <si>
    <t>Lỗi không cập nhật được thời gian</t>
  </si>
  <si>
    <t>câu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</si>
</sst>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3"/>
      <color theme="1"/>
      <name val="Agency FB"/>
      <family val="2"/>
    </font>
    <font>
      <sz val="13"/>
      <color theme="1"/>
      <name val="Times New Roman"/>
      <family val="1"/>
      <charset val="163"/>
    </font>
    <font>
      <sz val="15"/>
      <color theme="1"/>
      <name val="Times New Roman"/>
      <family val="1"/>
      <charset val="163"/>
    </font>
    <font>
      <sz val="15"/>
      <name val="Times New Roman"/>
      <family val="1"/>
      <charset val="163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" fontId="1" fillId="0" borderId="0" xfId="0" applyNumberFormat="1" applyFont="1" applyBorder="1" applyAlignment="1"/>
    <xf numFmtId="1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/>
    <xf numFmtId="14" fontId="12" fillId="3" borderId="1" xfId="0" quotePrefix="1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3" fontId="14" fillId="0" borderId="1" xfId="0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3" borderId="1" xfId="0" quotePrefix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4" fontId="14" fillId="3" borderId="1" xfId="0" quotePrefix="1" applyNumberFormat="1" applyFont="1" applyFill="1" applyBorder="1" applyAlignment="1">
      <alignment horizontal="center" vertical="center" wrapText="1"/>
    </xf>
    <xf numFmtId="1" fontId="14" fillId="0" borderId="1" xfId="0" quotePrefix="1" applyNumberFormat="1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3" fontId="14" fillId="3" borderId="1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wrapText="1"/>
    </xf>
    <xf numFmtId="1" fontId="14" fillId="0" borderId="1" xfId="0" applyNumberFormat="1" applyFont="1" applyBorder="1" applyAlignment="1">
      <alignment horizontal="center" vertical="center" wrapText="1"/>
    </xf>
    <xf numFmtId="3" fontId="15" fillId="3" borderId="1" xfId="0" applyNumberFormat="1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 wrapText="1"/>
    </xf>
    <xf numFmtId="14" fontId="13" fillId="3" borderId="1" xfId="0" quotePrefix="1" applyNumberFormat="1" applyFont="1" applyFill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A6" zoomScale="55" zoomScaleNormal="55" workbookViewId="0">
      <selection activeCell="Q56" sqref="P56:Q6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style="50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48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47" t="s">
        <v>1</v>
      </c>
      <c r="C5" s="47" t="s">
        <v>2</v>
      </c>
      <c r="D5" s="46" t="s">
        <v>3</v>
      </c>
      <c r="E5" s="49" t="s">
        <v>51</v>
      </c>
      <c r="F5" s="46" t="s">
        <v>4</v>
      </c>
      <c r="G5" s="5" t="s">
        <v>5</v>
      </c>
      <c r="H5" s="5" t="s">
        <v>7</v>
      </c>
      <c r="I5" s="19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56">
        <v>1</v>
      </c>
      <c r="B6" s="63">
        <v>43529</v>
      </c>
      <c r="C6" s="63" t="s">
        <v>142</v>
      </c>
      <c r="D6" s="62" t="s">
        <v>61</v>
      </c>
      <c r="E6" s="64" t="s">
        <v>137</v>
      </c>
      <c r="F6" s="62"/>
      <c r="G6" s="62" t="s">
        <v>52</v>
      </c>
      <c r="H6" s="62"/>
      <c r="I6" s="59" t="s">
        <v>70</v>
      </c>
      <c r="J6" s="65" t="s">
        <v>124</v>
      </c>
      <c r="K6" s="59" t="s">
        <v>66</v>
      </c>
      <c r="L6" s="59"/>
      <c r="M6" s="59" t="s">
        <v>98</v>
      </c>
      <c r="N6" s="66">
        <v>100000</v>
      </c>
      <c r="O6" s="59" t="s">
        <v>143</v>
      </c>
      <c r="P6" s="59" t="s">
        <v>55</v>
      </c>
      <c r="Q6" s="58" t="s">
        <v>24</v>
      </c>
      <c r="R6" s="62" t="s">
        <v>37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3">
      <c r="A7" s="56">
        <v>2</v>
      </c>
      <c r="B7" s="63">
        <v>43529</v>
      </c>
      <c r="C7" s="63" t="s">
        <v>142</v>
      </c>
      <c r="D7" s="62" t="s">
        <v>61</v>
      </c>
      <c r="E7" s="64" t="s">
        <v>136</v>
      </c>
      <c r="F7" s="62"/>
      <c r="G7" s="62" t="s">
        <v>52</v>
      </c>
      <c r="H7" s="62"/>
      <c r="I7" s="59" t="s">
        <v>68</v>
      </c>
      <c r="J7" s="59" t="s">
        <v>125</v>
      </c>
      <c r="K7" s="67"/>
      <c r="L7" s="59" t="s">
        <v>66</v>
      </c>
      <c r="M7" s="59" t="s">
        <v>98</v>
      </c>
      <c r="N7" s="66">
        <v>100000</v>
      </c>
      <c r="O7" s="59" t="s">
        <v>143</v>
      </c>
      <c r="P7" s="59" t="s">
        <v>55</v>
      </c>
      <c r="Q7" s="58" t="s">
        <v>24</v>
      </c>
      <c r="R7" s="62" t="s">
        <v>37</v>
      </c>
      <c r="S7" s="41"/>
      <c r="T7" s="41"/>
      <c r="U7" s="76"/>
      <c r="V7" s="31" t="s">
        <v>43</v>
      </c>
    </row>
    <row r="8" spans="1:22" s="2" customFormat="1" ht="15.75" customHeight="1" x14ac:dyDescent="0.25">
      <c r="A8" s="56">
        <v>3</v>
      </c>
      <c r="B8" s="63">
        <v>43529</v>
      </c>
      <c r="C8" s="63" t="s">
        <v>142</v>
      </c>
      <c r="D8" s="62" t="s">
        <v>61</v>
      </c>
      <c r="E8" s="64" t="s">
        <v>135</v>
      </c>
      <c r="F8" s="62"/>
      <c r="G8" s="62" t="s">
        <v>52</v>
      </c>
      <c r="H8" s="62" t="s">
        <v>129</v>
      </c>
      <c r="I8" s="60" t="s">
        <v>76</v>
      </c>
      <c r="J8" s="59" t="s">
        <v>126</v>
      </c>
      <c r="K8" s="59" t="s">
        <v>75</v>
      </c>
      <c r="L8" s="59" t="s">
        <v>66</v>
      </c>
      <c r="M8" s="59" t="s">
        <v>98</v>
      </c>
      <c r="N8" s="66">
        <v>100000</v>
      </c>
      <c r="O8" s="59" t="s">
        <v>143</v>
      </c>
      <c r="P8" s="59" t="s">
        <v>55</v>
      </c>
      <c r="Q8" s="58" t="s">
        <v>24</v>
      </c>
      <c r="R8" s="62" t="s">
        <v>37</v>
      </c>
      <c r="S8" s="41"/>
      <c r="T8" s="41"/>
      <c r="U8" s="76"/>
      <c r="V8" s="31" t="s">
        <v>28</v>
      </c>
    </row>
    <row r="9" spans="1:22" s="2" customFormat="1" ht="15.75" customHeight="1" x14ac:dyDescent="0.25">
      <c r="A9" s="56">
        <v>4</v>
      </c>
      <c r="B9" s="63">
        <v>43529</v>
      </c>
      <c r="C9" s="63" t="s">
        <v>142</v>
      </c>
      <c r="D9" s="62" t="s">
        <v>61</v>
      </c>
      <c r="E9" s="64" t="s">
        <v>145</v>
      </c>
      <c r="F9" s="62" t="s">
        <v>62</v>
      </c>
      <c r="G9" s="62" t="s">
        <v>52</v>
      </c>
      <c r="H9" s="62" t="s">
        <v>67</v>
      </c>
      <c r="I9" s="60" t="s">
        <v>78</v>
      </c>
      <c r="J9" s="59" t="s">
        <v>127</v>
      </c>
      <c r="K9" s="60"/>
      <c r="L9" s="59" t="s">
        <v>66</v>
      </c>
      <c r="M9" s="59" t="s">
        <v>102</v>
      </c>
      <c r="N9" s="66">
        <v>100000</v>
      </c>
      <c r="O9" s="59" t="s">
        <v>143</v>
      </c>
      <c r="P9" s="59" t="s">
        <v>55</v>
      </c>
      <c r="Q9" s="58" t="s">
        <v>24</v>
      </c>
      <c r="R9" s="62" t="s">
        <v>37</v>
      </c>
      <c r="S9" s="41"/>
      <c r="T9" s="41"/>
      <c r="U9" s="76"/>
      <c r="V9" s="31" t="s">
        <v>38</v>
      </c>
    </row>
    <row r="10" spans="1:22" s="2" customFormat="1" ht="15.75" customHeight="1" x14ac:dyDescent="0.25">
      <c r="A10" s="56">
        <v>5</v>
      </c>
      <c r="B10" s="63">
        <v>43529</v>
      </c>
      <c r="C10" s="63" t="s">
        <v>142</v>
      </c>
      <c r="D10" s="62" t="s">
        <v>61</v>
      </c>
      <c r="E10" s="68">
        <v>862118022978529</v>
      </c>
      <c r="F10" s="62"/>
      <c r="G10" s="62" t="s">
        <v>52</v>
      </c>
      <c r="H10" s="62" t="s">
        <v>67</v>
      </c>
      <c r="I10" s="60" t="s">
        <v>65</v>
      </c>
      <c r="J10" s="59" t="s">
        <v>121</v>
      </c>
      <c r="K10" s="59" t="s">
        <v>64</v>
      </c>
      <c r="L10" s="59" t="s">
        <v>66</v>
      </c>
      <c r="M10" s="59" t="s">
        <v>50</v>
      </c>
      <c r="N10" s="59"/>
      <c r="O10" s="59" t="s">
        <v>143</v>
      </c>
      <c r="P10" s="59" t="s">
        <v>55</v>
      </c>
      <c r="Q10" s="61" t="s">
        <v>26</v>
      </c>
      <c r="R10" s="62" t="s">
        <v>31</v>
      </c>
      <c r="S10" s="41"/>
      <c r="T10" s="41"/>
      <c r="U10" s="76"/>
      <c r="V10" s="31" t="s">
        <v>44</v>
      </c>
    </row>
    <row r="11" spans="1:22" s="2" customFormat="1" ht="15.75" customHeight="1" x14ac:dyDescent="0.25">
      <c r="A11" s="56">
        <v>6</v>
      </c>
      <c r="B11" s="63">
        <v>43529</v>
      </c>
      <c r="C11" s="63" t="s">
        <v>142</v>
      </c>
      <c r="D11" s="62" t="s">
        <v>61</v>
      </c>
      <c r="E11" s="64" t="s">
        <v>130</v>
      </c>
      <c r="F11" s="62"/>
      <c r="G11" s="62" t="s">
        <v>52</v>
      </c>
      <c r="H11" s="62"/>
      <c r="I11" s="59" t="s">
        <v>68</v>
      </c>
      <c r="J11" s="65" t="s">
        <v>124</v>
      </c>
      <c r="K11" s="59" t="s">
        <v>66</v>
      </c>
      <c r="L11" s="59"/>
      <c r="M11" s="59" t="s">
        <v>98</v>
      </c>
      <c r="N11" s="66">
        <v>100000</v>
      </c>
      <c r="O11" s="59" t="s">
        <v>143</v>
      </c>
      <c r="P11" s="59" t="s">
        <v>55</v>
      </c>
      <c r="Q11" s="61" t="s">
        <v>24</v>
      </c>
      <c r="R11" s="62" t="s">
        <v>37</v>
      </c>
      <c r="S11" s="41"/>
      <c r="T11" s="41"/>
      <c r="U11" s="77"/>
      <c r="V11" s="31" t="s">
        <v>37</v>
      </c>
    </row>
    <row r="12" spans="1:22" s="18" customFormat="1" ht="15.75" customHeight="1" x14ac:dyDescent="0.25">
      <c r="A12" s="56">
        <v>7</v>
      </c>
      <c r="B12" s="63">
        <v>43529</v>
      </c>
      <c r="C12" s="63" t="s">
        <v>142</v>
      </c>
      <c r="D12" s="62" t="s">
        <v>61</v>
      </c>
      <c r="E12" s="64" t="s">
        <v>131</v>
      </c>
      <c r="F12" s="59"/>
      <c r="G12" s="62" t="s">
        <v>52</v>
      </c>
      <c r="H12" s="68" t="s">
        <v>139</v>
      </c>
      <c r="I12" s="59"/>
      <c r="J12" s="59" t="s">
        <v>120</v>
      </c>
      <c r="K12" s="59" t="s">
        <v>69</v>
      </c>
      <c r="L12" s="59" t="s">
        <v>66</v>
      </c>
      <c r="M12" s="59" t="s">
        <v>101</v>
      </c>
      <c r="N12" s="66">
        <v>530000</v>
      </c>
      <c r="O12" s="59" t="s">
        <v>143</v>
      </c>
      <c r="P12" s="59" t="s">
        <v>55</v>
      </c>
      <c r="Q12" s="61" t="s">
        <v>24</v>
      </c>
      <c r="R12" s="62" t="s">
        <v>38</v>
      </c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56">
        <v>8</v>
      </c>
      <c r="B13" s="63">
        <v>43529</v>
      </c>
      <c r="C13" s="63" t="s">
        <v>142</v>
      </c>
      <c r="D13" s="62" t="s">
        <v>61</v>
      </c>
      <c r="E13" s="64" t="s">
        <v>132</v>
      </c>
      <c r="F13" s="59"/>
      <c r="G13" s="62" t="s">
        <v>52</v>
      </c>
      <c r="H13" s="62"/>
      <c r="I13" s="65" t="s">
        <v>70</v>
      </c>
      <c r="J13" s="65" t="s">
        <v>124</v>
      </c>
      <c r="K13" s="65" t="s">
        <v>69</v>
      </c>
      <c r="L13" s="59" t="s">
        <v>66</v>
      </c>
      <c r="M13" s="59" t="s">
        <v>99</v>
      </c>
      <c r="N13" s="69">
        <v>100000</v>
      </c>
      <c r="O13" s="59" t="s">
        <v>143</v>
      </c>
      <c r="P13" s="59" t="s">
        <v>55</v>
      </c>
      <c r="Q13" s="61" t="s">
        <v>24</v>
      </c>
      <c r="R13" s="62" t="s">
        <v>37</v>
      </c>
      <c r="S13" s="41"/>
      <c r="T13" s="41"/>
      <c r="U13" s="76"/>
      <c r="V13" s="31" t="s">
        <v>47</v>
      </c>
    </row>
    <row r="14" spans="1:22" s="2" customFormat="1" ht="15.75" customHeight="1" x14ac:dyDescent="0.25">
      <c r="A14" s="56">
        <v>9</v>
      </c>
      <c r="B14" s="63">
        <v>43529</v>
      </c>
      <c r="C14" s="63" t="s">
        <v>142</v>
      </c>
      <c r="D14" s="62" t="s">
        <v>61</v>
      </c>
      <c r="E14" s="64" t="s">
        <v>133</v>
      </c>
      <c r="F14" s="59"/>
      <c r="G14" s="62" t="s">
        <v>52</v>
      </c>
      <c r="H14" s="62"/>
      <c r="I14" s="59" t="s">
        <v>72</v>
      </c>
      <c r="J14" s="59" t="s">
        <v>128</v>
      </c>
      <c r="K14" s="59" t="s">
        <v>69</v>
      </c>
      <c r="L14" s="59" t="s">
        <v>66</v>
      </c>
      <c r="M14" s="59" t="s">
        <v>100</v>
      </c>
      <c r="N14" s="66">
        <v>240000</v>
      </c>
      <c r="O14" s="59" t="s">
        <v>143</v>
      </c>
      <c r="P14" s="59" t="s">
        <v>55</v>
      </c>
      <c r="Q14" s="61" t="s">
        <v>24</v>
      </c>
      <c r="R14" s="62" t="s">
        <v>38</v>
      </c>
      <c r="S14" s="41"/>
      <c r="T14" s="41"/>
      <c r="U14" s="76"/>
      <c r="V14" s="31" t="s">
        <v>46</v>
      </c>
    </row>
    <row r="15" spans="1:22" ht="58.5" x14ac:dyDescent="0.25">
      <c r="A15" s="56">
        <v>10</v>
      </c>
      <c r="B15" s="63">
        <v>43529</v>
      </c>
      <c r="C15" s="63" t="s">
        <v>142</v>
      </c>
      <c r="D15" s="62" t="s">
        <v>61</v>
      </c>
      <c r="E15" s="64" t="s">
        <v>134</v>
      </c>
      <c r="F15" s="62" t="s">
        <v>62</v>
      </c>
      <c r="G15" s="62" t="s">
        <v>52</v>
      </c>
      <c r="H15" s="62" t="s">
        <v>140</v>
      </c>
      <c r="I15" s="66" t="s">
        <v>74</v>
      </c>
      <c r="J15" s="59" t="s">
        <v>124</v>
      </c>
      <c r="K15" s="59" t="s">
        <v>73</v>
      </c>
      <c r="L15" s="59" t="s">
        <v>66</v>
      </c>
      <c r="M15" s="59" t="s">
        <v>99</v>
      </c>
      <c r="N15" s="66">
        <v>100000</v>
      </c>
      <c r="O15" s="59" t="s">
        <v>143</v>
      </c>
      <c r="P15" s="59" t="s">
        <v>55</v>
      </c>
      <c r="Q15" s="61" t="s">
        <v>24</v>
      </c>
      <c r="R15" s="62" t="s">
        <v>37</v>
      </c>
      <c r="S15" s="42"/>
      <c r="T15" s="42"/>
      <c r="U15" s="76"/>
      <c r="V15" s="31" t="s">
        <v>31</v>
      </c>
    </row>
    <row r="16" spans="1:22" ht="39" x14ac:dyDescent="0.25">
      <c r="A16" s="56">
        <v>11</v>
      </c>
      <c r="B16" s="63" t="s">
        <v>146</v>
      </c>
      <c r="C16" s="63" t="s">
        <v>160</v>
      </c>
      <c r="D16" s="62" t="s">
        <v>61</v>
      </c>
      <c r="E16" s="64" t="s">
        <v>144</v>
      </c>
      <c r="F16" s="62" t="s">
        <v>62</v>
      </c>
      <c r="G16" s="62" t="s">
        <v>52</v>
      </c>
      <c r="H16" s="59"/>
      <c r="I16" s="59" t="s">
        <v>150</v>
      </c>
      <c r="J16" s="59" t="s">
        <v>153</v>
      </c>
      <c r="K16" s="59"/>
      <c r="L16" s="59" t="s">
        <v>66</v>
      </c>
      <c r="M16" s="70" t="s">
        <v>102</v>
      </c>
      <c r="N16" s="66">
        <v>100000</v>
      </c>
      <c r="O16" s="59" t="s">
        <v>143</v>
      </c>
      <c r="P16" s="59" t="s">
        <v>55</v>
      </c>
      <c r="Q16" s="61" t="s">
        <v>26</v>
      </c>
      <c r="R16" s="62" t="s">
        <v>37</v>
      </c>
      <c r="S16" s="42"/>
      <c r="T16" s="42"/>
      <c r="U16" s="77"/>
      <c r="V16" s="31" t="s">
        <v>32</v>
      </c>
    </row>
    <row r="17" spans="1:22" ht="39" x14ac:dyDescent="0.25">
      <c r="A17" s="56">
        <v>12</v>
      </c>
      <c r="B17" s="63" t="s">
        <v>146</v>
      </c>
      <c r="C17" s="63" t="s">
        <v>160</v>
      </c>
      <c r="D17" s="62" t="s">
        <v>61</v>
      </c>
      <c r="E17" s="68">
        <v>865904028279039</v>
      </c>
      <c r="F17" s="62"/>
      <c r="G17" s="62" t="s">
        <v>52</v>
      </c>
      <c r="H17" s="59"/>
      <c r="I17" s="66" t="s">
        <v>74</v>
      </c>
      <c r="J17" s="59" t="s">
        <v>77</v>
      </c>
      <c r="K17" s="59"/>
      <c r="L17" s="59" t="s">
        <v>66</v>
      </c>
      <c r="M17" s="59" t="s">
        <v>152</v>
      </c>
      <c r="N17" s="59"/>
      <c r="O17" s="59" t="s">
        <v>143</v>
      </c>
      <c r="P17" s="59" t="s">
        <v>55</v>
      </c>
      <c r="Q17" s="61" t="s">
        <v>26</v>
      </c>
      <c r="R17" s="62" t="s">
        <v>31</v>
      </c>
      <c r="S17" s="42"/>
      <c r="T17" s="42"/>
      <c r="U17" s="41"/>
      <c r="V17" s="41"/>
    </row>
    <row r="18" spans="1:22" ht="19.5" x14ac:dyDescent="0.25">
      <c r="A18" s="56">
        <v>13</v>
      </c>
      <c r="B18" s="63" t="s">
        <v>146</v>
      </c>
      <c r="C18" s="63" t="s">
        <v>160</v>
      </c>
      <c r="D18" s="62" t="s">
        <v>61</v>
      </c>
      <c r="E18" s="64" t="s">
        <v>149</v>
      </c>
      <c r="F18" s="62"/>
      <c r="G18" s="62" t="s">
        <v>52</v>
      </c>
      <c r="H18" s="68" t="s">
        <v>151</v>
      </c>
      <c r="I18" s="62" t="s">
        <v>150</v>
      </c>
      <c r="J18" s="59" t="s">
        <v>161</v>
      </c>
      <c r="K18" s="62" t="s">
        <v>64</v>
      </c>
      <c r="L18" s="59" t="s">
        <v>66</v>
      </c>
      <c r="M18" s="59" t="s">
        <v>98</v>
      </c>
      <c r="N18" s="66">
        <v>100000</v>
      </c>
      <c r="O18" s="59" t="s">
        <v>143</v>
      </c>
      <c r="P18" s="59" t="s">
        <v>55</v>
      </c>
      <c r="Q18" s="61" t="s">
        <v>24</v>
      </c>
      <c r="R18" s="62" t="s">
        <v>37</v>
      </c>
      <c r="S18" s="42"/>
      <c r="T18" s="42"/>
      <c r="U18" s="42"/>
      <c r="V18" s="42"/>
    </row>
    <row r="19" spans="1:22" ht="16.5" x14ac:dyDescent="0.25">
      <c r="A19" s="56">
        <v>14</v>
      </c>
      <c r="B19" s="71"/>
      <c r="C19" s="55"/>
      <c r="D19" s="57"/>
      <c r="E19" s="72"/>
      <c r="F19" s="57"/>
      <c r="G19" s="57"/>
      <c r="H19" s="55"/>
      <c r="I19" s="55"/>
      <c r="J19" s="55"/>
      <c r="K19" s="55"/>
      <c r="L19" s="55"/>
      <c r="M19" s="55"/>
      <c r="N19" s="55"/>
      <c r="O19" s="55"/>
      <c r="P19" s="55"/>
      <c r="Q19" s="56"/>
      <c r="R19" s="57"/>
      <c r="S19" s="42"/>
      <c r="T19" s="42"/>
      <c r="U19" s="40" t="s">
        <v>40</v>
      </c>
      <c r="V19" s="4" t="s">
        <v>21</v>
      </c>
    </row>
    <row r="20" spans="1:22" ht="16.5" x14ac:dyDescent="0.25">
      <c r="A20" s="56">
        <v>15</v>
      </c>
      <c r="B20" s="71"/>
      <c r="C20" s="55"/>
      <c r="D20" s="57"/>
      <c r="E20" s="73"/>
      <c r="F20" s="57"/>
      <c r="G20" s="57"/>
      <c r="H20" s="55"/>
      <c r="I20" s="55"/>
      <c r="J20" s="55"/>
      <c r="K20" s="55"/>
      <c r="L20" s="55"/>
      <c r="M20" s="57"/>
      <c r="N20" s="55"/>
      <c r="O20" s="55"/>
      <c r="P20" s="55"/>
      <c r="Q20" s="56"/>
      <c r="R20" s="57"/>
      <c r="S20" s="42"/>
      <c r="T20" s="42"/>
      <c r="U20" s="4" t="s">
        <v>23</v>
      </c>
      <c r="V20" s="4">
        <f>COUNTIF($Q$6:$Q$55,"PM")</f>
        <v>3</v>
      </c>
    </row>
    <row r="21" spans="1:22" ht="16.5" x14ac:dyDescent="0.25">
      <c r="A21" s="56">
        <v>16</v>
      </c>
      <c r="B21" s="71"/>
      <c r="C21" s="55"/>
      <c r="D21" s="57"/>
      <c r="E21" s="73"/>
      <c r="F21" s="57"/>
      <c r="G21" s="57"/>
      <c r="H21" s="55"/>
      <c r="I21" s="55"/>
      <c r="J21" s="55"/>
      <c r="K21" s="55"/>
      <c r="L21" s="55"/>
      <c r="M21" s="55"/>
      <c r="N21" s="55"/>
      <c r="O21" s="55"/>
      <c r="P21" s="55"/>
      <c r="Q21" s="56"/>
      <c r="R21" s="57"/>
      <c r="S21" s="42"/>
      <c r="T21" s="42"/>
      <c r="U21" s="4" t="s">
        <v>22</v>
      </c>
      <c r="V21" s="4">
        <f>COUNTIF($Q$6:$Q$56,"PC")</f>
        <v>10</v>
      </c>
    </row>
    <row r="22" spans="1:22" ht="16.5" x14ac:dyDescent="0.25">
      <c r="A22" s="56">
        <v>17</v>
      </c>
      <c r="B22" s="71"/>
      <c r="C22" s="55"/>
      <c r="D22" s="57"/>
      <c r="E22" s="73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6"/>
      <c r="R22" s="57"/>
      <c r="S22" s="42"/>
      <c r="T22" s="42"/>
      <c r="U22" s="40" t="s">
        <v>41</v>
      </c>
      <c r="V22" s="4">
        <f>SUM(V20:V21)</f>
        <v>13</v>
      </c>
    </row>
    <row r="23" spans="1:22" ht="16.5" x14ac:dyDescent="0.25">
      <c r="A23" s="56">
        <v>18</v>
      </c>
      <c r="B23" s="71"/>
      <c r="C23" s="55"/>
      <c r="D23" s="57"/>
      <c r="E23" s="73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6"/>
      <c r="R23" s="57"/>
      <c r="S23" s="42"/>
      <c r="T23" s="42"/>
      <c r="U23" s="42"/>
      <c r="V23" s="42"/>
    </row>
    <row r="24" spans="1:22" ht="16.5" x14ac:dyDescent="0.25">
      <c r="A24" s="56">
        <v>19</v>
      </c>
      <c r="B24" s="71"/>
      <c r="C24" s="55"/>
      <c r="D24" s="57"/>
      <c r="E24" s="73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6"/>
      <c r="R24" s="57"/>
      <c r="S24" s="42"/>
      <c r="T24" s="42"/>
      <c r="U24" s="42"/>
      <c r="V24" s="42"/>
    </row>
    <row r="25" spans="1:22" ht="16.5" x14ac:dyDescent="0.25">
      <c r="A25" s="56">
        <v>20</v>
      </c>
      <c r="B25" s="71"/>
      <c r="C25" s="55"/>
      <c r="D25" s="57"/>
      <c r="E25" s="73" t="s">
        <v>138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6"/>
      <c r="R25" s="57"/>
      <c r="S25" s="42"/>
      <c r="T25" s="42"/>
      <c r="U25" s="40" t="s">
        <v>20</v>
      </c>
      <c r="V25" s="4" t="s">
        <v>21</v>
      </c>
    </row>
    <row r="26" spans="1:22" ht="16.5" x14ac:dyDescent="0.25">
      <c r="A26" s="56">
        <v>21</v>
      </c>
      <c r="B26" s="71"/>
      <c r="C26" s="55"/>
      <c r="D26" s="57"/>
      <c r="E26" s="73"/>
      <c r="F26" s="57"/>
      <c r="G26" s="57"/>
      <c r="H26" s="57"/>
      <c r="I26" s="57"/>
      <c r="J26" s="55"/>
      <c r="K26" s="57"/>
      <c r="L26" s="57"/>
      <c r="M26" s="55"/>
      <c r="N26" s="57"/>
      <c r="O26" s="57"/>
      <c r="P26" s="57"/>
      <c r="Q26" s="56"/>
      <c r="R26" s="57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56">
        <v>22</v>
      </c>
      <c r="B27" s="71"/>
      <c r="C27" s="55"/>
      <c r="D27" s="57"/>
      <c r="E27" s="73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6"/>
      <c r="R27" s="57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56">
        <v>23</v>
      </c>
      <c r="B28" s="71"/>
      <c r="C28" s="71"/>
      <c r="D28" s="57"/>
      <c r="E28" s="73"/>
      <c r="F28" s="57"/>
      <c r="G28" s="57"/>
      <c r="H28" s="55"/>
      <c r="I28" s="55"/>
      <c r="J28" s="55"/>
      <c r="K28" s="55"/>
      <c r="L28" s="55"/>
      <c r="M28" s="55"/>
      <c r="N28" s="55"/>
      <c r="O28" s="55"/>
      <c r="P28" s="55"/>
      <c r="Q28" s="56"/>
      <c r="R28" s="57"/>
      <c r="S28" s="42"/>
      <c r="T28" s="42"/>
      <c r="U28" s="31" t="s">
        <v>34</v>
      </c>
      <c r="V28" s="4">
        <f>COUNTIF($R$6:$R$55,"GPS")</f>
        <v>0</v>
      </c>
    </row>
    <row r="29" spans="1:22" ht="16.5" x14ac:dyDescent="0.25">
      <c r="A29" s="56">
        <v>24</v>
      </c>
      <c r="B29" s="71"/>
      <c r="C29" s="71"/>
      <c r="D29" s="57"/>
      <c r="E29" s="73"/>
      <c r="F29" s="57"/>
      <c r="G29" s="57"/>
      <c r="H29" s="55"/>
      <c r="I29" s="55"/>
      <c r="J29" s="55"/>
      <c r="K29" s="55"/>
      <c r="L29" s="55"/>
      <c r="M29" s="55"/>
      <c r="N29" s="55"/>
      <c r="O29" s="55"/>
      <c r="P29" s="55"/>
      <c r="Q29" s="56"/>
      <c r="R29" s="57"/>
      <c r="S29" s="42"/>
      <c r="T29" s="42"/>
      <c r="U29" s="31" t="s">
        <v>39</v>
      </c>
      <c r="V29" s="4">
        <f>COUNTIF($R$6:$R$55,"NG")</f>
        <v>2</v>
      </c>
    </row>
    <row r="30" spans="1:22" ht="16.5" x14ac:dyDescent="0.25">
      <c r="A30" s="56">
        <v>25</v>
      </c>
      <c r="B30" s="71"/>
      <c r="C30" s="71"/>
      <c r="D30" s="57"/>
      <c r="E30" s="73"/>
      <c r="F30" s="57"/>
      <c r="G30" s="57"/>
      <c r="H30" s="55"/>
      <c r="I30" s="55"/>
      <c r="J30" s="55"/>
      <c r="K30" s="55"/>
      <c r="L30" s="55"/>
      <c r="M30" s="55"/>
      <c r="N30" s="55"/>
      <c r="O30" s="55"/>
      <c r="P30" s="55"/>
      <c r="Q30" s="56"/>
      <c r="R30" s="57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56">
        <v>26</v>
      </c>
      <c r="B31" s="71"/>
      <c r="C31" s="71"/>
      <c r="D31" s="57"/>
      <c r="E31" s="73"/>
      <c r="F31" s="57"/>
      <c r="G31" s="57"/>
      <c r="H31" s="55"/>
      <c r="I31" s="55"/>
      <c r="J31" s="55"/>
      <c r="K31" s="55"/>
      <c r="L31" s="55"/>
      <c r="M31" s="55"/>
      <c r="N31" s="55"/>
      <c r="O31" s="55"/>
      <c r="P31" s="55"/>
      <c r="Q31" s="56"/>
      <c r="R31" s="57"/>
      <c r="S31" s="42"/>
      <c r="T31" s="42"/>
      <c r="U31" s="31" t="s">
        <v>29</v>
      </c>
      <c r="V31" s="4">
        <f>COUNTIF($R$6:$R$55,"LK")</f>
        <v>9</v>
      </c>
    </row>
    <row r="32" spans="1:22" ht="16.5" x14ac:dyDescent="0.25">
      <c r="A32" s="56">
        <v>27</v>
      </c>
      <c r="B32" s="71"/>
      <c r="C32" s="71"/>
      <c r="D32" s="57"/>
      <c r="E32" s="73"/>
      <c r="F32" s="57"/>
      <c r="G32" s="57"/>
      <c r="H32" s="55"/>
      <c r="I32" s="55"/>
      <c r="J32" s="55"/>
      <c r="K32" s="55"/>
      <c r="L32" s="55"/>
      <c r="M32" s="55"/>
      <c r="N32" s="55"/>
      <c r="O32" s="55"/>
      <c r="P32" s="55"/>
      <c r="Q32" s="56"/>
      <c r="R32" s="57"/>
      <c r="S32" s="42"/>
      <c r="T32" s="42"/>
      <c r="U32" s="31" t="s">
        <v>35</v>
      </c>
      <c r="V32" s="4">
        <f>COUNTIF($R$6:$R$55,"MCH")</f>
        <v>0</v>
      </c>
    </row>
    <row r="33" spans="1:22" ht="16.5" x14ac:dyDescent="0.25">
      <c r="A33" s="56">
        <v>28</v>
      </c>
      <c r="B33" s="71"/>
      <c r="C33" s="71"/>
      <c r="D33" s="57"/>
      <c r="E33" s="73"/>
      <c r="F33" s="57"/>
      <c r="G33" s="57"/>
      <c r="H33" s="55"/>
      <c r="I33" s="55"/>
      <c r="J33" s="55"/>
      <c r="K33" s="55"/>
      <c r="L33" s="55"/>
      <c r="M33" s="55"/>
      <c r="N33" s="55"/>
      <c r="O33" s="55"/>
      <c r="P33" s="55"/>
      <c r="Q33" s="56"/>
      <c r="R33" s="57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56">
        <v>29</v>
      </c>
      <c r="B34" s="71"/>
      <c r="C34" s="71"/>
      <c r="D34" s="57"/>
      <c r="E34" s="73"/>
      <c r="F34" s="57"/>
      <c r="G34" s="57"/>
      <c r="H34" s="55"/>
      <c r="I34" s="55"/>
      <c r="J34" s="55"/>
      <c r="K34" s="55"/>
      <c r="L34" s="55"/>
      <c r="M34" s="55"/>
      <c r="N34" s="55"/>
      <c r="O34" s="55"/>
      <c r="P34" s="55"/>
      <c r="Q34" s="56"/>
      <c r="R34" s="57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56">
        <v>30</v>
      </c>
      <c r="B35" s="71"/>
      <c r="C35" s="71"/>
      <c r="D35" s="57"/>
      <c r="E35" s="73"/>
      <c r="F35" s="57"/>
      <c r="G35" s="57"/>
      <c r="H35" s="55"/>
      <c r="I35" s="55"/>
      <c r="J35" s="55"/>
      <c r="K35" s="55"/>
      <c r="L35" s="55"/>
      <c r="M35" s="55"/>
      <c r="N35" s="55"/>
      <c r="O35" s="55"/>
      <c r="P35" s="55"/>
      <c r="Q35" s="56"/>
      <c r="R35" s="57"/>
      <c r="S35" s="42"/>
      <c r="T35" s="42"/>
      <c r="U35" s="31" t="s">
        <v>50</v>
      </c>
      <c r="V35" s="4">
        <f>COUNTIF($R$6:$R$55,"NCFW")</f>
        <v>2</v>
      </c>
    </row>
    <row r="36" spans="1:22" ht="16.5" x14ac:dyDescent="0.25">
      <c r="A36" s="56">
        <v>31</v>
      </c>
      <c r="B36" s="71"/>
      <c r="C36" s="71"/>
      <c r="D36" s="57"/>
      <c r="E36" s="73"/>
      <c r="F36" s="57"/>
      <c r="G36" s="57"/>
      <c r="H36" s="55"/>
      <c r="I36" s="55"/>
      <c r="J36" s="55"/>
      <c r="K36" s="55"/>
      <c r="L36" s="55"/>
      <c r="M36" s="55"/>
      <c r="N36" s="55"/>
      <c r="O36" s="55"/>
      <c r="P36" s="55"/>
      <c r="Q36" s="56"/>
      <c r="R36" s="57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56">
        <v>32</v>
      </c>
      <c r="B37" s="71"/>
      <c r="C37" s="71"/>
      <c r="D37" s="57"/>
      <c r="E37" s="73"/>
      <c r="F37" s="57"/>
      <c r="G37" s="57"/>
      <c r="H37" s="55"/>
      <c r="I37" s="55"/>
      <c r="J37" s="55"/>
      <c r="K37" s="55"/>
      <c r="L37" s="55"/>
      <c r="M37" s="55"/>
      <c r="N37" s="55"/>
      <c r="O37" s="55"/>
      <c r="P37" s="55"/>
      <c r="Q37" s="56"/>
      <c r="R37" s="57"/>
      <c r="S37" s="42"/>
      <c r="T37" s="42"/>
      <c r="U37" s="40" t="s">
        <v>41</v>
      </c>
      <c r="V37" s="4">
        <f>SUM(V26:V36)</f>
        <v>13</v>
      </c>
    </row>
    <row r="38" spans="1:22" ht="16.5" x14ac:dyDescent="0.25">
      <c r="A38" s="56">
        <v>33</v>
      </c>
      <c r="B38" s="71"/>
      <c r="C38" s="71"/>
      <c r="D38" s="57"/>
      <c r="E38" s="73"/>
      <c r="F38" s="57"/>
      <c r="G38" s="57"/>
      <c r="H38" s="55"/>
      <c r="I38" s="55"/>
      <c r="J38" s="55"/>
      <c r="K38" s="55"/>
      <c r="L38" s="55"/>
      <c r="M38" s="55"/>
      <c r="N38" s="55"/>
      <c r="O38" s="55"/>
      <c r="P38" s="55"/>
      <c r="Q38" s="56"/>
      <c r="R38" s="57"/>
      <c r="S38" s="42"/>
      <c r="T38" s="42"/>
      <c r="U38" s="42"/>
      <c r="V38" s="42"/>
    </row>
    <row r="39" spans="1:22" ht="16.5" x14ac:dyDescent="0.25">
      <c r="A39" s="56">
        <v>34</v>
      </c>
      <c r="B39" s="71"/>
      <c r="C39" s="71"/>
      <c r="D39" s="57"/>
      <c r="E39" s="73"/>
      <c r="F39" s="57"/>
      <c r="G39" s="57"/>
      <c r="H39" s="55"/>
      <c r="I39" s="55"/>
      <c r="J39" s="55"/>
      <c r="K39" s="55"/>
      <c r="L39" s="55"/>
      <c r="M39" s="55"/>
      <c r="N39" s="55"/>
      <c r="O39" s="55"/>
      <c r="P39" s="55"/>
      <c r="Q39" s="56"/>
      <c r="R39" s="57"/>
      <c r="S39" s="42"/>
      <c r="T39" s="42"/>
      <c r="U39" s="42"/>
      <c r="V39" s="42"/>
    </row>
    <row r="40" spans="1:22" ht="16.5" x14ac:dyDescent="0.25">
      <c r="A40" s="56">
        <v>35</v>
      </c>
      <c r="B40" s="71"/>
      <c r="C40" s="71"/>
      <c r="D40" s="57"/>
      <c r="E40" s="73"/>
      <c r="F40" s="57"/>
      <c r="G40" s="57"/>
      <c r="H40" s="55"/>
      <c r="I40" s="55"/>
      <c r="J40" s="55"/>
      <c r="K40" s="55"/>
      <c r="L40" s="55"/>
      <c r="M40" s="55"/>
      <c r="N40" s="55"/>
      <c r="O40" s="55"/>
      <c r="P40" s="55"/>
      <c r="Q40" s="56"/>
      <c r="R40" s="57"/>
      <c r="S40" s="42"/>
      <c r="T40" s="42"/>
      <c r="U40" s="42"/>
      <c r="V40" s="42"/>
    </row>
    <row r="41" spans="1:22" ht="16.5" x14ac:dyDescent="0.25">
      <c r="A41" s="56">
        <v>36</v>
      </c>
      <c r="B41" s="71"/>
      <c r="C41" s="71"/>
      <c r="D41" s="57"/>
      <c r="E41" s="73"/>
      <c r="F41" s="57"/>
      <c r="G41" s="57"/>
      <c r="H41" s="55"/>
      <c r="I41" s="55"/>
      <c r="J41" s="55"/>
      <c r="K41" s="55"/>
      <c r="L41" s="55"/>
      <c r="M41" s="55"/>
      <c r="N41" s="55"/>
      <c r="O41" s="55"/>
      <c r="P41" s="55"/>
      <c r="Q41" s="56"/>
      <c r="R41" s="57"/>
      <c r="S41" s="42"/>
      <c r="T41" s="42"/>
      <c r="U41" s="42"/>
      <c r="V41" s="42"/>
    </row>
    <row r="42" spans="1:22" ht="16.5" x14ac:dyDescent="0.25">
      <c r="A42" s="56">
        <v>37</v>
      </c>
      <c r="B42" s="71"/>
      <c r="C42" s="71"/>
      <c r="D42" s="57"/>
      <c r="E42" s="73"/>
      <c r="F42" s="57"/>
      <c r="G42" s="57"/>
      <c r="H42" s="55"/>
      <c r="I42" s="55"/>
      <c r="J42" s="55"/>
      <c r="K42" s="55"/>
      <c r="L42" s="55"/>
      <c r="M42" s="55"/>
      <c r="N42" s="55"/>
      <c r="O42" s="55"/>
      <c r="P42" s="55"/>
      <c r="Q42" s="56"/>
      <c r="R42" s="57"/>
      <c r="S42" s="42"/>
      <c r="T42" s="42"/>
      <c r="U42" s="42"/>
      <c r="V42" s="42"/>
    </row>
    <row r="43" spans="1:22" ht="16.5" x14ac:dyDescent="0.25">
      <c r="A43" s="56">
        <v>38</v>
      </c>
      <c r="B43" s="71"/>
      <c r="C43" s="71"/>
      <c r="D43" s="57"/>
      <c r="E43" s="73"/>
      <c r="F43" s="57"/>
      <c r="G43" s="57"/>
      <c r="H43" s="55"/>
      <c r="I43" s="55"/>
      <c r="J43" s="55"/>
      <c r="K43" s="55"/>
      <c r="L43" s="55"/>
      <c r="M43" s="55"/>
      <c r="N43" s="55"/>
      <c r="O43" s="55"/>
      <c r="P43" s="55"/>
      <c r="Q43" s="56"/>
      <c r="R43" s="57"/>
      <c r="S43" s="42"/>
      <c r="T43" s="42"/>
      <c r="U43" s="42"/>
      <c r="V43" s="42"/>
    </row>
    <row r="44" spans="1:22" ht="16.5" x14ac:dyDescent="0.25">
      <c r="A44" s="56">
        <v>39</v>
      </c>
      <c r="B44" s="71"/>
      <c r="C44" s="71"/>
      <c r="D44" s="57"/>
      <c r="E44" s="73"/>
      <c r="F44" s="57"/>
      <c r="G44" s="57"/>
      <c r="H44" s="55"/>
      <c r="I44" s="55"/>
      <c r="J44" s="55"/>
      <c r="K44" s="55"/>
      <c r="L44" s="55"/>
      <c r="M44" s="55"/>
      <c r="N44" s="55"/>
      <c r="O44" s="55"/>
      <c r="P44" s="55"/>
      <c r="Q44" s="56"/>
      <c r="R44" s="57"/>
      <c r="S44" s="42"/>
      <c r="T44" s="42"/>
      <c r="U44" s="42"/>
      <c r="V44" s="42"/>
    </row>
    <row r="45" spans="1:22" ht="16.5" x14ac:dyDescent="0.25">
      <c r="A45" s="56">
        <v>40</v>
      </c>
      <c r="B45" s="71"/>
      <c r="C45" s="71"/>
      <c r="D45" s="57"/>
      <c r="E45" s="73"/>
      <c r="F45" s="57"/>
      <c r="G45" s="57"/>
      <c r="H45" s="55"/>
      <c r="I45" s="55"/>
      <c r="J45" s="55"/>
      <c r="K45" s="55"/>
      <c r="L45" s="55"/>
      <c r="M45" s="55"/>
      <c r="N45" s="55"/>
      <c r="O45" s="55"/>
      <c r="P45" s="55"/>
      <c r="Q45" s="56"/>
      <c r="R45" s="57"/>
      <c r="S45" s="42"/>
      <c r="T45" s="42"/>
      <c r="U45" s="42"/>
      <c r="V45" s="42"/>
    </row>
    <row r="46" spans="1:22" ht="16.5" x14ac:dyDescent="0.25">
      <c r="A46" s="56">
        <v>41</v>
      </c>
      <c r="B46" s="71"/>
      <c r="C46" s="71"/>
      <c r="D46" s="57"/>
      <c r="E46" s="73"/>
      <c r="F46" s="57"/>
      <c r="G46" s="57"/>
      <c r="H46" s="55"/>
      <c r="I46" s="55"/>
      <c r="J46" s="55"/>
      <c r="K46" s="55"/>
      <c r="L46" s="55"/>
      <c r="M46" s="55"/>
      <c r="N46" s="55"/>
      <c r="O46" s="55"/>
      <c r="P46" s="55"/>
      <c r="Q46" s="56"/>
      <c r="R46" s="57"/>
      <c r="S46" s="42"/>
      <c r="T46" s="42"/>
      <c r="U46" s="42"/>
      <c r="V46" s="42"/>
    </row>
    <row r="47" spans="1:22" ht="16.5" x14ac:dyDescent="0.25">
      <c r="A47" s="56">
        <v>42</v>
      </c>
      <c r="B47" s="71"/>
      <c r="C47" s="71"/>
      <c r="D47" s="57"/>
      <c r="E47" s="73"/>
      <c r="F47" s="57"/>
      <c r="G47" s="57"/>
      <c r="H47" s="55"/>
      <c r="I47" s="55"/>
      <c r="J47" s="55"/>
      <c r="K47" s="55"/>
      <c r="L47" s="55"/>
      <c r="M47" s="55"/>
      <c r="N47" s="55"/>
      <c r="O47" s="55"/>
      <c r="P47" s="55"/>
      <c r="Q47" s="56"/>
      <c r="R47" s="57"/>
      <c r="S47" s="42"/>
      <c r="T47" s="42"/>
      <c r="U47" s="42"/>
      <c r="V47" s="42"/>
    </row>
    <row r="48" spans="1:22" ht="16.5" x14ac:dyDescent="0.25">
      <c r="A48" s="56">
        <v>43</v>
      </c>
      <c r="B48" s="71"/>
      <c r="C48" s="71"/>
      <c r="D48" s="57"/>
      <c r="E48" s="73"/>
      <c r="F48" s="57"/>
      <c r="G48" s="57"/>
      <c r="H48" s="55"/>
      <c r="I48" s="55"/>
      <c r="J48" s="55"/>
      <c r="K48" s="55"/>
      <c r="L48" s="55"/>
      <c r="M48" s="55"/>
      <c r="N48" s="55"/>
      <c r="O48" s="55"/>
      <c r="P48" s="55"/>
      <c r="Q48" s="56"/>
      <c r="R48" s="57"/>
      <c r="S48" s="42"/>
      <c r="T48" s="42"/>
      <c r="U48" s="42"/>
      <c r="V48" s="42"/>
    </row>
    <row r="49" spans="1:22" ht="16.5" x14ac:dyDescent="0.25">
      <c r="A49" s="56">
        <v>44</v>
      </c>
      <c r="B49" s="71"/>
      <c r="C49" s="71"/>
      <c r="D49" s="57"/>
      <c r="E49" s="73"/>
      <c r="F49" s="57"/>
      <c r="G49" s="57"/>
      <c r="H49" s="55"/>
      <c r="I49" s="55"/>
      <c r="J49" s="55"/>
      <c r="K49" s="55"/>
      <c r="L49" s="55"/>
      <c r="M49" s="55"/>
      <c r="N49" s="55"/>
      <c r="O49" s="55"/>
      <c r="P49" s="55"/>
      <c r="Q49" s="56"/>
      <c r="R49" s="57"/>
      <c r="S49" s="42"/>
      <c r="T49" s="42"/>
      <c r="U49" s="42"/>
      <c r="V49" s="42"/>
    </row>
    <row r="50" spans="1:22" ht="16.5" x14ac:dyDescent="0.25">
      <c r="A50" s="56">
        <v>45</v>
      </c>
      <c r="B50" s="71"/>
      <c r="C50" s="71"/>
      <c r="D50" s="57"/>
      <c r="E50" s="73"/>
      <c r="F50" s="57"/>
      <c r="G50" s="57"/>
      <c r="H50" s="55"/>
      <c r="I50" s="55"/>
      <c r="J50" s="55"/>
      <c r="K50" s="55"/>
      <c r="L50" s="55"/>
      <c r="M50" s="55"/>
      <c r="N50" s="55"/>
      <c r="O50" s="55"/>
      <c r="P50" s="55"/>
      <c r="Q50" s="56"/>
      <c r="R50" s="57"/>
      <c r="S50" s="42"/>
      <c r="T50" s="42"/>
      <c r="U50" s="42"/>
      <c r="V50" s="42"/>
    </row>
    <row r="51" spans="1:22" ht="16.5" x14ac:dyDescent="0.25">
      <c r="A51" s="56">
        <v>46</v>
      </c>
      <c r="B51" s="71"/>
      <c r="C51" s="71"/>
      <c r="D51" s="57"/>
      <c r="E51" s="73"/>
      <c r="F51" s="57"/>
      <c r="G51" s="57"/>
      <c r="H51" s="55"/>
      <c r="I51" s="55"/>
      <c r="J51" s="55"/>
      <c r="K51" s="55"/>
      <c r="L51" s="55"/>
      <c r="M51" s="55"/>
      <c r="N51" s="55"/>
      <c r="O51" s="55"/>
      <c r="P51" s="55"/>
      <c r="Q51" s="56"/>
      <c r="R51" s="57"/>
      <c r="S51" s="42"/>
      <c r="T51" s="42"/>
      <c r="U51" s="42"/>
      <c r="V51" s="42"/>
    </row>
    <row r="52" spans="1:22" ht="16.5" x14ac:dyDescent="0.25">
      <c r="A52" s="56">
        <v>47</v>
      </c>
      <c r="B52" s="71"/>
      <c r="C52" s="71"/>
      <c r="D52" s="57"/>
      <c r="E52" s="73"/>
      <c r="F52" s="57"/>
      <c r="G52" s="57"/>
      <c r="H52" s="55"/>
      <c r="I52" s="55"/>
      <c r="J52" s="55"/>
      <c r="K52" s="55"/>
      <c r="L52" s="55"/>
      <c r="M52" s="55"/>
      <c r="N52" s="55"/>
      <c r="O52" s="55"/>
      <c r="P52" s="55"/>
      <c r="Q52" s="56"/>
      <c r="R52" s="57"/>
      <c r="S52" s="42"/>
      <c r="T52" s="42"/>
      <c r="U52" s="42"/>
      <c r="V52" s="42"/>
    </row>
    <row r="53" spans="1:22" ht="16.5" x14ac:dyDescent="0.25">
      <c r="A53" s="56">
        <v>48</v>
      </c>
      <c r="B53" s="71"/>
      <c r="C53" s="71"/>
      <c r="D53" s="57"/>
      <c r="E53" s="73"/>
      <c r="F53" s="57"/>
      <c r="G53" s="57"/>
      <c r="H53" s="55"/>
      <c r="I53" s="55"/>
      <c r="J53" s="55"/>
      <c r="K53" s="55"/>
      <c r="L53" s="55"/>
      <c r="M53" s="55"/>
      <c r="N53" s="55"/>
      <c r="O53" s="55"/>
      <c r="P53" s="55"/>
      <c r="Q53" s="56"/>
      <c r="R53" s="57"/>
      <c r="S53" s="42"/>
      <c r="T53" s="42"/>
      <c r="U53" s="42"/>
      <c r="V53" s="42"/>
    </row>
    <row r="54" spans="1:22" ht="16.5" x14ac:dyDescent="0.25">
      <c r="A54" s="56">
        <v>49</v>
      </c>
      <c r="B54" s="71"/>
      <c r="C54" s="71"/>
      <c r="D54" s="57"/>
      <c r="E54" s="73"/>
      <c r="F54" s="57"/>
      <c r="G54" s="57"/>
      <c r="H54" s="55"/>
      <c r="I54" s="55"/>
      <c r="J54" s="55"/>
      <c r="K54" s="55"/>
      <c r="L54" s="55"/>
      <c r="M54" s="55"/>
      <c r="N54" s="55"/>
      <c r="O54" s="55"/>
      <c r="P54" s="55"/>
      <c r="Q54" s="56"/>
      <c r="R54" s="57"/>
      <c r="S54" s="42"/>
      <c r="T54" s="42"/>
      <c r="U54" s="42"/>
      <c r="V54" s="42"/>
    </row>
    <row r="55" spans="1:22" ht="16.5" x14ac:dyDescent="0.25">
      <c r="A55" s="56">
        <v>50</v>
      </c>
      <c r="B55" s="57"/>
      <c r="C55" s="57"/>
      <c r="D55" s="57"/>
      <c r="E55" s="73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B6" sqref="B6:R1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47" t="s">
        <v>1</v>
      </c>
      <c r="C5" s="47" t="s">
        <v>2</v>
      </c>
      <c r="D5" s="46" t="s">
        <v>3</v>
      </c>
      <c r="E5" s="46" t="s">
        <v>51</v>
      </c>
      <c r="F5" s="46" t="s">
        <v>4</v>
      </c>
      <c r="G5" s="5" t="s">
        <v>5</v>
      </c>
      <c r="H5" s="5" t="s">
        <v>7</v>
      </c>
      <c r="I5" s="19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31">
        <v>1</v>
      </c>
      <c r="B6" s="20">
        <v>43529</v>
      </c>
      <c r="C6" s="20" t="s">
        <v>142</v>
      </c>
      <c r="D6" s="4" t="s">
        <v>63</v>
      </c>
      <c r="E6" s="45">
        <v>867330023793469</v>
      </c>
      <c r="F6" s="4"/>
      <c r="G6" s="4" t="s">
        <v>52</v>
      </c>
      <c r="H6" s="21"/>
      <c r="I6" s="16" t="s">
        <v>94</v>
      </c>
      <c r="J6" s="16" t="s">
        <v>92</v>
      </c>
      <c r="K6" s="16"/>
      <c r="L6" s="16"/>
      <c r="M6" s="16" t="s">
        <v>93</v>
      </c>
      <c r="N6" s="26">
        <v>20000</v>
      </c>
      <c r="O6" s="16" t="s">
        <v>143</v>
      </c>
      <c r="P6" s="16" t="s">
        <v>55</v>
      </c>
      <c r="Q6" s="27" t="s">
        <v>24</v>
      </c>
      <c r="R6" s="4" t="s">
        <v>38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>
        <v>43529</v>
      </c>
      <c r="C7" s="20" t="s">
        <v>142</v>
      </c>
      <c r="D7" s="4" t="s">
        <v>63</v>
      </c>
      <c r="E7" s="45">
        <v>869668021871094</v>
      </c>
      <c r="F7" s="4"/>
      <c r="G7" s="4" t="s">
        <v>52</v>
      </c>
      <c r="H7" s="17"/>
      <c r="I7" s="16"/>
      <c r="J7" s="16" t="s">
        <v>96</v>
      </c>
      <c r="K7" s="16" t="s">
        <v>95</v>
      </c>
      <c r="L7" s="16"/>
      <c r="M7" s="16" t="s">
        <v>97</v>
      </c>
      <c r="N7" s="26">
        <v>20000</v>
      </c>
      <c r="O7" s="16" t="s">
        <v>143</v>
      </c>
      <c r="P7" s="16" t="s">
        <v>55</v>
      </c>
      <c r="Q7" s="27" t="s">
        <v>24</v>
      </c>
      <c r="R7" s="4" t="s">
        <v>38</v>
      </c>
      <c r="S7" s="41"/>
      <c r="T7" s="41"/>
      <c r="U7" s="76"/>
      <c r="V7" s="31" t="s">
        <v>43</v>
      </c>
    </row>
    <row r="8" spans="1:22" s="2" customFormat="1" ht="15.75" customHeight="1" x14ac:dyDescent="0.25">
      <c r="A8" s="31">
        <v>3</v>
      </c>
      <c r="B8" s="20">
        <v>43529</v>
      </c>
      <c r="C8" s="20" t="s">
        <v>142</v>
      </c>
      <c r="D8" s="4" t="s">
        <v>63</v>
      </c>
      <c r="E8" s="45">
        <v>867330029873083</v>
      </c>
      <c r="F8" s="4"/>
      <c r="G8" s="4" t="s">
        <v>52</v>
      </c>
      <c r="H8" s="24"/>
      <c r="I8" s="23"/>
      <c r="J8" s="16" t="s">
        <v>91</v>
      </c>
      <c r="K8" s="16"/>
      <c r="L8" s="16" t="s">
        <v>80</v>
      </c>
      <c r="M8" s="16" t="s">
        <v>81</v>
      </c>
      <c r="N8" s="26">
        <v>10000</v>
      </c>
      <c r="O8" s="16" t="s">
        <v>143</v>
      </c>
      <c r="P8" s="16" t="s">
        <v>55</v>
      </c>
      <c r="Q8" s="27" t="s">
        <v>24</v>
      </c>
      <c r="R8" s="4" t="s">
        <v>38</v>
      </c>
      <c r="S8" s="41"/>
      <c r="T8" s="41"/>
      <c r="U8" s="76"/>
      <c r="V8" s="31" t="s">
        <v>28</v>
      </c>
    </row>
    <row r="9" spans="1:22" s="2" customFormat="1" ht="15.75" customHeight="1" x14ac:dyDescent="0.25">
      <c r="A9" s="31">
        <v>4</v>
      </c>
      <c r="B9" s="20">
        <v>43529</v>
      </c>
      <c r="C9" s="20" t="s">
        <v>142</v>
      </c>
      <c r="D9" s="4" t="s">
        <v>63</v>
      </c>
      <c r="E9" s="45">
        <v>866593020396286</v>
      </c>
      <c r="F9" s="4"/>
      <c r="G9" s="4" t="s">
        <v>52</v>
      </c>
      <c r="H9" s="24"/>
      <c r="I9" s="23"/>
      <c r="J9" s="16" t="s">
        <v>35</v>
      </c>
      <c r="K9" s="23" t="s">
        <v>89</v>
      </c>
      <c r="L9" s="16" t="s">
        <v>90</v>
      </c>
      <c r="M9" s="16" t="s">
        <v>50</v>
      </c>
      <c r="N9" s="16"/>
      <c r="O9" s="16" t="s">
        <v>143</v>
      </c>
      <c r="P9" s="16" t="s">
        <v>55</v>
      </c>
      <c r="Q9" s="27" t="s">
        <v>26</v>
      </c>
      <c r="R9" s="4" t="s">
        <v>30</v>
      </c>
      <c r="S9" s="41"/>
      <c r="T9" s="41"/>
      <c r="U9" s="76"/>
      <c r="V9" s="31" t="s">
        <v>38</v>
      </c>
    </row>
    <row r="10" spans="1:22" s="2" customFormat="1" ht="15.75" customHeight="1" x14ac:dyDescent="0.25">
      <c r="A10" s="31">
        <v>5</v>
      </c>
      <c r="B10" s="20">
        <v>43529</v>
      </c>
      <c r="C10" s="20" t="s">
        <v>142</v>
      </c>
      <c r="D10" s="4" t="s">
        <v>63</v>
      </c>
      <c r="E10" s="45">
        <v>867330065867362</v>
      </c>
      <c r="F10" s="4"/>
      <c r="G10" s="4" t="s">
        <v>52</v>
      </c>
      <c r="H10" s="23" t="s">
        <v>86</v>
      </c>
      <c r="I10" s="24" t="s">
        <v>87</v>
      </c>
      <c r="J10" s="16" t="s">
        <v>77</v>
      </c>
      <c r="K10" s="16"/>
      <c r="L10" s="16" t="s">
        <v>80</v>
      </c>
      <c r="M10" s="16" t="s">
        <v>122</v>
      </c>
      <c r="N10" s="26">
        <v>45000</v>
      </c>
      <c r="O10" s="16" t="s">
        <v>143</v>
      </c>
      <c r="P10" s="16" t="s">
        <v>55</v>
      </c>
      <c r="Q10" s="30" t="s">
        <v>24</v>
      </c>
      <c r="R10" s="4" t="s">
        <v>37</v>
      </c>
      <c r="S10" s="41"/>
      <c r="T10" s="41"/>
      <c r="U10" s="76"/>
      <c r="V10" s="31" t="s">
        <v>44</v>
      </c>
    </row>
    <row r="11" spans="1:22" s="2" customFormat="1" ht="15.75" customHeight="1" x14ac:dyDescent="0.25">
      <c r="A11" s="31">
        <v>6</v>
      </c>
      <c r="B11" s="20">
        <v>43529</v>
      </c>
      <c r="C11" s="20" t="s">
        <v>142</v>
      </c>
      <c r="D11" s="4" t="s">
        <v>63</v>
      </c>
      <c r="E11" s="45">
        <v>867330065866207</v>
      </c>
      <c r="F11" s="4"/>
      <c r="G11" s="4" t="s">
        <v>52</v>
      </c>
      <c r="H11" s="16"/>
      <c r="I11" s="17" t="s">
        <v>84</v>
      </c>
      <c r="J11" s="16" t="s">
        <v>83</v>
      </c>
      <c r="K11" s="16" t="s">
        <v>82</v>
      </c>
      <c r="L11" s="16" t="s">
        <v>80</v>
      </c>
      <c r="M11" s="16" t="s">
        <v>85</v>
      </c>
      <c r="N11" s="26">
        <v>60000</v>
      </c>
      <c r="O11" s="16" t="s">
        <v>143</v>
      </c>
      <c r="P11" s="16" t="s">
        <v>88</v>
      </c>
      <c r="Q11" s="30" t="s">
        <v>24</v>
      </c>
      <c r="R11" s="4" t="s">
        <v>38</v>
      </c>
      <c r="S11" s="41"/>
      <c r="T11" s="41"/>
      <c r="U11" s="77"/>
      <c r="V11" s="31" t="s">
        <v>37</v>
      </c>
    </row>
    <row r="12" spans="1:22" s="18" customFormat="1" ht="15.75" customHeight="1" x14ac:dyDescent="0.25">
      <c r="A12" s="31">
        <v>7</v>
      </c>
      <c r="B12" s="20">
        <v>43529</v>
      </c>
      <c r="C12" s="20" t="s">
        <v>142</v>
      </c>
      <c r="D12" s="4" t="s">
        <v>63</v>
      </c>
      <c r="E12" s="45">
        <v>866593020396781</v>
      </c>
      <c r="F12" s="16"/>
      <c r="G12" s="4" t="s">
        <v>52</v>
      </c>
      <c r="H12" s="16"/>
      <c r="I12" s="16" t="s">
        <v>79</v>
      </c>
      <c r="J12" s="16" t="s">
        <v>77</v>
      </c>
      <c r="K12" s="16"/>
      <c r="L12" s="16" t="s">
        <v>80</v>
      </c>
      <c r="M12" s="16" t="s">
        <v>81</v>
      </c>
      <c r="N12" s="26">
        <v>10000</v>
      </c>
      <c r="O12" s="16" t="s">
        <v>143</v>
      </c>
      <c r="P12" s="16" t="s">
        <v>55</v>
      </c>
      <c r="Q12" s="30" t="s">
        <v>24</v>
      </c>
      <c r="R12" s="4" t="s">
        <v>38</v>
      </c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1"/>
      <c r="T13" s="41"/>
      <c r="U13" s="76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1"/>
      <c r="T14" s="41"/>
      <c r="U14" s="76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2"/>
      <c r="T15" s="42"/>
      <c r="U15" s="76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2"/>
      <c r="T16" s="42"/>
      <c r="U16" s="77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2"/>
      <c r="T17" s="42"/>
      <c r="U17" s="41"/>
      <c r="V17" s="41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2"/>
      <c r="T18" s="42"/>
      <c r="U18" s="42"/>
      <c r="V18" s="42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2"/>
      <c r="T19" s="42"/>
      <c r="U19" s="40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2"/>
      <c r="T20" s="42"/>
      <c r="U20" s="4" t="s">
        <v>23</v>
      </c>
      <c r="V20" s="4">
        <f>COUNTIF($Q$6:$Q$55,"PM")</f>
        <v>1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2"/>
      <c r="T21" s="42"/>
      <c r="U21" s="4" t="s">
        <v>22</v>
      </c>
      <c r="V21" s="4">
        <f>COUNTIF($Q$6:$Q$56,"PC")</f>
        <v>6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2"/>
      <c r="T22" s="42"/>
      <c r="U22" s="40" t="s">
        <v>41</v>
      </c>
      <c r="V22" s="4">
        <f>SUM(V20:V21)</f>
        <v>7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2"/>
      <c r="T23" s="42"/>
      <c r="U23" s="42"/>
      <c r="V23" s="42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2"/>
      <c r="T24" s="42"/>
      <c r="U24" s="42"/>
      <c r="V24" s="42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2"/>
      <c r="T25" s="42"/>
      <c r="U25" s="40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2"/>
      <c r="T28" s="4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2"/>
      <c r="T29" s="42"/>
      <c r="U29" s="31" t="s">
        <v>39</v>
      </c>
      <c r="V29" s="4">
        <f>COUNTIF($R$6:$R$55,"NG")</f>
        <v>5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2"/>
      <c r="T31" s="42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2"/>
      <c r="T32" s="42"/>
      <c r="U32" s="31" t="s">
        <v>35</v>
      </c>
      <c r="V32" s="4">
        <f>COUNTIF($R$6:$R$55,"MCH")</f>
        <v>1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2"/>
      <c r="T35" s="4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2"/>
      <c r="T37" s="42"/>
      <c r="U37" s="40" t="s">
        <v>41</v>
      </c>
      <c r="V37" s="4">
        <f>SUM(V26:V36)</f>
        <v>7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2"/>
      <c r="T38" s="42"/>
      <c r="U38" s="42"/>
      <c r="V38" s="4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2"/>
      <c r="T39" s="42"/>
      <c r="U39" s="42"/>
      <c r="V39" s="4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2"/>
      <c r="T40" s="42"/>
      <c r="U40" s="42"/>
      <c r="V40" s="4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2"/>
      <c r="T41" s="42"/>
      <c r="U41" s="42"/>
      <c r="V41" s="4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2"/>
      <c r="T42" s="42"/>
      <c r="U42" s="42"/>
      <c r="V42" s="4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2"/>
      <c r="T43" s="42"/>
      <c r="U43" s="42"/>
      <c r="V43" s="4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2"/>
      <c r="T44" s="42"/>
      <c r="U44" s="42"/>
      <c r="V44" s="4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2"/>
      <c r="T45" s="42"/>
      <c r="U45" s="42"/>
      <c r="V45" s="4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2"/>
      <c r="T46" s="42"/>
      <c r="U46" s="42"/>
      <c r="V46" s="4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2"/>
      <c r="T47" s="42"/>
      <c r="U47" s="42"/>
      <c r="V47" s="4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2"/>
      <c r="T48" s="42"/>
      <c r="U48" s="42"/>
      <c r="V48" s="42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2"/>
      <c r="T49" s="42"/>
      <c r="U49" s="42"/>
      <c r="V49" s="42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2"/>
      <c r="T50" s="42"/>
      <c r="U50" s="42"/>
      <c r="V50" s="42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2"/>
      <c r="T51" s="42"/>
      <c r="U51" s="42"/>
      <c r="V51" s="42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2"/>
      <c r="T52" s="42"/>
      <c r="U52" s="42"/>
      <c r="V52" s="42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2"/>
      <c r="T53" s="42"/>
      <c r="U53" s="42"/>
      <c r="V53" s="42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2"/>
      <c r="T54" s="42"/>
      <c r="U54" s="42"/>
      <c r="V54" s="42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E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47" t="s">
        <v>1</v>
      </c>
      <c r="C5" s="47" t="s">
        <v>2</v>
      </c>
      <c r="D5" s="46" t="s">
        <v>3</v>
      </c>
      <c r="E5" s="46" t="s">
        <v>51</v>
      </c>
      <c r="F5" s="46" t="s">
        <v>4</v>
      </c>
      <c r="G5" s="5" t="s">
        <v>5</v>
      </c>
      <c r="H5" s="5" t="s">
        <v>7</v>
      </c>
      <c r="I5" s="19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31">
        <v>1</v>
      </c>
      <c r="B6" s="20">
        <v>43529</v>
      </c>
      <c r="C6" s="20" t="s">
        <v>142</v>
      </c>
      <c r="D6" s="4" t="s">
        <v>58</v>
      </c>
      <c r="E6" s="21">
        <v>869696043468607</v>
      </c>
      <c r="F6" s="4"/>
      <c r="G6" s="4" t="s">
        <v>54</v>
      </c>
      <c r="H6" s="21"/>
      <c r="I6" s="16" t="s">
        <v>107</v>
      </c>
      <c r="J6" s="16" t="s">
        <v>108</v>
      </c>
      <c r="K6" s="16" t="s">
        <v>106</v>
      </c>
      <c r="L6" s="16"/>
      <c r="M6" s="16" t="s">
        <v>109</v>
      </c>
      <c r="N6" s="16"/>
      <c r="O6" s="16" t="s">
        <v>143</v>
      </c>
      <c r="P6" s="16" t="s">
        <v>55</v>
      </c>
      <c r="Q6" s="27" t="s">
        <v>24</v>
      </c>
      <c r="R6" s="4" t="s">
        <v>37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/>
      <c r="C7" s="20"/>
      <c r="D7" s="4"/>
      <c r="E7" s="21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7"/>
      <c r="R7" s="4"/>
      <c r="S7" s="41"/>
      <c r="T7" s="41"/>
      <c r="U7" s="76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1"/>
      <c r="T8" s="41"/>
      <c r="U8" s="76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1"/>
      <c r="T9" s="41"/>
      <c r="U9" s="76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1"/>
      <c r="T10" s="41"/>
      <c r="U10" s="76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1"/>
      <c r="T11" s="41"/>
      <c r="U11" s="77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1"/>
      <c r="T13" s="41"/>
      <c r="U13" s="76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1"/>
      <c r="T14" s="41"/>
      <c r="U14" s="76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2"/>
      <c r="T15" s="42"/>
      <c r="U15" s="76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2"/>
      <c r="T16" s="42"/>
      <c r="U16" s="77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2"/>
      <c r="T17" s="42"/>
      <c r="U17" s="41"/>
      <c r="V17" s="41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2"/>
      <c r="T18" s="42"/>
      <c r="U18" s="42"/>
      <c r="V18" s="42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2"/>
      <c r="T19" s="42"/>
      <c r="U19" s="40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2"/>
      <c r="T20" s="4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2"/>
      <c r="T21" s="4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2"/>
      <c r="T22" s="42"/>
      <c r="U22" s="40" t="s">
        <v>41</v>
      </c>
      <c r="V22" s="4">
        <f>SUM(V20:V21)</f>
        <v>1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2"/>
      <c r="T23" s="42"/>
      <c r="U23" s="42"/>
      <c r="V23" s="42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2"/>
      <c r="T24" s="42"/>
      <c r="U24" s="42"/>
      <c r="V24" s="42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2"/>
      <c r="T25" s="42"/>
      <c r="U25" s="40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2"/>
      <c r="T28" s="4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2"/>
      <c r="T29" s="4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2"/>
      <c r="T31" s="42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2"/>
      <c r="T32" s="4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2"/>
      <c r="T35" s="4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2"/>
      <c r="T37" s="42"/>
      <c r="U37" s="40" t="s">
        <v>41</v>
      </c>
      <c r="V37" s="4">
        <f>SUM(V26:V36)</f>
        <v>1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2"/>
      <c r="T38" s="42"/>
      <c r="U38" s="42"/>
      <c r="V38" s="4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2"/>
      <c r="T39" s="42"/>
      <c r="U39" s="42"/>
      <c r="V39" s="4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2"/>
      <c r="T40" s="42"/>
      <c r="U40" s="42"/>
      <c r="V40" s="4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2"/>
      <c r="T41" s="42"/>
      <c r="U41" s="42"/>
      <c r="V41" s="4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2"/>
      <c r="T42" s="42"/>
      <c r="U42" s="42"/>
      <c r="V42" s="4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2"/>
      <c r="T43" s="42"/>
      <c r="U43" s="42"/>
      <c r="V43" s="4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2"/>
      <c r="T44" s="42"/>
      <c r="U44" s="42"/>
      <c r="V44" s="4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2"/>
      <c r="T45" s="42"/>
      <c r="U45" s="42"/>
      <c r="V45" s="4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2"/>
      <c r="T46" s="42"/>
      <c r="U46" s="42"/>
      <c r="V46" s="4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2"/>
      <c r="T47" s="42"/>
      <c r="U47" s="42"/>
      <c r="V47" s="4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2"/>
      <c r="T48" s="42"/>
      <c r="U48" s="42"/>
      <c r="V48" s="42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2"/>
      <c r="T49" s="42"/>
      <c r="U49" s="42"/>
      <c r="V49" s="42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2"/>
      <c r="T50" s="42"/>
      <c r="U50" s="42"/>
      <c r="V50" s="42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2"/>
      <c r="T51" s="42"/>
      <c r="U51" s="42"/>
      <c r="V51" s="42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2"/>
      <c r="T52" s="42"/>
      <c r="U52" s="42"/>
      <c r="V52" s="42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2"/>
      <c r="T53" s="42"/>
      <c r="U53" s="42"/>
      <c r="V53" s="42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2"/>
      <c r="T54" s="42"/>
      <c r="U54" s="42"/>
      <c r="V54" s="42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zoomScale="55" zoomScaleNormal="55" workbookViewId="0">
      <selection activeCell="R6" sqref="B6:R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47" t="s">
        <v>1</v>
      </c>
      <c r="C5" s="47" t="s">
        <v>2</v>
      </c>
      <c r="D5" s="46" t="s">
        <v>3</v>
      </c>
      <c r="E5" s="46" t="s">
        <v>51</v>
      </c>
      <c r="F5" s="46" t="s">
        <v>4</v>
      </c>
      <c r="G5" s="5" t="s">
        <v>5</v>
      </c>
      <c r="H5" s="5" t="s">
        <v>7</v>
      </c>
      <c r="I5" s="19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31">
        <v>1</v>
      </c>
      <c r="B6" s="20">
        <v>43529</v>
      </c>
      <c r="C6" s="20" t="s">
        <v>142</v>
      </c>
      <c r="D6" s="4" t="s">
        <v>59</v>
      </c>
      <c r="E6" s="21">
        <v>864811036941271</v>
      </c>
      <c r="F6" s="4"/>
      <c r="G6" s="4" t="s">
        <v>52</v>
      </c>
      <c r="H6" s="21"/>
      <c r="I6" s="16" t="s">
        <v>111</v>
      </c>
      <c r="J6" s="16" t="s">
        <v>113</v>
      </c>
      <c r="K6" s="16" t="s">
        <v>110</v>
      </c>
      <c r="L6" s="16" t="s">
        <v>112</v>
      </c>
      <c r="M6" s="16" t="s">
        <v>141</v>
      </c>
      <c r="N6" s="26"/>
      <c r="O6" s="16"/>
      <c r="P6" s="16" t="s">
        <v>55</v>
      </c>
      <c r="Q6" s="27" t="s">
        <v>24</v>
      </c>
      <c r="R6" s="4" t="s">
        <v>28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>
        <v>43529</v>
      </c>
      <c r="C7" s="20" t="s">
        <v>142</v>
      </c>
      <c r="D7" s="4" t="s">
        <v>59</v>
      </c>
      <c r="E7" s="21">
        <v>868926033987493</v>
      </c>
      <c r="F7" s="4"/>
      <c r="G7" s="4" t="s">
        <v>54</v>
      </c>
      <c r="H7" s="17"/>
      <c r="I7" s="16" t="s">
        <v>111</v>
      </c>
      <c r="J7" s="16" t="s">
        <v>114</v>
      </c>
      <c r="K7" s="16" t="s">
        <v>110</v>
      </c>
      <c r="L7" s="16" t="s">
        <v>112</v>
      </c>
      <c r="M7" s="17" t="s">
        <v>115</v>
      </c>
      <c r="N7" s="16"/>
      <c r="O7" s="16" t="s">
        <v>143</v>
      </c>
      <c r="P7" s="16" t="s">
        <v>55</v>
      </c>
      <c r="Q7" s="27" t="s">
        <v>24</v>
      </c>
      <c r="R7" s="4" t="s">
        <v>38</v>
      </c>
      <c r="S7" s="41"/>
      <c r="T7" s="41"/>
      <c r="U7" s="76"/>
      <c r="V7" s="31" t="s">
        <v>43</v>
      </c>
    </row>
    <row r="8" spans="1:22" s="2" customFormat="1" ht="15.75" customHeight="1" x14ac:dyDescent="0.25">
      <c r="A8" s="31">
        <v>3</v>
      </c>
      <c r="B8" s="51" t="s">
        <v>148</v>
      </c>
      <c r="C8" s="51" t="s">
        <v>160</v>
      </c>
      <c r="D8" s="52" t="s">
        <v>59</v>
      </c>
      <c r="E8" s="53">
        <v>868926033925857</v>
      </c>
      <c r="F8" s="52" t="s">
        <v>147</v>
      </c>
      <c r="G8" s="52" t="s">
        <v>54</v>
      </c>
      <c r="H8" s="24" t="s">
        <v>159</v>
      </c>
      <c r="I8" s="23" t="s">
        <v>154</v>
      </c>
      <c r="J8" s="16" t="s">
        <v>157</v>
      </c>
      <c r="K8" s="16" t="s">
        <v>110</v>
      </c>
      <c r="L8" s="16" t="s">
        <v>112</v>
      </c>
      <c r="M8" s="16" t="s">
        <v>158</v>
      </c>
      <c r="N8" s="54" t="s">
        <v>162</v>
      </c>
      <c r="O8" s="16" t="s">
        <v>143</v>
      </c>
      <c r="P8" s="16" t="s">
        <v>55</v>
      </c>
      <c r="Q8" s="27" t="s">
        <v>24</v>
      </c>
      <c r="R8" s="4" t="s">
        <v>38</v>
      </c>
      <c r="S8" s="41"/>
      <c r="T8" s="41"/>
      <c r="U8" s="76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1"/>
      <c r="T9" s="41"/>
      <c r="U9" s="76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1"/>
      <c r="T10" s="41"/>
      <c r="U10" s="76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1"/>
      <c r="T11" s="41"/>
      <c r="U11" s="77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1"/>
      <c r="T13" s="41"/>
      <c r="U13" s="76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1"/>
      <c r="T14" s="41"/>
      <c r="U14" s="76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2"/>
      <c r="T15" s="42"/>
      <c r="U15" s="76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2"/>
      <c r="T16" s="42"/>
      <c r="U16" s="77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2"/>
      <c r="T17" s="42"/>
      <c r="U17" s="41"/>
      <c r="V17" s="41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2"/>
      <c r="T18" s="42"/>
      <c r="U18" s="42"/>
      <c r="V18" s="42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2"/>
      <c r="T19" s="42"/>
      <c r="U19" s="40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2"/>
      <c r="T20" s="4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2"/>
      <c r="T21" s="42"/>
      <c r="U21" s="4" t="s">
        <v>22</v>
      </c>
      <c r="V21" s="4">
        <f>COUNTIF($Q$6:$Q$56,"PC")</f>
        <v>3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2"/>
      <c r="T22" s="42"/>
      <c r="U22" s="40" t="s">
        <v>41</v>
      </c>
      <c r="V22" s="4">
        <f>SUM(V20:V21)</f>
        <v>3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2"/>
      <c r="T23" s="42"/>
      <c r="U23" s="42"/>
      <c r="V23" s="42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2"/>
      <c r="T24" s="42"/>
      <c r="U24" s="42"/>
      <c r="V24" s="42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2"/>
      <c r="T25" s="42"/>
      <c r="U25" s="40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2"/>
      <c r="T28" s="42"/>
      <c r="U28" s="31" t="s">
        <v>34</v>
      </c>
      <c r="V28" s="4">
        <f>COUNTIF($R$6:$R$55,"GPS")</f>
        <v>1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2"/>
      <c r="T29" s="42"/>
      <c r="U29" s="31" t="s">
        <v>39</v>
      </c>
      <c r="V29" s="4">
        <f>COUNTIF($R$6:$R$55,"NG")</f>
        <v>2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2"/>
      <c r="T31" s="42"/>
      <c r="U31" s="31" t="s">
        <v>29</v>
      </c>
      <c r="V31" s="4">
        <f>COUNTIF($R$6:$R$55,"LK")</f>
        <v>0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2"/>
      <c r="T32" s="4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2"/>
      <c r="T35" s="4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2"/>
      <c r="T37" s="42"/>
      <c r="U37" s="40" t="s">
        <v>41</v>
      </c>
      <c r="V37" s="4">
        <f>SUM(V26:V36)</f>
        <v>3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2"/>
      <c r="T38" s="42"/>
      <c r="U38" s="42"/>
      <c r="V38" s="4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2"/>
      <c r="T39" s="42"/>
      <c r="U39" s="42"/>
      <c r="V39" s="4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2"/>
      <c r="T40" s="42"/>
      <c r="U40" s="42"/>
      <c r="V40" s="4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2"/>
      <c r="T41" s="42"/>
      <c r="U41" s="42"/>
      <c r="V41" s="4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2"/>
      <c r="T42" s="42"/>
      <c r="U42" s="42"/>
      <c r="V42" s="4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2"/>
      <c r="T43" s="42"/>
      <c r="U43" s="42"/>
      <c r="V43" s="4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2"/>
      <c r="T44" s="42"/>
      <c r="U44" s="42"/>
      <c r="V44" s="4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2"/>
      <c r="T45" s="42"/>
      <c r="U45" s="42"/>
      <c r="V45" s="4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2"/>
      <c r="T46" s="42"/>
      <c r="U46" s="42"/>
      <c r="V46" s="4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2"/>
      <c r="T47" s="42"/>
      <c r="U47" s="42"/>
      <c r="V47" s="4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2"/>
      <c r="T48" s="42"/>
      <c r="U48" s="42"/>
      <c r="V48" s="42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2"/>
      <c r="T49" s="42"/>
      <c r="U49" s="42"/>
      <c r="V49" s="42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2"/>
      <c r="T50" s="42"/>
      <c r="U50" s="42"/>
      <c r="V50" s="42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2"/>
      <c r="T51" s="42"/>
      <c r="U51" s="42"/>
      <c r="V51" s="42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2"/>
      <c r="T52" s="42"/>
      <c r="U52" s="42"/>
      <c r="V52" s="42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2"/>
      <c r="T53" s="42"/>
      <c r="U53" s="42"/>
      <c r="V53" s="42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2"/>
      <c r="T54" s="42"/>
      <c r="U54" s="42"/>
      <c r="V54" s="42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F1" zoomScale="55" zoomScaleNormal="55" workbookViewId="0">
      <selection activeCell="B6" sqref="B6:R7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47" t="s">
        <v>1</v>
      </c>
      <c r="C5" s="47" t="s">
        <v>2</v>
      </c>
      <c r="D5" s="46" t="s">
        <v>3</v>
      </c>
      <c r="E5" s="46" t="s">
        <v>51</v>
      </c>
      <c r="F5" s="46" t="s">
        <v>4</v>
      </c>
      <c r="G5" s="5" t="s">
        <v>5</v>
      </c>
      <c r="H5" s="5" t="s">
        <v>7</v>
      </c>
      <c r="I5" s="19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31">
        <v>1</v>
      </c>
      <c r="B6" s="20">
        <v>43529</v>
      </c>
      <c r="C6" s="20" t="s">
        <v>142</v>
      </c>
      <c r="D6" s="4" t="s">
        <v>60</v>
      </c>
      <c r="E6" s="21">
        <v>868183033841821</v>
      </c>
      <c r="F6" s="4"/>
      <c r="G6" s="4" t="s">
        <v>54</v>
      </c>
      <c r="H6" s="21" t="s">
        <v>119</v>
      </c>
      <c r="I6" s="16" t="s">
        <v>116</v>
      </c>
      <c r="J6" s="16" t="s">
        <v>113</v>
      </c>
      <c r="K6" s="16" t="s">
        <v>117</v>
      </c>
      <c r="L6" s="16" t="s">
        <v>118</v>
      </c>
      <c r="M6" s="16" t="s">
        <v>71</v>
      </c>
      <c r="N6" s="16"/>
      <c r="O6" s="16" t="s">
        <v>143</v>
      </c>
      <c r="P6" s="16" t="s">
        <v>55</v>
      </c>
      <c r="Q6" s="27" t="s">
        <v>24</v>
      </c>
      <c r="R6" s="4" t="s">
        <v>28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51" t="s">
        <v>148</v>
      </c>
      <c r="C7" s="51" t="s">
        <v>160</v>
      </c>
      <c r="D7" s="52" t="s">
        <v>60</v>
      </c>
      <c r="E7" s="53">
        <v>868183034603691</v>
      </c>
      <c r="F7" s="52"/>
      <c r="G7" s="52" t="s">
        <v>54</v>
      </c>
      <c r="H7" s="17"/>
      <c r="I7" s="16" t="s">
        <v>155</v>
      </c>
      <c r="J7" s="16" t="s">
        <v>77</v>
      </c>
      <c r="K7" s="16" t="s">
        <v>117</v>
      </c>
      <c r="L7" s="16" t="s">
        <v>118</v>
      </c>
      <c r="M7" s="16" t="s">
        <v>156</v>
      </c>
      <c r="N7" s="16"/>
      <c r="O7" s="16" t="s">
        <v>143</v>
      </c>
      <c r="P7" s="16" t="s">
        <v>55</v>
      </c>
      <c r="Q7" s="27" t="s">
        <v>24</v>
      </c>
      <c r="R7" s="4" t="s">
        <v>37</v>
      </c>
      <c r="S7" s="41"/>
      <c r="T7" s="41"/>
      <c r="U7" s="76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1"/>
      <c r="T8" s="41"/>
      <c r="U8" s="76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1"/>
      <c r="T9" s="41"/>
      <c r="U9" s="76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1"/>
      <c r="T10" s="41"/>
      <c r="U10" s="76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1"/>
      <c r="T11" s="41"/>
      <c r="U11" s="77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1"/>
      <c r="T13" s="41"/>
      <c r="U13" s="76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1"/>
      <c r="T14" s="41"/>
      <c r="U14" s="76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2"/>
      <c r="T15" s="42"/>
      <c r="U15" s="76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2"/>
      <c r="T16" s="42"/>
      <c r="U16" s="77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2"/>
      <c r="T17" s="42"/>
      <c r="U17" s="41"/>
      <c r="V17" s="41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2"/>
      <c r="T18" s="42"/>
      <c r="U18" s="42"/>
      <c r="V18" s="42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2"/>
      <c r="T19" s="42"/>
      <c r="U19" s="40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2"/>
      <c r="T20" s="4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2"/>
      <c r="T21" s="42"/>
      <c r="U21" s="4" t="s">
        <v>22</v>
      </c>
      <c r="V21" s="4">
        <f>COUNTIF($Q$6:$Q$56,"PC")</f>
        <v>2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2"/>
      <c r="T22" s="42"/>
      <c r="U22" s="40" t="s">
        <v>41</v>
      </c>
      <c r="V22" s="4">
        <f>SUM(V20:V21)</f>
        <v>2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2"/>
      <c r="T23" s="42"/>
      <c r="U23" s="42"/>
      <c r="V23" s="42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2"/>
      <c r="T24" s="42"/>
      <c r="U24" s="42"/>
      <c r="V24" s="42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2"/>
      <c r="T25" s="42"/>
      <c r="U25" s="40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2"/>
      <c r="T28" s="42"/>
      <c r="U28" s="31" t="s">
        <v>34</v>
      </c>
      <c r="V28" s="4">
        <f>COUNTIF($R$6:$R$55,"GPS")</f>
        <v>1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2"/>
      <c r="T29" s="4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2"/>
      <c r="T31" s="42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2"/>
      <c r="T32" s="4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2"/>
      <c r="T35" s="4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2"/>
      <c r="T37" s="42"/>
      <c r="U37" s="40" t="s">
        <v>41</v>
      </c>
      <c r="V37" s="4">
        <f>SUM(V26:V36)</f>
        <v>2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2"/>
      <c r="T38" s="42"/>
      <c r="U38" s="42"/>
      <c r="V38" s="4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2"/>
      <c r="T39" s="42"/>
      <c r="U39" s="42"/>
      <c r="V39" s="4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2"/>
      <c r="T40" s="42"/>
      <c r="U40" s="42"/>
      <c r="V40" s="4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2"/>
      <c r="T41" s="42"/>
      <c r="U41" s="42"/>
      <c r="V41" s="4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2"/>
      <c r="T42" s="42"/>
      <c r="U42" s="42"/>
      <c r="V42" s="4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2"/>
      <c r="T43" s="42"/>
      <c r="U43" s="42"/>
      <c r="V43" s="4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2"/>
      <c r="T44" s="42"/>
      <c r="U44" s="42"/>
      <c r="V44" s="4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2"/>
      <c r="T45" s="42"/>
      <c r="U45" s="42"/>
      <c r="V45" s="4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2"/>
      <c r="T46" s="42"/>
      <c r="U46" s="42"/>
      <c r="V46" s="4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2"/>
      <c r="T47" s="42"/>
      <c r="U47" s="42"/>
      <c r="V47" s="4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2"/>
      <c r="T48" s="42"/>
      <c r="U48" s="42"/>
      <c r="V48" s="42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2"/>
      <c r="T49" s="42"/>
      <c r="U49" s="42"/>
      <c r="V49" s="42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2"/>
      <c r="T50" s="42"/>
      <c r="U50" s="42"/>
      <c r="V50" s="42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2"/>
      <c r="T51" s="42"/>
      <c r="U51" s="42"/>
      <c r="V51" s="42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2"/>
      <c r="T52" s="42"/>
      <c r="U52" s="42"/>
      <c r="V52" s="42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2"/>
      <c r="T53" s="42"/>
      <c r="U53" s="42"/>
      <c r="V53" s="42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2"/>
      <c r="T54" s="42"/>
      <c r="U54" s="42"/>
      <c r="V54" s="42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V4:V5"/>
    <mergeCell ref="U6:U11"/>
    <mergeCell ref="U12:U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1"/>
  <sheetViews>
    <sheetView topLeftCell="C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30.5703125" customWidth="1"/>
    <col min="22" max="22" width="21.42578125" customWidth="1"/>
  </cols>
  <sheetData>
    <row r="1" spans="1:22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1"/>
    </row>
    <row r="2" spans="1:22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82" t="s">
        <v>0</v>
      </c>
      <c r="B4" s="83" t="s">
        <v>10</v>
      </c>
      <c r="C4" s="83"/>
      <c r="D4" s="83"/>
      <c r="E4" s="83"/>
      <c r="F4" s="83"/>
      <c r="G4" s="83"/>
      <c r="H4" s="83"/>
      <c r="I4" s="83"/>
      <c r="J4" s="74" t="s">
        <v>6</v>
      </c>
      <c r="K4" s="74" t="s">
        <v>15</v>
      </c>
      <c r="L4" s="74"/>
      <c r="M4" s="74" t="s">
        <v>8</v>
      </c>
      <c r="N4" s="74"/>
      <c r="O4" s="84" t="s">
        <v>9</v>
      </c>
      <c r="P4" s="84" t="s">
        <v>18</v>
      </c>
      <c r="Q4" s="74" t="s">
        <v>25</v>
      </c>
      <c r="R4" s="74" t="s">
        <v>20</v>
      </c>
      <c r="U4" s="74" t="s">
        <v>25</v>
      </c>
      <c r="V4" s="74" t="s">
        <v>20</v>
      </c>
    </row>
    <row r="5" spans="1:22" ht="45" customHeight="1" x14ac:dyDescent="0.25">
      <c r="A5" s="82"/>
      <c r="B5" s="1" t="s">
        <v>1</v>
      </c>
      <c r="C5" s="1" t="s">
        <v>2</v>
      </c>
      <c r="D5" s="34" t="s">
        <v>3</v>
      </c>
      <c r="E5" s="34" t="s">
        <v>51</v>
      </c>
      <c r="F5" s="34" t="s">
        <v>4</v>
      </c>
      <c r="G5" s="5" t="s">
        <v>5</v>
      </c>
      <c r="H5" s="5" t="s">
        <v>7</v>
      </c>
      <c r="I5" s="19" t="s">
        <v>19</v>
      </c>
      <c r="J5" s="74"/>
      <c r="K5" s="1" t="s">
        <v>16</v>
      </c>
      <c r="L5" s="1" t="s">
        <v>17</v>
      </c>
      <c r="M5" s="34" t="s">
        <v>13</v>
      </c>
      <c r="N5" s="1" t="s">
        <v>14</v>
      </c>
      <c r="O5" s="84"/>
      <c r="P5" s="84"/>
      <c r="Q5" s="74"/>
      <c r="R5" s="74"/>
      <c r="U5" s="74"/>
      <c r="V5" s="74"/>
    </row>
    <row r="6" spans="1:22" s="2" customFormat="1" ht="15.75" customHeight="1" x14ac:dyDescent="0.25">
      <c r="A6" s="31">
        <v>1</v>
      </c>
      <c r="B6" s="20">
        <v>43529</v>
      </c>
      <c r="C6" s="20" t="s">
        <v>142</v>
      </c>
      <c r="D6" s="4" t="s">
        <v>56</v>
      </c>
      <c r="E6" s="45">
        <v>863586034522619</v>
      </c>
      <c r="F6" s="4"/>
      <c r="G6" s="4" t="s">
        <v>52</v>
      </c>
      <c r="H6" s="21"/>
      <c r="I6" s="16" t="s">
        <v>104</v>
      </c>
      <c r="J6" s="16" t="s">
        <v>123</v>
      </c>
      <c r="K6" s="16" t="s">
        <v>103</v>
      </c>
      <c r="L6" s="16"/>
      <c r="M6" s="16" t="s">
        <v>105</v>
      </c>
      <c r="N6" s="26">
        <v>145000</v>
      </c>
      <c r="O6" s="16" t="s">
        <v>143</v>
      </c>
      <c r="P6" s="16" t="s">
        <v>55</v>
      </c>
      <c r="Q6" s="27" t="s">
        <v>24</v>
      </c>
      <c r="R6" s="4" t="s">
        <v>37</v>
      </c>
      <c r="S6" s="41"/>
      <c r="T6" s="41"/>
      <c r="U6" s="75" t="s">
        <v>24</v>
      </c>
      <c r="V6" s="31" t="s">
        <v>27</v>
      </c>
    </row>
    <row r="7" spans="1:22" s="2" customFormat="1" ht="15.75" customHeight="1" x14ac:dyDescent="0.25">
      <c r="A7" s="31">
        <v>2</v>
      </c>
      <c r="B7" s="20"/>
      <c r="C7" s="20"/>
      <c r="D7" s="4"/>
      <c r="E7" s="21"/>
      <c r="F7" s="4"/>
      <c r="G7" s="4"/>
      <c r="H7" s="17"/>
      <c r="I7" s="16"/>
      <c r="J7" s="16"/>
      <c r="K7" s="16"/>
      <c r="L7" s="16"/>
      <c r="M7" s="16"/>
      <c r="N7" s="16"/>
      <c r="O7" s="16"/>
      <c r="P7" s="16"/>
      <c r="Q7" s="27"/>
      <c r="R7" s="4"/>
      <c r="S7" s="41"/>
      <c r="T7" s="41"/>
      <c r="U7" s="76"/>
      <c r="V7" s="31" t="s">
        <v>43</v>
      </c>
    </row>
    <row r="8" spans="1:22" s="2" customFormat="1" ht="15.75" customHeight="1" x14ac:dyDescent="0.25">
      <c r="A8" s="31">
        <v>3</v>
      </c>
      <c r="B8" s="20"/>
      <c r="C8" s="20"/>
      <c r="D8" s="4"/>
      <c r="E8" s="21"/>
      <c r="F8" s="4"/>
      <c r="G8" s="4"/>
      <c r="H8" s="24"/>
      <c r="I8" s="23"/>
      <c r="J8" s="16"/>
      <c r="K8" s="16"/>
      <c r="L8" s="16"/>
      <c r="M8" s="16"/>
      <c r="N8" s="16"/>
      <c r="O8" s="16"/>
      <c r="P8" s="16"/>
      <c r="Q8" s="27"/>
      <c r="R8" s="4"/>
      <c r="S8" s="41"/>
      <c r="T8" s="41"/>
      <c r="U8" s="76"/>
      <c r="V8" s="31" t="s">
        <v>28</v>
      </c>
    </row>
    <row r="9" spans="1:22" s="2" customFormat="1" ht="15.75" customHeight="1" x14ac:dyDescent="0.25">
      <c r="A9" s="31">
        <v>4</v>
      </c>
      <c r="B9" s="20"/>
      <c r="C9" s="20"/>
      <c r="D9" s="4"/>
      <c r="E9" s="21"/>
      <c r="F9" s="4"/>
      <c r="G9" s="4"/>
      <c r="H9" s="24"/>
      <c r="I9" s="23"/>
      <c r="J9" s="16"/>
      <c r="K9" s="23"/>
      <c r="L9" s="16"/>
      <c r="M9" s="16"/>
      <c r="N9" s="16"/>
      <c r="O9" s="16"/>
      <c r="P9" s="16"/>
      <c r="Q9" s="27"/>
      <c r="R9" s="4"/>
      <c r="S9" s="41"/>
      <c r="T9" s="41"/>
      <c r="U9" s="76"/>
      <c r="V9" s="31" t="s">
        <v>38</v>
      </c>
    </row>
    <row r="10" spans="1:22" s="2" customFormat="1" ht="15.75" customHeight="1" x14ac:dyDescent="0.25">
      <c r="A10" s="31">
        <v>5</v>
      </c>
      <c r="B10" s="20"/>
      <c r="C10" s="20"/>
      <c r="D10" s="4"/>
      <c r="E10" s="21"/>
      <c r="F10" s="4"/>
      <c r="G10" s="4"/>
      <c r="H10" s="24"/>
      <c r="I10" s="24"/>
      <c r="J10" s="16"/>
      <c r="K10" s="16"/>
      <c r="L10" s="16"/>
      <c r="M10" s="16"/>
      <c r="N10" s="16"/>
      <c r="O10" s="16"/>
      <c r="P10" s="16"/>
      <c r="Q10" s="30"/>
      <c r="R10" s="4"/>
      <c r="S10" s="41"/>
      <c r="T10" s="41"/>
      <c r="U10" s="76"/>
      <c r="V10" s="31" t="s">
        <v>44</v>
      </c>
    </row>
    <row r="11" spans="1:22" s="2" customFormat="1" ht="15.75" customHeight="1" x14ac:dyDescent="0.25">
      <c r="A11" s="31">
        <v>6</v>
      </c>
      <c r="B11" s="20"/>
      <c r="C11" s="20"/>
      <c r="D11" s="4"/>
      <c r="E11" s="21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0"/>
      <c r="R11" s="4"/>
      <c r="S11" s="41"/>
      <c r="T11" s="41"/>
      <c r="U11" s="77"/>
      <c r="V11" s="31" t="s">
        <v>37</v>
      </c>
    </row>
    <row r="12" spans="1:22" s="18" customFormat="1" ht="15.75" customHeight="1" x14ac:dyDescent="0.25">
      <c r="A12" s="31">
        <v>7</v>
      </c>
      <c r="B12" s="20"/>
      <c r="C12" s="20"/>
      <c r="D12" s="16"/>
      <c r="E12" s="33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0"/>
      <c r="R12" s="4"/>
      <c r="S12" s="41"/>
      <c r="T12" s="41"/>
      <c r="U12" s="75" t="s">
        <v>26</v>
      </c>
      <c r="V12" s="31" t="s">
        <v>30</v>
      </c>
    </row>
    <row r="13" spans="1:22" s="2" customFormat="1" ht="15.75" customHeight="1" x14ac:dyDescent="0.25">
      <c r="A13" s="31">
        <v>8</v>
      </c>
      <c r="B13" s="20"/>
      <c r="C13" s="20"/>
      <c r="D13" s="16"/>
      <c r="E13" s="33"/>
      <c r="F13" s="16"/>
      <c r="G13" s="16"/>
      <c r="H13" s="25"/>
      <c r="I13" s="25"/>
      <c r="J13" s="25"/>
      <c r="K13" s="25"/>
      <c r="L13" s="16"/>
      <c r="M13" s="16"/>
      <c r="N13" s="25"/>
      <c r="O13" s="16"/>
      <c r="P13" s="16"/>
      <c r="Q13" s="30"/>
      <c r="R13" s="4"/>
      <c r="S13" s="41"/>
      <c r="T13" s="41"/>
      <c r="U13" s="76"/>
      <c r="V13" s="31" t="s">
        <v>47</v>
      </c>
    </row>
    <row r="14" spans="1:22" s="2" customFormat="1" ht="15.75" customHeight="1" x14ac:dyDescent="0.25">
      <c r="A14" s="31">
        <v>9</v>
      </c>
      <c r="B14" s="20"/>
      <c r="C14" s="20"/>
      <c r="D14" s="16"/>
      <c r="E14" s="33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0"/>
      <c r="R14" s="4"/>
      <c r="S14" s="41"/>
      <c r="T14" s="41"/>
      <c r="U14" s="76"/>
      <c r="V14" s="31" t="s">
        <v>46</v>
      </c>
    </row>
    <row r="15" spans="1:22" ht="16.5" x14ac:dyDescent="0.25">
      <c r="A15" s="31">
        <v>10</v>
      </c>
      <c r="B15" s="20"/>
      <c r="C15" s="20"/>
      <c r="D15" s="16"/>
      <c r="E15" s="33"/>
      <c r="F15" s="16"/>
      <c r="G15" s="16"/>
      <c r="H15" s="16"/>
      <c r="I15" s="26"/>
      <c r="J15" s="16"/>
      <c r="K15" s="16"/>
      <c r="L15" s="16"/>
      <c r="M15" s="16"/>
      <c r="N15" s="16"/>
      <c r="O15" s="16"/>
      <c r="P15" s="16"/>
      <c r="Q15" s="30"/>
      <c r="R15" s="4"/>
      <c r="S15" s="42"/>
      <c r="T15" s="42"/>
      <c r="U15" s="76"/>
      <c r="V15" s="31" t="s">
        <v>31</v>
      </c>
    </row>
    <row r="16" spans="1:22" ht="16.5" x14ac:dyDescent="0.25">
      <c r="A16" s="31">
        <v>11</v>
      </c>
      <c r="B16" s="20"/>
      <c r="C16" s="20"/>
      <c r="D16" s="16"/>
      <c r="E16" s="33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0"/>
      <c r="R16" s="4"/>
      <c r="S16" s="42"/>
      <c r="T16" s="42"/>
      <c r="U16" s="77"/>
      <c r="V16" s="31" t="s">
        <v>32</v>
      </c>
    </row>
    <row r="17" spans="1:22" ht="16.5" x14ac:dyDescent="0.25">
      <c r="A17" s="31">
        <v>12</v>
      </c>
      <c r="B17" s="20"/>
      <c r="C17" s="20"/>
      <c r="D17" s="16"/>
      <c r="E17" s="3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0"/>
      <c r="R17" s="4"/>
      <c r="S17" s="42"/>
      <c r="T17" s="42"/>
      <c r="U17" s="41"/>
      <c r="V17" s="41"/>
    </row>
    <row r="18" spans="1:22" ht="16.5" x14ac:dyDescent="0.25">
      <c r="A18" s="31">
        <v>13</v>
      </c>
      <c r="B18" s="20"/>
      <c r="C18" s="20"/>
      <c r="D18" s="16"/>
      <c r="E18" s="33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0"/>
      <c r="R18" s="4"/>
      <c r="S18" s="42"/>
      <c r="T18" s="42"/>
      <c r="U18" s="42"/>
      <c r="V18" s="42"/>
    </row>
    <row r="19" spans="1:22" ht="16.5" x14ac:dyDescent="0.25">
      <c r="A19" s="31">
        <v>14</v>
      </c>
      <c r="B19" s="20"/>
      <c r="C19" s="16"/>
      <c r="D19" s="4"/>
      <c r="E19" s="21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0"/>
      <c r="R19" s="4"/>
      <c r="S19" s="42"/>
      <c r="T19" s="42"/>
      <c r="U19" s="40" t="s">
        <v>40</v>
      </c>
      <c r="V19" s="4" t="s">
        <v>21</v>
      </c>
    </row>
    <row r="20" spans="1:22" ht="16.5" x14ac:dyDescent="0.25">
      <c r="A20" s="31">
        <v>15</v>
      </c>
      <c r="B20" s="20"/>
      <c r="C20" s="16"/>
      <c r="D20" s="4"/>
      <c r="E20" s="21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0"/>
      <c r="R20" s="4"/>
      <c r="S20" s="42"/>
      <c r="T20" s="42"/>
      <c r="U20" s="4" t="s">
        <v>23</v>
      </c>
      <c r="V20" s="4">
        <f>COUNTIF($Q$6:$Q$55,"PM")</f>
        <v>0</v>
      </c>
    </row>
    <row r="21" spans="1:22" ht="16.5" x14ac:dyDescent="0.25">
      <c r="A21" s="31">
        <v>16</v>
      </c>
      <c r="B21" s="20"/>
      <c r="C21" s="16"/>
      <c r="D21" s="4"/>
      <c r="E21" s="21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0"/>
      <c r="R21" s="4"/>
      <c r="S21" s="42"/>
      <c r="T21" s="42"/>
      <c r="U21" s="4" t="s">
        <v>22</v>
      </c>
      <c r="V21" s="4">
        <f>COUNTIF($Q$6:$Q$56,"PC")</f>
        <v>1</v>
      </c>
    </row>
    <row r="22" spans="1:22" ht="16.5" x14ac:dyDescent="0.25">
      <c r="A22" s="31">
        <v>17</v>
      </c>
      <c r="B22" s="20"/>
      <c r="C22" s="16"/>
      <c r="D22" s="4"/>
      <c r="E22" s="21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0"/>
      <c r="R22" s="4"/>
      <c r="S22" s="42"/>
      <c r="T22" s="42"/>
      <c r="U22" s="40" t="s">
        <v>41</v>
      </c>
      <c r="V22" s="4">
        <f>SUM(V20:V21)</f>
        <v>1</v>
      </c>
    </row>
    <row r="23" spans="1:22" ht="16.5" x14ac:dyDescent="0.25">
      <c r="A23" s="31">
        <v>18</v>
      </c>
      <c r="B23" s="20"/>
      <c r="C23" s="16"/>
      <c r="D23" s="4"/>
      <c r="E23" s="21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0"/>
      <c r="R23" s="4"/>
      <c r="S23" s="42"/>
      <c r="T23" s="42"/>
      <c r="U23" s="42"/>
      <c r="V23" s="42"/>
    </row>
    <row r="24" spans="1:22" ht="16.5" x14ac:dyDescent="0.25">
      <c r="A24" s="31">
        <v>19</v>
      </c>
      <c r="B24" s="20"/>
      <c r="C24" s="16"/>
      <c r="D24" s="4"/>
      <c r="E24" s="21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0"/>
      <c r="R24" s="4"/>
      <c r="S24" s="42"/>
      <c r="T24" s="42"/>
      <c r="U24" s="42"/>
      <c r="V24" s="42"/>
    </row>
    <row r="25" spans="1:22" ht="16.5" x14ac:dyDescent="0.25">
      <c r="A25" s="31">
        <v>20</v>
      </c>
      <c r="B25" s="20"/>
      <c r="C25" s="16"/>
      <c r="D25" s="4"/>
      <c r="E25" s="21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0"/>
      <c r="R25" s="4"/>
      <c r="S25" s="42"/>
      <c r="T25" s="42"/>
      <c r="U25" s="40" t="s">
        <v>20</v>
      </c>
      <c r="V25" s="4" t="s">
        <v>21</v>
      </c>
    </row>
    <row r="26" spans="1:22" ht="16.5" x14ac:dyDescent="0.25">
      <c r="A26" s="31">
        <v>21</v>
      </c>
      <c r="B26" s="20"/>
      <c r="C26" s="16"/>
      <c r="D26" s="4"/>
      <c r="E26" s="21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0"/>
      <c r="R26" s="4"/>
      <c r="S26" s="42"/>
      <c r="T26" s="42"/>
      <c r="U26" s="31" t="s">
        <v>33</v>
      </c>
      <c r="V26" s="4">
        <f>COUNTIF($R$6:$R$55,"MCU")</f>
        <v>0</v>
      </c>
    </row>
    <row r="27" spans="1:22" ht="16.5" x14ac:dyDescent="0.25">
      <c r="A27" s="31">
        <v>22</v>
      </c>
      <c r="B27" s="20"/>
      <c r="C27" s="16"/>
      <c r="D27" s="4"/>
      <c r="E27" s="21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0"/>
      <c r="R27" s="4"/>
      <c r="S27" s="42"/>
      <c r="T27" s="42"/>
      <c r="U27" s="31" t="s">
        <v>42</v>
      </c>
      <c r="V27" s="4">
        <f>COUNTIF($R$6:$R$55,"GSM")</f>
        <v>0</v>
      </c>
    </row>
    <row r="28" spans="1:22" ht="16.5" x14ac:dyDescent="0.25">
      <c r="A28" s="31">
        <v>23</v>
      </c>
      <c r="B28" s="20"/>
      <c r="C28" s="20"/>
      <c r="D28" s="4"/>
      <c r="E28" s="21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0"/>
      <c r="R28" s="4"/>
      <c r="S28" s="42"/>
      <c r="T28" s="42"/>
      <c r="U28" s="31" t="s">
        <v>34</v>
      </c>
      <c r="V28" s="4">
        <f>COUNTIF($R$6:$R$55,"GPS")</f>
        <v>0</v>
      </c>
    </row>
    <row r="29" spans="1:22" ht="16.5" x14ac:dyDescent="0.25">
      <c r="A29" s="31">
        <v>24</v>
      </c>
      <c r="B29" s="20"/>
      <c r="C29" s="20"/>
      <c r="D29" s="4"/>
      <c r="E29" s="21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0"/>
      <c r="R29" s="4"/>
      <c r="S29" s="42"/>
      <c r="T29" s="42"/>
      <c r="U29" s="31" t="s">
        <v>39</v>
      </c>
      <c r="V29" s="4">
        <f>COUNTIF($R$6:$R$55,"NG")</f>
        <v>0</v>
      </c>
    </row>
    <row r="30" spans="1:22" ht="16.5" x14ac:dyDescent="0.25">
      <c r="A30" s="31">
        <v>25</v>
      </c>
      <c r="B30" s="20"/>
      <c r="C30" s="20"/>
      <c r="D30" s="4"/>
      <c r="E30" s="21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0"/>
      <c r="R30" s="4"/>
      <c r="S30" s="42"/>
      <c r="T30" s="42"/>
      <c r="U30" s="31" t="s">
        <v>45</v>
      </c>
      <c r="V30" s="4">
        <f>COUNTIF($R$6:$R$56,"ACC")</f>
        <v>0</v>
      </c>
    </row>
    <row r="31" spans="1:22" ht="16.5" x14ac:dyDescent="0.25">
      <c r="A31" s="31">
        <v>26</v>
      </c>
      <c r="B31" s="20"/>
      <c r="C31" s="20"/>
      <c r="D31" s="4"/>
      <c r="E31" s="21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0"/>
      <c r="R31" s="4"/>
      <c r="S31" s="42"/>
      <c r="T31" s="42"/>
      <c r="U31" s="31" t="s">
        <v>29</v>
      </c>
      <c r="V31" s="4">
        <f>COUNTIF($R$6:$R$55,"LK")</f>
        <v>1</v>
      </c>
    </row>
    <row r="32" spans="1:22" ht="16.5" x14ac:dyDescent="0.25">
      <c r="A32" s="31">
        <v>27</v>
      </c>
      <c r="B32" s="20"/>
      <c r="C32" s="20"/>
      <c r="D32" s="4"/>
      <c r="E32" s="21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0"/>
      <c r="R32" s="4"/>
      <c r="S32" s="42"/>
      <c r="T32" s="42"/>
      <c r="U32" s="31" t="s">
        <v>35</v>
      </c>
      <c r="V32" s="4">
        <f>COUNTIF($R$6:$R$55,"MCH")</f>
        <v>0</v>
      </c>
    </row>
    <row r="33" spans="1:22" ht="16.5" x14ac:dyDescent="0.25">
      <c r="A33" s="31">
        <v>28</v>
      </c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4"/>
      <c r="S33" s="42"/>
      <c r="T33" s="42"/>
      <c r="U33" s="31" t="s">
        <v>48</v>
      </c>
      <c r="V33" s="4">
        <f>COUNTIF($R$6:$R$55,"SF")</f>
        <v>0</v>
      </c>
    </row>
    <row r="34" spans="1:22" ht="16.5" x14ac:dyDescent="0.25">
      <c r="A34" s="31">
        <v>29</v>
      </c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4"/>
      <c r="S34" s="42"/>
      <c r="T34" s="42"/>
      <c r="U34" s="31" t="s">
        <v>49</v>
      </c>
      <c r="V34" s="4">
        <f>COUNTIF($R$6:$R$55,"RTB")</f>
        <v>0</v>
      </c>
    </row>
    <row r="35" spans="1:22" ht="16.5" x14ac:dyDescent="0.25">
      <c r="A35" s="31">
        <v>30</v>
      </c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4"/>
      <c r="S35" s="42"/>
      <c r="T35" s="42"/>
      <c r="U35" s="31" t="s">
        <v>50</v>
      </c>
      <c r="V35" s="4">
        <f>COUNTIF($R$6:$R$55,"NCFW")</f>
        <v>0</v>
      </c>
    </row>
    <row r="36" spans="1:22" ht="16.5" x14ac:dyDescent="0.25">
      <c r="A36" s="31">
        <v>31</v>
      </c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4"/>
      <c r="S36" s="42"/>
      <c r="T36" s="42"/>
      <c r="U36" s="31" t="s">
        <v>36</v>
      </c>
      <c r="V36" s="4">
        <f>COUNTIF($R$6:$R$55,"KL")</f>
        <v>0</v>
      </c>
    </row>
    <row r="37" spans="1:22" ht="16.5" x14ac:dyDescent="0.25">
      <c r="A37" s="31">
        <v>32</v>
      </c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4"/>
      <c r="S37" s="42"/>
      <c r="T37" s="42"/>
      <c r="U37" s="40" t="s">
        <v>41</v>
      </c>
      <c r="V37" s="4">
        <f>SUM(V26:V36)</f>
        <v>1</v>
      </c>
    </row>
    <row r="38" spans="1:22" ht="16.5" x14ac:dyDescent="0.25">
      <c r="A38" s="31">
        <v>33</v>
      </c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4"/>
      <c r="S38" s="42"/>
      <c r="T38" s="42"/>
      <c r="U38" s="42"/>
      <c r="V38" s="42"/>
    </row>
    <row r="39" spans="1:22" ht="16.5" x14ac:dyDescent="0.25">
      <c r="A39" s="31">
        <v>34</v>
      </c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4"/>
      <c r="S39" s="42"/>
      <c r="T39" s="42"/>
      <c r="U39" s="42"/>
      <c r="V39" s="42"/>
    </row>
    <row r="40" spans="1:22" ht="16.5" x14ac:dyDescent="0.25">
      <c r="A40" s="31">
        <v>35</v>
      </c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4"/>
      <c r="S40" s="42"/>
      <c r="T40" s="42"/>
      <c r="U40" s="42"/>
      <c r="V40" s="42"/>
    </row>
    <row r="41" spans="1:22" ht="16.5" x14ac:dyDescent="0.25">
      <c r="A41" s="31">
        <v>36</v>
      </c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4"/>
      <c r="S41" s="42"/>
      <c r="T41" s="42"/>
      <c r="U41" s="42"/>
      <c r="V41" s="42"/>
    </row>
    <row r="42" spans="1:22" ht="16.5" x14ac:dyDescent="0.25">
      <c r="A42" s="31">
        <v>37</v>
      </c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4"/>
      <c r="S42" s="42"/>
      <c r="T42" s="42"/>
      <c r="U42" s="42"/>
      <c r="V42" s="42"/>
    </row>
    <row r="43" spans="1:22" ht="16.5" x14ac:dyDescent="0.25">
      <c r="A43" s="31">
        <v>38</v>
      </c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4"/>
      <c r="S43" s="42"/>
      <c r="T43" s="42"/>
      <c r="U43" s="42"/>
      <c r="V43" s="42"/>
    </row>
    <row r="44" spans="1:22" ht="16.5" x14ac:dyDescent="0.25">
      <c r="A44" s="31">
        <v>39</v>
      </c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4"/>
      <c r="S44" s="42"/>
      <c r="T44" s="42"/>
      <c r="U44" s="42"/>
      <c r="V44" s="42"/>
    </row>
    <row r="45" spans="1:22" ht="16.5" x14ac:dyDescent="0.25">
      <c r="A45" s="31">
        <v>40</v>
      </c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4"/>
      <c r="S45" s="42"/>
      <c r="T45" s="42"/>
      <c r="U45" s="42"/>
      <c r="V45" s="42"/>
    </row>
    <row r="46" spans="1:22" ht="16.5" x14ac:dyDescent="0.25">
      <c r="A46" s="31">
        <v>41</v>
      </c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4"/>
      <c r="S46" s="42"/>
      <c r="T46" s="42"/>
      <c r="U46" s="42"/>
      <c r="V46" s="42"/>
    </row>
    <row r="47" spans="1:22" ht="16.5" x14ac:dyDescent="0.25">
      <c r="A47" s="31">
        <v>42</v>
      </c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4"/>
      <c r="S47" s="42"/>
      <c r="T47" s="42"/>
      <c r="U47" s="42"/>
      <c r="V47" s="42"/>
    </row>
    <row r="48" spans="1:22" ht="16.5" x14ac:dyDescent="0.25">
      <c r="A48" s="31">
        <v>43</v>
      </c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4"/>
      <c r="S48" s="42"/>
      <c r="T48" s="42"/>
      <c r="U48" s="42"/>
      <c r="V48" s="42"/>
    </row>
    <row r="49" spans="1:22" ht="16.5" x14ac:dyDescent="0.25">
      <c r="A49" s="31">
        <v>44</v>
      </c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4"/>
      <c r="S49" s="42"/>
      <c r="T49" s="42"/>
      <c r="U49" s="42"/>
      <c r="V49" s="42"/>
    </row>
    <row r="50" spans="1:22" ht="16.5" x14ac:dyDescent="0.25">
      <c r="A50" s="31">
        <v>45</v>
      </c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4"/>
      <c r="S50" s="42"/>
      <c r="T50" s="42"/>
      <c r="U50" s="42"/>
      <c r="V50" s="42"/>
    </row>
    <row r="51" spans="1:22" ht="16.5" x14ac:dyDescent="0.25">
      <c r="A51" s="31">
        <v>46</v>
      </c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4"/>
      <c r="S51" s="42"/>
      <c r="T51" s="42"/>
      <c r="U51" s="42"/>
      <c r="V51" s="42"/>
    </row>
    <row r="52" spans="1:22" ht="16.5" x14ac:dyDescent="0.25">
      <c r="A52" s="31">
        <v>47</v>
      </c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4"/>
      <c r="S52" s="42"/>
      <c r="T52" s="42"/>
      <c r="U52" s="42"/>
      <c r="V52" s="42"/>
    </row>
    <row r="53" spans="1:22" ht="16.5" x14ac:dyDescent="0.25">
      <c r="A53" s="31">
        <v>48</v>
      </c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4"/>
      <c r="S53" s="42"/>
      <c r="T53" s="42"/>
      <c r="U53" s="42"/>
      <c r="V53" s="42"/>
    </row>
    <row r="54" spans="1:22" ht="16.5" x14ac:dyDescent="0.25">
      <c r="A54" s="31">
        <v>49</v>
      </c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4"/>
      <c r="S54" s="42"/>
      <c r="T54" s="42"/>
      <c r="U54" s="42"/>
      <c r="V54" s="42"/>
    </row>
    <row r="55" spans="1:22" ht="16.5" x14ac:dyDescent="0.25">
      <c r="A55" s="31">
        <v>50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2"/>
      <c r="T55" s="42"/>
      <c r="U55" s="42"/>
      <c r="V55" s="42"/>
    </row>
    <row r="56" spans="1:22" ht="16.5" x14ac:dyDescent="0.25">
      <c r="U56" s="42"/>
      <c r="V56" s="42"/>
    </row>
    <row r="57" spans="1:22" ht="16.5" x14ac:dyDescent="0.25">
      <c r="N57" s="28"/>
      <c r="O57" s="28"/>
      <c r="U57" s="42"/>
      <c r="V57" s="42"/>
    </row>
    <row r="58" spans="1:22" ht="16.5" x14ac:dyDescent="0.25">
      <c r="N58" s="28"/>
      <c r="O58" s="28"/>
      <c r="U58" s="42"/>
      <c r="V58" s="42"/>
    </row>
    <row r="59" spans="1:22" ht="16.5" x14ac:dyDescent="0.25">
      <c r="N59" s="28"/>
      <c r="O59" s="28"/>
      <c r="U59" s="42"/>
      <c r="V59" s="42"/>
    </row>
    <row r="60" spans="1:22" ht="16.5" x14ac:dyDescent="0.25">
      <c r="U60" s="42"/>
      <c r="V60" s="42"/>
    </row>
    <row r="61" spans="1:22" ht="16.5" x14ac:dyDescent="0.25">
      <c r="U61" s="42"/>
      <c r="V61" s="42"/>
    </row>
  </sheetData>
  <mergeCells count="16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  <mergeCell ref="R4:R5"/>
    <mergeCell ref="U4:U5"/>
    <mergeCell ref="V4:V5"/>
    <mergeCell ref="U6:U11"/>
    <mergeCell ref="U12:U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topLeftCell="F1" zoomScale="55" zoomScaleNormal="55" workbookViewId="0">
      <selection activeCell="A27" sqref="A27:A32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78" t="s">
        <v>53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"/>
      <c r="R1" s="39"/>
    </row>
    <row r="2" spans="1:21" ht="20.25" customHeight="1" x14ac:dyDescent="0.25">
      <c r="A2" s="79" t="s">
        <v>11</v>
      </c>
      <c r="B2" s="80"/>
      <c r="C2" s="80"/>
      <c r="D2" s="80"/>
      <c r="E2" s="81" t="s">
        <v>57</v>
      </c>
      <c r="F2" s="81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39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36"/>
      <c r="R3" s="39"/>
    </row>
    <row r="4" spans="1:21" ht="16.5" x14ac:dyDescent="0.25">
      <c r="A4" s="85" t="s">
        <v>0</v>
      </c>
      <c r="B4" s="87" t="s">
        <v>10</v>
      </c>
      <c r="C4" s="88"/>
      <c r="D4" s="88"/>
      <c r="E4" s="88"/>
      <c r="F4" s="88"/>
      <c r="G4" s="88"/>
      <c r="H4" s="88"/>
      <c r="I4" s="89"/>
      <c r="J4" s="90" t="s">
        <v>6</v>
      </c>
      <c r="K4" s="74" t="s">
        <v>15</v>
      </c>
      <c r="L4" s="74"/>
      <c r="M4" s="92" t="s">
        <v>8</v>
      </c>
      <c r="N4" s="93"/>
      <c r="O4" s="94" t="s">
        <v>9</v>
      </c>
      <c r="P4" s="94" t="s">
        <v>18</v>
      </c>
      <c r="Q4" s="74" t="s">
        <v>25</v>
      </c>
      <c r="R4" s="74" t="s">
        <v>20</v>
      </c>
      <c r="T4" s="74" t="s">
        <v>25</v>
      </c>
      <c r="U4" s="74" t="s">
        <v>20</v>
      </c>
    </row>
    <row r="5" spans="1:21" ht="45" customHeight="1" x14ac:dyDescent="0.25">
      <c r="A5" s="86"/>
      <c r="B5" s="44" t="s">
        <v>1</v>
      </c>
      <c r="C5" s="44" t="s">
        <v>2</v>
      </c>
      <c r="D5" s="43" t="s">
        <v>3</v>
      </c>
      <c r="E5" s="43" t="s">
        <v>12</v>
      </c>
      <c r="F5" s="43" t="s">
        <v>4</v>
      </c>
      <c r="G5" s="5" t="s">
        <v>5</v>
      </c>
      <c r="H5" s="5" t="s">
        <v>7</v>
      </c>
      <c r="I5" s="19" t="s">
        <v>19</v>
      </c>
      <c r="J5" s="91"/>
      <c r="K5" s="44" t="s">
        <v>16</v>
      </c>
      <c r="L5" s="44" t="s">
        <v>17</v>
      </c>
      <c r="M5" s="43" t="s">
        <v>13</v>
      </c>
      <c r="N5" s="44" t="s">
        <v>14</v>
      </c>
      <c r="O5" s="95"/>
      <c r="P5" s="95"/>
      <c r="Q5" s="74"/>
      <c r="R5" s="74"/>
      <c r="T5" s="74"/>
      <c r="U5" s="74"/>
    </row>
    <row r="6" spans="1:21" s="2" customFormat="1" ht="15.75" customHeight="1" x14ac:dyDescent="0.25">
      <c r="A6" s="31">
        <v>1</v>
      </c>
      <c r="B6" s="63">
        <v>43529</v>
      </c>
      <c r="C6" s="63" t="s">
        <v>142</v>
      </c>
      <c r="D6" s="62" t="s">
        <v>61</v>
      </c>
      <c r="E6" s="64" t="s">
        <v>137</v>
      </c>
      <c r="F6" s="62"/>
      <c r="G6" s="62" t="s">
        <v>52</v>
      </c>
      <c r="H6" s="62"/>
      <c r="I6" s="59" t="s">
        <v>70</v>
      </c>
      <c r="J6" s="65" t="s">
        <v>124</v>
      </c>
      <c r="K6" s="59" t="s">
        <v>66</v>
      </c>
      <c r="L6" s="59"/>
      <c r="M6" s="59" t="s">
        <v>98</v>
      </c>
      <c r="N6" s="66">
        <v>100000</v>
      </c>
      <c r="O6" s="59" t="s">
        <v>143</v>
      </c>
      <c r="P6" s="59" t="s">
        <v>55</v>
      </c>
      <c r="Q6" s="58" t="s">
        <v>24</v>
      </c>
      <c r="R6" s="62" t="s">
        <v>37</v>
      </c>
      <c r="T6" s="75" t="s">
        <v>24</v>
      </c>
      <c r="U6" s="31" t="s">
        <v>27</v>
      </c>
    </row>
    <row r="7" spans="1:21" s="2" customFormat="1" ht="15.75" customHeight="1" x14ac:dyDescent="0.3">
      <c r="A7" s="31">
        <v>2</v>
      </c>
      <c r="B7" s="63">
        <v>43529</v>
      </c>
      <c r="C7" s="63" t="s">
        <v>142</v>
      </c>
      <c r="D7" s="62" t="s">
        <v>61</v>
      </c>
      <c r="E7" s="64" t="s">
        <v>136</v>
      </c>
      <c r="F7" s="62"/>
      <c r="G7" s="62" t="s">
        <v>52</v>
      </c>
      <c r="H7" s="62"/>
      <c r="I7" s="59" t="s">
        <v>68</v>
      </c>
      <c r="J7" s="59" t="s">
        <v>125</v>
      </c>
      <c r="K7" s="67"/>
      <c r="L7" s="59" t="s">
        <v>66</v>
      </c>
      <c r="M7" s="59" t="s">
        <v>98</v>
      </c>
      <c r="N7" s="66">
        <v>100000</v>
      </c>
      <c r="O7" s="59" t="s">
        <v>143</v>
      </c>
      <c r="P7" s="59" t="s">
        <v>55</v>
      </c>
      <c r="Q7" s="58" t="s">
        <v>24</v>
      </c>
      <c r="R7" s="62" t="s">
        <v>37</v>
      </c>
      <c r="T7" s="76"/>
      <c r="U7" s="31" t="s">
        <v>43</v>
      </c>
    </row>
    <row r="8" spans="1:21" s="2" customFormat="1" ht="15.75" customHeight="1" x14ac:dyDescent="0.25">
      <c r="A8" s="31">
        <v>3</v>
      </c>
      <c r="B8" s="63">
        <v>43529</v>
      </c>
      <c r="C8" s="63" t="s">
        <v>142</v>
      </c>
      <c r="D8" s="62" t="s">
        <v>61</v>
      </c>
      <c r="E8" s="64" t="s">
        <v>135</v>
      </c>
      <c r="F8" s="62"/>
      <c r="G8" s="62" t="s">
        <v>52</v>
      </c>
      <c r="H8" s="62" t="s">
        <v>129</v>
      </c>
      <c r="I8" s="60" t="s">
        <v>76</v>
      </c>
      <c r="J8" s="59" t="s">
        <v>126</v>
      </c>
      <c r="K8" s="59" t="s">
        <v>75</v>
      </c>
      <c r="L8" s="59" t="s">
        <v>66</v>
      </c>
      <c r="M8" s="59" t="s">
        <v>98</v>
      </c>
      <c r="N8" s="66">
        <v>100000</v>
      </c>
      <c r="O8" s="59" t="s">
        <v>143</v>
      </c>
      <c r="P8" s="59" t="s">
        <v>55</v>
      </c>
      <c r="Q8" s="58" t="s">
        <v>24</v>
      </c>
      <c r="R8" s="62" t="s">
        <v>37</v>
      </c>
      <c r="T8" s="76"/>
      <c r="U8" s="31" t="s">
        <v>28</v>
      </c>
    </row>
    <row r="9" spans="1:21" s="2" customFormat="1" ht="15.75" customHeight="1" x14ac:dyDescent="0.25">
      <c r="A9" s="31">
        <v>4</v>
      </c>
      <c r="B9" s="63">
        <v>43529</v>
      </c>
      <c r="C9" s="63" t="s">
        <v>142</v>
      </c>
      <c r="D9" s="62" t="s">
        <v>61</v>
      </c>
      <c r="E9" s="64" t="s">
        <v>145</v>
      </c>
      <c r="F9" s="62" t="s">
        <v>62</v>
      </c>
      <c r="G9" s="62" t="s">
        <v>52</v>
      </c>
      <c r="H9" s="62" t="s">
        <v>67</v>
      </c>
      <c r="I9" s="60" t="s">
        <v>78</v>
      </c>
      <c r="J9" s="59" t="s">
        <v>127</v>
      </c>
      <c r="K9" s="60"/>
      <c r="L9" s="59" t="s">
        <v>66</v>
      </c>
      <c r="M9" s="59" t="s">
        <v>102</v>
      </c>
      <c r="N9" s="66">
        <v>100000</v>
      </c>
      <c r="O9" s="59" t="s">
        <v>143</v>
      </c>
      <c r="P9" s="59" t="s">
        <v>55</v>
      </c>
      <c r="Q9" s="58" t="s">
        <v>24</v>
      </c>
      <c r="R9" s="62" t="s">
        <v>37</v>
      </c>
      <c r="T9" s="76"/>
      <c r="U9" s="31" t="s">
        <v>38</v>
      </c>
    </row>
    <row r="10" spans="1:21" s="2" customFormat="1" ht="15.75" customHeight="1" x14ac:dyDescent="0.25">
      <c r="A10" s="31">
        <v>5</v>
      </c>
      <c r="B10" s="63">
        <v>43529</v>
      </c>
      <c r="C10" s="63" t="s">
        <v>142</v>
      </c>
      <c r="D10" s="62" t="s">
        <v>61</v>
      </c>
      <c r="E10" s="68">
        <v>862118022978529</v>
      </c>
      <c r="F10" s="62"/>
      <c r="G10" s="62" t="s">
        <v>52</v>
      </c>
      <c r="H10" s="62" t="s">
        <v>67</v>
      </c>
      <c r="I10" s="60" t="s">
        <v>65</v>
      </c>
      <c r="J10" s="59" t="s">
        <v>121</v>
      </c>
      <c r="K10" s="59" t="s">
        <v>64</v>
      </c>
      <c r="L10" s="59" t="s">
        <v>66</v>
      </c>
      <c r="M10" s="59" t="s">
        <v>50</v>
      </c>
      <c r="N10" s="59"/>
      <c r="O10" s="59" t="s">
        <v>143</v>
      </c>
      <c r="P10" s="59" t="s">
        <v>55</v>
      </c>
      <c r="Q10" s="61" t="s">
        <v>26</v>
      </c>
      <c r="R10" s="62" t="s">
        <v>31</v>
      </c>
      <c r="T10" s="76"/>
      <c r="U10" s="31" t="s">
        <v>44</v>
      </c>
    </row>
    <row r="11" spans="1:21" s="2" customFormat="1" ht="15.75" customHeight="1" x14ac:dyDescent="0.25">
      <c r="A11" s="31">
        <v>6</v>
      </c>
      <c r="B11" s="63">
        <v>43529</v>
      </c>
      <c r="C11" s="63" t="s">
        <v>142</v>
      </c>
      <c r="D11" s="62" t="s">
        <v>61</v>
      </c>
      <c r="E11" s="64" t="s">
        <v>130</v>
      </c>
      <c r="F11" s="62"/>
      <c r="G11" s="62" t="s">
        <v>52</v>
      </c>
      <c r="H11" s="62"/>
      <c r="I11" s="59" t="s">
        <v>68</v>
      </c>
      <c r="J11" s="65" t="s">
        <v>124</v>
      </c>
      <c r="K11" s="59" t="s">
        <v>66</v>
      </c>
      <c r="L11" s="59"/>
      <c r="M11" s="59" t="s">
        <v>98</v>
      </c>
      <c r="N11" s="66">
        <v>100000</v>
      </c>
      <c r="O11" s="59" t="s">
        <v>143</v>
      </c>
      <c r="P11" s="59" t="s">
        <v>55</v>
      </c>
      <c r="Q11" s="61" t="s">
        <v>24</v>
      </c>
      <c r="R11" s="62" t="s">
        <v>37</v>
      </c>
      <c r="T11" s="77"/>
      <c r="U11" s="31" t="s">
        <v>37</v>
      </c>
    </row>
    <row r="12" spans="1:21" s="18" customFormat="1" ht="15.75" customHeight="1" x14ac:dyDescent="0.25">
      <c r="A12" s="31">
        <v>7</v>
      </c>
      <c r="B12" s="63">
        <v>43529</v>
      </c>
      <c r="C12" s="63" t="s">
        <v>142</v>
      </c>
      <c r="D12" s="62" t="s">
        <v>61</v>
      </c>
      <c r="E12" s="64" t="s">
        <v>131</v>
      </c>
      <c r="F12" s="59"/>
      <c r="G12" s="62" t="s">
        <v>52</v>
      </c>
      <c r="H12" s="68" t="s">
        <v>139</v>
      </c>
      <c r="I12" s="59"/>
      <c r="J12" s="59" t="s">
        <v>120</v>
      </c>
      <c r="K12" s="59" t="s">
        <v>69</v>
      </c>
      <c r="L12" s="59" t="s">
        <v>66</v>
      </c>
      <c r="M12" s="59" t="s">
        <v>101</v>
      </c>
      <c r="N12" s="66">
        <v>530000</v>
      </c>
      <c r="O12" s="59" t="s">
        <v>143</v>
      </c>
      <c r="P12" s="59" t="s">
        <v>55</v>
      </c>
      <c r="Q12" s="61" t="s">
        <v>24</v>
      </c>
      <c r="R12" s="62" t="s">
        <v>38</v>
      </c>
      <c r="T12" s="75" t="s">
        <v>26</v>
      </c>
      <c r="U12" s="31" t="s">
        <v>30</v>
      </c>
    </row>
    <row r="13" spans="1:21" s="2" customFormat="1" ht="15.75" customHeight="1" x14ac:dyDescent="0.25">
      <c r="A13" s="31">
        <v>8</v>
      </c>
      <c r="B13" s="63">
        <v>43529</v>
      </c>
      <c r="C13" s="63" t="s">
        <v>142</v>
      </c>
      <c r="D13" s="62" t="s">
        <v>61</v>
      </c>
      <c r="E13" s="64" t="s">
        <v>132</v>
      </c>
      <c r="F13" s="59"/>
      <c r="G13" s="62" t="s">
        <v>52</v>
      </c>
      <c r="H13" s="62"/>
      <c r="I13" s="65" t="s">
        <v>70</v>
      </c>
      <c r="J13" s="65" t="s">
        <v>124</v>
      </c>
      <c r="K13" s="65" t="s">
        <v>69</v>
      </c>
      <c r="L13" s="59" t="s">
        <v>66</v>
      </c>
      <c r="M13" s="59" t="s">
        <v>99</v>
      </c>
      <c r="N13" s="69">
        <v>100000</v>
      </c>
      <c r="O13" s="59" t="s">
        <v>143</v>
      </c>
      <c r="P13" s="59" t="s">
        <v>55</v>
      </c>
      <c r="Q13" s="61" t="s">
        <v>24</v>
      </c>
      <c r="R13" s="62" t="s">
        <v>37</v>
      </c>
      <c r="T13" s="76"/>
      <c r="U13" s="31" t="s">
        <v>47</v>
      </c>
    </row>
    <row r="14" spans="1:21" s="2" customFormat="1" ht="15.75" customHeight="1" x14ac:dyDescent="0.25">
      <c r="A14" s="31">
        <v>9</v>
      </c>
      <c r="B14" s="63">
        <v>43529</v>
      </c>
      <c r="C14" s="63" t="s">
        <v>142</v>
      </c>
      <c r="D14" s="62" t="s">
        <v>61</v>
      </c>
      <c r="E14" s="64" t="s">
        <v>133</v>
      </c>
      <c r="F14" s="59"/>
      <c r="G14" s="62" t="s">
        <v>52</v>
      </c>
      <c r="H14" s="62"/>
      <c r="I14" s="59" t="s">
        <v>72</v>
      </c>
      <c r="J14" s="59" t="s">
        <v>128</v>
      </c>
      <c r="K14" s="59" t="s">
        <v>69</v>
      </c>
      <c r="L14" s="59" t="s">
        <v>66</v>
      </c>
      <c r="M14" s="59" t="s">
        <v>100</v>
      </c>
      <c r="N14" s="66">
        <v>240000</v>
      </c>
      <c r="O14" s="59" t="s">
        <v>143</v>
      </c>
      <c r="P14" s="59" t="s">
        <v>55</v>
      </c>
      <c r="Q14" s="61" t="s">
        <v>24</v>
      </c>
      <c r="R14" s="62" t="s">
        <v>38</v>
      </c>
      <c r="T14" s="76"/>
      <c r="U14" s="31" t="s">
        <v>46</v>
      </c>
    </row>
    <row r="15" spans="1:21" ht="58.5" x14ac:dyDescent="0.25">
      <c r="A15" s="31">
        <v>10</v>
      </c>
      <c r="B15" s="63">
        <v>43529</v>
      </c>
      <c r="C15" s="63" t="s">
        <v>142</v>
      </c>
      <c r="D15" s="62" t="s">
        <v>61</v>
      </c>
      <c r="E15" s="64" t="s">
        <v>134</v>
      </c>
      <c r="F15" s="62" t="s">
        <v>62</v>
      </c>
      <c r="G15" s="62" t="s">
        <v>52</v>
      </c>
      <c r="H15" s="62" t="s">
        <v>140</v>
      </c>
      <c r="I15" s="66" t="s">
        <v>74</v>
      </c>
      <c r="J15" s="59" t="s">
        <v>124</v>
      </c>
      <c r="K15" s="59" t="s">
        <v>73</v>
      </c>
      <c r="L15" s="59" t="s">
        <v>66</v>
      </c>
      <c r="M15" s="59" t="s">
        <v>99</v>
      </c>
      <c r="N15" s="66">
        <v>100000</v>
      </c>
      <c r="O15" s="59" t="s">
        <v>143</v>
      </c>
      <c r="P15" s="59" t="s">
        <v>55</v>
      </c>
      <c r="Q15" s="61" t="s">
        <v>24</v>
      </c>
      <c r="R15" s="62" t="s">
        <v>37</v>
      </c>
      <c r="T15" s="76"/>
      <c r="U15" s="31" t="s">
        <v>31</v>
      </c>
    </row>
    <row r="16" spans="1:21" ht="39" x14ac:dyDescent="0.25">
      <c r="A16" s="31">
        <v>11</v>
      </c>
      <c r="B16" s="63" t="s">
        <v>146</v>
      </c>
      <c r="C16" s="63" t="s">
        <v>160</v>
      </c>
      <c r="D16" s="62" t="s">
        <v>61</v>
      </c>
      <c r="E16" s="64" t="s">
        <v>144</v>
      </c>
      <c r="F16" s="62" t="s">
        <v>62</v>
      </c>
      <c r="G16" s="62" t="s">
        <v>52</v>
      </c>
      <c r="H16" s="59"/>
      <c r="I16" s="59" t="s">
        <v>150</v>
      </c>
      <c r="J16" s="59" t="s">
        <v>153</v>
      </c>
      <c r="K16" s="59"/>
      <c r="L16" s="59" t="s">
        <v>66</v>
      </c>
      <c r="M16" s="70" t="s">
        <v>102</v>
      </c>
      <c r="N16" s="66">
        <v>100000</v>
      </c>
      <c r="O16" s="59" t="s">
        <v>143</v>
      </c>
      <c r="P16" s="59" t="s">
        <v>55</v>
      </c>
      <c r="Q16" s="61" t="s">
        <v>26</v>
      </c>
      <c r="R16" s="62" t="s">
        <v>37</v>
      </c>
      <c r="T16" s="77"/>
      <c r="U16" s="31" t="s">
        <v>32</v>
      </c>
    </row>
    <row r="17" spans="1:21" ht="39" x14ac:dyDescent="0.25">
      <c r="A17" s="31">
        <v>12</v>
      </c>
      <c r="B17" s="63" t="s">
        <v>146</v>
      </c>
      <c r="C17" s="63" t="s">
        <v>160</v>
      </c>
      <c r="D17" s="62" t="s">
        <v>61</v>
      </c>
      <c r="E17" s="68">
        <v>865904028279039</v>
      </c>
      <c r="F17" s="62"/>
      <c r="G17" s="62" t="s">
        <v>52</v>
      </c>
      <c r="H17" s="59"/>
      <c r="I17" s="66" t="s">
        <v>74</v>
      </c>
      <c r="J17" s="59" t="s">
        <v>77</v>
      </c>
      <c r="K17" s="59"/>
      <c r="L17" s="59" t="s">
        <v>66</v>
      </c>
      <c r="M17" s="59" t="s">
        <v>152</v>
      </c>
      <c r="N17" s="59"/>
      <c r="O17" s="59" t="s">
        <v>143</v>
      </c>
      <c r="P17" s="59" t="s">
        <v>55</v>
      </c>
      <c r="Q17" s="61" t="s">
        <v>26</v>
      </c>
      <c r="R17" s="62" t="s">
        <v>31</v>
      </c>
      <c r="T17" s="41"/>
      <c r="U17" s="41"/>
    </row>
    <row r="18" spans="1:21" ht="19.5" x14ac:dyDescent="0.25">
      <c r="A18" s="31">
        <v>13</v>
      </c>
      <c r="B18" s="63" t="s">
        <v>146</v>
      </c>
      <c r="C18" s="63" t="s">
        <v>160</v>
      </c>
      <c r="D18" s="62" t="s">
        <v>61</v>
      </c>
      <c r="E18" s="64" t="s">
        <v>149</v>
      </c>
      <c r="F18" s="62"/>
      <c r="G18" s="62" t="s">
        <v>52</v>
      </c>
      <c r="H18" s="68" t="s">
        <v>151</v>
      </c>
      <c r="I18" s="62" t="s">
        <v>150</v>
      </c>
      <c r="J18" s="59" t="s">
        <v>161</v>
      </c>
      <c r="K18" s="62" t="s">
        <v>64</v>
      </c>
      <c r="L18" s="59" t="s">
        <v>66</v>
      </c>
      <c r="M18" s="59" t="s">
        <v>98</v>
      </c>
      <c r="N18" s="66">
        <v>100000</v>
      </c>
      <c r="O18" s="59" t="s">
        <v>143</v>
      </c>
      <c r="P18" s="59" t="s">
        <v>55</v>
      </c>
      <c r="Q18" s="61" t="s">
        <v>24</v>
      </c>
      <c r="R18" s="62" t="s">
        <v>37</v>
      </c>
      <c r="T18" s="42"/>
      <c r="U18" s="42"/>
    </row>
    <row r="19" spans="1:21" ht="16.5" x14ac:dyDescent="0.25">
      <c r="A19" s="31">
        <v>14</v>
      </c>
      <c r="B19" s="20">
        <v>43529</v>
      </c>
      <c r="C19" s="20" t="s">
        <v>142</v>
      </c>
      <c r="D19" s="4" t="s">
        <v>63</v>
      </c>
      <c r="E19" s="45">
        <v>867330023793469</v>
      </c>
      <c r="F19" s="4"/>
      <c r="G19" s="4" t="s">
        <v>52</v>
      </c>
      <c r="H19" s="21"/>
      <c r="I19" s="16" t="s">
        <v>94</v>
      </c>
      <c r="J19" s="16" t="s">
        <v>92</v>
      </c>
      <c r="K19" s="16"/>
      <c r="L19" s="16"/>
      <c r="M19" s="16" t="s">
        <v>93</v>
      </c>
      <c r="N19" s="26">
        <v>20000</v>
      </c>
      <c r="O19" s="16" t="s">
        <v>143</v>
      </c>
      <c r="P19" s="16" t="s">
        <v>55</v>
      </c>
      <c r="Q19" s="27" t="s">
        <v>24</v>
      </c>
      <c r="R19" s="4" t="s">
        <v>38</v>
      </c>
      <c r="T19" s="40" t="s">
        <v>40</v>
      </c>
      <c r="U19" s="4" t="s">
        <v>21</v>
      </c>
    </row>
    <row r="20" spans="1:21" ht="16.5" x14ac:dyDescent="0.25">
      <c r="A20" s="31">
        <v>15</v>
      </c>
      <c r="B20" s="20">
        <v>43529</v>
      </c>
      <c r="C20" s="20" t="s">
        <v>142</v>
      </c>
      <c r="D20" s="4" t="s">
        <v>63</v>
      </c>
      <c r="E20" s="45">
        <v>869668021871094</v>
      </c>
      <c r="F20" s="4"/>
      <c r="G20" s="4" t="s">
        <v>52</v>
      </c>
      <c r="H20" s="17"/>
      <c r="I20" s="16"/>
      <c r="J20" s="16" t="s">
        <v>96</v>
      </c>
      <c r="K20" s="16" t="s">
        <v>95</v>
      </c>
      <c r="L20" s="16"/>
      <c r="M20" s="16" t="s">
        <v>97</v>
      </c>
      <c r="N20" s="26">
        <v>20000</v>
      </c>
      <c r="O20" s="16" t="s">
        <v>143</v>
      </c>
      <c r="P20" s="16" t="s">
        <v>55</v>
      </c>
      <c r="Q20" s="27" t="s">
        <v>24</v>
      </c>
      <c r="R20" s="4" t="s">
        <v>38</v>
      </c>
      <c r="T20" s="4" t="s">
        <v>23</v>
      </c>
      <c r="U20" s="4">
        <f>COUNTIF($Q$6:$Q$55,"PM")</f>
        <v>4</v>
      </c>
    </row>
    <row r="21" spans="1:21" ht="16.5" x14ac:dyDescent="0.25">
      <c r="A21" s="31">
        <v>16</v>
      </c>
      <c r="B21" s="20">
        <v>43529</v>
      </c>
      <c r="C21" s="20" t="s">
        <v>142</v>
      </c>
      <c r="D21" s="4" t="s">
        <v>63</v>
      </c>
      <c r="E21" s="45">
        <v>867330029873083</v>
      </c>
      <c r="F21" s="4"/>
      <c r="G21" s="4" t="s">
        <v>52</v>
      </c>
      <c r="H21" s="24"/>
      <c r="I21" s="23"/>
      <c r="J21" s="16" t="s">
        <v>91</v>
      </c>
      <c r="K21" s="16"/>
      <c r="L21" s="16" t="s">
        <v>80</v>
      </c>
      <c r="M21" s="16" t="s">
        <v>81</v>
      </c>
      <c r="N21" s="26">
        <v>10000</v>
      </c>
      <c r="O21" s="16" t="s">
        <v>143</v>
      </c>
      <c r="P21" s="16" t="s">
        <v>55</v>
      </c>
      <c r="Q21" s="27" t="s">
        <v>24</v>
      </c>
      <c r="R21" s="4" t="s">
        <v>38</v>
      </c>
      <c r="T21" s="4" t="s">
        <v>22</v>
      </c>
      <c r="U21" s="4">
        <f>COUNTIF($Q$6:$Q$56,"PC")</f>
        <v>23</v>
      </c>
    </row>
    <row r="22" spans="1:21" ht="16.5" x14ac:dyDescent="0.25">
      <c r="A22" s="31">
        <v>17</v>
      </c>
      <c r="B22" s="20">
        <v>43529</v>
      </c>
      <c r="C22" s="20" t="s">
        <v>142</v>
      </c>
      <c r="D22" s="4" t="s">
        <v>63</v>
      </c>
      <c r="E22" s="45">
        <v>866593020396286</v>
      </c>
      <c r="F22" s="4"/>
      <c r="G22" s="4" t="s">
        <v>52</v>
      </c>
      <c r="H22" s="24"/>
      <c r="I22" s="23"/>
      <c r="J22" s="16" t="s">
        <v>35</v>
      </c>
      <c r="K22" s="23" t="s">
        <v>89</v>
      </c>
      <c r="L22" s="16" t="s">
        <v>90</v>
      </c>
      <c r="M22" s="16" t="s">
        <v>50</v>
      </c>
      <c r="N22" s="16"/>
      <c r="O22" s="16" t="s">
        <v>143</v>
      </c>
      <c r="P22" s="16" t="s">
        <v>55</v>
      </c>
      <c r="Q22" s="27" t="s">
        <v>26</v>
      </c>
      <c r="R22" s="4" t="s">
        <v>30</v>
      </c>
      <c r="T22" s="40" t="s">
        <v>41</v>
      </c>
      <c r="U22" s="4">
        <f>SUM(U20:U21)</f>
        <v>27</v>
      </c>
    </row>
    <row r="23" spans="1:21" ht="33" x14ac:dyDescent="0.25">
      <c r="A23" s="31">
        <v>18</v>
      </c>
      <c r="B23" s="20">
        <v>43529</v>
      </c>
      <c r="C23" s="20" t="s">
        <v>142</v>
      </c>
      <c r="D23" s="4" t="s">
        <v>63</v>
      </c>
      <c r="E23" s="45">
        <v>867330065867362</v>
      </c>
      <c r="F23" s="4"/>
      <c r="G23" s="4" t="s">
        <v>52</v>
      </c>
      <c r="H23" s="23" t="s">
        <v>86</v>
      </c>
      <c r="I23" s="24" t="s">
        <v>87</v>
      </c>
      <c r="J23" s="16" t="s">
        <v>77</v>
      </c>
      <c r="K23" s="16"/>
      <c r="L23" s="16" t="s">
        <v>80</v>
      </c>
      <c r="M23" s="16" t="s">
        <v>122</v>
      </c>
      <c r="N23" s="26">
        <v>45000</v>
      </c>
      <c r="O23" s="16" t="s">
        <v>143</v>
      </c>
      <c r="P23" s="16" t="s">
        <v>55</v>
      </c>
      <c r="Q23" s="30" t="s">
        <v>24</v>
      </c>
      <c r="R23" s="4" t="s">
        <v>37</v>
      </c>
      <c r="T23" s="42"/>
      <c r="U23" s="42"/>
    </row>
    <row r="24" spans="1:21" ht="16.5" x14ac:dyDescent="0.25">
      <c r="A24" s="31">
        <v>19</v>
      </c>
      <c r="B24" s="20">
        <v>43529</v>
      </c>
      <c r="C24" s="20" t="s">
        <v>142</v>
      </c>
      <c r="D24" s="4" t="s">
        <v>63</v>
      </c>
      <c r="E24" s="45">
        <v>867330065866207</v>
      </c>
      <c r="F24" s="4"/>
      <c r="G24" s="4" t="s">
        <v>52</v>
      </c>
      <c r="H24" s="16"/>
      <c r="I24" s="17" t="s">
        <v>84</v>
      </c>
      <c r="J24" s="16" t="s">
        <v>83</v>
      </c>
      <c r="K24" s="16" t="s">
        <v>82</v>
      </c>
      <c r="L24" s="16" t="s">
        <v>80</v>
      </c>
      <c r="M24" s="16" t="s">
        <v>85</v>
      </c>
      <c r="N24" s="26">
        <v>60000</v>
      </c>
      <c r="O24" s="16" t="s">
        <v>143</v>
      </c>
      <c r="P24" s="16" t="s">
        <v>88</v>
      </c>
      <c r="Q24" s="30" t="s">
        <v>24</v>
      </c>
      <c r="R24" s="4" t="s">
        <v>38</v>
      </c>
      <c r="T24" s="42"/>
      <c r="U24" s="42"/>
    </row>
    <row r="25" spans="1:21" ht="16.5" x14ac:dyDescent="0.25">
      <c r="A25" s="31">
        <v>20</v>
      </c>
      <c r="B25" s="20">
        <v>43529</v>
      </c>
      <c r="C25" s="20" t="s">
        <v>142</v>
      </c>
      <c r="D25" s="4" t="s">
        <v>63</v>
      </c>
      <c r="E25" s="45">
        <v>866593020396781</v>
      </c>
      <c r="F25" s="16"/>
      <c r="G25" s="4" t="s">
        <v>52</v>
      </c>
      <c r="H25" s="16"/>
      <c r="I25" s="16" t="s">
        <v>79</v>
      </c>
      <c r="J25" s="16" t="s">
        <v>77</v>
      </c>
      <c r="K25" s="16"/>
      <c r="L25" s="16" t="s">
        <v>80</v>
      </c>
      <c r="M25" s="16" t="s">
        <v>81</v>
      </c>
      <c r="N25" s="26">
        <v>10000</v>
      </c>
      <c r="O25" s="16" t="s">
        <v>143</v>
      </c>
      <c r="P25" s="16" t="s">
        <v>55</v>
      </c>
      <c r="Q25" s="30" t="s">
        <v>24</v>
      </c>
      <c r="R25" s="4" t="s">
        <v>38</v>
      </c>
      <c r="T25" s="40" t="s">
        <v>20</v>
      </c>
      <c r="U25" s="4" t="s">
        <v>21</v>
      </c>
    </row>
    <row r="26" spans="1:21" ht="16.5" x14ac:dyDescent="0.25">
      <c r="A26" s="31">
        <v>21</v>
      </c>
      <c r="B26" s="20">
        <v>43529</v>
      </c>
      <c r="C26" s="20" t="s">
        <v>142</v>
      </c>
      <c r="D26" s="4" t="s">
        <v>58</v>
      </c>
      <c r="E26" s="21">
        <v>869696043468607</v>
      </c>
      <c r="F26" s="4"/>
      <c r="G26" s="4" t="s">
        <v>54</v>
      </c>
      <c r="H26" s="21"/>
      <c r="I26" s="16" t="s">
        <v>107</v>
      </c>
      <c r="J26" s="16" t="s">
        <v>108</v>
      </c>
      <c r="K26" s="16" t="s">
        <v>106</v>
      </c>
      <c r="L26" s="16"/>
      <c r="M26" s="16" t="s">
        <v>109</v>
      </c>
      <c r="N26" s="16"/>
      <c r="O26" s="16" t="s">
        <v>143</v>
      </c>
      <c r="P26" s="16" t="s">
        <v>55</v>
      </c>
      <c r="Q26" s="27" t="s">
        <v>24</v>
      </c>
      <c r="R26" s="4" t="s">
        <v>37</v>
      </c>
      <c r="T26" s="31" t="s">
        <v>33</v>
      </c>
      <c r="U26" s="4">
        <f>COUNTIF($R$6:$R$55,"MCU")</f>
        <v>0</v>
      </c>
    </row>
    <row r="27" spans="1:21" ht="16.5" x14ac:dyDescent="0.25">
      <c r="A27" s="31">
        <v>22</v>
      </c>
      <c r="B27" s="20">
        <v>43529</v>
      </c>
      <c r="C27" s="20" t="s">
        <v>142</v>
      </c>
      <c r="D27" s="4" t="s">
        <v>59</v>
      </c>
      <c r="E27" s="21">
        <v>864811036941271</v>
      </c>
      <c r="F27" s="4"/>
      <c r="G27" s="4" t="s">
        <v>52</v>
      </c>
      <c r="H27" s="21"/>
      <c r="I27" s="16" t="s">
        <v>111</v>
      </c>
      <c r="J27" s="16" t="s">
        <v>113</v>
      </c>
      <c r="K27" s="16" t="s">
        <v>110</v>
      </c>
      <c r="L27" s="16" t="s">
        <v>112</v>
      </c>
      <c r="M27" s="16" t="s">
        <v>141</v>
      </c>
      <c r="N27" s="26"/>
      <c r="O27" s="16"/>
      <c r="P27" s="16" t="s">
        <v>55</v>
      </c>
      <c r="Q27" s="27" t="s">
        <v>24</v>
      </c>
      <c r="R27" s="4" t="s">
        <v>28</v>
      </c>
      <c r="T27" s="31" t="s">
        <v>42</v>
      </c>
      <c r="U27" s="4">
        <f>COUNTIF($R$6:$R$55,"GSM")</f>
        <v>0</v>
      </c>
    </row>
    <row r="28" spans="1:21" ht="16.5" x14ac:dyDescent="0.25">
      <c r="A28" s="31">
        <v>23</v>
      </c>
      <c r="B28" s="20">
        <v>43529</v>
      </c>
      <c r="C28" s="20" t="s">
        <v>142</v>
      </c>
      <c r="D28" s="4" t="s">
        <v>59</v>
      </c>
      <c r="E28" s="21">
        <v>868926033987493</v>
      </c>
      <c r="F28" s="4"/>
      <c r="G28" s="4" t="s">
        <v>54</v>
      </c>
      <c r="H28" s="17"/>
      <c r="I28" s="16" t="s">
        <v>111</v>
      </c>
      <c r="J28" s="16" t="s">
        <v>114</v>
      </c>
      <c r="K28" s="16" t="s">
        <v>110</v>
      </c>
      <c r="L28" s="16" t="s">
        <v>112</v>
      </c>
      <c r="M28" s="17" t="s">
        <v>115</v>
      </c>
      <c r="N28" s="16"/>
      <c r="O28" s="16" t="s">
        <v>143</v>
      </c>
      <c r="P28" s="16" t="s">
        <v>55</v>
      </c>
      <c r="Q28" s="27" t="s">
        <v>24</v>
      </c>
      <c r="R28" s="4" t="s">
        <v>38</v>
      </c>
      <c r="T28" s="31" t="s">
        <v>34</v>
      </c>
      <c r="U28" s="4">
        <f>COUNTIF($R$6:$R$55,"GPS")</f>
        <v>2</v>
      </c>
    </row>
    <row r="29" spans="1:21" ht="18" x14ac:dyDescent="0.25">
      <c r="A29" s="31">
        <v>24</v>
      </c>
      <c r="B29" s="51" t="s">
        <v>148</v>
      </c>
      <c r="C29" s="51" t="s">
        <v>160</v>
      </c>
      <c r="D29" s="52" t="s">
        <v>59</v>
      </c>
      <c r="E29" s="53">
        <v>868926033925857</v>
      </c>
      <c r="F29" s="52" t="s">
        <v>147</v>
      </c>
      <c r="G29" s="52" t="s">
        <v>54</v>
      </c>
      <c r="H29" s="24" t="s">
        <v>159</v>
      </c>
      <c r="I29" s="23" t="s">
        <v>154</v>
      </c>
      <c r="J29" s="16" t="s">
        <v>157</v>
      </c>
      <c r="K29" s="16" t="s">
        <v>110</v>
      </c>
      <c r="L29" s="16" t="s">
        <v>112</v>
      </c>
      <c r="M29" s="16" t="s">
        <v>158</v>
      </c>
      <c r="N29" s="54" t="s">
        <v>162</v>
      </c>
      <c r="O29" s="16" t="s">
        <v>143</v>
      </c>
      <c r="P29" s="16" t="s">
        <v>55</v>
      </c>
      <c r="Q29" s="27" t="s">
        <v>24</v>
      </c>
      <c r="R29" s="4" t="s">
        <v>38</v>
      </c>
      <c r="T29" s="31" t="s">
        <v>39</v>
      </c>
      <c r="U29" s="4">
        <f>COUNTIF($R$6:$R$55,"NG")</f>
        <v>9</v>
      </c>
    </row>
    <row r="30" spans="1:21" ht="16.5" x14ac:dyDescent="0.25">
      <c r="A30" s="31">
        <v>25</v>
      </c>
      <c r="B30" s="20">
        <v>43529</v>
      </c>
      <c r="C30" s="20" t="s">
        <v>142</v>
      </c>
      <c r="D30" s="4" t="s">
        <v>60</v>
      </c>
      <c r="E30" s="21">
        <v>868183033841821</v>
      </c>
      <c r="F30" s="4"/>
      <c r="G30" s="4" t="s">
        <v>54</v>
      </c>
      <c r="H30" s="21" t="s">
        <v>119</v>
      </c>
      <c r="I30" s="16" t="s">
        <v>116</v>
      </c>
      <c r="J30" s="16" t="s">
        <v>113</v>
      </c>
      <c r="K30" s="16" t="s">
        <v>117</v>
      </c>
      <c r="L30" s="16" t="s">
        <v>118</v>
      </c>
      <c r="M30" s="16" t="s">
        <v>71</v>
      </c>
      <c r="N30" s="16"/>
      <c r="O30" s="16" t="s">
        <v>143</v>
      </c>
      <c r="P30" s="16" t="s">
        <v>55</v>
      </c>
      <c r="Q30" s="27" t="s">
        <v>24</v>
      </c>
      <c r="R30" s="4" t="s">
        <v>28</v>
      </c>
      <c r="T30" s="31" t="s">
        <v>45</v>
      </c>
      <c r="U30" s="4">
        <f>COUNTIF($R$6:$R$56,"ACC")</f>
        <v>0</v>
      </c>
    </row>
    <row r="31" spans="1:21" ht="18" x14ac:dyDescent="0.25">
      <c r="A31" s="31">
        <v>26</v>
      </c>
      <c r="B31" s="51" t="s">
        <v>148</v>
      </c>
      <c r="C31" s="51" t="s">
        <v>160</v>
      </c>
      <c r="D31" s="52" t="s">
        <v>60</v>
      </c>
      <c r="E31" s="53">
        <v>868183034603691</v>
      </c>
      <c r="F31" s="52"/>
      <c r="G31" s="52" t="s">
        <v>54</v>
      </c>
      <c r="H31" s="17"/>
      <c r="I31" s="16" t="s">
        <v>155</v>
      </c>
      <c r="J31" s="16" t="s">
        <v>77</v>
      </c>
      <c r="K31" s="16" t="s">
        <v>117</v>
      </c>
      <c r="L31" s="16" t="s">
        <v>118</v>
      </c>
      <c r="M31" s="16" t="s">
        <v>156</v>
      </c>
      <c r="N31" s="16"/>
      <c r="O31" s="16" t="s">
        <v>143</v>
      </c>
      <c r="P31" s="16" t="s">
        <v>55</v>
      </c>
      <c r="Q31" s="27" t="s">
        <v>24</v>
      </c>
      <c r="R31" s="4" t="s">
        <v>37</v>
      </c>
      <c r="T31" s="31" t="s">
        <v>29</v>
      </c>
      <c r="U31" s="4">
        <f>COUNTIF($R$6:$R$55,"LK")</f>
        <v>13</v>
      </c>
    </row>
    <row r="32" spans="1:21" ht="16.5" x14ac:dyDescent="0.25">
      <c r="A32" s="31">
        <v>27</v>
      </c>
      <c r="B32" s="20">
        <v>43529</v>
      </c>
      <c r="C32" s="20" t="s">
        <v>142</v>
      </c>
      <c r="D32" s="4" t="s">
        <v>56</v>
      </c>
      <c r="E32" s="45">
        <v>863586034522619</v>
      </c>
      <c r="F32" s="4"/>
      <c r="G32" s="4" t="s">
        <v>52</v>
      </c>
      <c r="H32" s="21"/>
      <c r="I32" s="16" t="s">
        <v>104</v>
      </c>
      <c r="J32" s="16" t="s">
        <v>123</v>
      </c>
      <c r="K32" s="16" t="s">
        <v>103</v>
      </c>
      <c r="L32" s="16"/>
      <c r="M32" s="16" t="s">
        <v>105</v>
      </c>
      <c r="N32" s="26">
        <v>145000</v>
      </c>
      <c r="O32" s="16" t="s">
        <v>143</v>
      </c>
      <c r="P32" s="16" t="s">
        <v>55</v>
      </c>
      <c r="Q32" s="27" t="s">
        <v>24</v>
      </c>
      <c r="R32" s="4" t="s">
        <v>37</v>
      </c>
      <c r="T32" s="31" t="s">
        <v>35</v>
      </c>
      <c r="U32" s="4">
        <f>COUNTIF($R$6:$R$55,"MCH")</f>
        <v>1</v>
      </c>
    </row>
    <row r="33" spans="1:21" ht="16.5" x14ac:dyDescent="0.25">
      <c r="A33" s="31"/>
      <c r="B33" s="20"/>
      <c r="C33" s="20"/>
      <c r="D33" s="4"/>
      <c r="E33" s="21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0"/>
      <c r="R33" s="32"/>
      <c r="T33" s="31" t="s">
        <v>48</v>
      </c>
      <c r="U33" s="4">
        <f>COUNTIF($R$6:$R$55,"SF")</f>
        <v>0</v>
      </c>
    </row>
    <row r="34" spans="1:21" ht="16.5" x14ac:dyDescent="0.25">
      <c r="A34" s="31"/>
      <c r="B34" s="20"/>
      <c r="C34" s="20"/>
      <c r="D34" s="4"/>
      <c r="E34" s="21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0"/>
      <c r="R34" s="32"/>
      <c r="T34" s="31" t="s">
        <v>49</v>
      </c>
      <c r="U34" s="4">
        <f>COUNTIF($R$6:$R$55,"RTB")</f>
        <v>0</v>
      </c>
    </row>
    <row r="35" spans="1:21" ht="16.5" x14ac:dyDescent="0.25">
      <c r="A35" s="31"/>
      <c r="B35" s="20"/>
      <c r="C35" s="20"/>
      <c r="D35" s="4"/>
      <c r="E35" s="21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0"/>
      <c r="R35" s="32"/>
      <c r="T35" s="31" t="s">
        <v>50</v>
      </c>
      <c r="U35" s="4">
        <f>COUNTIF($R$6:$R$55,"NCFW")</f>
        <v>2</v>
      </c>
    </row>
    <row r="36" spans="1:21" ht="16.5" x14ac:dyDescent="0.25">
      <c r="A36" s="31"/>
      <c r="B36" s="20"/>
      <c r="C36" s="20"/>
      <c r="D36" s="4"/>
      <c r="E36" s="21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0"/>
      <c r="R36" s="32"/>
      <c r="T36" s="31" t="s">
        <v>36</v>
      </c>
      <c r="U36" s="4">
        <f>COUNTIF($R$6:$R$55,"KL")</f>
        <v>0</v>
      </c>
    </row>
    <row r="37" spans="1:21" ht="16.5" x14ac:dyDescent="0.25">
      <c r="A37" s="31"/>
      <c r="B37" s="20"/>
      <c r="C37" s="20"/>
      <c r="D37" s="4"/>
      <c r="E37" s="21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0"/>
      <c r="R37" s="32"/>
      <c r="T37" s="40" t="s">
        <v>41</v>
      </c>
      <c r="U37" s="4">
        <f>SUM(U26:U36)</f>
        <v>27</v>
      </c>
    </row>
    <row r="38" spans="1:21" ht="16.5" x14ac:dyDescent="0.25">
      <c r="A38" s="31"/>
      <c r="B38" s="20"/>
      <c r="C38" s="20"/>
      <c r="D38" s="4"/>
      <c r="E38" s="21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0"/>
      <c r="R38" s="32"/>
    </row>
    <row r="39" spans="1:21" ht="16.5" x14ac:dyDescent="0.25">
      <c r="A39" s="31"/>
      <c r="B39" s="20"/>
      <c r="C39" s="20"/>
      <c r="D39" s="4"/>
      <c r="E39" s="21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0"/>
      <c r="R39" s="32"/>
    </row>
    <row r="40" spans="1:21" ht="16.5" x14ac:dyDescent="0.25">
      <c r="A40" s="31"/>
      <c r="B40" s="20"/>
      <c r="C40" s="20"/>
      <c r="D40" s="4"/>
      <c r="E40" s="21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0"/>
      <c r="R40" s="32"/>
    </row>
    <row r="41" spans="1:21" ht="16.5" x14ac:dyDescent="0.25">
      <c r="A41" s="31"/>
      <c r="B41" s="20"/>
      <c r="C41" s="20"/>
      <c r="D41" s="4"/>
      <c r="E41" s="21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0"/>
      <c r="R41" s="32"/>
    </row>
    <row r="42" spans="1:21" ht="16.5" x14ac:dyDescent="0.25">
      <c r="A42" s="31"/>
      <c r="B42" s="20"/>
      <c r="C42" s="20"/>
      <c r="D42" s="4"/>
      <c r="E42" s="21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0"/>
      <c r="R42" s="32"/>
    </row>
    <row r="43" spans="1:21" ht="16.5" x14ac:dyDescent="0.25">
      <c r="A43" s="31"/>
      <c r="B43" s="20"/>
      <c r="C43" s="20"/>
      <c r="D43" s="4"/>
      <c r="E43" s="21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0"/>
      <c r="R43" s="32"/>
    </row>
    <row r="44" spans="1:21" ht="16.5" x14ac:dyDescent="0.25">
      <c r="A44" s="31"/>
      <c r="B44" s="20"/>
      <c r="C44" s="20"/>
      <c r="D44" s="4"/>
      <c r="E44" s="21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0"/>
      <c r="R44" s="32"/>
    </row>
    <row r="45" spans="1:21" ht="16.5" x14ac:dyDescent="0.25">
      <c r="A45" s="31"/>
      <c r="B45" s="20"/>
      <c r="C45" s="20"/>
      <c r="D45" s="4"/>
      <c r="E45" s="21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0"/>
      <c r="R45" s="32"/>
    </row>
    <row r="46" spans="1:21" ht="16.5" x14ac:dyDescent="0.25">
      <c r="A46" s="31"/>
      <c r="B46" s="20"/>
      <c r="C46" s="20"/>
      <c r="D46" s="4"/>
      <c r="E46" s="21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0"/>
      <c r="R46" s="32"/>
    </row>
    <row r="47" spans="1:21" ht="16.5" x14ac:dyDescent="0.25">
      <c r="A47" s="31"/>
      <c r="B47" s="20"/>
      <c r="C47" s="20"/>
      <c r="D47" s="4"/>
      <c r="E47" s="21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0"/>
      <c r="R47" s="32"/>
    </row>
    <row r="48" spans="1:21" ht="16.5" x14ac:dyDescent="0.25">
      <c r="A48" s="31"/>
      <c r="B48" s="20"/>
      <c r="C48" s="20"/>
      <c r="D48" s="4"/>
      <c r="E48" s="21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0"/>
      <c r="R48" s="32"/>
    </row>
    <row r="49" spans="1:18" ht="16.5" x14ac:dyDescent="0.25">
      <c r="A49" s="31"/>
      <c r="B49" s="20"/>
      <c r="C49" s="20"/>
      <c r="D49" s="4"/>
      <c r="E49" s="21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0"/>
      <c r="R49" s="32"/>
    </row>
    <row r="50" spans="1:18" ht="16.5" x14ac:dyDescent="0.25">
      <c r="A50" s="31"/>
      <c r="B50" s="20"/>
      <c r="C50" s="20"/>
      <c r="D50" s="4"/>
      <c r="E50" s="21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0"/>
      <c r="R50" s="32"/>
    </row>
    <row r="51" spans="1:18" ht="16.5" x14ac:dyDescent="0.25">
      <c r="A51" s="31"/>
      <c r="B51" s="20"/>
      <c r="C51" s="20"/>
      <c r="D51" s="4"/>
      <c r="E51" s="21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0"/>
      <c r="R51" s="32"/>
    </row>
    <row r="52" spans="1:18" ht="16.5" x14ac:dyDescent="0.25">
      <c r="A52" s="31"/>
      <c r="B52" s="20"/>
      <c r="C52" s="20"/>
      <c r="D52" s="4"/>
      <c r="E52" s="21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0"/>
      <c r="R52" s="32"/>
    </row>
    <row r="53" spans="1:18" ht="16.5" x14ac:dyDescent="0.25">
      <c r="A53" s="31"/>
      <c r="B53" s="20"/>
      <c r="C53" s="20"/>
      <c r="D53" s="4"/>
      <c r="E53" s="21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0"/>
      <c r="R53" s="32"/>
    </row>
    <row r="54" spans="1:18" ht="16.5" x14ac:dyDescent="0.25">
      <c r="A54" s="31"/>
      <c r="B54" s="20"/>
      <c r="C54" s="20"/>
      <c r="D54" s="4"/>
      <c r="E54" s="21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0"/>
      <c r="R54" s="32"/>
    </row>
    <row r="55" spans="1:18" ht="16.5" x14ac:dyDescent="0.25">
      <c r="A55" s="31"/>
      <c r="B55" s="20"/>
      <c r="C55" s="20"/>
      <c r="D55" s="4"/>
      <c r="E55" s="21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0"/>
      <c r="R55" s="32"/>
    </row>
    <row r="56" spans="1:18" ht="16.5" x14ac:dyDescent="0.25">
      <c r="A56" s="31"/>
      <c r="B56" s="20"/>
      <c r="C56" s="20"/>
      <c r="D56" s="4"/>
      <c r="E56" s="21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0"/>
      <c r="R56" s="32"/>
    </row>
    <row r="57" spans="1:18" ht="16.5" x14ac:dyDescent="0.25">
      <c r="A57" s="31"/>
      <c r="B57" s="20"/>
      <c r="C57" s="20"/>
      <c r="D57" s="4"/>
      <c r="E57" s="21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0"/>
      <c r="R57" s="32"/>
    </row>
    <row r="58" spans="1:18" ht="16.5" x14ac:dyDescent="0.25">
      <c r="A58" s="31"/>
      <c r="B58" s="20"/>
      <c r="C58" s="20"/>
      <c r="D58" s="4"/>
      <c r="E58" s="21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0"/>
      <c r="R58" s="32"/>
    </row>
    <row r="59" spans="1:18" ht="16.5" x14ac:dyDescent="0.25">
      <c r="A59" s="31"/>
      <c r="B59" s="20"/>
      <c r="C59" s="20"/>
      <c r="D59" s="4"/>
      <c r="E59" s="21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0"/>
      <c r="R59" s="32"/>
    </row>
    <row r="60" spans="1:18" ht="16.5" x14ac:dyDescent="0.25">
      <c r="A60" s="31"/>
      <c r="B60" s="20"/>
      <c r="C60" s="20"/>
      <c r="D60" s="4"/>
      <c r="E60" s="21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0"/>
      <c r="R60" s="32"/>
    </row>
    <row r="61" spans="1:18" ht="16.5" x14ac:dyDescent="0.25">
      <c r="A61" s="31"/>
      <c r="B61" s="20"/>
      <c r="C61" s="20"/>
      <c r="D61" s="4"/>
      <c r="E61" s="21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0"/>
      <c r="R61" s="32"/>
    </row>
    <row r="62" spans="1:18" ht="16.5" x14ac:dyDescent="0.25">
      <c r="A62" s="31"/>
      <c r="B62" s="20"/>
      <c r="C62" s="20"/>
      <c r="D62" s="4"/>
      <c r="E62" s="21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0"/>
      <c r="R62" s="32"/>
    </row>
    <row r="63" spans="1:18" ht="16.5" x14ac:dyDescent="0.25">
      <c r="A63" s="31"/>
      <c r="B63" s="20"/>
      <c r="C63" s="20"/>
      <c r="D63" s="4"/>
      <c r="E63" s="21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0"/>
      <c r="R63" s="32"/>
    </row>
    <row r="64" spans="1:18" ht="16.5" x14ac:dyDescent="0.25">
      <c r="A64" s="31"/>
      <c r="B64" s="20"/>
      <c r="C64" s="20"/>
      <c r="D64" s="4"/>
      <c r="E64" s="21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0"/>
      <c r="R64" s="32"/>
    </row>
    <row r="65" spans="1:18" ht="16.5" x14ac:dyDescent="0.25">
      <c r="A65" s="31"/>
      <c r="B65" s="20"/>
      <c r="C65" s="20"/>
      <c r="D65" s="4"/>
      <c r="E65" s="21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0"/>
      <c r="R65" s="32"/>
    </row>
    <row r="66" spans="1:18" ht="16.5" x14ac:dyDescent="0.25">
      <c r="A66" s="31"/>
      <c r="B66" s="20"/>
      <c r="C66" s="20"/>
      <c r="D66" s="4"/>
      <c r="E66" s="21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0"/>
      <c r="R66" s="32"/>
    </row>
    <row r="67" spans="1:18" ht="16.5" x14ac:dyDescent="0.25">
      <c r="A67" s="31"/>
      <c r="B67" s="20"/>
      <c r="C67" s="20"/>
      <c r="D67" s="4"/>
      <c r="E67" s="21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0"/>
      <c r="R67" s="32"/>
    </row>
    <row r="68" spans="1:18" ht="16.5" x14ac:dyDescent="0.25">
      <c r="A68" s="31"/>
      <c r="B68" s="20"/>
      <c r="C68" s="20"/>
      <c r="D68" s="4"/>
      <c r="E68" s="21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0"/>
      <c r="R68" s="32"/>
    </row>
    <row r="69" spans="1:18" ht="16.5" x14ac:dyDescent="0.25">
      <c r="A69" s="31"/>
      <c r="B69" s="20"/>
      <c r="C69" s="20"/>
      <c r="D69" s="4"/>
      <c r="E69" s="21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0"/>
      <c r="R69" s="32"/>
    </row>
    <row r="70" spans="1:18" ht="16.5" x14ac:dyDescent="0.25">
      <c r="A70" s="31"/>
      <c r="B70" s="20"/>
      <c r="C70" s="20"/>
      <c r="D70" s="4"/>
      <c r="E70" s="21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0"/>
      <c r="R70" s="32"/>
    </row>
    <row r="71" spans="1:18" ht="16.5" x14ac:dyDescent="0.25">
      <c r="A71" s="31"/>
      <c r="B71" s="20"/>
      <c r="C71" s="20"/>
      <c r="D71" s="4"/>
      <c r="E71" s="21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0"/>
      <c r="R71" s="32"/>
    </row>
    <row r="72" spans="1:18" ht="16.5" x14ac:dyDescent="0.25">
      <c r="A72" s="31"/>
      <c r="B72" s="20"/>
      <c r="C72" s="20"/>
      <c r="D72" s="4"/>
      <c r="E72" s="21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0"/>
      <c r="R72" s="32"/>
    </row>
    <row r="73" spans="1:18" ht="16.5" x14ac:dyDescent="0.25">
      <c r="A73" s="31"/>
      <c r="B73" s="20"/>
      <c r="C73" s="20"/>
      <c r="D73" s="4"/>
      <c r="E73" s="21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0"/>
      <c r="R73" s="32"/>
    </row>
    <row r="74" spans="1:18" ht="16.5" x14ac:dyDescent="0.25">
      <c r="A74" s="31"/>
      <c r="B74" s="20"/>
      <c r="C74" s="20"/>
      <c r="D74" s="4"/>
      <c r="E74" s="21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0"/>
      <c r="R74" s="32"/>
    </row>
    <row r="75" spans="1:18" ht="16.5" x14ac:dyDescent="0.25">
      <c r="A75" s="31"/>
      <c r="B75" s="20"/>
      <c r="C75" s="20"/>
      <c r="D75" s="4"/>
      <c r="E75" s="21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0"/>
      <c r="R75" s="32"/>
    </row>
    <row r="76" spans="1:18" ht="16.5" x14ac:dyDescent="0.25">
      <c r="A76" s="31"/>
      <c r="B76" s="20"/>
      <c r="C76" s="20"/>
      <c r="D76" s="4"/>
      <c r="E76" s="21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0"/>
      <c r="R76" s="32"/>
    </row>
    <row r="77" spans="1:18" ht="16.5" x14ac:dyDescent="0.25">
      <c r="A77" s="31"/>
      <c r="B77" s="20"/>
      <c r="C77" s="20"/>
      <c r="D77" s="4"/>
      <c r="E77" s="21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0"/>
      <c r="R77" s="32"/>
    </row>
    <row r="78" spans="1:18" ht="16.5" x14ac:dyDescent="0.25">
      <c r="A78" s="31"/>
      <c r="B78" s="20"/>
      <c r="C78" s="20"/>
      <c r="D78" s="4"/>
      <c r="E78" s="21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0"/>
      <c r="R78" s="32"/>
    </row>
    <row r="79" spans="1:18" ht="16.5" x14ac:dyDescent="0.25">
      <c r="A79" s="31"/>
      <c r="B79" s="20"/>
      <c r="C79" s="20"/>
      <c r="D79" s="4"/>
      <c r="E79" s="21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0"/>
      <c r="R79" s="32"/>
    </row>
    <row r="80" spans="1:18" ht="16.5" x14ac:dyDescent="0.25">
      <c r="A80" s="31"/>
      <c r="B80" s="20"/>
      <c r="C80" s="20"/>
      <c r="D80" s="4"/>
      <c r="E80" s="21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0"/>
      <c r="R80" s="32"/>
    </row>
    <row r="81" spans="1:18" ht="16.5" x14ac:dyDescent="0.25">
      <c r="A81" s="31"/>
      <c r="B81" s="20"/>
      <c r="C81" s="20"/>
      <c r="D81" s="4"/>
      <c r="E81" s="21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0"/>
      <c r="R81" s="32"/>
    </row>
    <row r="82" spans="1:18" ht="16.5" x14ac:dyDescent="0.25">
      <c r="A82" s="31"/>
      <c r="B82" s="20"/>
      <c r="C82" s="20"/>
      <c r="D82" s="4"/>
      <c r="E82" s="21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0"/>
      <c r="R82" s="32"/>
    </row>
    <row r="83" spans="1:18" ht="16.5" x14ac:dyDescent="0.25">
      <c r="A83" s="31"/>
      <c r="B83" s="20"/>
      <c r="C83" s="20"/>
      <c r="D83" s="4"/>
      <c r="E83" s="21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0"/>
      <c r="R83" s="32"/>
    </row>
    <row r="84" spans="1:18" ht="16.5" x14ac:dyDescent="0.25">
      <c r="A84" s="31"/>
      <c r="B84" s="20"/>
      <c r="C84" s="20"/>
      <c r="D84" s="4"/>
      <c r="E84" s="21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0"/>
      <c r="R84" s="32"/>
    </row>
    <row r="85" spans="1:18" ht="16.5" x14ac:dyDescent="0.25">
      <c r="A85" s="31"/>
      <c r="B85" s="20"/>
      <c r="C85" s="20"/>
      <c r="D85" s="4"/>
      <c r="E85" s="21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0"/>
      <c r="R85" s="32"/>
    </row>
    <row r="86" spans="1:18" ht="16.5" x14ac:dyDescent="0.25">
      <c r="A86" s="31"/>
      <c r="B86" s="20"/>
      <c r="C86" s="20"/>
      <c r="D86" s="4"/>
      <c r="E86" s="21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0"/>
      <c r="R86" s="32"/>
    </row>
    <row r="87" spans="1:18" ht="16.5" x14ac:dyDescent="0.25">
      <c r="A87" s="31"/>
      <c r="B87" s="20"/>
      <c r="C87" s="20"/>
      <c r="D87" s="4"/>
      <c r="E87" s="21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0"/>
      <c r="R87" s="32"/>
    </row>
    <row r="88" spans="1:18" ht="16.5" x14ac:dyDescent="0.25">
      <c r="A88" s="31"/>
      <c r="B88" s="20"/>
      <c r="C88" s="20"/>
      <c r="D88" s="4"/>
      <c r="E88" s="21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0"/>
      <c r="R88" s="32"/>
    </row>
    <row r="89" spans="1:18" ht="16.5" x14ac:dyDescent="0.25">
      <c r="A89" s="31"/>
      <c r="B89" s="20"/>
      <c r="C89" s="20"/>
      <c r="D89" s="4"/>
      <c r="E89" s="21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0"/>
      <c r="R89" s="32"/>
    </row>
    <row r="90" spans="1:18" ht="16.5" x14ac:dyDescent="0.25">
      <c r="A90" s="31"/>
      <c r="B90" s="20"/>
      <c r="C90" s="20"/>
      <c r="D90" s="4"/>
      <c r="E90" s="21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0"/>
      <c r="R90" s="32"/>
    </row>
    <row r="91" spans="1:18" ht="16.5" x14ac:dyDescent="0.25">
      <c r="A91" s="31"/>
      <c r="B91" s="20"/>
      <c r="C91" s="20"/>
      <c r="D91" s="4"/>
      <c r="E91" s="21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0"/>
      <c r="R91" s="32"/>
    </row>
    <row r="92" spans="1:18" ht="16.5" x14ac:dyDescent="0.25">
      <c r="A92" s="31"/>
      <c r="B92" s="20"/>
      <c r="C92" s="20"/>
      <c r="D92" s="4"/>
      <c r="E92" s="21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0"/>
      <c r="R92" s="32"/>
    </row>
    <row r="93" spans="1:18" ht="16.5" x14ac:dyDescent="0.25">
      <c r="A93" s="31"/>
      <c r="B93" s="20"/>
      <c r="C93" s="20"/>
      <c r="D93" s="4"/>
      <c r="E93" s="21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0"/>
      <c r="R93" s="32"/>
    </row>
    <row r="94" spans="1:18" ht="16.5" x14ac:dyDescent="0.25">
      <c r="A94" s="31"/>
      <c r="B94" s="20"/>
      <c r="C94" s="20"/>
      <c r="D94" s="4"/>
      <c r="E94" s="21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0"/>
      <c r="R94" s="32"/>
    </row>
    <row r="95" spans="1:18" ht="16.5" x14ac:dyDescent="0.25">
      <c r="A95" s="31"/>
      <c r="B95" s="20"/>
      <c r="C95" s="20"/>
      <c r="D95" s="4"/>
      <c r="E95" s="21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0"/>
      <c r="R95" s="32"/>
    </row>
    <row r="96" spans="1:18" ht="16.5" x14ac:dyDescent="0.25">
      <c r="A96" s="31"/>
      <c r="B96" s="20"/>
      <c r="C96" s="20"/>
      <c r="D96" s="4"/>
      <c r="E96" s="21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0"/>
      <c r="R96" s="32"/>
    </row>
    <row r="97" spans="1:18" ht="16.5" x14ac:dyDescent="0.25">
      <c r="A97" s="31"/>
      <c r="B97" s="20"/>
      <c r="C97" s="20"/>
      <c r="D97" s="4"/>
      <c r="E97" s="21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0"/>
      <c r="R97" s="32"/>
    </row>
    <row r="98" spans="1:18" ht="16.5" x14ac:dyDescent="0.25">
      <c r="A98" s="31"/>
      <c r="B98" s="20"/>
      <c r="C98" s="20"/>
      <c r="D98" s="4"/>
      <c r="E98" s="21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0"/>
      <c r="R98" s="32"/>
    </row>
    <row r="99" spans="1:18" ht="16.5" x14ac:dyDescent="0.25">
      <c r="A99" s="31"/>
      <c r="B99" s="20"/>
      <c r="C99" s="20"/>
      <c r="D99" s="4"/>
      <c r="E99" s="21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0"/>
      <c r="R99" s="32"/>
    </row>
    <row r="100" spans="1:18" ht="16.5" x14ac:dyDescent="0.25">
      <c r="A100" s="31"/>
      <c r="B100" s="20"/>
      <c r="C100" s="20"/>
      <c r="D100" s="4"/>
      <c r="E100" s="21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0"/>
      <c r="R100" s="32"/>
    </row>
    <row r="101" spans="1:18" ht="16.5" x14ac:dyDescent="0.25">
      <c r="A101" s="31"/>
      <c r="B101" s="20"/>
      <c r="C101" s="20"/>
      <c r="D101" s="4"/>
      <c r="E101" s="21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0"/>
      <c r="R101" s="32"/>
    </row>
    <row r="102" spans="1:18" ht="16.5" x14ac:dyDescent="0.25">
      <c r="A102" s="31"/>
      <c r="B102" s="20"/>
      <c r="C102" s="20"/>
      <c r="D102" s="4"/>
      <c r="E102" s="21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0"/>
      <c r="R102" s="32"/>
    </row>
    <row r="103" spans="1:18" ht="16.5" x14ac:dyDescent="0.25">
      <c r="A103" s="31"/>
      <c r="B103" s="20"/>
      <c r="C103" s="20"/>
      <c r="D103" s="4"/>
      <c r="E103" s="21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0"/>
      <c r="R103" s="32"/>
    </row>
    <row r="104" spans="1:18" ht="16.5" x14ac:dyDescent="0.25">
      <c r="A104" s="31"/>
      <c r="B104" s="20"/>
      <c r="C104" s="20"/>
      <c r="D104" s="4"/>
      <c r="E104" s="21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0"/>
      <c r="R104" s="32"/>
    </row>
    <row r="105" spans="1:18" ht="16.5" x14ac:dyDescent="0.25">
      <c r="A105" s="31"/>
      <c r="B105" s="20"/>
      <c r="C105" s="22"/>
      <c r="D105" s="22"/>
      <c r="E105" s="22"/>
      <c r="F105" s="22"/>
      <c r="G105" s="22"/>
      <c r="H105" s="22"/>
      <c r="I105" s="22"/>
      <c r="J105" s="22"/>
      <c r="K105" s="22"/>
      <c r="L105" s="29"/>
      <c r="M105" s="22"/>
      <c r="N105" s="22"/>
      <c r="O105" s="22"/>
      <c r="P105" s="22"/>
      <c r="Q105" s="22"/>
      <c r="R105" s="32"/>
    </row>
    <row r="107" spans="1:18" ht="16.5" x14ac:dyDescent="0.25">
      <c r="N107" s="28"/>
      <c r="O107" s="28"/>
    </row>
    <row r="108" spans="1:18" ht="16.5" x14ac:dyDescent="0.25">
      <c r="N108" s="28"/>
      <c r="O108" s="28"/>
    </row>
    <row r="109" spans="1:18" ht="16.5" x14ac:dyDescent="0.25">
      <c r="N109" s="28"/>
      <c r="O109" s="28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TG102</vt:lpstr>
      <vt:lpstr>TG007</vt:lpstr>
      <vt:lpstr>TG007S</vt:lpstr>
      <vt:lpstr>TG102V</vt:lpstr>
      <vt:lpstr>TG007X</vt:lpstr>
      <vt:lpstr>TG102SE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dcterms:created xsi:type="dcterms:W3CDTF">2014-07-04T02:52:10Z</dcterms:created>
  <dcterms:modified xsi:type="dcterms:W3CDTF">2019-07-31T02:12:19Z</dcterms:modified>
</cp:coreProperties>
</file>