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6\2.XuLyBH\"/>
    </mc:Choice>
  </mc:AlternateContent>
  <bookViews>
    <workbookView xWindow="-15" yWindow="4035" windowWidth="10320" windowHeight="4065" activeTab="4"/>
  </bookViews>
  <sheets>
    <sheet name="TG102LE" sheetId="31" r:id="rId1"/>
    <sheet name="TG102V" sheetId="30" r:id="rId2"/>
    <sheet name="TG102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22" i="31" l="1"/>
  <c r="V37" i="31"/>
  <c r="V37" i="30"/>
  <c r="V37" i="29"/>
  <c r="V22" i="29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<sst xmlns="http://schemas.openxmlformats.org/spreadsheetml/2006/main" count="1169" uniqueCount="159">
  <si>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</si>
  <si>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</si>
  <si>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</si>
  <si>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</si>
  <si>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</si>
  <si>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</si>
  <si>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</si>
  <si>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</si>
  <si>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</si>
  <si>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</si>
  <si>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</si>
  <si>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</si>
  <si>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</si>
  <si>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</si>
  <si>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</si>
  <si>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</si>
  <si>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</si>
  <si>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</si>
  <si>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</si>
  <si>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</si>
  <si>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</si>
  <si>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</si>
  <si>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</si>
  <si>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</si>
  <si>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</si>
  <si>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</si>
  <si>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</si>
  <si>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</si>
  <si>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</si>
  <si>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</si>
  <si>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</si>
  <si>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</si>
  <si>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</si>
  <si>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</si>
  <si>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</si>
  <si>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</si>
  <si>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</si>
  <si>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</si>
  <si>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</si>
  <si>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</si>
  <si>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</si>
  <si>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</si>
  <si>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</si>
  <si>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</si>
  <si>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</si>
  <si>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</si>
  <si>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</si>
  <si>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</si>
  <si>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</si>
  <si>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</si>
  <si>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</si>
  <si>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</si>
  <si>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06 NĂM 2019</t>
  </si>
  <si>
    <t>TG102V</t>
  </si>
  <si>
    <t>Còn BH</t>
  </si>
  <si>
    <t>Hỏng diode quá áp</t>
  </si>
  <si>
    <t>H</t>
  </si>
  <si>
    <t>Thay diode quá áp</t>
  </si>
  <si>
    <t>VI.1.00.---01.180629</t>
  </si>
  <si>
    <t>BT</t>
  </si>
  <si>
    <t>Thể</t>
  </si>
  <si>
    <t>Lỗi GSM</t>
  </si>
  <si>
    <t>125.212.203.114,16767</t>
  </si>
  <si>
    <t>TG102</t>
  </si>
  <si>
    <t>SIM+THẺ</t>
  </si>
  <si>
    <t>Nổ IC nguồn 3,3V,hỏng MCU</t>
  </si>
  <si>
    <t>Thẻ nhớ</t>
  </si>
  <si>
    <t>125.212.203.114,15757</t>
  </si>
  <si>
    <t>Lỗi không cập nhật được thời gian</t>
  </si>
  <si>
    <t>Tùng</t>
  </si>
  <si>
    <t>Thiết bị không có còi</t>
  </si>
  <si>
    <t>GSM không ổn định, chân Anten GPS lỗi</t>
  </si>
  <si>
    <t>Không cấu hình được IP, Port cho thiết bị</t>
  </si>
  <si>
    <t>Lỗi I/O(door), lỗi IC giao tiếp</t>
  </si>
  <si>
    <t>Nạp lại FW</t>
  </si>
  <si>
    <t>GSM ko ổn đinh</t>
  </si>
  <si>
    <t>125.212.203.114,16363</t>
  </si>
  <si>
    <t>Lock: 125.212.203.114,16363</t>
  </si>
  <si>
    <t>Không nhận sim</t>
  </si>
  <si>
    <t>013226007773217</t>
  </si>
  <si>
    <t>Không khởi động được thiết bị</t>
  </si>
  <si>
    <t>X.3.0.0.00042.250815</t>
  </si>
  <si>
    <t>Thay Anten GPS (Pigtail), nạp lại FW</t>
  </si>
  <si>
    <t>Thay IC giao tiếp, xử lý phần cứng, nạp lại FW</t>
  </si>
  <si>
    <t>Thay linh kiện RTC Module, nạp lại FW</t>
  </si>
  <si>
    <t>125.212.203.114,14747</t>
  </si>
  <si>
    <t>Thiết bị không cấp nhật được thời gian</t>
  </si>
  <si>
    <t>X.3.0.0.00041.250815</t>
  </si>
  <si>
    <t>X.4.0.0.00002.180125</t>
  </si>
  <si>
    <t>Thay linh kiện RTC Module, nâng cấp FW</t>
  </si>
  <si>
    <t>Thay khay sim, nạp lại FW</t>
  </si>
  <si>
    <t>ID mới : 869627031850696</t>
  </si>
  <si>
    <t>câu sim</t>
  </si>
  <si>
    <t>30/05/2019</t>
  </si>
  <si>
    <t>ID mới : 869696043525927</t>
  </si>
  <si>
    <t>W.1.00.---01.181101</t>
  </si>
  <si>
    <t>Thay module GSM</t>
  </si>
  <si>
    <t>12/062019</t>
  </si>
  <si>
    <t>125.212.203.114,16565</t>
  </si>
  <si>
    <t>13/06/2019</t>
  </si>
  <si>
    <t>Hỏng cầu chì nhỏ</t>
  </si>
  <si>
    <t>Thay diode BC ,nâng cấp FW</t>
  </si>
  <si>
    <t>13/06/2020</t>
  </si>
  <si>
    <t>Lỗi cấu hình</t>
  </si>
  <si>
    <t>Lock : '125.212.203.114,16565</t>
  </si>
  <si>
    <t>Thay FL64M</t>
  </si>
  <si>
    <t>Thay vỏ/ID mới : 869696043503338</t>
  </si>
  <si>
    <t>Lỗi module GSM(CID)</t>
  </si>
  <si>
    <t>14/06/2019</t>
  </si>
  <si>
    <t>Thay IC nguồn 3,3V,MCU</t>
  </si>
  <si>
    <t>Lắp đặt</t>
  </si>
  <si>
    <t>thẻ</t>
  </si>
  <si>
    <t>19/06/2019</t>
  </si>
  <si>
    <t>Hỏng connector</t>
  </si>
  <si>
    <t>125.212.203.114,15555</t>
  </si>
  <si>
    <t>Thay connector,nâng cấp FW</t>
  </si>
  <si>
    <t>Foult GPS</t>
  </si>
  <si>
    <t>Thay MCU,nạp lại FW</t>
  </si>
  <si>
    <t>21/06/2019</t>
  </si>
  <si>
    <t>13/6/2019</t>
  </si>
  <si>
    <t xml:space="preserve">W.1.00.---01.181101 </t>
  </si>
  <si>
    <t>??_x0015_.21?.003?1?4,_x0011_6_x0019_65</t>
  </si>
  <si>
    <t>Lỗi cấu hình,foult GPS,hỏng cầu chì nhỏ</t>
  </si>
  <si>
    <t>Cuộn cảm L1 chưa ăn thiếc</t>
  </si>
  <si>
    <t>Xử lý phần cứng</t>
  </si>
  <si>
    <t>Thay Flash 64M,thay diode BC</t>
  </si>
  <si>
    <t>25/06/2019</t>
  </si>
  <si>
    <t>012896001440459</t>
  </si>
  <si>
    <t>thẻ nhớ</t>
  </si>
  <si>
    <t>012896000422284</t>
  </si>
  <si>
    <t>012896000422250</t>
  </si>
  <si>
    <t>012896000562790</t>
  </si>
  <si>
    <t>012896001452538</t>
  </si>
  <si>
    <t>012896000305687</t>
  </si>
  <si>
    <t>RTC GPS</t>
  </si>
  <si>
    <t>000008010000001</t>
  </si>
  <si>
    <t>Thay linh kiện RTC Module GPS, nâng cấp FW</t>
  </si>
  <si>
    <t>26/06/2019</t>
  </si>
  <si>
    <t>TG102SE</t>
  </si>
  <si>
    <t>SIM</t>
  </si>
  <si>
    <t>27/06/2019</t>
  </si>
  <si>
    <t>SE.3.00.---02.180711</t>
  </si>
  <si>
    <t>Lỗi GSM(CID)</t>
  </si>
  <si>
    <t>125.212.203.114,16060</t>
  </si>
  <si>
    <t>SE.2.03.---21.111215</t>
  </si>
  <si>
    <t>Lỗi reset module GSM</t>
  </si>
  <si>
    <t>SE.3.00.---02.180115</t>
  </si>
  <si>
    <t>ID mới : 869696043536973</t>
  </si>
  <si>
    <t>ID mới : 869696043502736</t>
  </si>
  <si>
    <t>ID mới : 869696043497283</t>
  </si>
  <si>
    <t>ID mới : 869696043499875</t>
  </si>
  <si>
    <t>ID mới : 869696043502553</t>
  </si>
  <si>
    <t>ID mới : 869696043500805</t>
  </si>
  <si>
    <t>ID mới : 869696043502645</t>
  </si>
  <si>
    <t>03/07/2019</t>
  </si>
  <si>
    <t>Thay module GSM,nâng cấp FW</t>
  </si>
  <si>
    <t>Thay module GSM,Led GPS</t>
  </si>
  <si>
    <t>Thay diode quá áp,nâng cấp FW</t>
  </si>
  <si>
    <t>Lỗi GSM(CID),hỏng led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</si>
</sst>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1" fontId="13" fillId="3" borderId="1" xfId="0" quotePrefix="1" applyNumberFormat="1" applyFont="1" applyFill="1" applyBorder="1" applyAlignment="1">
      <alignment horizontal="center" vertical="center"/>
    </xf>
    <xf numFmtId="1" fontId="3" fillId="3" borderId="1" xfId="0" quotePrefix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H22" sqref="H2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10"/>
    </row>
    <row r="2" spans="1:22" ht="20.25" customHeight="1" x14ac:dyDescent="0.25">
      <c r="A2" s="83" t="s">
        <v>11</v>
      </c>
      <c r="B2" s="84"/>
      <c r="C2" s="84"/>
      <c r="D2" s="84"/>
      <c r="E2" s="85" t="s">
        <v>110</v>
      </c>
      <c r="F2" s="8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6"/>
      <c r="M3" s="35"/>
      <c r="N3" s="35"/>
      <c r="O3" s="35"/>
      <c r="P3" s="35"/>
      <c r="Q3" s="37"/>
    </row>
    <row r="4" spans="1:22" ht="16.5" x14ac:dyDescent="0.25">
      <c r="A4" s="86" t="s">
        <v>0</v>
      </c>
      <c r="B4" s="87" t="s">
        <v>10</v>
      </c>
      <c r="C4" s="87"/>
      <c r="D4" s="87"/>
      <c r="E4" s="87"/>
      <c r="F4" s="87"/>
      <c r="G4" s="87"/>
      <c r="H4" s="87"/>
      <c r="I4" s="87"/>
      <c r="J4" s="78" t="s">
        <v>6</v>
      </c>
      <c r="K4" s="78" t="s">
        <v>15</v>
      </c>
      <c r="L4" s="78"/>
      <c r="M4" s="78" t="s">
        <v>8</v>
      </c>
      <c r="N4" s="78"/>
      <c r="O4" s="88" t="s">
        <v>9</v>
      </c>
      <c r="P4" s="88" t="s">
        <v>18</v>
      </c>
      <c r="Q4" s="78" t="s">
        <v>25</v>
      </c>
      <c r="R4" s="78" t="s">
        <v>20</v>
      </c>
      <c r="U4" s="78" t="s">
        <v>25</v>
      </c>
      <c r="V4" s="78" t="s">
        <v>20</v>
      </c>
    </row>
    <row r="5" spans="1:22" ht="45" customHeight="1" x14ac:dyDescent="0.25">
      <c r="A5" s="86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4" t="s">
        <v>5</v>
      </c>
      <c r="H5" s="4" t="s">
        <v>7</v>
      </c>
      <c r="I5" s="18" t="s">
        <v>19</v>
      </c>
      <c r="J5" s="78"/>
      <c r="K5" s="56" t="s">
        <v>16</v>
      </c>
      <c r="L5" s="56" t="s">
        <v>17</v>
      </c>
      <c r="M5" s="55" t="s">
        <v>13</v>
      </c>
      <c r="N5" s="56" t="s">
        <v>14</v>
      </c>
      <c r="O5" s="88"/>
      <c r="P5" s="88"/>
      <c r="Q5" s="78"/>
      <c r="R5" s="78"/>
      <c r="U5" s="78"/>
      <c r="V5" s="78"/>
    </row>
    <row r="6" spans="1:22" s="57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79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2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80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80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80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80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1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8"/>
      <c r="U12" s="79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80"/>
      <c r="V13" s="30" t="s">
        <v>47</v>
      </c>
    </row>
    <row r="14" spans="1:22" s="51" customFormat="1" ht="15.75" customHeight="1" x14ac:dyDescent="0.25">
      <c r="A14" s="46">
        <v>9</v>
      </c>
      <c r="B14" s="47"/>
      <c r="C14" s="47"/>
      <c r="D14" s="45"/>
      <c r="E14" s="48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9"/>
      <c r="R14" s="50"/>
      <c r="U14" s="80"/>
      <c r="V14" s="46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80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1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1"/>
      <c r="V17" s="41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2"/>
      <c r="V18" s="42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0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0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2"/>
      <c r="V23" s="42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2"/>
      <c r="V24" s="42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0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0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13"/>
    </sheetView>
  </sheetViews>
  <sheetFormatPr defaultRowHeight="16.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42" customWidth="1"/>
    <col min="21" max="21" width="26.85546875" customWidth="1"/>
    <col min="22" max="22" width="21.42578125" customWidth="1"/>
  </cols>
  <sheetData>
    <row r="1" spans="1:22" ht="23.25" customHeight="1" x14ac:dyDescent="0.25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10"/>
    </row>
    <row r="2" spans="1:22" ht="20.25" customHeight="1" x14ac:dyDescent="0.25">
      <c r="A2" s="83" t="s">
        <v>11</v>
      </c>
      <c r="B2" s="84"/>
      <c r="C2" s="84"/>
      <c r="D2" s="84"/>
      <c r="E2" s="85" t="s">
        <v>110</v>
      </c>
      <c r="F2" s="8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x14ac:dyDescent="0.2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6"/>
      <c r="M3" s="35"/>
      <c r="N3" s="35"/>
      <c r="O3" s="35"/>
      <c r="P3" s="35"/>
      <c r="Q3" s="37"/>
    </row>
    <row r="4" spans="1:22" x14ac:dyDescent="0.25">
      <c r="A4" s="86" t="s">
        <v>0</v>
      </c>
      <c r="B4" s="87" t="s">
        <v>10</v>
      </c>
      <c r="C4" s="87"/>
      <c r="D4" s="87"/>
      <c r="E4" s="87"/>
      <c r="F4" s="87"/>
      <c r="G4" s="87"/>
      <c r="H4" s="87"/>
      <c r="I4" s="87"/>
      <c r="J4" s="78" t="s">
        <v>6</v>
      </c>
      <c r="K4" s="78" t="s">
        <v>15</v>
      </c>
      <c r="L4" s="78"/>
      <c r="M4" s="78" t="s">
        <v>8</v>
      </c>
      <c r="N4" s="78"/>
      <c r="O4" s="88" t="s">
        <v>9</v>
      </c>
      <c r="P4" s="88" t="s">
        <v>18</v>
      </c>
      <c r="Q4" s="78" t="s">
        <v>25</v>
      </c>
      <c r="R4" s="87" t="s">
        <v>20</v>
      </c>
      <c r="U4" s="78" t="s">
        <v>25</v>
      </c>
      <c r="V4" s="78" t="s">
        <v>20</v>
      </c>
    </row>
    <row r="5" spans="1:22" ht="45" customHeight="1" x14ac:dyDescent="0.25">
      <c r="A5" s="86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4" t="s">
        <v>5</v>
      </c>
      <c r="H5" s="4" t="s">
        <v>7</v>
      </c>
      <c r="I5" s="18" t="s">
        <v>19</v>
      </c>
      <c r="J5" s="78"/>
      <c r="K5" s="56" t="s">
        <v>16</v>
      </c>
      <c r="L5" s="56" t="s">
        <v>17</v>
      </c>
      <c r="M5" s="55" t="s">
        <v>13</v>
      </c>
      <c r="N5" s="56" t="s">
        <v>14</v>
      </c>
      <c r="O5" s="88"/>
      <c r="P5" s="88"/>
      <c r="Q5" s="78"/>
      <c r="R5" s="87"/>
      <c r="U5" s="78"/>
      <c r="V5" s="78"/>
    </row>
    <row r="6" spans="1:22" s="57" customFormat="1" ht="15.75" customHeight="1" x14ac:dyDescent="0.25">
      <c r="A6" s="15">
        <v>1</v>
      </c>
      <c r="B6" s="19">
        <v>43561</v>
      </c>
      <c r="C6" s="19" t="s">
        <v>119</v>
      </c>
      <c r="D6" s="15" t="s">
        <v>53</v>
      </c>
      <c r="E6" s="32">
        <v>864811037213365</v>
      </c>
      <c r="F6" s="15"/>
      <c r="G6" s="15" t="s">
        <v>56</v>
      </c>
      <c r="H6" s="15" t="s">
        <v>91</v>
      </c>
      <c r="I6" s="22" t="s">
        <v>62</v>
      </c>
      <c r="J6" s="15" t="s">
        <v>55</v>
      </c>
      <c r="K6" s="15"/>
      <c r="L6" s="15" t="s">
        <v>58</v>
      </c>
      <c r="M6" s="15" t="s">
        <v>57</v>
      </c>
      <c r="N6" s="71" t="s">
        <v>92</v>
      </c>
      <c r="O6" s="15" t="s">
        <v>59</v>
      </c>
      <c r="P6" s="15" t="s">
        <v>60</v>
      </c>
      <c r="Q6" s="16" t="s">
        <v>24</v>
      </c>
      <c r="R6" s="15" t="s">
        <v>38</v>
      </c>
      <c r="U6" s="79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93</v>
      </c>
      <c r="C7" s="19" t="s">
        <v>119</v>
      </c>
      <c r="D7" s="15" t="s">
        <v>53</v>
      </c>
      <c r="E7" s="32">
        <v>868926033909430</v>
      </c>
      <c r="F7" s="15"/>
      <c r="G7" s="15" t="s">
        <v>54</v>
      </c>
      <c r="H7" s="24" t="s">
        <v>94</v>
      </c>
      <c r="I7" s="24" t="s">
        <v>76</v>
      </c>
      <c r="J7" s="15" t="s">
        <v>61</v>
      </c>
      <c r="K7" s="24"/>
      <c r="L7" s="15" t="s">
        <v>95</v>
      </c>
      <c r="M7" s="15" t="s">
        <v>96</v>
      </c>
      <c r="N7" s="71" t="s">
        <v>92</v>
      </c>
      <c r="O7" s="15" t="s">
        <v>59</v>
      </c>
      <c r="P7" s="15" t="s">
        <v>60</v>
      </c>
      <c r="Q7" s="29" t="s">
        <v>24</v>
      </c>
      <c r="R7" s="3" t="s">
        <v>43</v>
      </c>
      <c r="U7" s="80"/>
      <c r="V7" s="30" t="s">
        <v>43</v>
      </c>
    </row>
    <row r="8" spans="1:22" s="1" customFormat="1" ht="15.75" customHeight="1" x14ac:dyDescent="0.25">
      <c r="A8" s="30">
        <v>3</v>
      </c>
      <c r="B8" s="19" t="s">
        <v>97</v>
      </c>
      <c r="C8" s="19" t="s">
        <v>99</v>
      </c>
      <c r="D8" s="3" t="s">
        <v>53</v>
      </c>
      <c r="E8" s="20">
        <v>868345035626126</v>
      </c>
      <c r="F8" s="3"/>
      <c r="G8" s="3" t="s">
        <v>54</v>
      </c>
      <c r="H8" s="20"/>
      <c r="I8" s="22" t="s">
        <v>98</v>
      </c>
      <c r="J8" s="15" t="s">
        <v>100</v>
      </c>
      <c r="K8" s="15" t="s">
        <v>95</v>
      </c>
      <c r="L8" s="15"/>
      <c r="M8" s="15" t="s">
        <v>101</v>
      </c>
      <c r="N8" s="71" t="s">
        <v>92</v>
      </c>
      <c r="O8" s="15" t="s">
        <v>59</v>
      </c>
      <c r="P8" s="15" t="s">
        <v>60</v>
      </c>
      <c r="Q8" s="15" t="s">
        <v>24</v>
      </c>
      <c r="R8" s="26" t="s">
        <v>37</v>
      </c>
      <c r="U8" s="80"/>
      <c r="V8" s="30" t="s">
        <v>28</v>
      </c>
    </row>
    <row r="9" spans="1:22" s="1" customFormat="1" ht="15.75" customHeight="1" x14ac:dyDescent="0.25">
      <c r="A9" s="30">
        <v>4</v>
      </c>
      <c r="B9" s="19" t="s">
        <v>99</v>
      </c>
      <c r="C9" s="19" t="s">
        <v>108</v>
      </c>
      <c r="D9" s="3" t="s">
        <v>53</v>
      </c>
      <c r="E9" s="20">
        <v>868926033933620</v>
      </c>
      <c r="F9" s="3"/>
      <c r="G9" s="3" t="s">
        <v>54</v>
      </c>
      <c r="H9" s="23"/>
      <c r="I9" s="22" t="s">
        <v>104</v>
      </c>
      <c r="J9" s="15" t="s">
        <v>103</v>
      </c>
      <c r="K9" s="15" t="s">
        <v>95</v>
      </c>
      <c r="L9" s="15"/>
      <c r="M9" s="15" t="s">
        <v>105</v>
      </c>
      <c r="N9" s="71" t="s">
        <v>92</v>
      </c>
      <c r="O9" s="15" t="s">
        <v>59</v>
      </c>
      <c r="P9" s="15" t="s">
        <v>60</v>
      </c>
      <c r="Q9" s="15" t="s">
        <v>24</v>
      </c>
      <c r="R9" s="26" t="s">
        <v>37</v>
      </c>
      <c r="U9" s="80"/>
      <c r="V9" s="30" t="s">
        <v>38</v>
      </c>
    </row>
    <row r="10" spans="1:22" s="1" customFormat="1" ht="15.75" customHeight="1" x14ac:dyDescent="0.25">
      <c r="A10" s="30">
        <v>5</v>
      </c>
      <c r="B10" s="19" t="s">
        <v>102</v>
      </c>
      <c r="C10" s="19" t="s">
        <v>108</v>
      </c>
      <c r="D10" s="3" t="s">
        <v>53</v>
      </c>
      <c r="E10" s="20">
        <v>864811037292237</v>
      </c>
      <c r="F10" s="3"/>
      <c r="G10" s="3" t="s">
        <v>54</v>
      </c>
      <c r="H10" s="23" t="s">
        <v>106</v>
      </c>
      <c r="I10" s="23" t="s">
        <v>85</v>
      </c>
      <c r="J10" s="15" t="s">
        <v>107</v>
      </c>
      <c r="K10" s="15" t="s">
        <v>58</v>
      </c>
      <c r="L10" s="15"/>
      <c r="M10" s="15" t="s">
        <v>96</v>
      </c>
      <c r="N10" s="71" t="s">
        <v>92</v>
      </c>
      <c r="O10" s="15" t="s">
        <v>59</v>
      </c>
      <c r="P10" s="15" t="s">
        <v>60</v>
      </c>
      <c r="Q10" s="29" t="s">
        <v>24</v>
      </c>
      <c r="R10" s="3" t="s">
        <v>43</v>
      </c>
      <c r="U10" s="80"/>
      <c r="V10" s="30" t="s">
        <v>44</v>
      </c>
    </row>
    <row r="11" spans="1:22" s="1" customFormat="1" ht="15.75" customHeight="1" x14ac:dyDescent="0.25">
      <c r="A11" s="30">
        <v>6</v>
      </c>
      <c r="B11" s="19" t="s">
        <v>112</v>
      </c>
      <c r="C11" s="19" t="s">
        <v>118</v>
      </c>
      <c r="D11" s="3" t="s">
        <v>53</v>
      </c>
      <c r="E11" s="20">
        <v>868926033942167</v>
      </c>
      <c r="F11" s="3"/>
      <c r="G11" s="3" t="s">
        <v>54</v>
      </c>
      <c r="H11" s="15"/>
      <c r="I11" s="24" t="s">
        <v>76</v>
      </c>
      <c r="J11" s="15" t="s">
        <v>116</v>
      </c>
      <c r="K11" s="15"/>
      <c r="L11" s="15" t="s">
        <v>95</v>
      </c>
      <c r="M11" s="15" t="s">
        <v>117</v>
      </c>
      <c r="N11" s="71" t="s">
        <v>92</v>
      </c>
      <c r="O11" s="15" t="s">
        <v>59</v>
      </c>
      <c r="P11" s="15" t="s">
        <v>60</v>
      </c>
      <c r="Q11" s="29" t="s">
        <v>24</v>
      </c>
      <c r="R11" s="3" t="s">
        <v>27</v>
      </c>
      <c r="U11" s="81"/>
      <c r="V11" s="30" t="s">
        <v>37</v>
      </c>
    </row>
    <row r="12" spans="1:22" s="17" customFormat="1" ht="15.75" customHeight="1" x14ac:dyDescent="0.25">
      <c r="A12" s="30">
        <v>7</v>
      </c>
      <c r="B12" s="19" t="s">
        <v>118</v>
      </c>
      <c r="C12" s="19" t="s">
        <v>126</v>
      </c>
      <c r="D12" s="15" t="s">
        <v>53</v>
      </c>
      <c r="E12" s="32">
        <v>869627031841794</v>
      </c>
      <c r="F12" s="15"/>
      <c r="G12" s="15" t="s">
        <v>54</v>
      </c>
      <c r="H12" s="15"/>
      <c r="I12" s="15" t="s">
        <v>85</v>
      </c>
      <c r="J12" s="15" t="s">
        <v>123</v>
      </c>
      <c r="K12" s="15" t="s">
        <v>95</v>
      </c>
      <c r="L12" s="15"/>
      <c r="M12" s="15" t="s">
        <v>124</v>
      </c>
      <c r="N12" s="71" t="s">
        <v>92</v>
      </c>
      <c r="O12" s="15" t="s">
        <v>59</v>
      </c>
      <c r="P12" s="15" t="s">
        <v>60</v>
      </c>
      <c r="Q12" s="29" t="s">
        <v>24</v>
      </c>
      <c r="R12" s="3" t="s">
        <v>37</v>
      </c>
      <c r="U12" s="79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 t="s">
        <v>118</v>
      </c>
      <c r="C13" s="19" t="s">
        <v>126</v>
      </c>
      <c r="D13" s="15" t="s">
        <v>53</v>
      </c>
      <c r="E13" s="32">
        <v>868926033933265</v>
      </c>
      <c r="F13" s="15"/>
      <c r="G13" s="15" t="s">
        <v>54</v>
      </c>
      <c r="H13" s="24"/>
      <c r="I13" s="24" t="s">
        <v>121</v>
      </c>
      <c r="J13" s="15" t="s">
        <v>122</v>
      </c>
      <c r="K13" s="24" t="s">
        <v>120</v>
      </c>
      <c r="L13" s="15"/>
      <c r="M13" s="15" t="s">
        <v>125</v>
      </c>
      <c r="N13" s="71" t="s">
        <v>92</v>
      </c>
      <c r="O13" s="15" t="s">
        <v>59</v>
      </c>
      <c r="P13" s="15" t="s">
        <v>60</v>
      </c>
      <c r="Q13" s="29" t="s">
        <v>26</v>
      </c>
      <c r="R13" s="3" t="s">
        <v>30</v>
      </c>
      <c r="U13" s="80"/>
      <c r="V13" s="30" t="s">
        <v>47</v>
      </c>
    </row>
    <row r="14" spans="1:22" s="51" customFormat="1" ht="15.75" customHeight="1" x14ac:dyDescent="0.25">
      <c r="A14" s="46">
        <v>9</v>
      </c>
      <c r="B14" s="47"/>
      <c r="C14" s="47"/>
      <c r="D14" s="45"/>
      <c r="E14" s="48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9"/>
      <c r="R14" s="40"/>
      <c r="U14" s="80"/>
      <c r="V14" s="46" t="s">
        <v>46</v>
      </c>
    </row>
    <row r="15" spans="1:22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"/>
      <c r="U15" s="80"/>
      <c r="V15" s="30" t="s">
        <v>31</v>
      </c>
    </row>
    <row r="16" spans="1:22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"/>
      <c r="U16" s="81"/>
      <c r="V16" s="30" t="s">
        <v>32</v>
      </c>
    </row>
    <row r="17" spans="1:22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"/>
      <c r="U17" s="41"/>
      <c r="V17" s="41"/>
    </row>
    <row r="18" spans="1:22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"/>
      <c r="U18" s="42"/>
      <c r="V18" s="42"/>
    </row>
    <row r="19" spans="1:22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"/>
      <c r="U19" s="40" t="s">
        <v>40</v>
      </c>
      <c r="V19" s="3" t="s">
        <v>21</v>
      </c>
    </row>
    <row r="20" spans="1:22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"/>
      <c r="U20" s="3" t="s">
        <v>23</v>
      </c>
      <c r="V20" s="3">
        <f>COUNTIF($Q$6:$Q$55,"PM")</f>
        <v>1</v>
      </c>
    </row>
    <row r="21" spans="1:22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"/>
      <c r="U21" s="3" t="s">
        <v>22</v>
      </c>
      <c r="V21" s="3">
        <f>COUNTIF($Q$6:$Q$56,"PC")</f>
        <v>7</v>
      </c>
    </row>
    <row r="22" spans="1:22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"/>
      <c r="U22" s="40" t="s">
        <v>41</v>
      </c>
      <c r="V22" s="3">
        <f>SUM(V20:V21)</f>
        <v>8</v>
      </c>
    </row>
    <row r="23" spans="1:22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"/>
      <c r="U23" s="42"/>
      <c r="V23" s="42"/>
    </row>
    <row r="24" spans="1:22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"/>
      <c r="U24" s="42"/>
      <c r="V24" s="42"/>
    </row>
    <row r="25" spans="1:22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"/>
      <c r="U25" s="40" t="s">
        <v>20</v>
      </c>
      <c r="V25" s="3" t="s">
        <v>21</v>
      </c>
    </row>
    <row r="26" spans="1:22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"/>
      <c r="U26" s="30" t="s">
        <v>33</v>
      </c>
      <c r="V26" s="3">
        <f>COUNTIF($R$6:$R$55,"MCU")</f>
        <v>1</v>
      </c>
    </row>
    <row r="27" spans="1:22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"/>
      <c r="U27" s="30" t="s">
        <v>42</v>
      </c>
      <c r="V27" s="3">
        <f>COUNTIF($R$6:$R$55,"GSM")</f>
        <v>2</v>
      </c>
    </row>
    <row r="28" spans="1:22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"/>
      <c r="U28" s="30" t="s">
        <v>34</v>
      </c>
      <c r="V28" s="3">
        <f>COUNTIF($R$6:$R$55,"GPS")</f>
        <v>0</v>
      </c>
    </row>
    <row r="29" spans="1:22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"/>
      <c r="U29" s="30" t="s">
        <v>39</v>
      </c>
      <c r="V29" s="3">
        <f>COUNTIF($R$6:$R$55,"NG")</f>
        <v>1</v>
      </c>
    </row>
    <row r="30" spans="1:22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"/>
      <c r="U30" s="30" t="s">
        <v>45</v>
      </c>
      <c r="V30" s="3">
        <f>COUNTIF($R$6:$R$56,"ACC")</f>
        <v>0</v>
      </c>
    </row>
    <row r="31" spans="1:22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"/>
      <c r="U31" s="30" t="s">
        <v>29</v>
      </c>
      <c r="V31" s="3">
        <f>COUNTIF($R$6:$R$55,"LK")</f>
        <v>3</v>
      </c>
    </row>
    <row r="32" spans="1:22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"/>
      <c r="U32" s="30" t="s">
        <v>35</v>
      </c>
      <c r="V32" s="3">
        <f>COUNTIF($R$6:$R$55,"MCH")</f>
        <v>1</v>
      </c>
    </row>
    <row r="33" spans="1:22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"/>
      <c r="U33" s="30" t="s">
        <v>48</v>
      </c>
      <c r="V33" s="3">
        <f>COUNTIF($R$6:$R$55,"SF")</f>
        <v>0</v>
      </c>
    </row>
    <row r="34" spans="1:22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"/>
      <c r="U34" s="30" t="s">
        <v>49</v>
      </c>
      <c r="V34" s="3">
        <f>COUNTIF($R$6:$R$55,"RTB")</f>
        <v>0</v>
      </c>
    </row>
    <row r="35" spans="1:22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"/>
      <c r="U35" s="30" t="s">
        <v>50</v>
      </c>
      <c r="V35" s="3">
        <f>COUNTIF($R$6:$R$55,"NCFW")</f>
        <v>0</v>
      </c>
    </row>
    <row r="36" spans="1:22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"/>
      <c r="U36" s="30" t="s">
        <v>36</v>
      </c>
      <c r="V36" s="3">
        <f>COUNTIF($R$6:$R$55,"KL")</f>
        <v>0</v>
      </c>
    </row>
    <row r="37" spans="1:22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"/>
      <c r="U37" s="40" t="s">
        <v>41</v>
      </c>
      <c r="V37" s="3">
        <f>SUM(V26:V36)</f>
        <v>8</v>
      </c>
    </row>
    <row r="38" spans="1:22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"/>
    </row>
    <row r="39" spans="1:22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"/>
    </row>
    <row r="40" spans="1:22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"/>
    </row>
    <row r="41" spans="1:22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"/>
    </row>
    <row r="42" spans="1:22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"/>
    </row>
    <row r="43" spans="1:22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"/>
    </row>
    <row r="44" spans="1:22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"/>
    </row>
    <row r="45" spans="1:22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"/>
    </row>
    <row r="46" spans="1:22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"/>
    </row>
    <row r="47" spans="1:22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"/>
    </row>
    <row r="48" spans="1:22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"/>
    </row>
    <row r="49" spans="1:18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"/>
    </row>
    <row r="50" spans="1:18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"/>
    </row>
    <row r="51" spans="1:18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"/>
    </row>
    <row r="52" spans="1:18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"/>
    </row>
    <row r="53" spans="1:18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"/>
    </row>
    <row r="54" spans="1:18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"/>
    </row>
    <row r="55" spans="1:18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"/>
    </row>
    <row r="57" spans="1:18" x14ac:dyDescent="0.25">
      <c r="N57" s="27"/>
      <c r="O57" s="27"/>
    </row>
    <row r="58" spans="1:18" x14ac:dyDescent="0.25">
      <c r="N58" s="27"/>
      <c r="O58" s="27"/>
    </row>
    <row r="59" spans="1:18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4" zoomScale="55" zoomScaleNormal="55" workbookViewId="0">
      <selection activeCell="B6" sqref="B6:R24"/>
    </sheetView>
  </sheetViews>
  <sheetFormatPr defaultRowHeight="17.2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style="77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10"/>
    </row>
    <row r="2" spans="1:22" ht="20.25" customHeight="1" x14ac:dyDescent="0.25">
      <c r="A2" s="83" t="s">
        <v>11</v>
      </c>
      <c r="B2" s="84"/>
      <c r="C2" s="84"/>
      <c r="D2" s="84"/>
      <c r="E2" s="85" t="s">
        <v>110</v>
      </c>
      <c r="F2" s="8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6.5" x14ac:dyDescent="0.25">
      <c r="A3" s="34"/>
      <c r="B3" s="35"/>
      <c r="C3" s="35"/>
      <c r="D3" s="35"/>
      <c r="E3" s="76"/>
      <c r="F3" s="35"/>
      <c r="G3" s="35"/>
      <c r="H3" s="35"/>
      <c r="I3" s="35"/>
      <c r="J3" s="35"/>
      <c r="K3" s="35"/>
      <c r="L3" s="36"/>
      <c r="M3" s="35"/>
      <c r="N3" s="35"/>
      <c r="O3" s="35"/>
      <c r="P3" s="35"/>
      <c r="Q3" s="37"/>
    </row>
    <row r="4" spans="1:22" ht="16.5" x14ac:dyDescent="0.25">
      <c r="A4" s="86" t="s">
        <v>0</v>
      </c>
      <c r="B4" s="87" t="s">
        <v>10</v>
      </c>
      <c r="C4" s="87"/>
      <c r="D4" s="87"/>
      <c r="E4" s="87"/>
      <c r="F4" s="87"/>
      <c r="G4" s="87"/>
      <c r="H4" s="87"/>
      <c r="I4" s="87"/>
      <c r="J4" s="78" t="s">
        <v>6</v>
      </c>
      <c r="K4" s="78" t="s">
        <v>15</v>
      </c>
      <c r="L4" s="78"/>
      <c r="M4" s="78" t="s">
        <v>8</v>
      </c>
      <c r="N4" s="78"/>
      <c r="O4" s="88" t="s">
        <v>9</v>
      </c>
      <c r="P4" s="88" t="s">
        <v>18</v>
      </c>
      <c r="Q4" s="78" t="s">
        <v>25</v>
      </c>
      <c r="R4" s="78" t="s">
        <v>20</v>
      </c>
      <c r="U4" s="78" t="s">
        <v>25</v>
      </c>
      <c r="V4" s="78" t="s">
        <v>20</v>
      </c>
    </row>
    <row r="5" spans="1:22" ht="45" customHeight="1" x14ac:dyDescent="0.25">
      <c r="A5" s="86"/>
      <c r="B5" s="56" t="s">
        <v>1</v>
      </c>
      <c r="C5" s="56" t="s">
        <v>2</v>
      </c>
      <c r="D5" s="55" t="s">
        <v>3</v>
      </c>
      <c r="E5" s="72" t="s">
        <v>12</v>
      </c>
      <c r="F5" s="55" t="s">
        <v>4</v>
      </c>
      <c r="G5" s="4" t="s">
        <v>5</v>
      </c>
      <c r="H5" s="4" t="s">
        <v>7</v>
      </c>
      <c r="I5" s="18" t="s">
        <v>19</v>
      </c>
      <c r="J5" s="78"/>
      <c r="K5" s="56" t="s">
        <v>16</v>
      </c>
      <c r="L5" s="56" t="s">
        <v>17</v>
      </c>
      <c r="M5" s="55" t="s">
        <v>13</v>
      </c>
      <c r="N5" s="56" t="s">
        <v>14</v>
      </c>
      <c r="O5" s="88"/>
      <c r="P5" s="88"/>
      <c r="Q5" s="78"/>
      <c r="R5" s="78"/>
      <c r="U5" s="78"/>
      <c r="V5" s="78"/>
    </row>
    <row r="6" spans="1:22" s="57" customFormat="1" ht="15.75" customHeight="1" x14ac:dyDescent="0.25">
      <c r="A6" s="60">
        <v>1</v>
      </c>
      <c r="B6" s="61">
        <v>43591</v>
      </c>
      <c r="C6" s="61">
        <v>43622</v>
      </c>
      <c r="D6" s="60" t="s">
        <v>63</v>
      </c>
      <c r="E6" s="62">
        <v>866762024314724</v>
      </c>
      <c r="F6" s="60" t="s">
        <v>64</v>
      </c>
      <c r="G6" s="60" t="s">
        <v>56</v>
      </c>
      <c r="H6" s="60"/>
      <c r="I6" s="63"/>
      <c r="J6" s="60" t="s">
        <v>65</v>
      </c>
      <c r="K6" s="60"/>
      <c r="L6" s="60"/>
      <c r="M6" s="60" t="s">
        <v>109</v>
      </c>
      <c r="N6" s="64"/>
      <c r="O6" s="60" t="s">
        <v>59</v>
      </c>
      <c r="P6" s="60" t="s">
        <v>60</v>
      </c>
      <c r="Q6" s="65" t="s">
        <v>24</v>
      </c>
      <c r="R6" s="60" t="s">
        <v>38</v>
      </c>
      <c r="U6" s="79" t="s">
        <v>24</v>
      </c>
      <c r="V6" s="15" t="s">
        <v>27</v>
      </c>
    </row>
    <row r="7" spans="1:22" s="1" customFormat="1" ht="15.75" customHeight="1" x14ac:dyDescent="0.25">
      <c r="A7" s="66">
        <v>2</v>
      </c>
      <c r="B7" s="61">
        <v>43561</v>
      </c>
      <c r="C7" s="61">
        <v>43622</v>
      </c>
      <c r="D7" s="58" t="s">
        <v>63</v>
      </c>
      <c r="E7" s="59">
        <v>862118021731440</v>
      </c>
      <c r="F7" s="58" t="s">
        <v>66</v>
      </c>
      <c r="G7" s="58" t="s">
        <v>56</v>
      </c>
      <c r="H7" s="59"/>
      <c r="I7" s="63" t="s">
        <v>67</v>
      </c>
      <c r="J7" s="60" t="s">
        <v>71</v>
      </c>
      <c r="K7" s="60"/>
      <c r="L7" s="67" t="s">
        <v>81</v>
      </c>
      <c r="M7" s="60" t="s">
        <v>82</v>
      </c>
      <c r="N7" s="60"/>
      <c r="O7" s="60" t="s">
        <v>59</v>
      </c>
      <c r="P7" s="60" t="s">
        <v>69</v>
      </c>
      <c r="Q7" s="68" t="s">
        <v>24</v>
      </c>
      <c r="R7" s="58" t="s">
        <v>37</v>
      </c>
      <c r="U7" s="80"/>
      <c r="V7" s="30" t="s">
        <v>43</v>
      </c>
    </row>
    <row r="8" spans="1:22" s="1" customFormat="1" ht="15.75" customHeight="1" x14ac:dyDescent="0.25">
      <c r="A8" s="66">
        <v>3</v>
      </c>
      <c r="B8" s="61">
        <v>43561</v>
      </c>
      <c r="C8" s="61">
        <v>43622</v>
      </c>
      <c r="D8" s="58" t="s">
        <v>63</v>
      </c>
      <c r="E8" s="59">
        <v>865904020084775</v>
      </c>
      <c r="F8" s="58"/>
      <c r="G8" s="58" t="s">
        <v>56</v>
      </c>
      <c r="H8" s="59"/>
      <c r="I8" s="63" t="s">
        <v>77</v>
      </c>
      <c r="J8" s="60" t="s">
        <v>73</v>
      </c>
      <c r="K8" s="60"/>
      <c r="L8" s="67" t="s">
        <v>81</v>
      </c>
      <c r="M8" s="60" t="s">
        <v>83</v>
      </c>
      <c r="N8" s="60"/>
      <c r="O8" s="60" t="s">
        <v>59</v>
      </c>
      <c r="P8" s="60" t="s">
        <v>69</v>
      </c>
      <c r="Q8" s="68" t="s">
        <v>24</v>
      </c>
      <c r="R8" s="58" t="s">
        <v>37</v>
      </c>
      <c r="U8" s="80"/>
      <c r="V8" s="30" t="s">
        <v>28</v>
      </c>
    </row>
    <row r="9" spans="1:22" s="1" customFormat="1" ht="15.75" customHeight="1" x14ac:dyDescent="0.25">
      <c r="A9" s="66">
        <v>4</v>
      </c>
      <c r="B9" s="61">
        <v>43561</v>
      </c>
      <c r="C9" s="61">
        <v>43622</v>
      </c>
      <c r="D9" s="58" t="s">
        <v>63</v>
      </c>
      <c r="E9" s="59">
        <v>862118022277443</v>
      </c>
      <c r="F9" s="58"/>
      <c r="G9" s="58" t="s">
        <v>56</v>
      </c>
      <c r="H9" s="69"/>
      <c r="I9" s="63" t="s">
        <v>76</v>
      </c>
      <c r="J9" s="60" t="s">
        <v>72</v>
      </c>
      <c r="K9" s="60"/>
      <c r="L9" s="67" t="s">
        <v>81</v>
      </c>
      <c r="M9" s="60" t="s">
        <v>74</v>
      </c>
      <c r="N9" s="60"/>
      <c r="O9" s="60" t="s">
        <v>59</v>
      </c>
      <c r="P9" s="60" t="s">
        <v>69</v>
      </c>
      <c r="Q9" s="70" t="s">
        <v>26</v>
      </c>
      <c r="R9" s="66" t="s">
        <v>31</v>
      </c>
      <c r="U9" s="80"/>
      <c r="V9" s="30" t="s">
        <v>38</v>
      </c>
    </row>
    <row r="10" spans="1:22" s="1" customFormat="1" ht="15.75" customHeight="1" x14ac:dyDescent="0.25">
      <c r="A10" s="66">
        <v>5</v>
      </c>
      <c r="B10" s="61">
        <v>43561</v>
      </c>
      <c r="C10" s="61">
        <v>43622</v>
      </c>
      <c r="D10" s="58" t="s">
        <v>63</v>
      </c>
      <c r="E10" s="59">
        <v>862118021559106</v>
      </c>
      <c r="F10" s="58"/>
      <c r="G10" s="58" t="s">
        <v>56</v>
      </c>
      <c r="H10" s="69"/>
      <c r="I10" s="69" t="s">
        <v>67</v>
      </c>
      <c r="J10" s="60" t="s">
        <v>71</v>
      </c>
      <c r="K10" s="60"/>
      <c r="L10" s="67" t="s">
        <v>81</v>
      </c>
      <c r="M10" s="60" t="s">
        <v>82</v>
      </c>
      <c r="N10" s="60"/>
      <c r="O10" s="60" t="s">
        <v>59</v>
      </c>
      <c r="P10" s="60" t="s">
        <v>69</v>
      </c>
      <c r="Q10" s="70" t="s">
        <v>24</v>
      </c>
      <c r="R10" s="58" t="s">
        <v>37</v>
      </c>
      <c r="U10" s="80"/>
      <c r="V10" s="30" t="s">
        <v>44</v>
      </c>
    </row>
    <row r="11" spans="1:22" s="1" customFormat="1" ht="15.75" customHeight="1" x14ac:dyDescent="0.25">
      <c r="A11" s="66">
        <v>6</v>
      </c>
      <c r="B11" s="61">
        <v>43561</v>
      </c>
      <c r="C11" s="61">
        <v>43622</v>
      </c>
      <c r="D11" s="58" t="s">
        <v>63</v>
      </c>
      <c r="E11" s="59">
        <v>862118029962229</v>
      </c>
      <c r="F11" s="58"/>
      <c r="G11" s="58" t="s">
        <v>56</v>
      </c>
      <c r="H11" s="60" t="s">
        <v>70</v>
      </c>
      <c r="I11" s="67" t="s">
        <v>67</v>
      </c>
      <c r="J11" s="60" t="s">
        <v>68</v>
      </c>
      <c r="K11" s="67"/>
      <c r="L11" s="67" t="s">
        <v>81</v>
      </c>
      <c r="M11" s="60" t="s">
        <v>84</v>
      </c>
      <c r="N11" s="60"/>
      <c r="O11" s="60" t="s">
        <v>59</v>
      </c>
      <c r="P11" s="60" t="s">
        <v>69</v>
      </c>
      <c r="Q11" s="70" t="s">
        <v>24</v>
      </c>
      <c r="R11" s="58" t="s">
        <v>37</v>
      </c>
      <c r="U11" s="81"/>
      <c r="V11" s="30" t="s">
        <v>37</v>
      </c>
    </row>
    <row r="12" spans="1:22" s="17" customFormat="1" ht="15.75" customHeight="1" x14ac:dyDescent="0.25">
      <c r="A12" s="66">
        <v>7</v>
      </c>
      <c r="B12" s="61">
        <v>43561</v>
      </c>
      <c r="C12" s="61">
        <v>43622</v>
      </c>
      <c r="D12" s="58" t="s">
        <v>63</v>
      </c>
      <c r="E12" s="59">
        <v>867330029863209</v>
      </c>
      <c r="F12" s="60"/>
      <c r="G12" s="58" t="s">
        <v>56</v>
      </c>
      <c r="H12" s="60"/>
      <c r="I12" s="60" t="s">
        <v>67</v>
      </c>
      <c r="J12" s="60" t="s">
        <v>75</v>
      </c>
      <c r="K12" s="60"/>
      <c r="L12" s="67" t="s">
        <v>81</v>
      </c>
      <c r="M12" s="60" t="s">
        <v>74</v>
      </c>
      <c r="N12" s="60"/>
      <c r="O12" s="60" t="s">
        <v>59</v>
      </c>
      <c r="P12" s="60" t="s">
        <v>69</v>
      </c>
      <c r="Q12" s="70" t="s">
        <v>26</v>
      </c>
      <c r="R12" s="58" t="s">
        <v>31</v>
      </c>
      <c r="U12" s="79" t="s">
        <v>26</v>
      </c>
      <c r="V12" s="30" t="s">
        <v>30</v>
      </c>
    </row>
    <row r="13" spans="1:22" s="1" customFormat="1" ht="15.75" customHeight="1" x14ac:dyDescent="0.25">
      <c r="A13" s="66">
        <v>8</v>
      </c>
      <c r="B13" s="61">
        <v>43561</v>
      </c>
      <c r="C13" s="61">
        <v>43805</v>
      </c>
      <c r="D13" s="58" t="s">
        <v>63</v>
      </c>
      <c r="E13" s="59">
        <v>867330028908484</v>
      </c>
      <c r="F13" s="60"/>
      <c r="G13" s="58" t="s">
        <v>56</v>
      </c>
      <c r="H13" s="67"/>
      <c r="I13" s="60" t="s">
        <v>67</v>
      </c>
      <c r="J13" s="67" t="s">
        <v>78</v>
      </c>
      <c r="K13" s="67"/>
      <c r="L13" s="67" t="s">
        <v>81</v>
      </c>
      <c r="M13" s="60" t="s">
        <v>90</v>
      </c>
      <c r="N13" s="67"/>
      <c r="O13" s="60" t="s">
        <v>59</v>
      </c>
      <c r="P13" s="60" t="s">
        <v>69</v>
      </c>
      <c r="Q13" s="70" t="s">
        <v>24</v>
      </c>
      <c r="R13" s="58" t="s">
        <v>37</v>
      </c>
      <c r="U13" s="80"/>
      <c r="V13" s="30" t="s">
        <v>47</v>
      </c>
    </row>
    <row r="14" spans="1:22" s="51" customFormat="1" ht="15.75" customHeight="1" x14ac:dyDescent="0.25">
      <c r="A14" s="66">
        <v>9</v>
      </c>
      <c r="B14" s="61">
        <v>43622</v>
      </c>
      <c r="C14" s="61">
        <v>43805</v>
      </c>
      <c r="D14" s="58" t="s">
        <v>63</v>
      </c>
      <c r="E14" s="59">
        <v>865904020096431</v>
      </c>
      <c r="F14" s="58"/>
      <c r="G14" s="58" t="s">
        <v>56</v>
      </c>
      <c r="H14" s="60"/>
      <c r="I14" s="60" t="s">
        <v>85</v>
      </c>
      <c r="J14" s="60" t="s">
        <v>80</v>
      </c>
      <c r="K14" s="60"/>
      <c r="L14" s="60" t="s">
        <v>88</v>
      </c>
      <c r="M14" s="60" t="s">
        <v>74</v>
      </c>
      <c r="N14" s="60"/>
      <c r="O14" s="60" t="s">
        <v>59</v>
      </c>
      <c r="P14" s="60" t="s">
        <v>69</v>
      </c>
      <c r="Q14" s="70" t="s">
        <v>26</v>
      </c>
      <c r="R14" s="58" t="s">
        <v>31</v>
      </c>
      <c r="U14" s="80"/>
      <c r="V14" s="46" t="s">
        <v>46</v>
      </c>
    </row>
    <row r="15" spans="1:22" ht="16.5" x14ac:dyDescent="0.25">
      <c r="A15" s="66">
        <v>10</v>
      </c>
      <c r="B15" s="61">
        <v>43622</v>
      </c>
      <c r="C15" s="61">
        <v>43805</v>
      </c>
      <c r="D15" s="58" t="s">
        <v>63</v>
      </c>
      <c r="E15" s="59">
        <v>869668021812973</v>
      </c>
      <c r="F15" s="58" t="s">
        <v>66</v>
      </c>
      <c r="G15" s="58" t="s">
        <v>56</v>
      </c>
      <c r="H15" s="60"/>
      <c r="I15" s="60" t="s">
        <v>85</v>
      </c>
      <c r="J15" s="60" t="s">
        <v>86</v>
      </c>
      <c r="K15" s="67" t="s">
        <v>81</v>
      </c>
      <c r="L15" s="60" t="s">
        <v>88</v>
      </c>
      <c r="M15" s="60" t="s">
        <v>89</v>
      </c>
      <c r="N15" s="60"/>
      <c r="O15" s="60" t="s">
        <v>59</v>
      </c>
      <c r="P15" s="60" t="s">
        <v>69</v>
      </c>
      <c r="Q15" s="70" t="s">
        <v>24</v>
      </c>
      <c r="R15" s="58" t="s">
        <v>37</v>
      </c>
      <c r="U15" s="80"/>
      <c r="V15" s="30" t="s">
        <v>31</v>
      </c>
    </row>
    <row r="16" spans="1:22" ht="16.5" x14ac:dyDescent="0.25">
      <c r="A16" s="66">
        <v>11</v>
      </c>
      <c r="B16" s="61">
        <v>43622</v>
      </c>
      <c r="C16" s="61">
        <v>43805</v>
      </c>
      <c r="D16" s="58" t="s">
        <v>63</v>
      </c>
      <c r="E16" s="74" t="s">
        <v>79</v>
      </c>
      <c r="F16" s="58" t="s">
        <v>66</v>
      </c>
      <c r="G16" s="58" t="s">
        <v>56</v>
      </c>
      <c r="H16" s="60"/>
      <c r="I16" s="60" t="s">
        <v>67</v>
      </c>
      <c r="J16" s="60"/>
      <c r="K16" s="60" t="s">
        <v>87</v>
      </c>
      <c r="L16" s="60" t="s">
        <v>88</v>
      </c>
      <c r="M16" s="60" t="s">
        <v>50</v>
      </c>
      <c r="N16" s="60"/>
      <c r="O16" s="60" t="s">
        <v>59</v>
      </c>
      <c r="P16" s="60" t="s">
        <v>69</v>
      </c>
      <c r="Q16" s="70" t="s">
        <v>26</v>
      </c>
      <c r="R16" s="58" t="s">
        <v>31</v>
      </c>
      <c r="U16" s="81"/>
      <c r="V16" s="30" t="s">
        <v>32</v>
      </c>
    </row>
    <row r="17" spans="1:22" ht="16.5" x14ac:dyDescent="0.25">
      <c r="A17" s="66">
        <v>12</v>
      </c>
      <c r="B17" s="61" t="s">
        <v>112</v>
      </c>
      <c r="C17" s="61" t="s">
        <v>118</v>
      </c>
      <c r="D17" s="60" t="s">
        <v>63</v>
      </c>
      <c r="E17" s="62">
        <v>864161026908496</v>
      </c>
      <c r="F17" s="60" t="s">
        <v>111</v>
      </c>
      <c r="G17" s="60" t="s">
        <v>56</v>
      </c>
      <c r="H17" s="60"/>
      <c r="I17" s="60" t="s">
        <v>114</v>
      </c>
      <c r="J17" s="60" t="s">
        <v>113</v>
      </c>
      <c r="K17" s="60" t="s">
        <v>81</v>
      </c>
      <c r="L17" s="60" t="s">
        <v>88</v>
      </c>
      <c r="M17" s="60" t="s">
        <v>115</v>
      </c>
      <c r="N17" s="60"/>
      <c r="O17" s="60" t="s">
        <v>59</v>
      </c>
      <c r="P17" s="60" t="s">
        <v>60</v>
      </c>
      <c r="Q17" s="70" t="s">
        <v>24</v>
      </c>
      <c r="R17" s="58" t="s">
        <v>37</v>
      </c>
      <c r="U17" s="41"/>
      <c r="V17" s="41"/>
    </row>
    <row r="18" spans="1:22" ht="16.5" x14ac:dyDescent="0.25">
      <c r="A18" s="66">
        <v>13</v>
      </c>
      <c r="B18" s="61" t="s">
        <v>126</v>
      </c>
      <c r="C18" s="61" t="s">
        <v>137</v>
      </c>
      <c r="D18" s="3" t="s">
        <v>63</v>
      </c>
      <c r="E18" s="75" t="s">
        <v>127</v>
      </c>
      <c r="F18" s="3" t="s">
        <v>128</v>
      </c>
      <c r="G18" s="3" t="s">
        <v>56</v>
      </c>
      <c r="H18" s="60"/>
      <c r="I18" s="60" t="s">
        <v>85</v>
      </c>
      <c r="J18" s="60" t="s">
        <v>134</v>
      </c>
      <c r="K18" s="60" t="s">
        <v>87</v>
      </c>
      <c r="L18" s="60" t="s">
        <v>88</v>
      </c>
      <c r="M18" s="60" t="s">
        <v>136</v>
      </c>
      <c r="N18" s="64">
        <v>100000</v>
      </c>
      <c r="O18" s="60" t="s">
        <v>59</v>
      </c>
      <c r="P18" s="60" t="s">
        <v>60</v>
      </c>
      <c r="Q18" s="70" t="s">
        <v>24</v>
      </c>
      <c r="R18" s="58" t="s">
        <v>28</v>
      </c>
      <c r="U18" s="42"/>
      <c r="V18" s="42"/>
    </row>
    <row r="19" spans="1:22" ht="16.5" x14ac:dyDescent="0.25">
      <c r="A19" s="66">
        <v>14</v>
      </c>
      <c r="B19" s="61" t="s">
        <v>126</v>
      </c>
      <c r="C19" s="61" t="s">
        <v>137</v>
      </c>
      <c r="D19" s="3" t="s">
        <v>63</v>
      </c>
      <c r="E19" s="75" t="s">
        <v>129</v>
      </c>
      <c r="F19" s="3" t="s">
        <v>128</v>
      </c>
      <c r="G19" s="3" t="s">
        <v>56</v>
      </c>
      <c r="H19" s="60"/>
      <c r="I19" s="60" t="s">
        <v>114</v>
      </c>
      <c r="J19" s="60" t="s">
        <v>134</v>
      </c>
      <c r="K19" s="60" t="s">
        <v>87</v>
      </c>
      <c r="L19" s="60" t="s">
        <v>88</v>
      </c>
      <c r="M19" s="60" t="s">
        <v>136</v>
      </c>
      <c r="N19" s="64">
        <v>100000</v>
      </c>
      <c r="O19" s="60" t="s">
        <v>59</v>
      </c>
      <c r="P19" s="60" t="s">
        <v>60</v>
      </c>
      <c r="Q19" s="70" t="s">
        <v>24</v>
      </c>
      <c r="R19" s="58" t="s">
        <v>28</v>
      </c>
      <c r="U19" s="40" t="s">
        <v>40</v>
      </c>
      <c r="V19" s="3" t="s">
        <v>21</v>
      </c>
    </row>
    <row r="20" spans="1:22" ht="16.5" x14ac:dyDescent="0.25">
      <c r="A20" s="66">
        <v>15</v>
      </c>
      <c r="B20" s="61" t="s">
        <v>126</v>
      </c>
      <c r="C20" s="61" t="s">
        <v>137</v>
      </c>
      <c r="D20" s="3" t="s">
        <v>63</v>
      </c>
      <c r="E20" s="75" t="s">
        <v>130</v>
      </c>
      <c r="F20" s="3" t="s">
        <v>128</v>
      </c>
      <c r="G20" s="3" t="s">
        <v>56</v>
      </c>
      <c r="H20" s="60"/>
      <c r="I20" s="60" t="s">
        <v>114</v>
      </c>
      <c r="J20" s="60" t="s">
        <v>134</v>
      </c>
      <c r="K20" s="60" t="s">
        <v>87</v>
      </c>
      <c r="L20" s="60" t="s">
        <v>88</v>
      </c>
      <c r="M20" s="60" t="s">
        <v>136</v>
      </c>
      <c r="N20" s="64">
        <v>100000</v>
      </c>
      <c r="O20" s="60" t="s">
        <v>59</v>
      </c>
      <c r="P20" s="60" t="s">
        <v>60</v>
      </c>
      <c r="Q20" s="70" t="s">
        <v>24</v>
      </c>
      <c r="R20" s="58" t="s">
        <v>28</v>
      </c>
      <c r="U20" s="3" t="s">
        <v>23</v>
      </c>
      <c r="V20" s="3">
        <f>COUNTIF($Q$6:$Q$55,"PM")</f>
        <v>4</v>
      </c>
    </row>
    <row r="21" spans="1:22" ht="16.5" x14ac:dyDescent="0.25">
      <c r="A21" s="66">
        <v>16</v>
      </c>
      <c r="B21" s="61" t="s">
        <v>126</v>
      </c>
      <c r="C21" s="61" t="s">
        <v>137</v>
      </c>
      <c r="D21" s="3" t="s">
        <v>63</v>
      </c>
      <c r="E21" s="75" t="s">
        <v>131</v>
      </c>
      <c r="F21" s="3" t="s">
        <v>128</v>
      </c>
      <c r="G21" s="3" t="s">
        <v>56</v>
      </c>
      <c r="H21" s="60"/>
      <c r="I21" s="60" t="s">
        <v>114</v>
      </c>
      <c r="J21" s="60" t="s">
        <v>134</v>
      </c>
      <c r="K21" s="60" t="s">
        <v>87</v>
      </c>
      <c r="L21" s="60" t="s">
        <v>88</v>
      </c>
      <c r="M21" s="60" t="s">
        <v>136</v>
      </c>
      <c r="N21" s="64">
        <v>100000</v>
      </c>
      <c r="O21" s="60" t="s">
        <v>59</v>
      </c>
      <c r="P21" s="60" t="s">
        <v>60</v>
      </c>
      <c r="Q21" s="70" t="s">
        <v>24</v>
      </c>
      <c r="R21" s="58" t="s">
        <v>28</v>
      </c>
      <c r="U21" s="3" t="s">
        <v>22</v>
      </c>
      <c r="V21" s="3">
        <f>COUNTIF($Q$6:$Q$56,"PC")</f>
        <v>15</v>
      </c>
    </row>
    <row r="22" spans="1:22" ht="16.5" x14ac:dyDescent="0.25">
      <c r="A22" s="66">
        <v>17</v>
      </c>
      <c r="B22" s="61" t="s">
        <v>126</v>
      </c>
      <c r="C22" s="61" t="s">
        <v>137</v>
      </c>
      <c r="D22" s="3" t="s">
        <v>63</v>
      </c>
      <c r="E22" s="75" t="s">
        <v>132</v>
      </c>
      <c r="F22" s="3" t="s">
        <v>128</v>
      </c>
      <c r="G22" s="3" t="s">
        <v>56</v>
      </c>
      <c r="H22" s="73" t="s">
        <v>135</v>
      </c>
      <c r="I22" s="58" t="s">
        <v>114</v>
      </c>
      <c r="J22" s="60" t="s">
        <v>134</v>
      </c>
      <c r="K22" s="60" t="s">
        <v>87</v>
      </c>
      <c r="L22" s="60" t="s">
        <v>88</v>
      </c>
      <c r="M22" s="60" t="s">
        <v>136</v>
      </c>
      <c r="N22" s="64">
        <v>100000</v>
      </c>
      <c r="O22" s="60" t="s">
        <v>59</v>
      </c>
      <c r="P22" s="60" t="s">
        <v>60</v>
      </c>
      <c r="Q22" s="70" t="s">
        <v>24</v>
      </c>
      <c r="R22" s="58" t="s">
        <v>28</v>
      </c>
      <c r="U22" s="40" t="s">
        <v>41</v>
      </c>
      <c r="V22" s="3">
        <f>SUM(V20:V21)</f>
        <v>19</v>
      </c>
    </row>
    <row r="23" spans="1:22" ht="16.5" x14ac:dyDescent="0.25">
      <c r="A23" s="66">
        <v>18</v>
      </c>
      <c r="B23" s="61" t="s">
        <v>126</v>
      </c>
      <c r="C23" s="61" t="s">
        <v>137</v>
      </c>
      <c r="D23" s="3" t="s">
        <v>63</v>
      </c>
      <c r="E23" s="75" t="s">
        <v>133</v>
      </c>
      <c r="F23" s="3" t="s">
        <v>128</v>
      </c>
      <c r="G23" s="3" t="s">
        <v>56</v>
      </c>
      <c r="H23" s="58"/>
      <c r="I23" s="58" t="s">
        <v>114</v>
      </c>
      <c r="J23" s="60" t="s">
        <v>134</v>
      </c>
      <c r="K23" s="60" t="s">
        <v>87</v>
      </c>
      <c r="L23" s="60" t="s">
        <v>88</v>
      </c>
      <c r="M23" s="60" t="s">
        <v>136</v>
      </c>
      <c r="N23" s="64">
        <v>100000</v>
      </c>
      <c r="O23" s="60" t="s">
        <v>59</v>
      </c>
      <c r="P23" s="60" t="s">
        <v>60</v>
      </c>
      <c r="Q23" s="70" t="s">
        <v>24</v>
      </c>
      <c r="R23" s="58" t="s">
        <v>28</v>
      </c>
      <c r="U23" s="42"/>
      <c r="V23" s="42"/>
    </row>
    <row r="24" spans="1:22" ht="16.5" x14ac:dyDescent="0.25">
      <c r="A24" s="66">
        <v>19</v>
      </c>
      <c r="B24" s="61"/>
      <c r="C24" s="60"/>
      <c r="D24" s="58"/>
      <c r="E24" s="62"/>
      <c r="F24" s="58"/>
      <c r="G24" s="58"/>
      <c r="H24" s="58"/>
      <c r="I24" s="58" t="s">
        <v>114</v>
      </c>
      <c r="J24" s="60" t="s">
        <v>134</v>
      </c>
      <c r="K24" s="60" t="s">
        <v>87</v>
      </c>
      <c r="L24" s="60" t="s">
        <v>88</v>
      </c>
      <c r="M24" s="60" t="s">
        <v>136</v>
      </c>
      <c r="N24" s="64">
        <v>100000</v>
      </c>
      <c r="O24" s="60" t="s">
        <v>59</v>
      </c>
      <c r="P24" s="60" t="s">
        <v>60</v>
      </c>
      <c r="Q24" s="70" t="s">
        <v>24</v>
      </c>
      <c r="R24" s="58" t="s">
        <v>28</v>
      </c>
      <c r="U24" s="42"/>
      <c r="V24" s="42"/>
    </row>
    <row r="25" spans="1:22" ht="16.5" x14ac:dyDescent="0.25">
      <c r="A25" s="66">
        <v>20</v>
      </c>
      <c r="B25" s="61"/>
      <c r="C25" s="60"/>
      <c r="D25" s="58"/>
      <c r="E25" s="59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70"/>
      <c r="R25" s="58"/>
      <c r="U25" s="40" t="s">
        <v>20</v>
      </c>
      <c r="V25" s="3" t="s">
        <v>21</v>
      </c>
    </row>
    <row r="26" spans="1:22" ht="16.5" x14ac:dyDescent="0.25">
      <c r="A26" s="66">
        <v>21</v>
      </c>
      <c r="B26" s="61"/>
      <c r="C26" s="60"/>
      <c r="D26" s="58"/>
      <c r="E26" s="59"/>
      <c r="F26" s="58"/>
      <c r="G26" s="58"/>
      <c r="H26" s="58"/>
      <c r="I26" s="58"/>
      <c r="J26" s="60"/>
      <c r="K26" s="58"/>
      <c r="L26" s="58"/>
      <c r="M26" s="60"/>
      <c r="N26" s="58"/>
      <c r="O26" s="58"/>
      <c r="P26" s="58"/>
      <c r="Q26" s="70"/>
      <c r="R26" s="58"/>
      <c r="U26" s="30" t="s">
        <v>33</v>
      </c>
      <c r="V26" s="3">
        <f>COUNTIF($R$6:$R$55,"MCU")</f>
        <v>0</v>
      </c>
    </row>
    <row r="27" spans="1:22" ht="16.5" x14ac:dyDescent="0.25">
      <c r="A27" s="66">
        <v>22</v>
      </c>
      <c r="B27" s="61"/>
      <c r="C27" s="60"/>
      <c r="D27" s="58"/>
      <c r="E27" s="59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70"/>
      <c r="R27" s="58"/>
      <c r="U27" s="30" t="s">
        <v>42</v>
      </c>
      <c r="V27" s="3">
        <f>COUNTIF($R$6:$R$55,"GSM")</f>
        <v>0</v>
      </c>
    </row>
    <row r="28" spans="1:22" ht="16.5" x14ac:dyDescent="0.25">
      <c r="A28" s="66">
        <v>23</v>
      </c>
      <c r="B28" s="61"/>
      <c r="C28" s="61"/>
      <c r="D28" s="58"/>
      <c r="E28" s="59"/>
      <c r="F28" s="58"/>
      <c r="G28" s="58"/>
      <c r="H28" s="60"/>
      <c r="I28" s="60"/>
      <c r="J28" s="60"/>
      <c r="K28" s="60"/>
      <c r="L28" s="60"/>
      <c r="M28" s="60"/>
      <c r="N28" s="60"/>
      <c r="O28" s="60"/>
      <c r="P28" s="60"/>
      <c r="Q28" s="70"/>
      <c r="R28" s="58"/>
      <c r="U28" s="30" t="s">
        <v>34</v>
      </c>
      <c r="V28" s="3">
        <f>COUNTIF($R$6:$R$55,"GPS")</f>
        <v>7</v>
      </c>
    </row>
    <row r="29" spans="1:22" ht="16.5" x14ac:dyDescent="0.25">
      <c r="A29" s="66">
        <v>24</v>
      </c>
      <c r="B29" s="61"/>
      <c r="C29" s="61"/>
      <c r="D29" s="58"/>
      <c r="E29" s="59"/>
      <c r="F29" s="58"/>
      <c r="G29" s="58"/>
      <c r="H29" s="60"/>
      <c r="I29" s="60"/>
      <c r="J29" s="60"/>
      <c r="K29" s="60"/>
      <c r="L29" s="60"/>
      <c r="M29" s="60"/>
      <c r="N29" s="60"/>
      <c r="O29" s="60"/>
      <c r="P29" s="60"/>
      <c r="Q29" s="70"/>
      <c r="R29" s="58"/>
      <c r="U29" s="30" t="s">
        <v>39</v>
      </c>
      <c r="V29" s="3">
        <f>COUNTIF($R$6:$R$55,"NG")</f>
        <v>1</v>
      </c>
    </row>
    <row r="30" spans="1:22" ht="16.5" x14ac:dyDescent="0.25">
      <c r="A30" s="66">
        <v>25</v>
      </c>
      <c r="B30" s="61"/>
      <c r="C30" s="61"/>
      <c r="D30" s="58"/>
      <c r="E30" s="59"/>
      <c r="F30" s="58"/>
      <c r="G30" s="58"/>
      <c r="H30" s="60"/>
      <c r="I30" s="60"/>
      <c r="J30" s="60"/>
      <c r="K30" s="60"/>
      <c r="L30" s="60"/>
      <c r="M30" s="60"/>
      <c r="N30" s="60"/>
      <c r="O30" s="60"/>
      <c r="P30" s="60"/>
      <c r="Q30" s="70"/>
      <c r="R30" s="58"/>
      <c r="U30" s="30" t="s">
        <v>45</v>
      </c>
      <c r="V30" s="3">
        <f>COUNTIF($R$6:$R$56,"ACC")</f>
        <v>0</v>
      </c>
    </row>
    <row r="31" spans="1:22" ht="16.5" x14ac:dyDescent="0.25">
      <c r="A31" s="66">
        <v>26</v>
      </c>
      <c r="B31" s="61"/>
      <c r="C31" s="61"/>
      <c r="D31" s="58"/>
      <c r="E31" s="59"/>
      <c r="F31" s="58"/>
      <c r="G31" s="58"/>
      <c r="H31" s="60"/>
      <c r="I31" s="60"/>
      <c r="J31" s="60"/>
      <c r="K31" s="60"/>
      <c r="L31" s="60"/>
      <c r="M31" s="60"/>
      <c r="N31" s="60"/>
      <c r="O31" s="60"/>
      <c r="P31" s="60"/>
      <c r="Q31" s="70"/>
      <c r="R31" s="58"/>
      <c r="U31" s="30" t="s">
        <v>29</v>
      </c>
      <c r="V31" s="3">
        <f>COUNTIF($R$6:$R$55,"LK")</f>
        <v>7</v>
      </c>
    </row>
    <row r="32" spans="1:22" ht="16.5" x14ac:dyDescent="0.25">
      <c r="A32" s="66">
        <v>27</v>
      </c>
      <c r="B32" s="61"/>
      <c r="C32" s="61"/>
      <c r="D32" s="58"/>
      <c r="E32" s="59"/>
      <c r="F32" s="58"/>
      <c r="G32" s="58"/>
      <c r="H32" s="60"/>
      <c r="I32" s="60"/>
      <c r="J32" s="60"/>
      <c r="K32" s="60"/>
      <c r="L32" s="60"/>
      <c r="M32" s="60"/>
      <c r="N32" s="60"/>
      <c r="O32" s="60"/>
      <c r="P32" s="60"/>
      <c r="Q32" s="70"/>
      <c r="R32" s="58"/>
      <c r="U32" s="30" t="s">
        <v>35</v>
      </c>
      <c r="V32" s="3">
        <f>COUNTIF($R$6:$R$55,"MCH")</f>
        <v>0</v>
      </c>
    </row>
    <row r="33" spans="1:22" ht="16.5" x14ac:dyDescent="0.25">
      <c r="A33" s="66">
        <v>28</v>
      </c>
      <c r="B33" s="61"/>
      <c r="C33" s="61"/>
      <c r="D33" s="58"/>
      <c r="E33" s="59"/>
      <c r="F33" s="58"/>
      <c r="G33" s="58"/>
      <c r="H33" s="60"/>
      <c r="I33" s="60"/>
      <c r="J33" s="60"/>
      <c r="K33" s="60"/>
      <c r="L33" s="60"/>
      <c r="M33" s="60"/>
      <c r="N33" s="60"/>
      <c r="O33" s="60"/>
      <c r="P33" s="60"/>
      <c r="Q33" s="70"/>
      <c r="R33" s="58"/>
      <c r="U33" s="30" t="s">
        <v>48</v>
      </c>
      <c r="V33" s="3">
        <f>COUNTIF($R$6:$R$55,"SF")</f>
        <v>0</v>
      </c>
    </row>
    <row r="34" spans="1:22" ht="16.5" x14ac:dyDescent="0.25">
      <c r="A34" s="66">
        <v>29</v>
      </c>
      <c r="B34" s="61"/>
      <c r="C34" s="61"/>
      <c r="D34" s="58"/>
      <c r="E34" s="59"/>
      <c r="F34" s="58"/>
      <c r="G34" s="58"/>
      <c r="H34" s="60"/>
      <c r="I34" s="60"/>
      <c r="J34" s="60"/>
      <c r="K34" s="60"/>
      <c r="L34" s="60"/>
      <c r="M34" s="60"/>
      <c r="N34" s="60"/>
      <c r="O34" s="60"/>
      <c r="P34" s="60"/>
      <c r="Q34" s="70"/>
      <c r="R34" s="58"/>
      <c r="U34" s="30" t="s">
        <v>49</v>
      </c>
      <c r="V34" s="3">
        <f>COUNTIF($R$6:$R$55,"RTB")</f>
        <v>0</v>
      </c>
    </row>
    <row r="35" spans="1:22" ht="16.5" x14ac:dyDescent="0.25">
      <c r="A35" s="66">
        <v>30</v>
      </c>
      <c r="B35" s="61"/>
      <c r="C35" s="61"/>
      <c r="D35" s="58"/>
      <c r="E35" s="59"/>
      <c r="F35" s="58"/>
      <c r="G35" s="58"/>
      <c r="H35" s="60"/>
      <c r="I35" s="60"/>
      <c r="J35" s="60"/>
      <c r="K35" s="60"/>
      <c r="L35" s="60"/>
      <c r="M35" s="60"/>
      <c r="N35" s="60"/>
      <c r="O35" s="60"/>
      <c r="P35" s="60"/>
      <c r="Q35" s="70"/>
      <c r="R35" s="58"/>
      <c r="U35" s="30" t="s">
        <v>50</v>
      </c>
      <c r="V35" s="3">
        <f>COUNTIF($R$6:$R$55,"NCFW")</f>
        <v>4</v>
      </c>
    </row>
    <row r="36" spans="1:22" ht="16.5" x14ac:dyDescent="0.25">
      <c r="A36" s="66">
        <v>31</v>
      </c>
      <c r="B36" s="61"/>
      <c r="C36" s="61"/>
      <c r="D36" s="58"/>
      <c r="E36" s="59"/>
      <c r="F36" s="58"/>
      <c r="G36" s="58"/>
      <c r="H36" s="60"/>
      <c r="I36" s="60"/>
      <c r="J36" s="60"/>
      <c r="K36" s="60"/>
      <c r="L36" s="60"/>
      <c r="M36" s="60"/>
      <c r="N36" s="60"/>
      <c r="O36" s="60"/>
      <c r="P36" s="60"/>
      <c r="Q36" s="70"/>
      <c r="R36" s="58"/>
      <c r="U36" s="30" t="s">
        <v>36</v>
      </c>
      <c r="V36" s="3">
        <f>COUNTIF($R$6:$R$55,"KL")</f>
        <v>0</v>
      </c>
    </row>
    <row r="37" spans="1:22" ht="16.5" x14ac:dyDescent="0.25">
      <c r="A37" s="66">
        <v>32</v>
      </c>
      <c r="B37" s="61"/>
      <c r="C37" s="61"/>
      <c r="D37" s="58"/>
      <c r="E37" s="59"/>
      <c r="F37" s="58"/>
      <c r="G37" s="58"/>
      <c r="H37" s="60"/>
      <c r="I37" s="60"/>
      <c r="J37" s="60"/>
      <c r="K37" s="60"/>
      <c r="L37" s="60"/>
      <c r="M37" s="60"/>
      <c r="N37" s="60"/>
      <c r="O37" s="60"/>
      <c r="P37" s="60"/>
      <c r="Q37" s="70"/>
      <c r="R37" s="58"/>
      <c r="U37" s="40" t="s">
        <v>41</v>
      </c>
      <c r="V37" s="3">
        <f>SUM(V26:V36)</f>
        <v>19</v>
      </c>
    </row>
    <row r="38" spans="1:22" ht="16.5" x14ac:dyDescent="0.25">
      <c r="A38" s="66">
        <v>33</v>
      </c>
      <c r="B38" s="61"/>
      <c r="C38" s="61"/>
      <c r="D38" s="58"/>
      <c r="E38" s="59"/>
      <c r="F38" s="58"/>
      <c r="G38" s="58"/>
      <c r="H38" s="60"/>
      <c r="I38" s="60"/>
      <c r="J38" s="60"/>
      <c r="K38" s="60"/>
      <c r="L38" s="60"/>
      <c r="M38" s="60"/>
      <c r="N38" s="60"/>
      <c r="O38" s="60"/>
      <c r="P38" s="60"/>
      <c r="Q38" s="70"/>
      <c r="R38" s="58"/>
    </row>
    <row r="39" spans="1:22" ht="16.5" x14ac:dyDescent="0.25">
      <c r="A39" s="66">
        <v>34</v>
      </c>
      <c r="B39" s="61"/>
      <c r="C39" s="61"/>
      <c r="D39" s="58"/>
      <c r="E39" s="59"/>
      <c r="F39" s="58"/>
      <c r="G39" s="58"/>
      <c r="H39" s="60"/>
      <c r="I39" s="60"/>
      <c r="J39" s="60"/>
      <c r="K39" s="60"/>
      <c r="L39" s="60"/>
      <c r="M39" s="60"/>
      <c r="N39" s="60"/>
      <c r="O39" s="60"/>
      <c r="P39" s="60"/>
      <c r="Q39" s="70"/>
      <c r="R39" s="58"/>
    </row>
    <row r="40" spans="1:22" ht="16.5" x14ac:dyDescent="0.25">
      <c r="A40" s="66">
        <v>35</v>
      </c>
      <c r="B40" s="61"/>
      <c r="C40" s="61"/>
      <c r="D40" s="58"/>
      <c r="E40" s="59"/>
      <c r="F40" s="58"/>
      <c r="G40" s="58"/>
      <c r="H40" s="60"/>
      <c r="I40" s="60"/>
      <c r="J40" s="60"/>
      <c r="K40" s="60"/>
      <c r="L40" s="60"/>
      <c r="M40" s="60"/>
      <c r="N40" s="60"/>
      <c r="O40" s="60"/>
      <c r="P40" s="60"/>
      <c r="Q40" s="70"/>
      <c r="R40" s="58"/>
    </row>
    <row r="41" spans="1:22" ht="16.5" x14ac:dyDescent="0.25">
      <c r="A41" s="66">
        <v>36</v>
      </c>
      <c r="B41" s="61"/>
      <c r="C41" s="61"/>
      <c r="D41" s="58"/>
      <c r="E41" s="59"/>
      <c r="F41" s="58"/>
      <c r="G41" s="58"/>
      <c r="H41" s="60"/>
      <c r="I41" s="60"/>
      <c r="J41" s="60"/>
      <c r="K41" s="60"/>
      <c r="L41" s="60"/>
      <c r="M41" s="60"/>
      <c r="N41" s="60"/>
      <c r="O41" s="60"/>
      <c r="P41" s="60"/>
      <c r="Q41" s="70"/>
      <c r="R41" s="58"/>
    </row>
    <row r="42" spans="1:22" ht="16.5" x14ac:dyDescent="0.25">
      <c r="A42" s="66">
        <v>37</v>
      </c>
      <c r="B42" s="61"/>
      <c r="C42" s="61"/>
      <c r="D42" s="58"/>
      <c r="E42" s="59"/>
      <c r="F42" s="58"/>
      <c r="G42" s="58"/>
      <c r="H42" s="60"/>
      <c r="I42" s="60"/>
      <c r="J42" s="60"/>
      <c r="K42" s="60"/>
      <c r="L42" s="60"/>
      <c r="M42" s="60"/>
      <c r="N42" s="60"/>
      <c r="O42" s="60"/>
      <c r="P42" s="60"/>
      <c r="Q42" s="70"/>
      <c r="R42" s="58"/>
    </row>
    <row r="43" spans="1:22" ht="16.5" x14ac:dyDescent="0.25">
      <c r="A43" s="66">
        <v>38</v>
      </c>
      <c r="B43" s="61"/>
      <c r="C43" s="61"/>
      <c r="D43" s="58"/>
      <c r="E43" s="59"/>
      <c r="F43" s="58"/>
      <c r="G43" s="58"/>
      <c r="H43" s="60"/>
      <c r="I43" s="60"/>
      <c r="J43" s="60"/>
      <c r="K43" s="60"/>
      <c r="L43" s="60"/>
      <c r="M43" s="60"/>
      <c r="N43" s="60"/>
      <c r="O43" s="60"/>
      <c r="P43" s="60"/>
      <c r="Q43" s="70"/>
      <c r="R43" s="58"/>
    </row>
    <row r="44" spans="1:22" ht="16.5" x14ac:dyDescent="0.25">
      <c r="A44" s="66">
        <v>39</v>
      </c>
      <c r="B44" s="61"/>
      <c r="C44" s="61"/>
      <c r="D44" s="58"/>
      <c r="E44" s="59"/>
      <c r="F44" s="58"/>
      <c r="G44" s="58"/>
      <c r="H44" s="60"/>
      <c r="I44" s="60" t="s">
        <v>51</v>
      </c>
      <c r="J44" s="60"/>
      <c r="K44" s="60"/>
      <c r="L44" s="60"/>
      <c r="M44" s="60"/>
      <c r="N44" s="60"/>
      <c r="O44" s="60"/>
      <c r="P44" s="60"/>
      <c r="Q44" s="70"/>
      <c r="R44" s="58"/>
    </row>
    <row r="45" spans="1:22" ht="16.5" x14ac:dyDescent="0.25">
      <c r="A45" s="66">
        <v>40</v>
      </c>
      <c r="B45" s="61"/>
      <c r="C45" s="61"/>
      <c r="D45" s="58"/>
      <c r="E45" s="59"/>
      <c r="F45" s="58"/>
      <c r="G45" s="58"/>
      <c r="H45" s="60"/>
      <c r="I45" s="60"/>
      <c r="J45" s="60"/>
      <c r="K45" s="60"/>
      <c r="L45" s="60"/>
      <c r="M45" s="60"/>
      <c r="N45" s="60"/>
      <c r="O45" s="60"/>
      <c r="P45" s="60"/>
      <c r="Q45" s="70"/>
      <c r="R45" s="58"/>
    </row>
    <row r="46" spans="1:22" ht="16.5" x14ac:dyDescent="0.25">
      <c r="A46" s="66">
        <v>41</v>
      </c>
      <c r="B46" s="61"/>
      <c r="C46" s="61"/>
      <c r="D46" s="58"/>
      <c r="E46" s="59"/>
      <c r="F46" s="58"/>
      <c r="G46" s="58"/>
      <c r="H46" s="60"/>
      <c r="I46" s="60"/>
      <c r="J46" s="60"/>
      <c r="K46" s="60"/>
      <c r="L46" s="60"/>
      <c r="M46" s="60"/>
      <c r="N46" s="60"/>
      <c r="O46" s="60"/>
      <c r="P46" s="60"/>
      <c r="Q46" s="70"/>
      <c r="R46" s="58"/>
    </row>
    <row r="47" spans="1:22" ht="16.5" x14ac:dyDescent="0.25">
      <c r="A47" s="66">
        <v>42</v>
      </c>
      <c r="B47" s="61"/>
      <c r="C47" s="61"/>
      <c r="D47" s="58"/>
      <c r="E47" s="59"/>
      <c r="F47" s="58"/>
      <c r="G47" s="58"/>
      <c r="H47" s="60"/>
      <c r="I47" s="60"/>
      <c r="J47" s="60"/>
      <c r="K47" s="60"/>
      <c r="L47" s="60"/>
      <c r="M47" s="60"/>
      <c r="N47" s="60"/>
      <c r="O47" s="60"/>
      <c r="P47" s="60"/>
      <c r="Q47" s="70"/>
      <c r="R47" s="58"/>
    </row>
    <row r="48" spans="1:22" ht="16.5" x14ac:dyDescent="0.25">
      <c r="A48" s="66">
        <v>43</v>
      </c>
      <c r="B48" s="61"/>
      <c r="C48" s="61"/>
      <c r="D48" s="58"/>
      <c r="E48" s="59"/>
      <c r="F48" s="58"/>
      <c r="G48" s="58"/>
      <c r="H48" s="60"/>
      <c r="I48" s="60"/>
      <c r="J48" s="60"/>
      <c r="K48" s="60"/>
      <c r="L48" s="60"/>
      <c r="M48" s="60"/>
      <c r="N48" s="60"/>
      <c r="O48" s="60"/>
      <c r="P48" s="60"/>
      <c r="Q48" s="70"/>
      <c r="R48" s="58"/>
    </row>
    <row r="49" spans="1:18" ht="16.5" x14ac:dyDescent="0.25">
      <c r="A49" s="66">
        <v>44</v>
      </c>
      <c r="B49" s="61"/>
      <c r="C49" s="61"/>
      <c r="D49" s="58"/>
      <c r="E49" s="59"/>
      <c r="F49" s="58"/>
      <c r="G49" s="58"/>
      <c r="H49" s="60"/>
      <c r="I49" s="60"/>
      <c r="J49" s="60"/>
      <c r="K49" s="60"/>
      <c r="L49" s="60"/>
      <c r="M49" s="60"/>
      <c r="N49" s="60"/>
      <c r="O49" s="60"/>
      <c r="P49" s="60"/>
      <c r="Q49" s="70"/>
      <c r="R49" s="58"/>
    </row>
    <row r="50" spans="1:18" ht="16.5" x14ac:dyDescent="0.25">
      <c r="A50" s="66">
        <v>45</v>
      </c>
      <c r="B50" s="61"/>
      <c r="C50" s="61"/>
      <c r="D50" s="58"/>
      <c r="E50" s="59"/>
      <c r="F50" s="58"/>
      <c r="G50" s="58"/>
      <c r="H50" s="60"/>
      <c r="I50" s="60"/>
      <c r="J50" s="60"/>
      <c r="K50" s="60"/>
      <c r="L50" s="60"/>
      <c r="M50" s="60"/>
      <c r="N50" s="60"/>
      <c r="O50" s="60"/>
      <c r="P50" s="60"/>
      <c r="Q50" s="70"/>
      <c r="R50" s="58"/>
    </row>
    <row r="51" spans="1:18" ht="16.5" x14ac:dyDescent="0.25">
      <c r="A51" s="66">
        <v>46</v>
      </c>
      <c r="B51" s="61"/>
      <c r="C51" s="61"/>
      <c r="D51" s="58"/>
      <c r="E51" s="59"/>
      <c r="F51" s="58"/>
      <c r="G51" s="58"/>
      <c r="H51" s="60"/>
      <c r="I51" s="60"/>
      <c r="J51" s="60"/>
      <c r="K51" s="60"/>
      <c r="L51" s="60"/>
      <c r="M51" s="60"/>
      <c r="N51" s="60"/>
      <c r="O51" s="60"/>
      <c r="P51" s="60"/>
      <c r="Q51" s="70"/>
      <c r="R51" s="58"/>
    </row>
    <row r="52" spans="1:18" ht="16.5" x14ac:dyDescent="0.25">
      <c r="A52" s="66">
        <v>47</v>
      </c>
      <c r="B52" s="61"/>
      <c r="C52" s="61"/>
      <c r="D52" s="58"/>
      <c r="E52" s="59"/>
      <c r="F52" s="58"/>
      <c r="G52" s="58"/>
      <c r="H52" s="60"/>
      <c r="I52" s="60"/>
      <c r="J52" s="60"/>
      <c r="K52" s="60"/>
      <c r="L52" s="60"/>
      <c r="M52" s="60"/>
      <c r="N52" s="60"/>
      <c r="O52" s="60"/>
      <c r="P52" s="60"/>
      <c r="Q52" s="70"/>
      <c r="R52" s="58"/>
    </row>
    <row r="53" spans="1:18" ht="16.5" x14ac:dyDescent="0.25">
      <c r="A53" s="66">
        <v>48</v>
      </c>
      <c r="B53" s="61"/>
      <c r="C53" s="61"/>
      <c r="D53" s="58"/>
      <c r="E53" s="59"/>
      <c r="F53" s="58"/>
      <c r="G53" s="58"/>
      <c r="H53" s="60"/>
      <c r="I53" s="60"/>
      <c r="J53" s="60"/>
      <c r="K53" s="60"/>
      <c r="L53" s="60"/>
      <c r="M53" s="60"/>
      <c r="N53" s="60"/>
      <c r="O53" s="60"/>
      <c r="P53" s="60"/>
      <c r="Q53" s="70"/>
      <c r="R53" s="58"/>
    </row>
    <row r="54" spans="1:18" ht="16.5" x14ac:dyDescent="0.25">
      <c r="A54" s="66">
        <v>49</v>
      </c>
      <c r="B54" s="61"/>
      <c r="C54" s="61"/>
      <c r="D54" s="58"/>
      <c r="E54" s="59"/>
      <c r="F54" s="58"/>
      <c r="G54" s="58"/>
      <c r="H54" s="60"/>
      <c r="I54" s="60"/>
      <c r="J54" s="60"/>
      <c r="K54" s="60"/>
      <c r="L54" s="60"/>
      <c r="M54" s="60"/>
      <c r="N54" s="60"/>
      <c r="O54" s="60"/>
      <c r="P54" s="60"/>
      <c r="Q54" s="70"/>
      <c r="R54" s="58"/>
    </row>
    <row r="55" spans="1:18" ht="16.5" x14ac:dyDescent="0.25">
      <c r="A55" s="66">
        <v>50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7" spans="1:18" x14ac:dyDescent="0.25">
      <c r="N57" s="27"/>
      <c r="O57" s="27"/>
    </row>
    <row r="58" spans="1:18" x14ac:dyDescent="0.25">
      <c r="N58" s="27"/>
      <c r="O58" s="27"/>
    </row>
    <row r="59" spans="1:18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10"/>
    </row>
    <row r="2" spans="1:22" ht="20.25" customHeight="1" x14ac:dyDescent="0.25">
      <c r="A2" s="83" t="s">
        <v>11</v>
      </c>
      <c r="B2" s="84"/>
      <c r="C2" s="84"/>
      <c r="D2" s="84"/>
      <c r="E2" s="85" t="s">
        <v>110</v>
      </c>
      <c r="F2" s="8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6"/>
      <c r="M3" s="35"/>
      <c r="N3" s="35"/>
      <c r="O3" s="35"/>
      <c r="P3" s="35"/>
      <c r="Q3" s="37"/>
    </row>
    <row r="4" spans="1:22" ht="16.5" x14ac:dyDescent="0.25">
      <c r="A4" s="86" t="s">
        <v>0</v>
      </c>
      <c r="B4" s="87" t="s">
        <v>10</v>
      </c>
      <c r="C4" s="87"/>
      <c r="D4" s="87"/>
      <c r="E4" s="87"/>
      <c r="F4" s="87"/>
      <c r="G4" s="87"/>
      <c r="H4" s="87"/>
      <c r="I4" s="87"/>
      <c r="J4" s="78" t="s">
        <v>6</v>
      </c>
      <c r="K4" s="78" t="s">
        <v>15</v>
      </c>
      <c r="L4" s="78"/>
      <c r="M4" s="78" t="s">
        <v>8</v>
      </c>
      <c r="N4" s="78"/>
      <c r="O4" s="88" t="s">
        <v>9</v>
      </c>
      <c r="P4" s="88" t="s">
        <v>18</v>
      </c>
      <c r="Q4" s="78" t="s">
        <v>25</v>
      </c>
      <c r="R4" s="78" t="s">
        <v>20</v>
      </c>
      <c r="U4" s="78" t="s">
        <v>25</v>
      </c>
      <c r="V4" s="78" t="s">
        <v>20</v>
      </c>
    </row>
    <row r="5" spans="1:22" ht="45" customHeight="1" x14ac:dyDescent="0.25">
      <c r="A5" s="86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78"/>
      <c r="K5" s="54" t="s">
        <v>16</v>
      </c>
      <c r="L5" s="54" t="s">
        <v>17</v>
      </c>
      <c r="M5" s="53" t="s">
        <v>13</v>
      </c>
      <c r="N5" s="54" t="s">
        <v>14</v>
      </c>
      <c r="O5" s="88"/>
      <c r="P5" s="88"/>
      <c r="Q5" s="78"/>
      <c r="R5" s="78"/>
      <c r="U5" s="78"/>
      <c r="V5" s="78"/>
    </row>
    <row r="6" spans="1:22" s="57" customFormat="1" ht="15.75" customHeight="1" x14ac:dyDescent="0.25">
      <c r="A6" s="15">
        <v>1</v>
      </c>
      <c r="B6" s="19" t="s">
        <v>140</v>
      </c>
      <c r="C6" s="19" t="s">
        <v>154</v>
      </c>
      <c r="D6" s="3" t="s">
        <v>138</v>
      </c>
      <c r="E6" s="20">
        <v>868345035612761</v>
      </c>
      <c r="F6" s="40"/>
      <c r="G6" s="3" t="s">
        <v>54</v>
      </c>
      <c r="H6" s="15" t="s">
        <v>152</v>
      </c>
      <c r="I6" s="15" t="s">
        <v>143</v>
      </c>
      <c r="J6" s="24" t="s">
        <v>142</v>
      </c>
      <c r="K6" s="15" t="s">
        <v>144</v>
      </c>
      <c r="L6" s="15" t="s">
        <v>141</v>
      </c>
      <c r="M6" s="15" t="s">
        <v>155</v>
      </c>
      <c r="N6" s="25"/>
      <c r="O6" s="15" t="s">
        <v>59</v>
      </c>
      <c r="P6" s="15" t="s">
        <v>60</v>
      </c>
      <c r="Q6" s="16" t="s">
        <v>24</v>
      </c>
      <c r="R6" s="15" t="s">
        <v>43</v>
      </c>
      <c r="U6" s="79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140</v>
      </c>
      <c r="C7" s="19" t="s">
        <v>154</v>
      </c>
      <c r="D7" s="3" t="s">
        <v>138</v>
      </c>
      <c r="E7" s="20">
        <v>868345035590538</v>
      </c>
      <c r="F7" s="40"/>
      <c r="G7" s="3" t="s">
        <v>54</v>
      </c>
      <c r="H7" s="20" t="s">
        <v>151</v>
      </c>
      <c r="I7" s="22" t="s">
        <v>62</v>
      </c>
      <c r="J7" s="24" t="s">
        <v>145</v>
      </c>
      <c r="K7" s="15" t="s">
        <v>141</v>
      </c>
      <c r="L7" s="15"/>
      <c r="M7" s="15" t="s">
        <v>96</v>
      </c>
      <c r="N7" s="15"/>
      <c r="O7" s="15" t="s">
        <v>59</v>
      </c>
      <c r="P7" s="15" t="s">
        <v>60</v>
      </c>
      <c r="Q7" s="16" t="s">
        <v>24</v>
      </c>
      <c r="R7" s="15" t="s">
        <v>43</v>
      </c>
      <c r="U7" s="80"/>
      <c r="V7" s="30" t="s">
        <v>43</v>
      </c>
    </row>
    <row r="8" spans="1:22" s="1" customFormat="1" ht="15.75" customHeight="1" x14ac:dyDescent="0.25">
      <c r="A8" s="30">
        <v>3</v>
      </c>
      <c r="B8" s="19" t="s">
        <v>140</v>
      </c>
      <c r="C8" s="19" t="s">
        <v>154</v>
      </c>
      <c r="D8" s="3" t="s">
        <v>138</v>
      </c>
      <c r="E8" s="20">
        <v>868345035593664</v>
      </c>
      <c r="F8" s="40"/>
      <c r="G8" s="3" t="s">
        <v>54</v>
      </c>
      <c r="H8" s="20" t="s">
        <v>150</v>
      </c>
      <c r="I8" s="22" t="s">
        <v>62</v>
      </c>
      <c r="J8" s="24" t="s">
        <v>145</v>
      </c>
      <c r="K8" s="15" t="s">
        <v>141</v>
      </c>
      <c r="L8" s="15"/>
      <c r="M8" s="15" t="s">
        <v>96</v>
      </c>
      <c r="N8" s="15"/>
      <c r="O8" s="15" t="s">
        <v>59</v>
      </c>
      <c r="P8" s="15" t="s">
        <v>60</v>
      </c>
      <c r="Q8" s="16" t="s">
        <v>24</v>
      </c>
      <c r="R8" s="15" t="s">
        <v>43</v>
      </c>
      <c r="U8" s="80"/>
      <c r="V8" s="30" t="s">
        <v>28</v>
      </c>
    </row>
    <row r="9" spans="1:22" s="1" customFormat="1" ht="15.75" customHeight="1" x14ac:dyDescent="0.25">
      <c r="A9" s="30">
        <v>4</v>
      </c>
      <c r="B9" s="19" t="s">
        <v>140</v>
      </c>
      <c r="C9" s="19" t="s">
        <v>154</v>
      </c>
      <c r="D9" s="3" t="s">
        <v>138</v>
      </c>
      <c r="E9" s="20">
        <v>868345035589423</v>
      </c>
      <c r="F9" s="40"/>
      <c r="G9" s="3" t="s">
        <v>54</v>
      </c>
      <c r="H9" s="23" t="s">
        <v>153</v>
      </c>
      <c r="I9" s="22" t="s">
        <v>62</v>
      </c>
      <c r="J9" s="24" t="s">
        <v>142</v>
      </c>
      <c r="K9" s="15" t="s">
        <v>141</v>
      </c>
      <c r="L9" s="15"/>
      <c r="M9" s="15" t="s">
        <v>96</v>
      </c>
      <c r="N9" s="15"/>
      <c r="O9" s="15" t="s">
        <v>59</v>
      </c>
      <c r="P9" s="15" t="s">
        <v>60</v>
      </c>
      <c r="Q9" s="16" t="s">
        <v>24</v>
      </c>
      <c r="R9" s="15" t="s">
        <v>43</v>
      </c>
      <c r="U9" s="80"/>
      <c r="V9" s="30" t="s">
        <v>38</v>
      </c>
    </row>
    <row r="10" spans="1:22" s="1" customFormat="1" ht="15.75" customHeight="1" x14ac:dyDescent="0.25">
      <c r="A10" s="30">
        <v>5</v>
      </c>
      <c r="B10" s="19" t="s">
        <v>140</v>
      </c>
      <c r="C10" s="19" t="s">
        <v>154</v>
      </c>
      <c r="D10" s="3" t="s">
        <v>138</v>
      </c>
      <c r="E10" s="20">
        <v>868345035604651</v>
      </c>
      <c r="F10" s="40"/>
      <c r="G10" s="3" t="s">
        <v>54</v>
      </c>
      <c r="H10" s="23"/>
      <c r="I10" s="22" t="s">
        <v>62</v>
      </c>
      <c r="J10" s="15" t="s">
        <v>55</v>
      </c>
      <c r="K10" s="15" t="s">
        <v>146</v>
      </c>
      <c r="L10" s="15" t="s">
        <v>141</v>
      </c>
      <c r="M10" s="15" t="s">
        <v>157</v>
      </c>
      <c r="N10" s="15"/>
      <c r="O10" s="15" t="s">
        <v>59</v>
      </c>
      <c r="P10" s="15" t="s">
        <v>60</v>
      </c>
      <c r="Q10" s="16" t="s">
        <v>24</v>
      </c>
      <c r="R10" s="15" t="s">
        <v>38</v>
      </c>
      <c r="U10" s="80"/>
      <c r="V10" s="30" t="s">
        <v>44</v>
      </c>
    </row>
    <row r="11" spans="1:22" s="1" customFormat="1" ht="15.75" customHeight="1" x14ac:dyDescent="0.25">
      <c r="A11" s="30">
        <v>6</v>
      </c>
      <c r="B11" s="19" t="s">
        <v>140</v>
      </c>
      <c r="C11" s="19" t="s">
        <v>154</v>
      </c>
      <c r="D11" s="3" t="s">
        <v>138</v>
      </c>
      <c r="E11" s="20">
        <v>868345035605864</v>
      </c>
      <c r="F11" s="40"/>
      <c r="G11" s="3" t="s">
        <v>54</v>
      </c>
      <c r="H11" s="15" t="s">
        <v>149</v>
      </c>
      <c r="I11" s="16" t="s">
        <v>62</v>
      </c>
      <c r="J11" s="24" t="s">
        <v>142</v>
      </c>
      <c r="K11" s="15" t="s">
        <v>146</v>
      </c>
      <c r="L11" s="15" t="s">
        <v>141</v>
      </c>
      <c r="M11" s="15" t="s">
        <v>155</v>
      </c>
      <c r="N11" s="15"/>
      <c r="O11" s="15" t="s">
        <v>59</v>
      </c>
      <c r="P11" s="15" t="s">
        <v>60</v>
      </c>
      <c r="Q11" s="16" t="s">
        <v>24</v>
      </c>
      <c r="R11" s="15" t="s">
        <v>43</v>
      </c>
      <c r="U11" s="81"/>
      <c r="V11" s="30" t="s">
        <v>37</v>
      </c>
    </row>
    <row r="12" spans="1:22" s="17" customFormat="1" ht="15.75" customHeight="1" x14ac:dyDescent="0.25">
      <c r="A12" s="30">
        <v>7</v>
      </c>
      <c r="B12" s="19" t="s">
        <v>140</v>
      </c>
      <c r="C12" s="19" t="s">
        <v>154</v>
      </c>
      <c r="D12" s="3" t="s">
        <v>138</v>
      </c>
      <c r="E12" s="20">
        <v>868345035607175</v>
      </c>
      <c r="F12" s="40"/>
      <c r="G12" s="3" t="s">
        <v>54</v>
      </c>
      <c r="H12" s="15" t="s">
        <v>148</v>
      </c>
      <c r="I12" s="15" t="s">
        <v>143</v>
      </c>
      <c r="J12" s="24" t="s">
        <v>142</v>
      </c>
      <c r="K12" s="15" t="s">
        <v>141</v>
      </c>
      <c r="L12" s="15"/>
      <c r="M12" s="15" t="s">
        <v>96</v>
      </c>
      <c r="N12" s="15"/>
      <c r="O12" s="15" t="s">
        <v>59</v>
      </c>
      <c r="P12" s="15" t="s">
        <v>60</v>
      </c>
      <c r="Q12" s="16" t="s">
        <v>24</v>
      </c>
      <c r="R12" s="15" t="s">
        <v>43</v>
      </c>
      <c r="U12" s="79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 t="s">
        <v>140</v>
      </c>
      <c r="C13" s="19" t="s">
        <v>154</v>
      </c>
      <c r="D13" s="3" t="s">
        <v>138</v>
      </c>
      <c r="E13" s="20">
        <v>868345035612589</v>
      </c>
      <c r="F13" s="3" t="s">
        <v>139</v>
      </c>
      <c r="G13" s="3" t="s">
        <v>54</v>
      </c>
      <c r="H13" s="24" t="s">
        <v>147</v>
      </c>
      <c r="I13" s="24" t="s">
        <v>62</v>
      </c>
      <c r="J13" s="24" t="s">
        <v>158</v>
      </c>
      <c r="K13" s="24" t="s">
        <v>141</v>
      </c>
      <c r="L13" s="15"/>
      <c r="M13" s="15" t="s">
        <v>156</v>
      </c>
      <c r="N13" s="24"/>
      <c r="O13" s="15" t="s">
        <v>59</v>
      </c>
      <c r="P13" s="15" t="s">
        <v>60</v>
      </c>
      <c r="Q13" s="16" t="s">
        <v>24</v>
      </c>
      <c r="R13" s="15" t="s">
        <v>43</v>
      </c>
      <c r="U13" s="80"/>
      <c r="V13" s="30" t="s">
        <v>47</v>
      </c>
    </row>
    <row r="14" spans="1:22" s="51" customFormat="1" ht="15.75" customHeight="1" x14ac:dyDescent="0.25">
      <c r="A14" s="46">
        <v>9</v>
      </c>
      <c r="B14" s="47"/>
      <c r="C14" s="47"/>
      <c r="D14" s="45"/>
      <c r="E14" s="48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9"/>
      <c r="R14" s="50"/>
      <c r="U14" s="80"/>
      <c r="V14" s="46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80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1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1"/>
      <c r="V17" s="41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2"/>
      <c r="V18" s="42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0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8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0" t="s">
        <v>41</v>
      </c>
      <c r="V22" s="3">
        <f>SUM(V20:V21)</f>
        <v>8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2"/>
      <c r="V23" s="42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2"/>
      <c r="V24" s="42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0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7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0" t="s">
        <v>41</v>
      </c>
      <c r="V37" s="3">
        <f>SUM(V26:V36)</f>
        <v>8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A26" sqref="A26:A3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6"/>
      <c r="R1" s="39"/>
    </row>
    <row r="2" spans="1:21" ht="20.25" customHeight="1" x14ac:dyDescent="0.25">
      <c r="A2" s="83" t="s">
        <v>11</v>
      </c>
      <c r="B2" s="84"/>
      <c r="C2" s="84"/>
      <c r="D2" s="84"/>
      <c r="E2" s="85" t="s">
        <v>110</v>
      </c>
      <c r="F2" s="85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9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5"/>
      <c r="R3" s="39"/>
    </row>
    <row r="4" spans="1:21" ht="16.5" x14ac:dyDescent="0.25">
      <c r="A4" s="89" t="s">
        <v>0</v>
      </c>
      <c r="B4" s="91" t="s">
        <v>10</v>
      </c>
      <c r="C4" s="92"/>
      <c r="D4" s="92"/>
      <c r="E4" s="92"/>
      <c r="F4" s="92"/>
      <c r="G4" s="92"/>
      <c r="H4" s="92"/>
      <c r="I4" s="93"/>
      <c r="J4" s="94" t="s">
        <v>6</v>
      </c>
      <c r="K4" s="78" t="s">
        <v>15</v>
      </c>
      <c r="L4" s="78"/>
      <c r="M4" s="96" t="s">
        <v>8</v>
      </c>
      <c r="N4" s="97"/>
      <c r="O4" s="98" t="s">
        <v>9</v>
      </c>
      <c r="P4" s="98" t="s">
        <v>18</v>
      </c>
      <c r="Q4" s="78" t="s">
        <v>25</v>
      </c>
      <c r="R4" s="78" t="s">
        <v>20</v>
      </c>
      <c r="T4" s="78" t="s">
        <v>25</v>
      </c>
      <c r="U4" s="78" t="s">
        <v>20</v>
      </c>
    </row>
    <row r="5" spans="1:21" ht="45" customHeight="1" x14ac:dyDescent="0.25">
      <c r="A5" s="90"/>
      <c r="B5" s="44" t="s">
        <v>1</v>
      </c>
      <c r="C5" s="44" t="s">
        <v>2</v>
      </c>
      <c r="D5" s="43" t="s">
        <v>3</v>
      </c>
      <c r="E5" s="43" t="s">
        <v>12</v>
      </c>
      <c r="F5" s="43" t="s">
        <v>4</v>
      </c>
      <c r="G5" s="4" t="s">
        <v>5</v>
      </c>
      <c r="H5" s="4" t="s">
        <v>7</v>
      </c>
      <c r="I5" s="18" t="s">
        <v>19</v>
      </c>
      <c r="J5" s="95"/>
      <c r="K5" s="44" t="s">
        <v>16</v>
      </c>
      <c r="L5" s="44" t="s">
        <v>17</v>
      </c>
      <c r="M5" s="43" t="s">
        <v>13</v>
      </c>
      <c r="N5" s="44" t="s">
        <v>14</v>
      </c>
      <c r="O5" s="99"/>
      <c r="P5" s="99"/>
      <c r="Q5" s="78"/>
      <c r="R5" s="78"/>
      <c r="T5" s="78"/>
      <c r="U5" s="78"/>
    </row>
    <row r="6" spans="1:21" s="1" customFormat="1" ht="15.75" customHeight="1" x14ac:dyDescent="0.25">
      <c r="A6" s="30">
        <v>1</v>
      </c>
      <c r="B6" s="19">
        <v>43561</v>
      </c>
      <c r="C6" s="19" t="s">
        <v>119</v>
      </c>
      <c r="D6" s="15" t="s">
        <v>53</v>
      </c>
      <c r="E6" s="32">
        <v>864811037213365</v>
      </c>
      <c r="F6" s="15"/>
      <c r="G6" s="15" t="s">
        <v>56</v>
      </c>
      <c r="H6" s="15" t="s">
        <v>91</v>
      </c>
      <c r="I6" s="22" t="s">
        <v>62</v>
      </c>
      <c r="J6" s="15" t="s">
        <v>55</v>
      </c>
      <c r="K6" s="15"/>
      <c r="L6" s="15" t="s">
        <v>58</v>
      </c>
      <c r="M6" s="15" t="s">
        <v>57</v>
      </c>
      <c r="N6" s="71" t="s">
        <v>92</v>
      </c>
      <c r="O6" s="15" t="s">
        <v>59</v>
      </c>
      <c r="P6" s="15" t="s">
        <v>60</v>
      </c>
      <c r="Q6" s="16" t="s">
        <v>24</v>
      </c>
      <c r="R6" s="15" t="s">
        <v>38</v>
      </c>
      <c r="T6" s="79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93</v>
      </c>
      <c r="C7" s="19" t="s">
        <v>119</v>
      </c>
      <c r="D7" s="15" t="s">
        <v>53</v>
      </c>
      <c r="E7" s="32">
        <v>868926033909430</v>
      </c>
      <c r="F7" s="15"/>
      <c r="G7" s="15" t="s">
        <v>54</v>
      </c>
      <c r="H7" s="24" t="s">
        <v>94</v>
      </c>
      <c r="I7" s="24" t="s">
        <v>76</v>
      </c>
      <c r="J7" s="15" t="s">
        <v>61</v>
      </c>
      <c r="K7" s="24"/>
      <c r="L7" s="15" t="s">
        <v>95</v>
      </c>
      <c r="M7" s="15" t="s">
        <v>96</v>
      </c>
      <c r="N7" s="71" t="s">
        <v>92</v>
      </c>
      <c r="O7" s="15" t="s">
        <v>59</v>
      </c>
      <c r="P7" s="15" t="s">
        <v>60</v>
      </c>
      <c r="Q7" s="29" t="s">
        <v>24</v>
      </c>
      <c r="R7" s="3" t="s">
        <v>43</v>
      </c>
      <c r="T7" s="80"/>
      <c r="U7" s="30" t="s">
        <v>43</v>
      </c>
    </row>
    <row r="8" spans="1:21" s="1" customFormat="1" ht="15.75" customHeight="1" x14ac:dyDescent="0.25">
      <c r="A8" s="30">
        <v>3</v>
      </c>
      <c r="B8" s="19" t="s">
        <v>97</v>
      </c>
      <c r="C8" s="19" t="s">
        <v>99</v>
      </c>
      <c r="D8" s="3" t="s">
        <v>53</v>
      </c>
      <c r="E8" s="20">
        <v>868345035626126</v>
      </c>
      <c r="F8" s="3"/>
      <c r="G8" s="3" t="s">
        <v>54</v>
      </c>
      <c r="H8" s="20"/>
      <c r="I8" s="22" t="s">
        <v>98</v>
      </c>
      <c r="J8" s="15" t="s">
        <v>100</v>
      </c>
      <c r="K8" s="15" t="s">
        <v>95</v>
      </c>
      <c r="L8" s="15"/>
      <c r="M8" s="15" t="s">
        <v>101</v>
      </c>
      <c r="N8" s="71" t="s">
        <v>92</v>
      </c>
      <c r="O8" s="15" t="s">
        <v>59</v>
      </c>
      <c r="P8" s="15" t="s">
        <v>60</v>
      </c>
      <c r="Q8" s="15" t="s">
        <v>24</v>
      </c>
      <c r="R8" s="26" t="s">
        <v>37</v>
      </c>
      <c r="T8" s="80"/>
      <c r="U8" s="30" t="s">
        <v>28</v>
      </c>
    </row>
    <row r="9" spans="1:21" s="1" customFormat="1" ht="15.75" customHeight="1" x14ac:dyDescent="0.25">
      <c r="A9" s="30">
        <v>4</v>
      </c>
      <c r="B9" s="19" t="s">
        <v>99</v>
      </c>
      <c r="C9" s="19" t="s">
        <v>108</v>
      </c>
      <c r="D9" s="3" t="s">
        <v>53</v>
      </c>
      <c r="E9" s="20">
        <v>868926033933620</v>
      </c>
      <c r="F9" s="3"/>
      <c r="G9" s="3" t="s">
        <v>54</v>
      </c>
      <c r="H9" s="23"/>
      <c r="I9" s="22" t="s">
        <v>104</v>
      </c>
      <c r="J9" s="15" t="s">
        <v>103</v>
      </c>
      <c r="K9" s="15" t="s">
        <v>95</v>
      </c>
      <c r="L9" s="15"/>
      <c r="M9" s="15" t="s">
        <v>105</v>
      </c>
      <c r="N9" s="71" t="s">
        <v>92</v>
      </c>
      <c r="O9" s="15" t="s">
        <v>59</v>
      </c>
      <c r="P9" s="15" t="s">
        <v>60</v>
      </c>
      <c r="Q9" s="15" t="s">
        <v>24</v>
      </c>
      <c r="R9" s="26" t="s">
        <v>37</v>
      </c>
      <c r="T9" s="80"/>
      <c r="U9" s="30" t="s">
        <v>38</v>
      </c>
    </row>
    <row r="10" spans="1:21" s="1" customFormat="1" ht="15.75" customHeight="1" x14ac:dyDescent="0.25">
      <c r="A10" s="30">
        <v>5</v>
      </c>
      <c r="B10" s="19" t="s">
        <v>102</v>
      </c>
      <c r="C10" s="19" t="s">
        <v>108</v>
      </c>
      <c r="D10" s="3" t="s">
        <v>53</v>
      </c>
      <c r="E10" s="20">
        <v>864811037292237</v>
      </c>
      <c r="F10" s="3"/>
      <c r="G10" s="3" t="s">
        <v>54</v>
      </c>
      <c r="H10" s="23" t="s">
        <v>106</v>
      </c>
      <c r="I10" s="23" t="s">
        <v>85</v>
      </c>
      <c r="J10" s="15" t="s">
        <v>107</v>
      </c>
      <c r="K10" s="15" t="s">
        <v>58</v>
      </c>
      <c r="L10" s="15"/>
      <c r="M10" s="15" t="s">
        <v>96</v>
      </c>
      <c r="N10" s="71" t="s">
        <v>92</v>
      </c>
      <c r="O10" s="15" t="s">
        <v>59</v>
      </c>
      <c r="P10" s="15" t="s">
        <v>60</v>
      </c>
      <c r="Q10" s="29" t="s">
        <v>24</v>
      </c>
      <c r="R10" s="3" t="s">
        <v>43</v>
      </c>
      <c r="T10" s="80"/>
      <c r="U10" s="30" t="s">
        <v>44</v>
      </c>
    </row>
    <row r="11" spans="1:21" s="1" customFormat="1" ht="15.75" customHeight="1" x14ac:dyDescent="0.25">
      <c r="A11" s="30">
        <v>6</v>
      </c>
      <c r="B11" s="19" t="s">
        <v>112</v>
      </c>
      <c r="C11" s="19" t="s">
        <v>118</v>
      </c>
      <c r="D11" s="3" t="s">
        <v>53</v>
      </c>
      <c r="E11" s="20">
        <v>868926033942167</v>
      </c>
      <c r="F11" s="3"/>
      <c r="G11" s="3" t="s">
        <v>54</v>
      </c>
      <c r="H11" s="15"/>
      <c r="I11" s="24" t="s">
        <v>76</v>
      </c>
      <c r="J11" s="15" t="s">
        <v>116</v>
      </c>
      <c r="K11" s="15"/>
      <c r="L11" s="15" t="s">
        <v>95</v>
      </c>
      <c r="M11" s="15" t="s">
        <v>117</v>
      </c>
      <c r="N11" s="71" t="s">
        <v>92</v>
      </c>
      <c r="O11" s="15" t="s">
        <v>59</v>
      </c>
      <c r="P11" s="15" t="s">
        <v>60</v>
      </c>
      <c r="Q11" s="29" t="s">
        <v>24</v>
      </c>
      <c r="R11" s="3" t="s">
        <v>27</v>
      </c>
      <c r="T11" s="81"/>
      <c r="U11" s="30" t="s">
        <v>37</v>
      </c>
    </row>
    <row r="12" spans="1:21" s="17" customFormat="1" ht="15.75" customHeight="1" x14ac:dyDescent="0.25">
      <c r="A12" s="30">
        <v>7</v>
      </c>
      <c r="B12" s="19" t="s">
        <v>118</v>
      </c>
      <c r="C12" s="19" t="s">
        <v>126</v>
      </c>
      <c r="D12" s="15" t="s">
        <v>53</v>
      </c>
      <c r="E12" s="32">
        <v>869627031841794</v>
      </c>
      <c r="F12" s="15"/>
      <c r="G12" s="15" t="s">
        <v>54</v>
      </c>
      <c r="H12" s="15"/>
      <c r="I12" s="15" t="s">
        <v>85</v>
      </c>
      <c r="J12" s="15" t="s">
        <v>123</v>
      </c>
      <c r="K12" s="15" t="s">
        <v>95</v>
      </c>
      <c r="L12" s="15"/>
      <c r="M12" s="15" t="s">
        <v>124</v>
      </c>
      <c r="N12" s="71" t="s">
        <v>92</v>
      </c>
      <c r="O12" s="15" t="s">
        <v>59</v>
      </c>
      <c r="P12" s="15" t="s">
        <v>60</v>
      </c>
      <c r="Q12" s="29" t="s">
        <v>24</v>
      </c>
      <c r="R12" s="3" t="s">
        <v>37</v>
      </c>
      <c r="T12" s="79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 t="s">
        <v>118</v>
      </c>
      <c r="C13" s="19" t="s">
        <v>126</v>
      </c>
      <c r="D13" s="15" t="s">
        <v>53</v>
      </c>
      <c r="E13" s="32">
        <v>868926033933265</v>
      </c>
      <c r="F13" s="15"/>
      <c r="G13" s="15" t="s">
        <v>54</v>
      </c>
      <c r="H13" s="24"/>
      <c r="I13" s="24" t="s">
        <v>121</v>
      </c>
      <c r="J13" s="15" t="s">
        <v>122</v>
      </c>
      <c r="K13" s="24" t="s">
        <v>120</v>
      </c>
      <c r="L13" s="15"/>
      <c r="M13" s="15" t="s">
        <v>125</v>
      </c>
      <c r="N13" s="71" t="s">
        <v>92</v>
      </c>
      <c r="O13" s="15" t="s">
        <v>59</v>
      </c>
      <c r="P13" s="15" t="s">
        <v>60</v>
      </c>
      <c r="Q13" s="29" t="s">
        <v>26</v>
      </c>
      <c r="R13" s="3" t="s">
        <v>30</v>
      </c>
      <c r="T13" s="80"/>
      <c r="U13" s="30" t="s">
        <v>47</v>
      </c>
    </row>
    <row r="14" spans="1:21" s="1" customFormat="1" ht="15.75" customHeight="1" x14ac:dyDescent="0.25">
      <c r="A14" s="30">
        <v>9</v>
      </c>
      <c r="B14" s="61">
        <v>43591</v>
      </c>
      <c r="C14" s="61">
        <v>43622</v>
      </c>
      <c r="D14" s="60" t="s">
        <v>63</v>
      </c>
      <c r="E14" s="62">
        <v>866762024314724</v>
      </c>
      <c r="F14" s="60" t="s">
        <v>64</v>
      </c>
      <c r="G14" s="60" t="s">
        <v>56</v>
      </c>
      <c r="H14" s="60"/>
      <c r="I14" s="63"/>
      <c r="J14" s="60" t="s">
        <v>65</v>
      </c>
      <c r="K14" s="60"/>
      <c r="L14" s="60"/>
      <c r="M14" s="60" t="s">
        <v>109</v>
      </c>
      <c r="N14" s="64"/>
      <c r="O14" s="60" t="s">
        <v>59</v>
      </c>
      <c r="P14" s="60" t="s">
        <v>60</v>
      </c>
      <c r="Q14" s="65" t="s">
        <v>24</v>
      </c>
      <c r="R14" s="60" t="s">
        <v>38</v>
      </c>
      <c r="T14" s="80"/>
      <c r="U14" s="30" t="s">
        <v>46</v>
      </c>
    </row>
    <row r="15" spans="1:21" ht="16.5" x14ac:dyDescent="0.25">
      <c r="A15" s="30">
        <v>10</v>
      </c>
      <c r="B15" s="61">
        <v>43561</v>
      </c>
      <c r="C15" s="61">
        <v>43622</v>
      </c>
      <c r="D15" s="58" t="s">
        <v>63</v>
      </c>
      <c r="E15" s="59">
        <v>862118021731440</v>
      </c>
      <c r="F15" s="58" t="s">
        <v>66</v>
      </c>
      <c r="G15" s="58" t="s">
        <v>56</v>
      </c>
      <c r="H15" s="59"/>
      <c r="I15" s="63" t="s">
        <v>67</v>
      </c>
      <c r="J15" s="60" t="s">
        <v>71</v>
      </c>
      <c r="K15" s="60"/>
      <c r="L15" s="67" t="s">
        <v>81</v>
      </c>
      <c r="M15" s="60" t="s">
        <v>82</v>
      </c>
      <c r="N15" s="60"/>
      <c r="O15" s="60" t="s">
        <v>59</v>
      </c>
      <c r="P15" s="60" t="s">
        <v>69</v>
      </c>
      <c r="Q15" s="68" t="s">
        <v>24</v>
      </c>
      <c r="R15" s="58" t="s">
        <v>37</v>
      </c>
      <c r="T15" s="80"/>
      <c r="U15" s="30" t="s">
        <v>31</v>
      </c>
    </row>
    <row r="16" spans="1:21" ht="16.5" x14ac:dyDescent="0.25">
      <c r="A16" s="30">
        <v>11</v>
      </c>
      <c r="B16" s="61">
        <v>43561</v>
      </c>
      <c r="C16" s="61">
        <v>43622</v>
      </c>
      <c r="D16" s="58" t="s">
        <v>63</v>
      </c>
      <c r="E16" s="59">
        <v>865904020084775</v>
      </c>
      <c r="F16" s="58"/>
      <c r="G16" s="58" t="s">
        <v>56</v>
      </c>
      <c r="H16" s="59"/>
      <c r="I16" s="63" t="s">
        <v>77</v>
      </c>
      <c r="J16" s="60" t="s">
        <v>73</v>
      </c>
      <c r="K16" s="60"/>
      <c r="L16" s="67" t="s">
        <v>81</v>
      </c>
      <c r="M16" s="60" t="s">
        <v>83</v>
      </c>
      <c r="N16" s="60"/>
      <c r="O16" s="60" t="s">
        <v>59</v>
      </c>
      <c r="P16" s="60" t="s">
        <v>69</v>
      </c>
      <c r="Q16" s="68" t="s">
        <v>24</v>
      </c>
      <c r="R16" s="58" t="s">
        <v>37</v>
      </c>
      <c r="T16" s="81"/>
      <c r="U16" s="30" t="s">
        <v>32</v>
      </c>
    </row>
    <row r="17" spans="1:21" ht="16.5" x14ac:dyDescent="0.25">
      <c r="A17" s="30">
        <v>12</v>
      </c>
      <c r="B17" s="61">
        <v>43561</v>
      </c>
      <c r="C17" s="61">
        <v>43622</v>
      </c>
      <c r="D17" s="58" t="s">
        <v>63</v>
      </c>
      <c r="E17" s="59">
        <v>862118022277443</v>
      </c>
      <c r="F17" s="58"/>
      <c r="G17" s="58" t="s">
        <v>56</v>
      </c>
      <c r="H17" s="69"/>
      <c r="I17" s="63" t="s">
        <v>76</v>
      </c>
      <c r="J17" s="60" t="s">
        <v>72</v>
      </c>
      <c r="K17" s="60"/>
      <c r="L17" s="67" t="s">
        <v>81</v>
      </c>
      <c r="M17" s="60" t="s">
        <v>74</v>
      </c>
      <c r="N17" s="60"/>
      <c r="O17" s="60" t="s">
        <v>59</v>
      </c>
      <c r="P17" s="60" t="s">
        <v>69</v>
      </c>
      <c r="Q17" s="70" t="s">
        <v>26</v>
      </c>
      <c r="R17" s="66" t="s">
        <v>31</v>
      </c>
      <c r="T17" s="41"/>
      <c r="U17" s="41"/>
    </row>
    <row r="18" spans="1:21" ht="16.5" x14ac:dyDescent="0.25">
      <c r="A18" s="30">
        <v>13</v>
      </c>
      <c r="B18" s="61">
        <v>43561</v>
      </c>
      <c r="C18" s="61">
        <v>43622</v>
      </c>
      <c r="D18" s="58" t="s">
        <v>63</v>
      </c>
      <c r="E18" s="59">
        <v>862118021559106</v>
      </c>
      <c r="F18" s="58"/>
      <c r="G18" s="58" t="s">
        <v>56</v>
      </c>
      <c r="H18" s="69"/>
      <c r="I18" s="69" t="s">
        <v>67</v>
      </c>
      <c r="J18" s="60" t="s">
        <v>71</v>
      </c>
      <c r="K18" s="60"/>
      <c r="L18" s="67" t="s">
        <v>81</v>
      </c>
      <c r="M18" s="60" t="s">
        <v>82</v>
      </c>
      <c r="N18" s="60"/>
      <c r="O18" s="60" t="s">
        <v>59</v>
      </c>
      <c r="P18" s="60" t="s">
        <v>69</v>
      </c>
      <c r="Q18" s="70" t="s">
        <v>24</v>
      </c>
      <c r="R18" s="58" t="s">
        <v>37</v>
      </c>
      <c r="T18" s="42"/>
      <c r="U18" s="42"/>
    </row>
    <row r="19" spans="1:21" ht="16.5" x14ac:dyDescent="0.25">
      <c r="A19" s="30">
        <v>14</v>
      </c>
      <c r="B19" s="61">
        <v>43561</v>
      </c>
      <c r="C19" s="61">
        <v>43622</v>
      </c>
      <c r="D19" s="58" t="s">
        <v>63</v>
      </c>
      <c r="E19" s="59">
        <v>862118029962229</v>
      </c>
      <c r="F19" s="58"/>
      <c r="G19" s="58" t="s">
        <v>56</v>
      </c>
      <c r="H19" s="60" t="s">
        <v>70</v>
      </c>
      <c r="I19" s="67" t="s">
        <v>67</v>
      </c>
      <c r="J19" s="60" t="s">
        <v>68</v>
      </c>
      <c r="K19" s="67"/>
      <c r="L19" s="67" t="s">
        <v>81</v>
      </c>
      <c r="M19" s="60" t="s">
        <v>84</v>
      </c>
      <c r="N19" s="60"/>
      <c r="O19" s="60" t="s">
        <v>59</v>
      </c>
      <c r="P19" s="60" t="s">
        <v>69</v>
      </c>
      <c r="Q19" s="70" t="s">
        <v>24</v>
      </c>
      <c r="R19" s="58" t="s">
        <v>37</v>
      </c>
      <c r="T19" s="40" t="s">
        <v>40</v>
      </c>
      <c r="U19" s="3" t="s">
        <v>21</v>
      </c>
    </row>
    <row r="20" spans="1:21" ht="16.5" x14ac:dyDescent="0.25">
      <c r="A20" s="30">
        <v>15</v>
      </c>
      <c r="B20" s="61">
        <v>43561</v>
      </c>
      <c r="C20" s="61">
        <v>43622</v>
      </c>
      <c r="D20" s="58" t="s">
        <v>63</v>
      </c>
      <c r="E20" s="59">
        <v>867330029863209</v>
      </c>
      <c r="F20" s="60"/>
      <c r="G20" s="58" t="s">
        <v>56</v>
      </c>
      <c r="H20" s="60"/>
      <c r="I20" s="60" t="s">
        <v>67</v>
      </c>
      <c r="J20" s="60" t="s">
        <v>75</v>
      </c>
      <c r="K20" s="60"/>
      <c r="L20" s="67" t="s">
        <v>81</v>
      </c>
      <c r="M20" s="60" t="s">
        <v>74</v>
      </c>
      <c r="N20" s="60"/>
      <c r="O20" s="60" t="s">
        <v>59</v>
      </c>
      <c r="P20" s="60" t="s">
        <v>69</v>
      </c>
      <c r="Q20" s="70" t="s">
        <v>26</v>
      </c>
      <c r="R20" s="58" t="s">
        <v>31</v>
      </c>
      <c r="T20" s="3" t="s">
        <v>23</v>
      </c>
      <c r="U20" s="3">
        <f>COUNTIF($Q$6:$Q$55,"PM")</f>
        <v>5</v>
      </c>
    </row>
    <row r="21" spans="1:21" ht="16.5" x14ac:dyDescent="0.25">
      <c r="A21" s="30">
        <v>16</v>
      </c>
      <c r="B21" s="61">
        <v>43561</v>
      </c>
      <c r="C21" s="61">
        <v>43805</v>
      </c>
      <c r="D21" s="58" t="s">
        <v>63</v>
      </c>
      <c r="E21" s="59">
        <v>867330028908484</v>
      </c>
      <c r="F21" s="60"/>
      <c r="G21" s="58" t="s">
        <v>56</v>
      </c>
      <c r="H21" s="67"/>
      <c r="I21" s="60" t="s">
        <v>67</v>
      </c>
      <c r="J21" s="67" t="s">
        <v>78</v>
      </c>
      <c r="K21" s="67"/>
      <c r="L21" s="67" t="s">
        <v>81</v>
      </c>
      <c r="M21" s="60" t="s">
        <v>90</v>
      </c>
      <c r="N21" s="67"/>
      <c r="O21" s="60" t="s">
        <v>59</v>
      </c>
      <c r="P21" s="60" t="s">
        <v>69</v>
      </c>
      <c r="Q21" s="70" t="s">
        <v>24</v>
      </c>
      <c r="R21" s="58" t="s">
        <v>37</v>
      </c>
      <c r="T21" s="3" t="s">
        <v>22</v>
      </c>
      <c r="U21" s="3">
        <f>COUNTIF($Q$6:$Q$56,"PC")</f>
        <v>29</v>
      </c>
    </row>
    <row r="22" spans="1:21" ht="16.5" x14ac:dyDescent="0.25">
      <c r="A22" s="30">
        <v>17</v>
      </c>
      <c r="B22" s="61">
        <v>43622</v>
      </c>
      <c r="C22" s="61">
        <v>43805</v>
      </c>
      <c r="D22" s="58" t="s">
        <v>63</v>
      </c>
      <c r="E22" s="59">
        <v>865904020096431</v>
      </c>
      <c r="F22" s="58"/>
      <c r="G22" s="58" t="s">
        <v>56</v>
      </c>
      <c r="H22" s="60"/>
      <c r="I22" s="60" t="s">
        <v>85</v>
      </c>
      <c r="J22" s="60" t="s">
        <v>80</v>
      </c>
      <c r="K22" s="60"/>
      <c r="L22" s="60" t="s">
        <v>88</v>
      </c>
      <c r="M22" s="60" t="s">
        <v>74</v>
      </c>
      <c r="N22" s="60"/>
      <c r="O22" s="60" t="s">
        <v>59</v>
      </c>
      <c r="P22" s="60" t="s">
        <v>69</v>
      </c>
      <c r="Q22" s="70" t="s">
        <v>26</v>
      </c>
      <c r="R22" s="58" t="s">
        <v>31</v>
      </c>
      <c r="T22" s="40" t="s">
        <v>41</v>
      </c>
      <c r="U22" s="3">
        <f>SUM(U20:U21)</f>
        <v>34</v>
      </c>
    </row>
    <row r="23" spans="1:21" ht="16.5" x14ac:dyDescent="0.25">
      <c r="A23" s="30">
        <v>18</v>
      </c>
      <c r="B23" s="61">
        <v>43622</v>
      </c>
      <c r="C23" s="61">
        <v>43805</v>
      </c>
      <c r="D23" s="58" t="s">
        <v>63</v>
      </c>
      <c r="E23" s="59">
        <v>869668021812973</v>
      </c>
      <c r="F23" s="58" t="s">
        <v>66</v>
      </c>
      <c r="G23" s="58" t="s">
        <v>56</v>
      </c>
      <c r="H23" s="60"/>
      <c r="I23" s="60" t="s">
        <v>85</v>
      </c>
      <c r="J23" s="60" t="s">
        <v>86</v>
      </c>
      <c r="K23" s="67" t="s">
        <v>81</v>
      </c>
      <c r="L23" s="60" t="s">
        <v>88</v>
      </c>
      <c r="M23" s="60" t="s">
        <v>89</v>
      </c>
      <c r="N23" s="60"/>
      <c r="O23" s="60" t="s">
        <v>59</v>
      </c>
      <c r="P23" s="60" t="s">
        <v>69</v>
      </c>
      <c r="Q23" s="70" t="s">
        <v>24</v>
      </c>
      <c r="R23" s="58" t="s">
        <v>37</v>
      </c>
      <c r="T23" s="42"/>
      <c r="U23" s="42"/>
    </row>
    <row r="24" spans="1:21" ht="16.5" x14ac:dyDescent="0.25">
      <c r="A24" s="30">
        <v>19</v>
      </c>
      <c r="B24" s="61">
        <v>43622</v>
      </c>
      <c r="C24" s="61">
        <v>43805</v>
      </c>
      <c r="D24" s="58" t="s">
        <v>63</v>
      </c>
      <c r="E24" s="74" t="s">
        <v>79</v>
      </c>
      <c r="F24" s="58" t="s">
        <v>66</v>
      </c>
      <c r="G24" s="58" t="s">
        <v>56</v>
      </c>
      <c r="H24" s="60"/>
      <c r="I24" s="60" t="s">
        <v>67</v>
      </c>
      <c r="J24" s="60"/>
      <c r="K24" s="60" t="s">
        <v>87</v>
      </c>
      <c r="L24" s="60" t="s">
        <v>88</v>
      </c>
      <c r="M24" s="60" t="s">
        <v>50</v>
      </c>
      <c r="N24" s="60"/>
      <c r="O24" s="60" t="s">
        <v>59</v>
      </c>
      <c r="P24" s="60" t="s">
        <v>69</v>
      </c>
      <c r="Q24" s="70" t="s">
        <v>26</v>
      </c>
      <c r="R24" s="58" t="s">
        <v>31</v>
      </c>
      <c r="T24" s="42"/>
      <c r="U24" s="42"/>
    </row>
    <row r="25" spans="1:21" ht="16.5" x14ac:dyDescent="0.25">
      <c r="A25" s="30">
        <v>20</v>
      </c>
      <c r="B25" s="61" t="s">
        <v>112</v>
      </c>
      <c r="C25" s="61" t="s">
        <v>118</v>
      </c>
      <c r="D25" s="60" t="s">
        <v>63</v>
      </c>
      <c r="E25" s="62">
        <v>864161026908496</v>
      </c>
      <c r="F25" s="60" t="s">
        <v>111</v>
      </c>
      <c r="G25" s="60" t="s">
        <v>56</v>
      </c>
      <c r="H25" s="60"/>
      <c r="I25" s="60" t="s">
        <v>114</v>
      </c>
      <c r="J25" s="60" t="s">
        <v>113</v>
      </c>
      <c r="K25" s="60" t="s">
        <v>81</v>
      </c>
      <c r="L25" s="60" t="s">
        <v>88</v>
      </c>
      <c r="M25" s="60" t="s">
        <v>115</v>
      </c>
      <c r="N25" s="60"/>
      <c r="O25" s="60" t="s">
        <v>59</v>
      </c>
      <c r="P25" s="60" t="s">
        <v>60</v>
      </c>
      <c r="Q25" s="70" t="s">
        <v>24</v>
      </c>
      <c r="R25" s="58" t="s">
        <v>37</v>
      </c>
      <c r="T25" s="40" t="s">
        <v>20</v>
      </c>
      <c r="U25" s="3" t="s">
        <v>21</v>
      </c>
    </row>
    <row r="26" spans="1:21" ht="16.5" x14ac:dyDescent="0.25">
      <c r="A26" s="30">
        <v>21</v>
      </c>
      <c r="B26" s="61" t="s">
        <v>126</v>
      </c>
      <c r="C26" s="61" t="s">
        <v>137</v>
      </c>
      <c r="D26" s="3" t="s">
        <v>63</v>
      </c>
      <c r="E26" s="75" t="s">
        <v>127</v>
      </c>
      <c r="F26" s="3" t="s">
        <v>128</v>
      </c>
      <c r="G26" s="3" t="s">
        <v>56</v>
      </c>
      <c r="H26" s="60"/>
      <c r="I26" s="60" t="s">
        <v>85</v>
      </c>
      <c r="J26" s="60" t="s">
        <v>134</v>
      </c>
      <c r="K26" s="60" t="s">
        <v>87</v>
      </c>
      <c r="L26" s="60" t="s">
        <v>88</v>
      </c>
      <c r="M26" s="60" t="s">
        <v>136</v>
      </c>
      <c r="N26" s="64">
        <v>100000</v>
      </c>
      <c r="O26" s="60" t="s">
        <v>59</v>
      </c>
      <c r="P26" s="60" t="s">
        <v>60</v>
      </c>
      <c r="Q26" s="70" t="s">
        <v>24</v>
      </c>
      <c r="R26" s="58" t="s">
        <v>28</v>
      </c>
      <c r="T26" s="30" t="s">
        <v>33</v>
      </c>
      <c r="U26" s="3">
        <f>COUNTIF($R$6:$R$55,"MCU")</f>
        <v>1</v>
      </c>
    </row>
    <row r="27" spans="1:21" ht="16.5" x14ac:dyDescent="0.25">
      <c r="A27" s="30">
        <v>22</v>
      </c>
      <c r="B27" s="61" t="s">
        <v>126</v>
      </c>
      <c r="C27" s="61" t="s">
        <v>137</v>
      </c>
      <c r="D27" s="3" t="s">
        <v>63</v>
      </c>
      <c r="E27" s="75" t="s">
        <v>129</v>
      </c>
      <c r="F27" s="3" t="s">
        <v>128</v>
      </c>
      <c r="G27" s="3" t="s">
        <v>56</v>
      </c>
      <c r="H27" s="60"/>
      <c r="I27" s="60" t="s">
        <v>114</v>
      </c>
      <c r="J27" s="60" t="s">
        <v>134</v>
      </c>
      <c r="K27" s="60" t="s">
        <v>87</v>
      </c>
      <c r="L27" s="60" t="s">
        <v>88</v>
      </c>
      <c r="M27" s="60" t="s">
        <v>136</v>
      </c>
      <c r="N27" s="64">
        <v>100000</v>
      </c>
      <c r="O27" s="60" t="s">
        <v>59</v>
      </c>
      <c r="P27" s="60" t="s">
        <v>60</v>
      </c>
      <c r="Q27" s="70" t="s">
        <v>24</v>
      </c>
      <c r="R27" s="58" t="s">
        <v>28</v>
      </c>
      <c r="T27" s="30" t="s">
        <v>42</v>
      </c>
      <c r="U27" s="3">
        <f>COUNTIF($R$6:$R$55,"GSM")</f>
        <v>9</v>
      </c>
    </row>
    <row r="28" spans="1:21" ht="16.5" x14ac:dyDescent="0.25">
      <c r="A28" s="30">
        <v>23</v>
      </c>
      <c r="B28" s="61" t="s">
        <v>126</v>
      </c>
      <c r="C28" s="61" t="s">
        <v>137</v>
      </c>
      <c r="D28" s="3" t="s">
        <v>63</v>
      </c>
      <c r="E28" s="75" t="s">
        <v>130</v>
      </c>
      <c r="F28" s="3" t="s">
        <v>128</v>
      </c>
      <c r="G28" s="3" t="s">
        <v>56</v>
      </c>
      <c r="H28" s="60"/>
      <c r="I28" s="60" t="s">
        <v>114</v>
      </c>
      <c r="J28" s="60" t="s">
        <v>134</v>
      </c>
      <c r="K28" s="60" t="s">
        <v>87</v>
      </c>
      <c r="L28" s="60" t="s">
        <v>88</v>
      </c>
      <c r="M28" s="60" t="s">
        <v>136</v>
      </c>
      <c r="N28" s="64">
        <v>100000</v>
      </c>
      <c r="O28" s="60" t="s">
        <v>59</v>
      </c>
      <c r="P28" s="60" t="s">
        <v>60</v>
      </c>
      <c r="Q28" s="70" t="s">
        <v>24</v>
      </c>
      <c r="R28" s="58" t="s">
        <v>28</v>
      </c>
      <c r="T28" s="30" t="s">
        <v>34</v>
      </c>
      <c r="U28" s="3">
        <f>COUNTIF($R$6:$R$55,"GPS")</f>
        <v>6</v>
      </c>
    </row>
    <row r="29" spans="1:21" ht="16.5" x14ac:dyDescent="0.25">
      <c r="A29" s="30">
        <v>24</v>
      </c>
      <c r="B29" s="61" t="s">
        <v>126</v>
      </c>
      <c r="C29" s="61" t="s">
        <v>137</v>
      </c>
      <c r="D29" s="3" t="s">
        <v>63</v>
      </c>
      <c r="E29" s="75" t="s">
        <v>131</v>
      </c>
      <c r="F29" s="3" t="s">
        <v>128</v>
      </c>
      <c r="G29" s="3" t="s">
        <v>56</v>
      </c>
      <c r="H29" s="60"/>
      <c r="I29" s="60" t="s">
        <v>114</v>
      </c>
      <c r="J29" s="60" t="s">
        <v>134</v>
      </c>
      <c r="K29" s="60" t="s">
        <v>87</v>
      </c>
      <c r="L29" s="60" t="s">
        <v>88</v>
      </c>
      <c r="M29" s="60" t="s">
        <v>136</v>
      </c>
      <c r="N29" s="64">
        <v>100000</v>
      </c>
      <c r="O29" s="60" t="s">
        <v>59</v>
      </c>
      <c r="P29" s="60" t="s">
        <v>60</v>
      </c>
      <c r="Q29" s="70" t="s">
        <v>24</v>
      </c>
      <c r="R29" s="58" t="s">
        <v>28</v>
      </c>
      <c r="T29" s="30" t="s">
        <v>39</v>
      </c>
      <c r="U29" s="3">
        <f>COUNTIF($R$6:$R$55,"NG")</f>
        <v>3</v>
      </c>
    </row>
    <row r="30" spans="1:21" ht="16.5" x14ac:dyDescent="0.25">
      <c r="A30" s="30">
        <v>25</v>
      </c>
      <c r="B30" s="61" t="s">
        <v>126</v>
      </c>
      <c r="C30" s="61" t="s">
        <v>137</v>
      </c>
      <c r="D30" s="3" t="s">
        <v>63</v>
      </c>
      <c r="E30" s="75" t="s">
        <v>132</v>
      </c>
      <c r="F30" s="3" t="s">
        <v>128</v>
      </c>
      <c r="G30" s="3" t="s">
        <v>56</v>
      </c>
      <c r="H30" s="73" t="s">
        <v>135</v>
      </c>
      <c r="I30" s="58" t="s">
        <v>114</v>
      </c>
      <c r="J30" s="60" t="s">
        <v>134</v>
      </c>
      <c r="K30" s="60" t="s">
        <v>87</v>
      </c>
      <c r="L30" s="60" t="s">
        <v>88</v>
      </c>
      <c r="M30" s="60" t="s">
        <v>136</v>
      </c>
      <c r="N30" s="64">
        <v>100000</v>
      </c>
      <c r="O30" s="60" t="s">
        <v>59</v>
      </c>
      <c r="P30" s="60" t="s">
        <v>60</v>
      </c>
      <c r="Q30" s="70" t="s">
        <v>24</v>
      </c>
      <c r="R30" s="58" t="s">
        <v>28</v>
      </c>
      <c r="T30" s="30" t="s">
        <v>45</v>
      </c>
      <c r="U30" s="3">
        <f>COUNTIF($R$6:$R$56,"ACC")</f>
        <v>0</v>
      </c>
    </row>
    <row r="31" spans="1:21" ht="16.5" x14ac:dyDescent="0.25">
      <c r="A31" s="30">
        <v>26</v>
      </c>
      <c r="B31" s="61" t="s">
        <v>126</v>
      </c>
      <c r="C31" s="61" t="s">
        <v>137</v>
      </c>
      <c r="D31" s="3" t="s">
        <v>63</v>
      </c>
      <c r="E31" s="75" t="s">
        <v>133</v>
      </c>
      <c r="F31" s="3" t="s">
        <v>128</v>
      </c>
      <c r="G31" s="3" t="s">
        <v>56</v>
      </c>
      <c r="H31" s="58"/>
      <c r="I31" s="58" t="s">
        <v>114</v>
      </c>
      <c r="J31" s="60" t="s">
        <v>134</v>
      </c>
      <c r="K31" s="60" t="s">
        <v>87</v>
      </c>
      <c r="L31" s="60" t="s">
        <v>88</v>
      </c>
      <c r="M31" s="60" t="s">
        <v>136</v>
      </c>
      <c r="N31" s="64">
        <v>100000</v>
      </c>
      <c r="O31" s="60" t="s">
        <v>59</v>
      </c>
      <c r="P31" s="60" t="s">
        <v>60</v>
      </c>
      <c r="Q31" s="70" t="s">
        <v>24</v>
      </c>
      <c r="R31" s="58" t="s">
        <v>28</v>
      </c>
      <c r="T31" s="30" t="s">
        <v>29</v>
      </c>
      <c r="U31" s="3">
        <f>COUNTIF($R$6:$R$55,"LK")</f>
        <v>10</v>
      </c>
    </row>
    <row r="32" spans="1:21" ht="16.5" x14ac:dyDescent="0.25">
      <c r="A32" s="30">
        <v>27</v>
      </c>
      <c r="B32" s="19" t="s">
        <v>140</v>
      </c>
      <c r="C32" s="19" t="s">
        <v>154</v>
      </c>
      <c r="D32" s="3" t="s">
        <v>138</v>
      </c>
      <c r="E32" s="20">
        <v>868345035612761</v>
      </c>
      <c r="F32" s="40"/>
      <c r="G32" s="3" t="s">
        <v>54</v>
      </c>
      <c r="H32" s="15" t="s">
        <v>152</v>
      </c>
      <c r="I32" s="15" t="s">
        <v>143</v>
      </c>
      <c r="J32" s="24" t="s">
        <v>142</v>
      </c>
      <c r="K32" s="15" t="s">
        <v>144</v>
      </c>
      <c r="L32" s="15" t="s">
        <v>141</v>
      </c>
      <c r="M32" s="15" t="s">
        <v>155</v>
      </c>
      <c r="N32" s="25"/>
      <c r="O32" s="15" t="s">
        <v>59</v>
      </c>
      <c r="P32" s="15" t="s">
        <v>60</v>
      </c>
      <c r="Q32" s="16" t="s">
        <v>24</v>
      </c>
      <c r="R32" s="15" t="s">
        <v>43</v>
      </c>
      <c r="T32" s="30" t="s">
        <v>35</v>
      </c>
      <c r="U32" s="3">
        <f>COUNTIF($R$6:$R$55,"MCH")</f>
        <v>1</v>
      </c>
    </row>
    <row r="33" spans="1:21" ht="16.5" x14ac:dyDescent="0.25">
      <c r="A33" s="30">
        <v>28</v>
      </c>
      <c r="B33" s="19" t="s">
        <v>140</v>
      </c>
      <c r="C33" s="19" t="s">
        <v>154</v>
      </c>
      <c r="D33" s="3" t="s">
        <v>138</v>
      </c>
      <c r="E33" s="20">
        <v>868345035590538</v>
      </c>
      <c r="F33" s="40"/>
      <c r="G33" s="3" t="s">
        <v>54</v>
      </c>
      <c r="H33" s="20" t="s">
        <v>151</v>
      </c>
      <c r="I33" s="22" t="s">
        <v>62</v>
      </c>
      <c r="J33" s="24" t="s">
        <v>145</v>
      </c>
      <c r="K33" s="15" t="s">
        <v>141</v>
      </c>
      <c r="L33" s="15"/>
      <c r="M33" s="15" t="s">
        <v>96</v>
      </c>
      <c r="N33" s="15"/>
      <c r="O33" s="15" t="s">
        <v>59</v>
      </c>
      <c r="P33" s="15" t="s">
        <v>60</v>
      </c>
      <c r="Q33" s="16" t="s">
        <v>24</v>
      </c>
      <c r="R33" s="15" t="s">
        <v>43</v>
      </c>
      <c r="T33" s="30" t="s">
        <v>48</v>
      </c>
      <c r="U33" s="3">
        <f>COUNTIF($R$6:$R$55,"SF")</f>
        <v>0</v>
      </c>
    </row>
    <row r="34" spans="1:21" ht="16.5" x14ac:dyDescent="0.25">
      <c r="A34" s="30">
        <v>29</v>
      </c>
      <c r="B34" s="19" t="s">
        <v>140</v>
      </c>
      <c r="C34" s="19" t="s">
        <v>154</v>
      </c>
      <c r="D34" s="3" t="s">
        <v>138</v>
      </c>
      <c r="E34" s="20">
        <v>868345035593664</v>
      </c>
      <c r="F34" s="40"/>
      <c r="G34" s="3" t="s">
        <v>54</v>
      </c>
      <c r="H34" s="20" t="s">
        <v>150</v>
      </c>
      <c r="I34" s="22" t="s">
        <v>62</v>
      </c>
      <c r="J34" s="24" t="s">
        <v>145</v>
      </c>
      <c r="K34" s="15" t="s">
        <v>141</v>
      </c>
      <c r="L34" s="15"/>
      <c r="M34" s="15" t="s">
        <v>96</v>
      </c>
      <c r="N34" s="15"/>
      <c r="O34" s="15" t="s">
        <v>59</v>
      </c>
      <c r="P34" s="15" t="s">
        <v>60</v>
      </c>
      <c r="Q34" s="16" t="s">
        <v>24</v>
      </c>
      <c r="R34" s="15" t="s">
        <v>43</v>
      </c>
      <c r="T34" s="30" t="s">
        <v>49</v>
      </c>
      <c r="U34" s="3">
        <f>COUNTIF($R$6:$R$55,"RTB")</f>
        <v>0</v>
      </c>
    </row>
    <row r="35" spans="1:21" ht="16.5" x14ac:dyDescent="0.25">
      <c r="A35" s="30">
        <v>30</v>
      </c>
      <c r="B35" s="19" t="s">
        <v>140</v>
      </c>
      <c r="C35" s="19" t="s">
        <v>154</v>
      </c>
      <c r="D35" s="3" t="s">
        <v>138</v>
      </c>
      <c r="E35" s="20">
        <v>868345035589423</v>
      </c>
      <c r="F35" s="40"/>
      <c r="G35" s="3" t="s">
        <v>54</v>
      </c>
      <c r="H35" s="23" t="s">
        <v>153</v>
      </c>
      <c r="I35" s="22" t="s">
        <v>62</v>
      </c>
      <c r="J35" s="24" t="s">
        <v>142</v>
      </c>
      <c r="K35" s="15" t="s">
        <v>141</v>
      </c>
      <c r="L35" s="15"/>
      <c r="M35" s="15" t="s">
        <v>96</v>
      </c>
      <c r="N35" s="15"/>
      <c r="O35" s="15" t="s">
        <v>59</v>
      </c>
      <c r="P35" s="15" t="s">
        <v>60</v>
      </c>
      <c r="Q35" s="16" t="s">
        <v>24</v>
      </c>
      <c r="R35" s="15" t="s">
        <v>43</v>
      </c>
      <c r="T35" s="30" t="s">
        <v>50</v>
      </c>
      <c r="U35" s="3">
        <f>COUNTIF($R$6:$R$55,"NCFW")</f>
        <v>4</v>
      </c>
    </row>
    <row r="36" spans="1:21" ht="16.5" x14ac:dyDescent="0.25">
      <c r="A36" s="30">
        <v>31</v>
      </c>
      <c r="B36" s="19" t="s">
        <v>140</v>
      </c>
      <c r="C36" s="19" t="s">
        <v>154</v>
      </c>
      <c r="D36" s="3" t="s">
        <v>138</v>
      </c>
      <c r="E36" s="20">
        <v>868345035604651</v>
      </c>
      <c r="F36" s="40"/>
      <c r="G36" s="3" t="s">
        <v>54</v>
      </c>
      <c r="H36" s="23"/>
      <c r="I36" s="22" t="s">
        <v>62</v>
      </c>
      <c r="J36" s="15" t="s">
        <v>55</v>
      </c>
      <c r="K36" s="15" t="s">
        <v>146</v>
      </c>
      <c r="L36" s="15" t="s">
        <v>141</v>
      </c>
      <c r="M36" s="15" t="s">
        <v>157</v>
      </c>
      <c r="N36" s="15"/>
      <c r="O36" s="15" t="s">
        <v>59</v>
      </c>
      <c r="P36" s="15" t="s">
        <v>60</v>
      </c>
      <c r="Q36" s="16" t="s">
        <v>24</v>
      </c>
      <c r="R36" s="15" t="s">
        <v>38</v>
      </c>
      <c r="T36" s="30" t="s">
        <v>36</v>
      </c>
      <c r="U36" s="3">
        <f>COUNTIF($R$6:$R$55,"KL")</f>
        <v>0</v>
      </c>
    </row>
    <row r="37" spans="1:21" ht="16.5" x14ac:dyDescent="0.25">
      <c r="A37" s="30">
        <v>32</v>
      </c>
      <c r="B37" s="19" t="s">
        <v>140</v>
      </c>
      <c r="C37" s="19" t="s">
        <v>154</v>
      </c>
      <c r="D37" s="3" t="s">
        <v>138</v>
      </c>
      <c r="E37" s="20">
        <v>868345035605864</v>
      </c>
      <c r="F37" s="40"/>
      <c r="G37" s="3" t="s">
        <v>54</v>
      </c>
      <c r="H37" s="15" t="s">
        <v>149</v>
      </c>
      <c r="I37" s="16" t="s">
        <v>62</v>
      </c>
      <c r="J37" s="24" t="s">
        <v>142</v>
      </c>
      <c r="K37" s="15" t="s">
        <v>146</v>
      </c>
      <c r="L37" s="15" t="s">
        <v>141</v>
      </c>
      <c r="M37" s="15" t="s">
        <v>155</v>
      </c>
      <c r="N37" s="15"/>
      <c r="O37" s="15" t="s">
        <v>59</v>
      </c>
      <c r="P37" s="15" t="s">
        <v>60</v>
      </c>
      <c r="Q37" s="16" t="s">
        <v>24</v>
      </c>
      <c r="R37" s="15" t="s">
        <v>43</v>
      </c>
      <c r="T37" s="40" t="s">
        <v>41</v>
      </c>
      <c r="U37" s="3">
        <f>SUM(U26:U36)</f>
        <v>34</v>
      </c>
    </row>
    <row r="38" spans="1:21" ht="16.5" x14ac:dyDescent="0.25">
      <c r="A38" s="30">
        <v>33</v>
      </c>
      <c r="B38" s="19" t="s">
        <v>140</v>
      </c>
      <c r="C38" s="19" t="s">
        <v>154</v>
      </c>
      <c r="D38" s="3" t="s">
        <v>138</v>
      </c>
      <c r="E38" s="20">
        <v>868345035607175</v>
      </c>
      <c r="F38" s="40"/>
      <c r="G38" s="3" t="s">
        <v>54</v>
      </c>
      <c r="H38" s="15" t="s">
        <v>148</v>
      </c>
      <c r="I38" s="15" t="s">
        <v>143</v>
      </c>
      <c r="J38" s="24" t="s">
        <v>142</v>
      </c>
      <c r="K38" s="15" t="s">
        <v>141</v>
      </c>
      <c r="L38" s="15"/>
      <c r="M38" s="15" t="s">
        <v>96</v>
      </c>
      <c r="N38" s="15"/>
      <c r="O38" s="15" t="s">
        <v>59</v>
      </c>
      <c r="P38" s="15" t="s">
        <v>60</v>
      </c>
      <c r="Q38" s="16" t="s">
        <v>24</v>
      </c>
      <c r="R38" s="15" t="s">
        <v>43</v>
      </c>
    </row>
    <row r="39" spans="1:21" ht="16.5" x14ac:dyDescent="0.25">
      <c r="A39" s="30">
        <v>34</v>
      </c>
      <c r="B39" s="19" t="s">
        <v>140</v>
      </c>
      <c r="C39" s="19" t="s">
        <v>154</v>
      </c>
      <c r="D39" s="3" t="s">
        <v>138</v>
      </c>
      <c r="E39" s="20">
        <v>868345035612589</v>
      </c>
      <c r="F39" s="3" t="s">
        <v>139</v>
      </c>
      <c r="G39" s="3" t="s">
        <v>54</v>
      </c>
      <c r="H39" s="24" t="s">
        <v>147</v>
      </c>
      <c r="I39" s="24" t="s">
        <v>62</v>
      </c>
      <c r="J39" s="24" t="s">
        <v>158</v>
      </c>
      <c r="K39" s="24" t="s">
        <v>141</v>
      </c>
      <c r="L39" s="15"/>
      <c r="M39" s="15" t="s">
        <v>156</v>
      </c>
      <c r="N39" s="24"/>
      <c r="O39" s="15" t="s">
        <v>59</v>
      </c>
      <c r="P39" s="15" t="s">
        <v>60</v>
      </c>
      <c r="Q39" s="16" t="s">
        <v>24</v>
      </c>
      <c r="R39" s="15" t="s">
        <v>43</v>
      </c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2019-07-31T03:26:08Z</dcterms:modified>
</cp:coreProperties>
</file>