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295" windowHeight="4620" tabRatio="767"/>
  </bookViews>
  <sheets>
    <sheet name="control" sheetId="72" r:id="rId1"/>
    <sheet name="alloy_diagram" sheetId="71" r:id="rId2"/>
  </sheets>
  <calcPr calcId="125725"/>
  <fileRecoveryPr repairLoad="1"/>
</workbook>
</file>

<file path=xl/calcChain.xml><?xml version="1.0" encoding="utf-8"?>
<calcChain xmlns="http://schemas.openxmlformats.org/spreadsheetml/2006/main">
  <c r="C6" i="72"/>
  <c r="B22"/>
  <c r="C9"/>
  <c r="C8"/>
  <c r="P18" l="1"/>
  <c r="P17"/>
  <c r="P16"/>
  <c r="J18"/>
  <c r="J17"/>
  <c r="J16"/>
  <c r="I18"/>
  <c r="I17"/>
  <c r="I16"/>
  <c r="O18" l="1"/>
  <c r="O17"/>
  <c r="O16"/>
  <c r="N18"/>
  <c r="N17"/>
  <c r="N16"/>
  <c r="M18"/>
  <c r="M17"/>
  <c r="M16"/>
  <c r="L18"/>
  <c r="L17"/>
  <c r="L16"/>
  <c r="K18"/>
  <c r="K17"/>
  <c r="K16"/>
  <c r="G11"/>
  <c r="G10"/>
  <c r="G9"/>
  <c r="G8"/>
  <c r="I5" i="71" l="1"/>
  <c r="I4"/>
  <c r="I3"/>
  <c r="A11" i="72" l="1"/>
  <c r="A12" s="1"/>
  <c r="A13" s="1"/>
  <c r="A14" s="1"/>
  <c r="A15" s="1"/>
  <c r="A16" s="1"/>
  <c r="A17" s="1"/>
  <c r="C7"/>
  <c r="B4"/>
  <c r="B3"/>
  <c r="I3" s="1"/>
  <c r="L2" s="1"/>
  <c r="B2"/>
  <c r="B5" i="71"/>
  <c r="B4"/>
  <c r="B3"/>
  <c r="F5"/>
  <c r="F4"/>
  <c r="F3"/>
  <c r="E5"/>
  <c r="E4"/>
  <c r="E3"/>
  <c r="D5"/>
  <c r="D4"/>
  <c r="D3"/>
  <c r="C5"/>
  <c r="C4"/>
  <c r="C3"/>
</calcChain>
</file>

<file path=xl/sharedStrings.xml><?xml version="1.0" encoding="utf-8"?>
<sst xmlns="http://schemas.openxmlformats.org/spreadsheetml/2006/main" count="21" uniqueCount="21">
  <si>
    <t>mass_Ar</t>
  </si>
  <si>
    <t>kg</t>
  </si>
  <si>
    <t>Num atoms</t>
  </si>
  <si>
    <t>eps_Ar</t>
  </si>
  <si>
    <t>J</t>
  </si>
  <si>
    <t>time step</t>
  </si>
  <si>
    <t>fs</t>
  </si>
  <si>
    <t>t*</t>
  </si>
  <si>
    <t>sigma_Ar</t>
  </si>
  <si>
    <t>m</t>
  </si>
  <si>
    <t>tau_Ar</t>
  </si>
  <si>
    <t>s</t>
  </si>
  <si>
    <t>kb</t>
  </si>
  <si>
    <t>J/K</t>
  </si>
  <si>
    <t>Alan Thesis Crystal</t>
  </si>
  <si>
    <t>k_direct</t>
  </si>
  <si>
    <t>Perfect</t>
  </si>
  <si>
    <t>m1</t>
  </si>
  <si>
    <t>T</t>
  </si>
  <si>
    <t>ALLOY Diagram</t>
  </si>
  <si>
    <t>m3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</si>
</sst>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4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166" fontId="0" fillId="0" borderId="0" xfId="0" applyNumberForma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996401038822218"/>
          <c:y val="4.7101589672805567E-2"/>
          <c:w val="0.76344388225973703"/>
          <c:h val="0.72667969044124636"/>
        </c:manualLayout>
      </c:layout>
      <c:scatterChart>
        <c:scatterStyle val="lineMarker"/>
        <c:ser>
          <c:idx val="0"/>
          <c:order val="0"/>
          <c:tx>
            <c:v>Pure</c:v>
          </c:tx>
          <c:spPr>
            <a:ln w="28575">
              <a:noFill/>
            </a:ln>
          </c:spPr>
          <c:xVal>
            <c:numRef>
              <c:f>control!$A$20:$A$28</c:f>
              <c:numCache>
                <c:formatCode>General</c:formatCode>
                <c:ptCount val="9"/>
                <c:pt idx="0">
                  <c:v>2.5</c:v>
                </c:pt>
                <c:pt idx="1">
                  <c:v>5</c:v>
                </c:pt>
                <c:pt idx="2">
                  <c:v>5.7</c:v>
                </c:pt>
                <c:pt idx="3">
                  <c:v>10</c:v>
                </c:pt>
              </c:numCache>
            </c:numRef>
          </c:xVal>
          <c:yVal>
            <c:numRef>
              <c:f>control!$B$20:$B$28</c:f>
              <c:numCache>
                <c:formatCode>General</c:formatCode>
                <c:ptCount val="9"/>
                <c:pt idx="0">
                  <c:v>20.392800000000001</c:v>
                </c:pt>
                <c:pt idx="1">
                  <c:v>7.9249000000000001</c:v>
                </c:pt>
                <c:pt idx="2">
                  <c:v>6.8387031907066946</c:v>
                </c:pt>
                <c:pt idx="3">
                  <c:v>3.3123999999999998</c:v>
                </c:pt>
              </c:numCache>
            </c:numRef>
          </c:yVal>
        </c:ser>
        <c:ser>
          <c:idx val="2"/>
          <c:order val="1"/>
          <c:spPr>
            <a:ln w="28575">
              <a:noFill/>
            </a:ln>
          </c:spPr>
          <c:xVal>
            <c:numRef>
              <c:f>control!$I$8:$I$10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control!$J$8:$J$10</c:f>
              <c:numCache>
                <c:formatCode>General</c:formatCode>
                <c:ptCount val="3"/>
                <c:pt idx="0">
                  <c:v>3.8028</c:v>
                </c:pt>
                <c:pt idx="1">
                  <c:v>3.0508999999999999</c:v>
                </c:pt>
                <c:pt idx="2">
                  <c:v>1.7670999999999999</c:v>
                </c:pt>
              </c:numCache>
            </c:numRef>
          </c:yVal>
        </c:ser>
        <c:ser>
          <c:idx val="1"/>
          <c:order val="2"/>
          <c:spPr>
            <a:ln w="28575">
              <a:noFill/>
            </a:ln>
          </c:spPr>
          <c:xVal>
            <c:numRef>
              <c:f>control!$M$8:$M$10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control!$N$8:$N$10</c:f>
              <c:numCache>
                <c:formatCode>General</c:formatCode>
                <c:ptCount val="3"/>
                <c:pt idx="0">
                  <c:v>0.89990000000000003</c:v>
                </c:pt>
                <c:pt idx="1">
                  <c:v>0.88239999999999996</c:v>
                </c:pt>
                <c:pt idx="2">
                  <c:v>0.81620000000000004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control!$Q$8:$Q$10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control!$R$8:$R$10</c:f>
              <c:numCache>
                <c:formatCode>General</c:formatCode>
                <c:ptCount val="3"/>
                <c:pt idx="0">
                  <c:v>0.52149999999999996</c:v>
                </c:pt>
                <c:pt idx="1">
                  <c:v>0.44479999999999997</c:v>
                </c:pt>
                <c:pt idx="2">
                  <c:v>0.45450000000000002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control!$U$8:$U$10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control!$V$8:$V$10</c:f>
              <c:numCache>
                <c:formatCode>General</c:formatCode>
                <c:ptCount val="3"/>
                <c:pt idx="0">
                  <c:v>0.27439999999999998</c:v>
                </c:pt>
                <c:pt idx="1">
                  <c:v>0.2165</c:v>
                </c:pt>
                <c:pt idx="2">
                  <c:v>0.2185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control!$Y$8:$Y$10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control!$Z$8:$Z$10</c:f>
              <c:numCache>
                <c:formatCode>General</c:formatCode>
                <c:ptCount val="3"/>
                <c:pt idx="0">
                  <c:v>0.76219999999999999</c:v>
                </c:pt>
                <c:pt idx="1">
                  <c:v>0.69099999999999995</c:v>
                </c:pt>
                <c:pt idx="2">
                  <c:v>0.48520000000000002</c:v>
                </c:pt>
              </c:numCache>
            </c:numRef>
          </c:yVal>
        </c:ser>
        <c:axId val="63214720"/>
        <c:axId val="63217024"/>
      </c:scatterChart>
      <c:valAx>
        <c:axId val="63214720"/>
        <c:scaling>
          <c:logBase val="10"/>
          <c:orientation val="minMax"/>
          <c:max val="100"/>
          <c:min val="1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 (K)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3217024"/>
        <c:crossesAt val="0.1"/>
        <c:crossBetween val="midCat"/>
      </c:valAx>
      <c:valAx>
        <c:axId val="63217024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k (W/m-K)</a:t>
                </a:r>
              </a:p>
            </c:rich>
          </c:tx>
        </c:title>
        <c:numFmt formatCode="General" sourceLinked="1"/>
        <c:tickLblPos val="low"/>
        <c:txPr>
          <a:bodyPr/>
          <a:lstStyle/>
          <a:p>
            <a:pPr>
              <a:defRPr sz="1800"/>
            </a:pPr>
            <a:endParaRPr lang="en-US"/>
          </a:p>
        </c:txPr>
        <c:crossAx val="63214720"/>
        <c:crosses val="autoZero"/>
        <c:crossBetween val="midCat"/>
      </c:valAx>
    </c:plotArea>
    <c:legend>
      <c:legendPos val="r"/>
      <c:legendEntry>
        <c:idx val="2"/>
        <c:txPr>
          <a:bodyPr/>
          <a:lstStyle/>
          <a:p>
            <a:pPr>
              <a:defRPr sz="1800">
                <a:latin typeface="Times New Roman"/>
                <a:cs typeface="Times New Roman"/>
              </a:defRPr>
            </a:pPr>
            <a:endParaRPr lang="en-US"/>
          </a:p>
        </c:txPr>
      </c:legendEntry>
      <c:layout>
        <c:manualLayout>
          <c:xMode val="edge"/>
          <c:yMode val="edge"/>
          <c:x val="0.6835842402264809"/>
          <c:y val="7.4039023877034746E-2"/>
          <c:w val="0.14356326780813541"/>
          <c:h val="0.5453652312665483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2.5K</c:v>
          </c:tx>
          <c:spPr>
            <a:ln w="28575">
              <a:noFill/>
            </a:ln>
          </c:spPr>
          <c:xVal>
            <c:numRef>
              <c:f>control!$I$15:$P$15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xVal>
          <c:yVal>
            <c:numRef>
              <c:f>control!$I$16:$P$16</c:f>
              <c:numCache>
                <c:formatCode>General</c:formatCode>
                <c:ptCount val="8"/>
                <c:pt idx="0">
                  <c:v>20.392800000000001</c:v>
                </c:pt>
                <c:pt idx="1">
                  <c:v>3.8028</c:v>
                </c:pt>
                <c:pt idx="2" formatCode="0.0000">
                  <c:v>0.89990000000000003</c:v>
                </c:pt>
                <c:pt idx="3" formatCode="0.0000">
                  <c:v>0.52149999999999996</c:v>
                </c:pt>
                <c:pt idx="4" formatCode="0.0000">
                  <c:v>0.27439999999999998</c:v>
                </c:pt>
                <c:pt idx="5" formatCode="0.0000">
                  <c:v>0.76219999999999999</c:v>
                </c:pt>
                <c:pt idx="6" formatCode="0.0000">
                  <c:v>1.5568</c:v>
                </c:pt>
                <c:pt idx="7">
                  <c:v>9.9740000000000002</c:v>
                </c:pt>
              </c:numCache>
            </c:numRef>
          </c:yVal>
        </c:ser>
        <c:ser>
          <c:idx val="1"/>
          <c:order val="1"/>
          <c:tx>
            <c:v>5K</c:v>
          </c:tx>
          <c:spPr>
            <a:ln w="28575">
              <a:noFill/>
            </a:ln>
          </c:spPr>
          <c:xVal>
            <c:numRef>
              <c:f>control!$I$15:$P$15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xVal>
          <c:yVal>
            <c:numRef>
              <c:f>control!$I$17:$P$17</c:f>
              <c:numCache>
                <c:formatCode>General</c:formatCode>
                <c:ptCount val="8"/>
                <c:pt idx="0">
                  <c:v>7.9249000000000001</c:v>
                </c:pt>
                <c:pt idx="1">
                  <c:v>3.0508999999999999</c:v>
                </c:pt>
                <c:pt idx="2" formatCode="0.0000">
                  <c:v>0.88239999999999996</c:v>
                </c:pt>
                <c:pt idx="3" formatCode="0.0000">
                  <c:v>0.44479999999999997</c:v>
                </c:pt>
                <c:pt idx="4" formatCode="0.0000">
                  <c:v>0.2165</c:v>
                </c:pt>
                <c:pt idx="5" formatCode="0.0000">
                  <c:v>0.69099999999999995</c:v>
                </c:pt>
                <c:pt idx="6" formatCode="0.0000">
                  <c:v>0.97909999999999997</c:v>
                </c:pt>
                <c:pt idx="7">
                  <c:v>4.9492000000000003</c:v>
                </c:pt>
              </c:numCache>
            </c:numRef>
          </c:yVal>
        </c:ser>
        <c:ser>
          <c:idx val="2"/>
          <c:order val="2"/>
          <c:tx>
            <c:v>10K</c:v>
          </c:tx>
          <c:spPr>
            <a:ln w="28575">
              <a:noFill/>
            </a:ln>
          </c:spPr>
          <c:xVal>
            <c:numRef>
              <c:f>control!$I$15:$P$15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0.9</c:v>
                </c:pt>
                <c:pt idx="6">
                  <c:v>0.95</c:v>
                </c:pt>
                <c:pt idx="7">
                  <c:v>1</c:v>
                </c:pt>
              </c:numCache>
            </c:numRef>
          </c:xVal>
          <c:yVal>
            <c:numRef>
              <c:f>control!$I$18:$P$18</c:f>
              <c:numCache>
                <c:formatCode>General</c:formatCode>
                <c:ptCount val="8"/>
                <c:pt idx="0">
                  <c:v>3.3123999999999998</c:v>
                </c:pt>
                <c:pt idx="1">
                  <c:v>1.7670999999999999</c:v>
                </c:pt>
                <c:pt idx="2" formatCode="0.0000">
                  <c:v>0.81620000000000004</c:v>
                </c:pt>
                <c:pt idx="3" formatCode="0.0000">
                  <c:v>0.45450000000000002</c:v>
                </c:pt>
                <c:pt idx="4" formatCode="0.0000">
                  <c:v>0.2185</c:v>
                </c:pt>
                <c:pt idx="5" formatCode="0.0000">
                  <c:v>0.48520000000000002</c:v>
                </c:pt>
                <c:pt idx="6" formatCode="0.0000">
                  <c:v>0.74619999999999997</c:v>
                </c:pt>
                <c:pt idx="7">
                  <c:v>2.0802999999999998</c:v>
                </c:pt>
              </c:numCache>
            </c:numRef>
          </c:yVal>
        </c:ser>
        <c:axId val="63234432"/>
        <c:axId val="63236352"/>
      </c:scatterChart>
      <c:valAx>
        <c:axId val="63234432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layout/>
        </c:title>
        <c:numFmt formatCode="General" sourceLinked="1"/>
        <c:tickLblPos val="nextTo"/>
        <c:crossAx val="63236352"/>
        <c:crosses val="autoZero"/>
        <c:crossBetween val="midCat"/>
      </c:valAx>
      <c:valAx>
        <c:axId val="63236352"/>
        <c:scaling>
          <c:logBase val="10"/>
          <c:orientation val="minMax"/>
          <c:max val="3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 (W/m-K)</a:t>
                </a:r>
              </a:p>
            </c:rich>
          </c:tx>
          <c:layout/>
        </c:title>
        <c:numFmt formatCode="General" sourceLinked="1"/>
        <c:tickLblPos val="nextTo"/>
        <c:crossAx val="6323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42036145535683"/>
          <c:y val="0.28035995500562438"/>
          <c:w val="0.10162975054922906"/>
          <c:h val="0.2583273340832396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0"/>
          <c:tx>
            <c:v>5K</c:v>
          </c:tx>
          <c:spPr>
            <a:ln w="28575">
              <a:noFill/>
            </a:ln>
          </c:spPr>
          <c:xVal>
            <c:numRef>
              <c:f>control!$K$15:$O$15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0.95</c:v>
                </c:pt>
              </c:numCache>
            </c:numRef>
          </c:xVal>
          <c:yVal>
            <c:numRef>
              <c:f>control!$K$17:$O$17</c:f>
              <c:numCache>
                <c:formatCode>0.0000</c:formatCode>
                <c:ptCount val="5"/>
                <c:pt idx="0">
                  <c:v>0.88239999999999996</c:v>
                </c:pt>
                <c:pt idx="1">
                  <c:v>0.44479999999999997</c:v>
                </c:pt>
                <c:pt idx="2">
                  <c:v>0.2165</c:v>
                </c:pt>
                <c:pt idx="3">
                  <c:v>0.69099999999999995</c:v>
                </c:pt>
                <c:pt idx="4">
                  <c:v>0.97909999999999997</c:v>
                </c:pt>
              </c:numCache>
            </c:numRef>
          </c:yVal>
        </c:ser>
        <c:ser>
          <c:idx val="3"/>
          <c:order val="1"/>
          <c:tx>
            <c:v>40K</c:v>
          </c:tx>
          <c:spPr>
            <a:ln w="28575">
              <a:noFill/>
            </a:ln>
          </c:spPr>
          <c:xVal>
            <c:numRef>
              <c:f>control!$K$15:$O$15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0.9</c:v>
                </c:pt>
                <c:pt idx="4">
                  <c:v>0.95</c:v>
                </c:pt>
              </c:numCache>
            </c:numRef>
          </c:xVal>
          <c:yVal>
            <c:numRef>
              <c:f>control!$I$19:$M$19</c:f>
              <c:numCache>
                <c:formatCode>0.0000</c:formatCode>
                <c:ptCount val="5"/>
              </c:numCache>
            </c:numRef>
          </c:yVal>
        </c:ser>
        <c:axId val="73763456"/>
        <c:axId val="73773440"/>
      </c:scatterChart>
      <c:valAx>
        <c:axId val="73763456"/>
        <c:scaling>
          <c:orientation val="minMax"/>
        </c:scaling>
        <c:axPos val="b"/>
        <c:numFmt formatCode="General" sourceLinked="1"/>
        <c:tickLblPos val="nextTo"/>
        <c:crossAx val="73773440"/>
        <c:crosses val="autoZero"/>
        <c:crossBetween val="midCat"/>
      </c:valAx>
      <c:valAx>
        <c:axId val="73773440"/>
        <c:scaling>
          <c:orientation val="minMax"/>
        </c:scaling>
        <c:axPos val="l"/>
        <c:numFmt formatCode="0.0000" sourceLinked="1"/>
        <c:tickLblPos val="nextTo"/>
        <c:crossAx val="73763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506041119860018"/>
                  <c:y val="-0.46087396580785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control!$A$20:$A$23</c:f>
              <c:numCache>
                <c:formatCode>General</c:formatCode>
                <c:ptCount val="4"/>
                <c:pt idx="0">
                  <c:v>2.5</c:v>
                </c:pt>
                <c:pt idx="1">
                  <c:v>5</c:v>
                </c:pt>
                <c:pt idx="2">
                  <c:v>5.7</c:v>
                </c:pt>
                <c:pt idx="3">
                  <c:v>10</c:v>
                </c:pt>
              </c:numCache>
            </c:numRef>
          </c:xVal>
          <c:yVal>
            <c:numRef>
              <c:f>control!$B$20:$B$23</c:f>
              <c:numCache>
                <c:formatCode>General</c:formatCode>
                <c:ptCount val="4"/>
                <c:pt idx="0">
                  <c:v>20.392800000000001</c:v>
                </c:pt>
                <c:pt idx="1">
                  <c:v>7.9249000000000001</c:v>
                </c:pt>
                <c:pt idx="2">
                  <c:v>6.8387031907066946</c:v>
                </c:pt>
                <c:pt idx="3">
                  <c:v>3.3123999999999998</c:v>
                </c:pt>
              </c:numCache>
            </c:numRef>
          </c:yVal>
        </c:ser>
        <c:axId val="73790976"/>
        <c:axId val="73792512"/>
      </c:scatterChart>
      <c:valAx>
        <c:axId val="73790976"/>
        <c:scaling>
          <c:logBase val="10"/>
          <c:orientation val="minMax"/>
        </c:scaling>
        <c:axPos val="b"/>
        <c:numFmt formatCode="General" sourceLinked="1"/>
        <c:tickLblPos val="nextTo"/>
        <c:crossAx val="73792512"/>
        <c:crosses val="autoZero"/>
        <c:crossBetween val="midCat"/>
      </c:valAx>
      <c:valAx>
        <c:axId val="737925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3790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059951881014865"/>
          <c:y val="5.1400554097404488E-2"/>
          <c:w val="0.8209851268591426"/>
          <c:h val="0.77507691746865082"/>
        </c:manualLayout>
      </c:layout>
      <c:scatterChart>
        <c:scatterStyle val="lineMarker"/>
        <c:ser>
          <c:idx val="0"/>
          <c:order val="0"/>
          <c:tx>
            <c:v>T=2.5K</c:v>
          </c:tx>
          <c:spPr>
            <a:ln w="28575">
              <a:noFill/>
            </a:ln>
          </c:spPr>
          <c:xVal>
            <c:numRef>
              <c:f>alloy_diagram!$B$2:$I$2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7">
                  <c:v>1</c:v>
                </c:pt>
              </c:numCache>
            </c:numRef>
          </c:xVal>
          <c:yVal>
            <c:numRef>
              <c:f>alloy_diagram!$B$3:$I$3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v>T=5K</c:v>
          </c:tx>
          <c:spPr>
            <a:ln w="28575">
              <a:noFill/>
            </a:ln>
          </c:spPr>
          <c:xVal>
            <c:numRef>
              <c:f>alloy_diagram!$B$2:$I$2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7">
                  <c:v>1</c:v>
                </c:pt>
              </c:numCache>
            </c:numRef>
          </c:xVal>
          <c:yVal>
            <c:numRef>
              <c:f>alloy_diagram!$B$4:$I$4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tx>
            <c:v>T=10K</c:v>
          </c:tx>
          <c:spPr>
            <a:ln w="28575">
              <a:noFill/>
            </a:ln>
          </c:spPr>
          <c:xVal>
            <c:numRef>
              <c:f>alloy_diagram!$B$2:$I$2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7">
                  <c:v>1</c:v>
                </c:pt>
              </c:numCache>
            </c:numRef>
          </c:xVal>
          <c:yVal>
            <c:numRef>
              <c:f>alloy_diagram!$B$5:$I$5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</c:numCache>
            </c:numRef>
          </c:yVal>
        </c:ser>
        <c:axId val="76328320"/>
        <c:axId val="76334592"/>
      </c:scatterChart>
      <c:valAx>
        <c:axId val="76328320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x</a:t>
                </a:r>
              </a:p>
            </c:rich>
          </c:tx>
        </c:title>
        <c:numFmt formatCode="General" sourceLinked="1"/>
        <c:tickLblPos val="nextTo"/>
        <c:crossAx val="76334592"/>
        <c:crosses val="autoZero"/>
        <c:crossBetween val="midCat"/>
      </c:valAx>
      <c:valAx>
        <c:axId val="763345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 (W/m-K)</a:t>
                </a:r>
              </a:p>
            </c:rich>
          </c:tx>
        </c:title>
        <c:numFmt formatCode="General" sourceLinked="1"/>
        <c:tickLblPos val="nextTo"/>
        <c:crossAx val="76328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72353455818263"/>
          <c:y val="0.11053514144065352"/>
          <c:w val="0.12416535433070866"/>
          <c:h val="0.25115157480314959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449037</xdr:colOff>
      <xdr:row>13</xdr:row>
      <xdr:rowOff>13611</xdr:rowOff>
    </xdr:from>
    <xdr:to>
      <xdr:col>31</xdr:col>
      <xdr:colOff>204108</xdr:colOff>
      <xdr:row>32</xdr:row>
      <xdr:rowOff>27218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367393</xdr:colOff>
      <xdr:row>19</xdr:row>
      <xdr:rowOff>340178</xdr:rowOff>
    </xdr:from>
    <xdr:to>
      <xdr:col>8</xdr:col>
      <xdr:colOff>717096</xdr:colOff>
      <xdr:row>37</xdr:row>
      <xdr:rowOff>61231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04357" y="4068535"/>
          <a:ext cx="3656239" cy="3394982"/>
        </a:xfrm>
        <a:prstGeom prst="rect">
          <a:avLst/>
        </a:prstGeom>
        <a:noFill/>
      </xdr:spPr>
    </xdr:pic>
    <xdr:clientData/>
  </xdr:twoCellAnchor>
  <xdr:twoCellAnchor>
    <xdr:from>
      <xdr:col>9</xdr:col>
      <xdr:colOff>462642</xdr:colOff>
      <xdr:row>20</xdr:row>
      <xdr:rowOff>68037</xdr:rowOff>
    </xdr:from>
    <xdr:to>
      <xdr:col>15</xdr:col>
      <xdr:colOff>544286</xdr:colOff>
      <xdr:row>34</xdr:row>
      <xdr:rowOff>68037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408214</xdr:colOff>
      <xdr:row>35</xdr:row>
      <xdr:rowOff>163285</xdr:rowOff>
    </xdr:from>
    <xdr:to>
      <xdr:col>16</xdr:col>
      <xdr:colOff>95250</xdr:colOff>
      <xdr:row>50</xdr:row>
      <xdr:rowOff>54428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435429</xdr:colOff>
      <xdr:row>38</xdr:row>
      <xdr:rowOff>149678</xdr:rowOff>
    </xdr:from>
    <xdr:to>
      <xdr:col>7</xdr:col>
      <xdr:colOff>585108</xdr:colOff>
      <xdr:row>53</xdr:row>
      <xdr:rowOff>40821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85725</xdr:rowOff>
    </xdr:from>
    <xdr:to>
      <xdr:col>13</xdr:col>
      <xdr:colOff>285750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1"/>
  <sheetViews>
    <sheetView tabSelected="1" zoomScale="70" zoomScaleNormal="70" workbookViewId="0">
      <selection activeCell="E13" sqref="E13"/>
    </sheetView>
  </sheetViews>
  <sheetFormatPr defaultRowHeight="15"/>
  <cols>
    <col min="5" max="5" width="9.28515625" bestFit="1" customWidth="1"/>
    <col min="6" max="6" width="9.28515625" customWidth="1"/>
    <col min="7" max="9" width="10.7109375" customWidth="1"/>
    <col min="10" max="10" width="12.5703125" bestFit="1" customWidth="1"/>
    <col min="12" max="12" width="14.7109375" bestFit="1" customWidth="1"/>
  </cols>
  <sheetData>
    <row r="1" spans="1:31">
      <c r="A1" t="s">
        <v>0</v>
      </c>
      <c r="B1" s="1">
        <v>6.6299999999999996E-26</v>
      </c>
      <c r="C1" t="s">
        <v>1</v>
      </c>
      <c r="E1" t="s">
        <v>2</v>
      </c>
      <c r="I1">
        <v>256</v>
      </c>
    </row>
    <row r="2" spans="1:31">
      <c r="A2" t="s">
        <v>3</v>
      </c>
      <c r="B2">
        <f>1.67E-21</f>
        <v>1.67E-21</v>
      </c>
      <c r="C2" t="s">
        <v>4</v>
      </c>
      <c r="E2" t="s">
        <v>5</v>
      </c>
      <c r="I2">
        <v>4.2850000000000001</v>
      </c>
      <c r="J2" t="s">
        <v>6</v>
      </c>
      <c r="K2" t="s">
        <v>7</v>
      </c>
      <c r="L2" s="2">
        <f>(I2*0.000000000000001)/I3</f>
        <v>2.0001998049401417E-3</v>
      </c>
    </row>
    <row r="3" spans="1:31">
      <c r="A3" t="s">
        <v>8</v>
      </c>
      <c r="B3">
        <f>0.00000000034</f>
        <v>3.4000000000000001E-10</v>
      </c>
      <c r="C3" t="s">
        <v>9</v>
      </c>
      <c r="E3" t="s">
        <v>10</v>
      </c>
      <c r="I3">
        <f>SQRT((B1*(B3^2))/B2)</f>
        <v>2.1422859803389664E-12</v>
      </c>
      <c r="J3" t="s">
        <v>11</v>
      </c>
    </row>
    <row r="4" spans="1:31">
      <c r="A4" t="s">
        <v>12</v>
      </c>
      <c r="B4">
        <f>1.3806E-23</f>
        <v>1.3805999999999999E-23</v>
      </c>
      <c r="C4" t="s">
        <v>13</v>
      </c>
    </row>
    <row r="5" spans="1:31">
      <c r="A5" t="s">
        <v>14</v>
      </c>
      <c r="C5" t="s">
        <v>15</v>
      </c>
    </row>
    <row r="6" spans="1:31" ht="23.25">
      <c r="B6">
        <v>1</v>
      </c>
      <c r="C6">
        <f>101.82*B6^(-1.467)</f>
        <v>101.82</v>
      </c>
      <c r="E6" s="7"/>
      <c r="F6" s="5"/>
      <c r="G6" s="5"/>
      <c r="H6" s="5"/>
      <c r="I6" s="7">
        <v>0.01</v>
      </c>
      <c r="J6" s="5"/>
      <c r="K6" s="5"/>
      <c r="L6" s="5"/>
      <c r="M6" s="7">
        <v>0.05</v>
      </c>
      <c r="N6" s="5"/>
      <c r="O6" s="5"/>
      <c r="P6" s="5"/>
      <c r="Q6" s="7">
        <v>0.1</v>
      </c>
      <c r="R6" s="5"/>
      <c r="S6" s="5"/>
      <c r="T6" s="5"/>
      <c r="U6" s="7">
        <v>0.5</v>
      </c>
      <c r="V6" s="5"/>
      <c r="W6" s="5"/>
      <c r="X6" s="5"/>
      <c r="Y6" s="4">
        <v>0.9</v>
      </c>
      <c r="AC6" s="4">
        <v>0.95</v>
      </c>
    </row>
    <row r="7" spans="1:31">
      <c r="B7">
        <v>2.5</v>
      </c>
      <c r="C7">
        <f>101.82*B7^(-1.467)</f>
        <v>26.549423794970714</v>
      </c>
      <c r="E7" s="5"/>
      <c r="F7" s="5" t="s">
        <v>18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31">
      <c r="B8">
        <v>5</v>
      </c>
      <c r="C8">
        <f>101.82*B8^(-1.467)</f>
        <v>9.6038218721760433</v>
      </c>
      <c r="E8" s="5"/>
      <c r="F8" s="5">
        <v>2.0667665000000002E-2</v>
      </c>
      <c r="G8" s="5">
        <f>F8*($B$2/$B$4)</f>
        <v>2.5000000398377522</v>
      </c>
      <c r="H8" s="5"/>
      <c r="I8" s="5">
        <v>2.5</v>
      </c>
      <c r="J8" s="5">
        <v>3.8028</v>
      </c>
      <c r="K8" s="5">
        <v>1.78E-2</v>
      </c>
      <c r="L8" s="5"/>
      <c r="M8" s="5">
        <v>2.5</v>
      </c>
      <c r="N8" s="5">
        <v>0.89990000000000003</v>
      </c>
      <c r="O8" s="5">
        <v>1.04E-2</v>
      </c>
      <c r="P8" s="5"/>
      <c r="Q8" s="5">
        <v>2.5</v>
      </c>
      <c r="R8" s="5">
        <v>0.52149999999999996</v>
      </c>
      <c r="S8" s="5">
        <v>9.7000000000000003E-3</v>
      </c>
      <c r="T8" s="5"/>
      <c r="U8" s="5">
        <v>2.5</v>
      </c>
      <c r="V8" s="5">
        <v>0.27439999999999998</v>
      </c>
      <c r="W8" s="5">
        <v>2.8999999999999998E-3</v>
      </c>
      <c r="X8" s="5"/>
      <c r="Y8">
        <v>2.5</v>
      </c>
      <c r="Z8">
        <v>0.76219999999999999</v>
      </c>
      <c r="AA8">
        <v>2.8999999999999998E-3</v>
      </c>
      <c r="AC8">
        <v>2.5</v>
      </c>
      <c r="AD8">
        <v>1.5568</v>
      </c>
      <c r="AE8">
        <v>1.77E-2</v>
      </c>
    </row>
    <row r="9" spans="1:31">
      <c r="B9">
        <v>5.7</v>
      </c>
      <c r="C9">
        <f>101.82*B9^(-1.467)</f>
        <v>7.9243688006298951</v>
      </c>
      <c r="E9" s="5"/>
      <c r="F9" s="5">
        <v>4.1334999999999997E-2</v>
      </c>
      <c r="G9" s="5">
        <f>F9*($B$2/$B$4)</f>
        <v>4.9999601622482981</v>
      </c>
      <c r="H9" s="5"/>
      <c r="I9" s="5">
        <v>5</v>
      </c>
      <c r="J9" s="5">
        <v>3.0508999999999999</v>
      </c>
      <c r="K9" s="5">
        <v>1.46E-2</v>
      </c>
      <c r="L9" s="5"/>
      <c r="M9" s="5">
        <v>5</v>
      </c>
      <c r="N9" s="5">
        <v>0.88239999999999996</v>
      </c>
      <c r="O9" s="5">
        <v>9.1999999999999998E-3</v>
      </c>
      <c r="P9" s="5"/>
      <c r="Q9" s="5">
        <v>5</v>
      </c>
      <c r="R9" s="5">
        <v>0.44479999999999997</v>
      </c>
      <c r="S9" s="5">
        <v>7.1999999999999998E-3</v>
      </c>
      <c r="T9" s="5"/>
      <c r="U9" s="5">
        <v>5</v>
      </c>
      <c r="V9" s="5">
        <v>0.2165</v>
      </c>
      <c r="W9" s="5">
        <v>1.5E-3</v>
      </c>
      <c r="X9" s="5"/>
      <c r="Y9">
        <v>5</v>
      </c>
      <c r="Z9">
        <v>0.69099999999999995</v>
      </c>
      <c r="AA9">
        <v>6.6E-3</v>
      </c>
      <c r="AC9">
        <v>5</v>
      </c>
      <c r="AD9">
        <v>0.97909999999999997</v>
      </c>
      <c r="AE9">
        <v>7.4000000000000003E-3</v>
      </c>
    </row>
    <row r="10" spans="1:31">
      <c r="A10">
        <v>1</v>
      </c>
      <c r="B10">
        <v>10</v>
      </c>
      <c r="C10">
        <v>3.403</v>
      </c>
      <c r="E10" s="5"/>
      <c r="F10" s="5">
        <v>8.2670999999999994E-2</v>
      </c>
      <c r="G10" s="5">
        <f>F10*($B$2/$B$4)</f>
        <v>10.000041286397218</v>
      </c>
      <c r="H10" s="5"/>
      <c r="I10" s="5">
        <v>10</v>
      </c>
      <c r="J10" s="5">
        <v>1.7670999999999999</v>
      </c>
      <c r="K10" s="5">
        <v>2.69E-2</v>
      </c>
      <c r="L10" s="5"/>
      <c r="M10" s="5">
        <v>10</v>
      </c>
      <c r="N10" s="5">
        <v>0.81620000000000004</v>
      </c>
      <c r="O10" s="5">
        <v>1.0699999999999999E-2</v>
      </c>
      <c r="P10" s="5"/>
      <c r="Q10" s="5">
        <v>10</v>
      </c>
      <c r="R10" s="5">
        <v>0.45450000000000002</v>
      </c>
      <c r="S10" s="5">
        <v>4.7999999999999996E-3</v>
      </c>
      <c r="T10" s="5"/>
      <c r="U10" s="5">
        <v>10</v>
      </c>
      <c r="V10" s="5">
        <v>0.2185</v>
      </c>
      <c r="W10" s="5">
        <v>3.0000000000000001E-3</v>
      </c>
      <c r="X10" s="5"/>
      <c r="Y10">
        <v>10</v>
      </c>
      <c r="Z10">
        <v>0.48520000000000002</v>
      </c>
      <c r="AA10">
        <v>5.3E-3</v>
      </c>
      <c r="AC10">
        <v>10</v>
      </c>
      <c r="AD10">
        <v>0.74619999999999997</v>
      </c>
      <c r="AE10">
        <v>6.0000000000000001E-3</v>
      </c>
    </row>
    <row r="11" spans="1:31">
      <c r="A11">
        <f>A10+1</f>
        <v>2</v>
      </c>
      <c r="B11">
        <v>20</v>
      </c>
      <c r="C11">
        <v>1.228</v>
      </c>
      <c r="E11" s="5"/>
      <c r="F11" s="5">
        <v>0.330683</v>
      </c>
      <c r="G11" s="5">
        <f>F11*($B$2/$B$4)</f>
        <v>40.000044183688253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31">
      <c r="A12">
        <f t="shared" ref="A12:A17" si="0">A11+1</f>
        <v>3</v>
      </c>
      <c r="B12">
        <v>30</v>
      </c>
      <c r="C12">
        <v>0.72499999999999998</v>
      </c>
      <c r="D12" s="1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31" ht="23.25">
      <c r="A13">
        <f t="shared" si="0"/>
        <v>4</v>
      </c>
      <c r="B13">
        <v>40</v>
      </c>
      <c r="C13">
        <v>0.46800000000000003</v>
      </c>
      <c r="E13" s="5"/>
      <c r="F13" s="5"/>
      <c r="G13" s="5"/>
      <c r="H13" s="5"/>
      <c r="I13" s="9" t="s">
        <v>19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31">
      <c r="A14">
        <f t="shared" si="0"/>
        <v>5</v>
      </c>
      <c r="B14">
        <v>50</v>
      </c>
      <c r="C14">
        <v>0.32800000000000001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31">
      <c r="A15">
        <f t="shared" si="0"/>
        <v>6</v>
      </c>
      <c r="B15">
        <v>60</v>
      </c>
      <c r="C15">
        <v>0.254</v>
      </c>
      <c r="D15" s="1"/>
      <c r="E15" s="5"/>
      <c r="F15" s="5"/>
      <c r="G15" s="5"/>
      <c r="H15" s="5"/>
      <c r="I15">
        <v>0</v>
      </c>
      <c r="J15">
        <v>0.01</v>
      </c>
      <c r="K15" s="5">
        <v>0.05</v>
      </c>
      <c r="L15" s="5">
        <v>0.1</v>
      </c>
      <c r="M15" s="5">
        <v>0.5</v>
      </c>
      <c r="N15" s="5">
        <v>0.9</v>
      </c>
      <c r="O15" s="5">
        <v>0.95</v>
      </c>
      <c r="P15" s="5">
        <v>1</v>
      </c>
      <c r="Q15" s="5"/>
      <c r="R15" s="5"/>
      <c r="S15" s="5"/>
      <c r="T15" s="5"/>
    </row>
    <row r="16" spans="1:31">
      <c r="A16">
        <f t="shared" si="0"/>
        <v>7</v>
      </c>
      <c r="B16">
        <v>70</v>
      </c>
      <c r="C16">
        <v>0.19900000000000001</v>
      </c>
      <c r="E16" s="5"/>
      <c r="F16" s="5"/>
      <c r="G16" s="5"/>
      <c r="H16" s="5">
        <v>2.5</v>
      </c>
      <c r="I16">
        <f>B20</f>
        <v>20.392800000000001</v>
      </c>
      <c r="J16">
        <f>J8</f>
        <v>3.8028</v>
      </c>
      <c r="K16" s="8">
        <f>N8</f>
        <v>0.89990000000000003</v>
      </c>
      <c r="L16" s="8">
        <f>R8</f>
        <v>0.52149999999999996</v>
      </c>
      <c r="M16" s="8">
        <f>V8</f>
        <v>0.27439999999999998</v>
      </c>
      <c r="N16" s="8">
        <f>Z8</f>
        <v>0.76219999999999999</v>
      </c>
      <c r="O16" s="8">
        <f>AD8</f>
        <v>1.5568</v>
      </c>
      <c r="P16" s="5">
        <f>B31</f>
        <v>9.9740000000000002</v>
      </c>
      <c r="Q16" s="5"/>
      <c r="R16" s="5"/>
      <c r="S16" s="5"/>
      <c r="T16" s="5"/>
    </row>
    <row r="17" spans="1:16">
      <c r="A17">
        <f t="shared" si="0"/>
        <v>8</v>
      </c>
      <c r="B17">
        <v>80</v>
      </c>
      <c r="C17">
        <v>0.159</v>
      </c>
      <c r="H17" s="5">
        <v>5</v>
      </c>
      <c r="I17">
        <f>B21</f>
        <v>7.9249000000000001</v>
      </c>
      <c r="J17">
        <f>J9</f>
        <v>3.0508999999999999</v>
      </c>
      <c r="K17" s="8">
        <f>N9</f>
        <v>0.88239999999999996</v>
      </c>
      <c r="L17" s="8">
        <f>R9</f>
        <v>0.44479999999999997</v>
      </c>
      <c r="M17" s="8">
        <f>V9</f>
        <v>0.2165</v>
      </c>
      <c r="N17" s="8">
        <f>Z9</f>
        <v>0.69099999999999995</v>
      </c>
      <c r="O17" s="8">
        <f>AD9</f>
        <v>0.97909999999999997</v>
      </c>
      <c r="P17" s="5">
        <f>B32</f>
        <v>4.9492000000000003</v>
      </c>
    </row>
    <row r="18" spans="1:16">
      <c r="A18" t="s">
        <v>16</v>
      </c>
      <c r="B18" t="s">
        <v>17</v>
      </c>
      <c r="H18" s="5">
        <v>10</v>
      </c>
      <c r="I18">
        <f>B23</f>
        <v>3.3123999999999998</v>
      </c>
      <c r="J18">
        <f>J10</f>
        <v>1.7670999999999999</v>
      </c>
      <c r="K18" s="8">
        <f>N10</f>
        <v>0.81620000000000004</v>
      </c>
      <c r="L18" s="8">
        <f>R10</f>
        <v>0.45450000000000002</v>
      </c>
      <c r="M18" s="8">
        <f>V10</f>
        <v>0.2185</v>
      </c>
      <c r="N18" s="8">
        <f>Z10</f>
        <v>0.48520000000000002</v>
      </c>
      <c r="O18" s="8">
        <f>AD10</f>
        <v>0.74619999999999997</v>
      </c>
      <c r="P18" s="5">
        <f>B33</f>
        <v>2.0802999999999998</v>
      </c>
    </row>
    <row r="19" spans="1:16">
      <c r="A19">
        <v>1</v>
      </c>
      <c r="H19" s="5"/>
      <c r="I19" s="8"/>
      <c r="J19" s="8"/>
      <c r="K19" s="8"/>
      <c r="L19" s="8"/>
      <c r="M19" s="8"/>
    </row>
    <row r="20" spans="1:16" ht="33.75">
      <c r="A20" s="5">
        <v>2.5</v>
      </c>
      <c r="B20" s="5">
        <v>20.392800000000001</v>
      </c>
      <c r="C20" s="5">
        <v>0.18970000000000001</v>
      </c>
      <c r="I20" s="6"/>
      <c r="J20" s="5"/>
    </row>
    <row r="21" spans="1:16">
      <c r="A21" s="5">
        <v>5</v>
      </c>
      <c r="B21" s="5">
        <v>7.9249000000000001</v>
      </c>
      <c r="C21" s="5">
        <v>8.8099999999999998E-2</v>
      </c>
      <c r="I21" s="5"/>
      <c r="J21" s="5"/>
    </row>
    <row r="22" spans="1:16">
      <c r="A22">
        <v>5.7</v>
      </c>
      <c r="B22">
        <f>66.977*(A22^(-1.311))</f>
        <v>6.8387031907066946</v>
      </c>
      <c r="I22" s="5"/>
      <c r="J22" s="5"/>
    </row>
    <row r="23" spans="1:16">
      <c r="A23" s="5">
        <v>10</v>
      </c>
      <c r="B23" s="5">
        <v>3.3123999999999998</v>
      </c>
      <c r="C23" s="5">
        <v>7.4899999999999994E-2</v>
      </c>
      <c r="D23" s="1"/>
      <c r="I23" s="5"/>
      <c r="J23" s="5"/>
    </row>
    <row r="24" spans="1:16">
      <c r="I24" s="5"/>
      <c r="J24" s="5"/>
    </row>
    <row r="25" spans="1:16">
      <c r="I25" s="5"/>
      <c r="J25" s="5"/>
    </row>
    <row r="29" spans="1:16">
      <c r="A29" t="s">
        <v>20</v>
      </c>
    </row>
    <row r="31" spans="1:16">
      <c r="A31">
        <v>2.5</v>
      </c>
      <c r="B31">
        <v>9.9740000000000002</v>
      </c>
      <c r="C31">
        <v>0.1245</v>
      </c>
    </row>
    <row r="32" spans="1:16">
      <c r="A32">
        <v>5</v>
      </c>
      <c r="B32">
        <v>4.9492000000000003</v>
      </c>
      <c r="C32">
        <v>9.1899999999999996E-2</v>
      </c>
    </row>
    <row r="33" spans="1:27">
      <c r="A33">
        <v>10</v>
      </c>
      <c r="B33">
        <v>2.0802999999999998</v>
      </c>
      <c r="C33">
        <v>1.55E-2</v>
      </c>
    </row>
    <row r="41" spans="1:27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I6"/>
  <sheetViews>
    <sheetView workbookViewId="0">
      <selection activeCell="C15" sqref="C15"/>
    </sheetView>
  </sheetViews>
  <sheetFormatPr defaultRowHeight="15"/>
  <sheetData>
    <row r="2" spans="1:9">
      <c r="B2">
        <v>0</v>
      </c>
      <c r="C2">
        <v>0.01</v>
      </c>
      <c r="D2">
        <v>0.05</v>
      </c>
      <c r="E2">
        <v>0.1</v>
      </c>
      <c r="F2">
        <v>0.5</v>
      </c>
      <c r="I2">
        <v>1</v>
      </c>
    </row>
    <row r="3" spans="1:9">
      <c r="A3">
        <v>2.5</v>
      </c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I3" t="e">
        <f>#REF!</f>
        <v>#REF!</v>
      </c>
    </row>
    <row r="4" spans="1:9">
      <c r="A4">
        <v>5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I4" t="e">
        <f>#REF!</f>
        <v>#REF!</v>
      </c>
    </row>
    <row r="5" spans="1:9">
      <c r="A5">
        <v>10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I5" t="e">
        <f>#REF!</f>
        <v>#REF!</v>
      </c>
    </row>
    <row r="6" spans="1:9">
      <c r="A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alloy_diagram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2010-10-27T15:12:22Z</dcterms:created>
  <dcterms:modified xsi:type="dcterms:W3CDTF">2011-07-19T22:06:15Z</dcterms:modified>
</cp:coreProperties>
</file>