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680" windowHeight="4620" tabRatio="767" activeTab="2"/>
  </bookViews>
  <sheets>
    <sheet name="control_1.05" sheetId="65" r:id="rId1"/>
    <sheet name="control_1.1" sheetId="67" r:id="rId2"/>
    <sheet name="control_1.2" sheetId="69" r:id="rId3"/>
    <sheet name="Sheet3" sheetId="68" r:id="rId4"/>
  </sheets>
  <calcPr calcId="125725"/>
  <fileRecoveryPr repairLoad="1"/>
</workbook>
</file>

<file path=xl/calcChain.xml><?xml version="1.0" encoding="utf-8"?>
<calcChain xmlns="http://schemas.openxmlformats.org/spreadsheetml/2006/main">
  <c r="E24" i="69"/>
  <c r="D24"/>
  <c r="D23"/>
  <c r="D21"/>
  <c r="P11"/>
  <c r="L11"/>
  <c r="H11"/>
  <c r="A11"/>
  <c r="A12" s="1"/>
  <c r="A13" s="1"/>
  <c r="A14" s="1"/>
  <c r="A15" s="1"/>
  <c r="A16" s="1"/>
  <c r="A17" s="1"/>
  <c r="P10"/>
  <c r="L10"/>
  <c r="H10"/>
  <c r="P9"/>
  <c r="L9"/>
  <c r="H9"/>
  <c r="C9"/>
  <c r="P8"/>
  <c r="L8"/>
  <c r="H8"/>
  <c r="C8"/>
  <c r="B4"/>
  <c r="I3"/>
  <c r="L2" s="1"/>
  <c r="B3"/>
  <c r="B2"/>
  <c r="E24" i="67"/>
  <c r="D24"/>
  <c r="D23"/>
  <c r="D21"/>
  <c r="P11"/>
  <c r="L11"/>
  <c r="H11"/>
  <c r="A11"/>
  <c r="A12" s="1"/>
  <c r="A13" s="1"/>
  <c r="A14" s="1"/>
  <c r="A15" s="1"/>
  <c r="A16" s="1"/>
  <c r="A17" s="1"/>
  <c r="P10"/>
  <c r="L10"/>
  <c r="H10"/>
  <c r="P9"/>
  <c r="L9"/>
  <c r="H9"/>
  <c r="C9"/>
  <c r="P8"/>
  <c r="L8"/>
  <c r="H8"/>
  <c r="C8"/>
  <c r="B4"/>
  <c r="I3"/>
  <c r="B3"/>
  <c r="L2"/>
  <c r="B2"/>
  <c r="P11" i="65" l="1"/>
  <c r="P10"/>
  <c r="P9"/>
  <c r="P8"/>
  <c r="L11"/>
  <c r="L10"/>
  <c r="L9"/>
  <c r="L8"/>
  <c r="H11"/>
  <c r="H10"/>
  <c r="H9"/>
  <c r="H8"/>
  <c r="E24"/>
  <c r="C9"/>
  <c r="C8"/>
  <c r="D24" l="1"/>
  <c r="D23"/>
  <c r="D21"/>
  <c r="A11" l="1"/>
  <c r="A12" s="1"/>
  <c r="A13" s="1"/>
  <c r="A14" s="1"/>
  <c r="A15" s="1"/>
  <c r="A16" s="1"/>
  <c r="A17" s="1"/>
  <c r="B4"/>
  <c r="B3"/>
  <c r="I3" s="1"/>
  <c r="L2" s="1"/>
  <c r="B2"/>
</calcChain>
</file>

<file path=xl/sharedStrings.xml><?xml version="1.0" encoding="utf-8"?>
<sst xmlns="http://schemas.openxmlformats.org/spreadsheetml/2006/main" count="54" uniqueCount="18">
  <si>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</si>
  <si>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</si>
  <si>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</si>
  <si>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</si>
  <si>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</si>
  <si>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</si>
  <si>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</si>
  <si>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</si>
  <si>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</si>
  <si>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</si>
  <si>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</si>
  <si>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</si>
  <si>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</si>
  <si>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</si>
  <si>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</si>
  <si>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k_direct</t>
  </si>
  <si>
    <t>Perfect</t>
  </si>
  <si>
    <t>ratio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</si>
</sst>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sigma=1.05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Perfect</c:v>
          </c:tx>
          <c:spPr>
            <a:ln w="28575">
              <a:noFill/>
            </a:ln>
          </c:spPr>
          <c:xVal>
            <c:numRef>
              <c:f>'control_1.05'!$A$21:$A$24</c:f>
              <c:numCache>
                <c:formatCode>General</c:formatCode>
                <c:ptCount val="4"/>
                <c:pt idx="0">
                  <c:v>2.4681000000000002</c:v>
                </c:pt>
                <c:pt idx="1">
                  <c:v>7.7934999999999999</c:v>
                </c:pt>
                <c:pt idx="2">
                  <c:v>19.4985</c:v>
                </c:pt>
                <c:pt idx="3">
                  <c:v>67.063800000000001</c:v>
                </c:pt>
              </c:numCache>
            </c:numRef>
          </c:xVal>
          <c:yVal>
            <c:numRef>
              <c:f>'control_1.05'!$D$21:$D$24</c:f>
              <c:numCache>
                <c:formatCode>General</c:formatCode>
                <c:ptCount val="4"/>
                <c:pt idx="0">
                  <c:v>37.430399999999999</c:v>
                </c:pt>
                <c:pt idx="1">
                  <c:v>10</c:v>
                </c:pt>
                <c:pt idx="2">
                  <c:v>3.7183999999999999</c:v>
                </c:pt>
                <c:pt idx="3">
                  <c:v>0.74370000000000003</c:v>
                </c:pt>
              </c:numCache>
            </c:numRef>
          </c:yVal>
        </c:ser>
        <c:ser>
          <c:idx val="2"/>
          <c:order val="1"/>
          <c:tx>
            <c:v>0.1</c:v>
          </c:tx>
          <c:spPr>
            <a:ln w="28575">
              <a:noFill/>
            </a:ln>
          </c:spPr>
          <c:xVal>
            <c:numRef>
              <c:f>'control_1.05'!$E$8:$E$11</c:f>
              <c:numCache>
                <c:formatCode>General</c:formatCode>
                <c:ptCount val="4"/>
                <c:pt idx="0">
                  <c:v>2.6017999999999999</c:v>
                </c:pt>
                <c:pt idx="1">
                  <c:v>7.7449000000000003</c:v>
                </c:pt>
                <c:pt idx="2">
                  <c:v>19.604299999999999</c:v>
                </c:pt>
                <c:pt idx="3">
                  <c:v>70.188400000000001</c:v>
                </c:pt>
              </c:numCache>
            </c:numRef>
          </c:xVal>
          <c:yVal>
            <c:numRef>
              <c:f>'control_1.05'!$F$8:$F$11</c:f>
              <c:numCache>
                <c:formatCode>General</c:formatCode>
                <c:ptCount val="4"/>
                <c:pt idx="0">
                  <c:v>1.8264</c:v>
                </c:pt>
                <c:pt idx="1">
                  <c:v>1.405</c:v>
                </c:pt>
                <c:pt idx="2">
                  <c:v>1.0518000000000001</c:v>
                </c:pt>
                <c:pt idx="3">
                  <c:v>0.51529999999999998</c:v>
                </c:pt>
              </c:numCache>
            </c:numRef>
          </c:yVal>
        </c:ser>
        <c:ser>
          <c:idx val="3"/>
          <c:order val="2"/>
          <c:tx>
            <c:v>0.5</c:v>
          </c:tx>
          <c:spPr>
            <a:ln w="28575">
              <a:noFill/>
            </a:ln>
          </c:spPr>
          <c:xVal>
            <c:numRef>
              <c:f>'control_1.05'!$I$8:$I$11</c:f>
              <c:numCache>
                <c:formatCode>General</c:formatCode>
                <c:ptCount val="4"/>
                <c:pt idx="0">
                  <c:v>2.5413000000000001</c:v>
                </c:pt>
                <c:pt idx="1">
                  <c:v>7.6238999999999999</c:v>
                </c:pt>
                <c:pt idx="2">
                  <c:v>20.875</c:v>
                </c:pt>
                <c:pt idx="3">
                  <c:v>68.978300000000004</c:v>
                </c:pt>
              </c:numCache>
            </c:numRef>
          </c:xVal>
          <c:yVal>
            <c:numRef>
              <c:f>'control_1.05'!$J$8:$J$11</c:f>
              <c:numCache>
                <c:formatCode>General</c:formatCode>
                <c:ptCount val="4"/>
                <c:pt idx="0">
                  <c:v>1.5998000000000001</c:v>
                </c:pt>
                <c:pt idx="1">
                  <c:v>1.2011000000000001</c:v>
                </c:pt>
                <c:pt idx="2">
                  <c:v>1.1039000000000001</c:v>
                </c:pt>
                <c:pt idx="3">
                  <c:v>0.42649999999999999</c:v>
                </c:pt>
              </c:numCache>
            </c:numRef>
          </c:yVal>
        </c:ser>
        <c:ser>
          <c:idx val="1"/>
          <c:order val="3"/>
          <c:tx>
            <c:v>0.9</c:v>
          </c:tx>
          <c:spPr>
            <a:ln w="28575">
              <a:noFill/>
            </a:ln>
          </c:spPr>
          <c:xVal>
            <c:numRef>
              <c:f>'control_1.05'!$M$8:$M$11</c:f>
              <c:numCache>
                <c:formatCode>General</c:formatCode>
                <c:ptCount val="4"/>
                <c:pt idx="0">
                  <c:v>2.4807999999999999</c:v>
                </c:pt>
                <c:pt idx="1">
                  <c:v>7.5633999999999997</c:v>
                </c:pt>
                <c:pt idx="2">
                  <c:v>20.2699</c:v>
                </c:pt>
                <c:pt idx="3">
                  <c:v>75.634100000000004</c:v>
                </c:pt>
              </c:numCache>
            </c:numRef>
          </c:xVal>
          <c:yVal>
            <c:numRef>
              <c:f>'control_1.05'!$N$8:$N$11</c:f>
              <c:numCache>
                <c:formatCode>General</c:formatCode>
                <c:ptCount val="4"/>
                <c:pt idx="0">
                  <c:v>11.199400000000001</c:v>
                </c:pt>
                <c:pt idx="1">
                  <c:v>9.1237999999999992</c:v>
                </c:pt>
                <c:pt idx="2">
                  <c:v>3.1848999999999998</c:v>
                </c:pt>
                <c:pt idx="3">
                  <c:v>0.4677</c:v>
                </c:pt>
              </c:numCache>
            </c:numRef>
          </c:yVal>
        </c:ser>
        <c:axId val="72860032"/>
        <c:axId val="72861568"/>
      </c:scatterChart>
      <c:valAx>
        <c:axId val="72860032"/>
        <c:scaling>
          <c:logBase val="10"/>
          <c:orientation val="minMax"/>
          <c:max val="10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72861568"/>
        <c:crossesAt val="0.1"/>
        <c:crossBetween val="midCat"/>
      </c:valAx>
      <c:valAx>
        <c:axId val="72861568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 (W/m-K)</a:t>
                </a:r>
              </a:p>
            </c:rich>
          </c:tx>
          <c:layout/>
        </c:title>
        <c:numFmt formatCode="General" sourceLinked="1"/>
        <c:tickLblPos val="low"/>
        <c:crossAx val="7286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sigma=1.1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Perfect</c:v>
          </c:tx>
          <c:spPr>
            <a:ln w="28575">
              <a:noFill/>
            </a:ln>
          </c:spPr>
          <c:xVal>
            <c:numRef>
              <c:f>'control_1.1'!$A$21:$A$24</c:f>
              <c:numCache>
                <c:formatCode>General</c:formatCode>
                <c:ptCount val="4"/>
                <c:pt idx="0">
                  <c:v>2.4681000000000002</c:v>
                </c:pt>
                <c:pt idx="1">
                  <c:v>7.7934999999999999</c:v>
                </c:pt>
                <c:pt idx="2">
                  <c:v>19.4985</c:v>
                </c:pt>
                <c:pt idx="3">
                  <c:v>67.063800000000001</c:v>
                </c:pt>
              </c:numCache>
            </c:numRef>
          </c:xVal>
          <c:yVal>
            <c:numRef>
              <c:f>'control_1.1'!$D$21:$D$24</c:f>
              <c:numCache>
                <c:formatCode>General</c:formatCode>
                <c:ptCount val="4"/>
                <c:pt idx="0">
                  <c:v>37.430399999999999</c:v>
                </c:pt>
                <c:pt idx="1">
                  <c:v>10</c:v>
                </c:pt>
                <c:pt idx="2">
                  <c:v>3.7183999999999999</c:v>
                </c:pt>
                <c:pt idx="3">
                  <c:v>0.74370000000000003</c:v>
                </c:pt>
              </c:numCache>
            </c:numRef>
          </c:yVal>
        </c:ser>
        <c:ser>
          <c:idx val="2"/>
          <c:order val="1"/>
          <c:tx>
            <c:v>0.1</c:v>
          </c:tx>
          <c:spPr>
            <a:ln w="28575">
              <a:noFill/>
            </a:ln>
          </c:spPr>
          <c:xVal>
            <c:numRef>
              <c:f>'control_1.1'!$E$8:$E$11</c:f>
              <c:numCache>
                <c:formatCode>General</c:formatCode>
                <c:ptCount val="4"/>
                <c:pt idx="0">
                  <c:v>2.6017999999999999</c:v>
                </c:pt>
                <c:pt idx="1">
                  <c:v>7.6238999999999999</c:v>
                </c:pt>
                <c:pt idx="2">
                  <c:v>19.967400000000001</c:v>
                </c:pt>
                <c:pt idx="3">
                  <c:v>70.188400000000001</c:v>
                </c:pt>
              </c:numCache>
            </c:numRef>
          </c:xVal>
          <c:yVal>
            <c:numRef>
              <c:f>'control_1.1'!$F$8:$F$11</c:f>
              <c:numCache>
                <c:formatCode>General</c:formatCode>
                <c:ptCount val="4"/>
                <c:pt idx="0">
                  <c:v>0.51839999999999997</c:v>
                </c:pt>
                <c:pt idx="1">
                  <c:v>0.73040000000000005</c:v>
                </c:pt>
                <c:pt idx="2">
                  <c:v>0.65639999999999998</c:v>
                </c:pt>
                <c:pt idx="3">
                  <c:v>0.37909999999999999</c:v>
                </c:pt>
              </c:numCache>
            </c:numRef>
          </c:yVal>
        </c:ser>
        <c:ser>
          <c:idx val="3"/>
          <c:order val="2"/>
          <c:tx>
            <c:v>0.5</c:v>
          </c:tx>
          <c:spPr>
            <a:ln w="28575">
              <a:noFill/>
            </a:ln>
          </c:spPr>
          <c:xVal>
            <c:numRef>
              <c:f>'control_1.1'!$I$8:$I$11</c:f>
              <c:numCache>
                <c:formatCode>General</c:formatCode>
                <c:ptCount val="4"/>
                <c:pt idx="0">
                  <c:v>2.2993000000000001</c:v>
                </c:pt>
                <c:pt idx="1">
                  <c:v>7.6844000000000001</c:v>
                </c:pt>
                <c:pt idx="2">
                  <c:v>20.330400000000001</c:v>
                </c:pt>
                <c:pt idx="3">
                  <c:v>71.398600000000002</c:v>
                </c:pt>
              </c:numCache>
            </c:numRef>
          </c:xVal>
          <c:yVal>
            <c:numRef>
              <c:f>'control_1.1'!$J$8:$J$11</c:f>
              <c:numCache>
                <c:formatCode>General</c:formatCode>
                <c:ptCount val="4"/>
                <c:pt idx="0">
                  <c:v>0.36530000000000001</c:v>
                </c:pt>
                <c:pt idx="1">
                  <c:v>0.6845</c:v>
                </c:pt>
                <c:pt idx="2">
                  <c:v>0.54710000000000003</c:v>
                </c:pt>
                <c:pt idx="3">
                  <c:v>0.46229999999999999</c:v>
                </c:pt>
              </c:numCache>
            </c:numRef>
          </c:yVal>
        </c:ser>
        <c:ser>
          <c:idx val="1"/>
          <c:order val="3"/>
          <c:tx>
            <c:v>0.9</c:v>
          </c:tx>
          <c:spPr>
            <a:ln w="28575">
              <a:noFill/>
            </a:ln>
          </c:spPr>
          <c:xVal>
            <c:numRef>
              <c:f>'control_1.1'!$M$8:$M$11</c:f>
              <c:numCache>
                <c:formatCode>General</c:formatCode>
                <c:ptCount val="4"/>
                <c:pt idx="0">
                  <c:v>2.2993000000000001</c:v>
                </c:pt>
                <c:pt idx="1">
                  <c:v>7.5633999999999997</c:v>
                </c:pt>
                <c:pt idx="2">
                  <c:v>19.967400000000001</c:v>
                </c:pt>
                <c:pt idx="3">
                  <c:v>68.978300000000004</c:v>
                </c:pt>
              </c:numCache>
            </c:numRef>
          </c:xVal>
          <c:yVal>
            <c:numRef>
              <c:f>'control_1.1'!$N$8:$N$11</c:f>
              <c:numCache>
                <c:formatCode>General</c:formatCode>
                <c:ptCount val="4"/>
                <c:pt idx="0">
                  <c:v>8.7482000000000006</c:v>
                </c:pt>
                <c:pt idx="1">
                  <c:v>5.5160999999999998</c:v>
                </c:pt>
                <c:pt idx="2">
                  <c:v>1.7661</c:v>
                </c:pt>
                <c:pt idx="3">
                  <c:v>0.44929999999999998</c:v>
                </c:pt>
              </c:numCache>
            </c:numRef>
          </c:yVal>
        </c:ser>
        <c:axId val="85565440"/>
        <c:axId val="136857856"/>
      </c:scatterChart>
      <c:valAx>
        <c:axId val="85565440"/>
        <c:scaling>
          <c:logBase val="10"/>
          <c:orientation val="minMax"/>
          <c:max val="10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36857856"/>
        <c:crossesAt val="0.1"/>
        <c:crossBetween val="midCat"/>
      </c:valAx>
      <c:valAx>
        <c:axId val="136857856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 (W/m-K)</a:t>
                </a:r>
              </a:p>
            </c:rich>
          </c:tx>
          <c:layout/>
        </c:title>
        <c:numFmt formatCode="General" sourceLinked="1"/>
        <c:tickLblPos val="low"/>
        <c:crossAx val="8556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sigma=1.2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Perfect</c:v>
          </c:tx>
          <c:spPr>
            <a:ln w="28575">
              <a:noFill/>
            </a:ln>
          </c:spPr>
          <c:xVal>
            <c:numRef>
              <c:f>'control_1.2'!$A$21:$A$24</c:f>
              <c:numCache>
                <c:formatCode>General</c:formatCode>
                <c:ptCount val="4"/>
                <c:pt idx="0">
                  <c:v>2.4681000000000002</c:v>
                </c:pt>
                <c:pt idx="1">
                  <c:v>7.7934999999999999</c:v>
                </c:pt>
                <c:pt idx="2">
                  <c:v>19.4985</c:v>
                </c:pt>
                <c:pt idx="3">
                  <c:v>67.063800000000001</c:v>
                </c:pt>
              </c:numCache>
            </c:numRef>
          </c:xVal>
          <c:yVal>
            <c:numRef>
              <c:f>'control_1.2'!$D$21:$D$24</c:f>
              <c:numCache>
                <c:formatCode>General</c:formatCode>
                <c:ptCount val="4"/>
                <c:pt idx="0">
                  <c:v>37.430399999999999</c:v>
                </c:pt>
                <c:pt idx="1">
                  <c:v>10</c:v>
                </c:pt>
                <c:pt idx="2">
                  <c:v>3.7183999999999999</c:v>
                </c:pt>
                <c:pt idx="3">
                  <c:v>0.74370000000000003</c:v>
                </c:pt>
              </c:numCache>
            </c:numRef>
          </c:yVal>
        </c:ser>
        <c:ser>
          <c:idx val="2"/>
          <c:order val="1"/>
          <c:tx>
            <c:v>0.1</c:v>
          </c:tx>
          <c:spPr>
            <a:ln w="28575">
              <a:noFill/>
            </a:ln>
          </c:spPr>
          <c:xVal>
            <c:numRef>
              <c:f>'control_1.2'!$E$8:$E$11</c:f>
              <c:numCache>
                <c:formatCode>General</c:formatCode>
                <c:ptCount val="4"/>
                <c:pt idx="0">
                  <c:v>2.3597999999999999</c:v>
                </c:pt>
                <c:pt idx="1">
                  <c:v>7.8658999999999999</c:v>
                </c:pt>
                <c:pt idx="2">
                  <c:v>21.177499999999998</c:v>
                </c:pt>
                <c:pt idx="3">
                  <c:v>69.583299999999994</c:v>
                </c:pt>
              </c:numCache>
            </c:numRef>
          </c:xVal>
          <c:yVal>
            <c:numRef>
              <c:f>'control_1.2'!$F$8:$F$11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0.39929999999999999</c:v>
                </c:pt>
                <c:pt idx="2">
                  <c:v>0.54269999999999996</c:v>
                </c:pt>
                <c:pt idx="3">
                  <c:v>0.39340000000000003</c:v>
                </c:pt>
              </c:numCache>
            </c:numRef>
          </c:yVal>
        </c:ser>
        <c:ser>
          <c:idx val="3"/>
          <c:order val="2"/>
          <c:tx>
            <c:v>0.5</c:v>
          </c:tx>
          <c:spPr>
            <a:ln w="28575">
              <a:noFill/>
            </a:ln>
          </c:spPr>
          <c:xVal>
            <c:numRef>
              <c:f>'control_1.2'!$I$8:$I$11</c:f>
              <c:numCache>
                <c:formatCode>General</c:formatCode>
                <c:ptCount val="4"/>
                <c:pt idx="0">
                  <c:v>2.4807999999999999</c:v>
                </c:pt>
                <c:pt idx="1">
                  <c:v>7.5029000000000003</c:v>
                </c:pt>
                <c:pt idx="2">
                  <c:v>20.875</c:v>
                </c:pt>
                <c:pt idx="3">
                  <c:v>71.398600000000002</c:v>
                </c:pt>
              </c:numCache>
            </c:numRef>
          </c:xVal>
          <c:yVal>
            <c:numRef>
              <c:f>'control_1.2'!$J$8:$J$11</c:f>
              <c:numCache>
                <c:formatCode>General</c:formatCode>
                <c:ptCount val="4"/>
                <c:pt idx="0">
                  <c:v>0.26019999999999999</c:v>
                </c:pt>
                <c:pt idx="1">
                  <c:v>0.3921</c:v>
                </c:pt>
                <c:pt idx="2">
                  <c:v>0.38550000000000001</c:v>
                </c:pt>
                <c:pt idx="3">
                  <c:v>0.35339999999999999</c:v>
                </c:pt>
              </c:numCache>
            </c:numRef>
          </c:yVal>
        </c:ser>
        <c:ser>
          <c:idx val="1"/>
          <c:order val="3"/>
          <c:tx>
            <c:v>0.9</c:v>
          </c:tx>
          <c:spPr>
            <a:ln w="28575">
              <a:noFill/>
            </a:ln>
          </c:spPr>
          <c:xVal>
            <c:numRef>
              <c:f>'control_1.2'!$M$8:$M$11</c:f>
              <c:numCache>
                <c:formatCode>General</c:formatCode>
                <c:ptCount val="4"/>
                <c:pt idx="0">
                  <c:v>2.3961000000000001</c:v>
                </c:pt>
                <c:pt idx="1">
                  <c:v>8.1684999999999999</c:v>
                </c:pt>
                <c:pt idx="2">
                  <c:v>20.875</c:v>
                </c:pt>
                <c:pt idx="3">
                  <c:v>71.398600000000002</c:v>
                </c:pt>
              </c:numCache>
            </c:numRef>
          </c:xVal>
          <c:yVal>
            <c:numRef>
              <c:f>'control_1.2'!$N$8:$N$11</c:f>
              <c:numCache>
                <c:formatCode>General</c:formatCode>
                <c:ptCount val="4"/>
                <c:pt idx="0">
                  <c:v>3.2006000000000001</c:v>
                </c:pt>
                <c:pt idx="1">
                  <c:v>2.6166999999999998</c:v>
                </c:pt>
                <c:pt idx="2">
                  <c:v>1.8848</c:v>
                </c:pt>
                <c:pt idx="3">
                  <c:v>0.39979999999999999</c:v>
                </c:pt>
              </c:numCache>
            </c:numRef>
          </c:yVal>
        </c:ser>
        <c:axId val="152344832"/>
        <c:axId val="152354816"/>
      </c:scatterChart>
      <c:valAx>
        <c:axId val="152344832"/>
        <c:scaling>
          <c:logBase val="10"/>
          <c:orientation val="minMax"/>
          <c:max val="10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52354816"/>
        <c:crossesAt val="0.1"/>
        <c:crossBetween val="midCat"/>
      </c:valAx>
      <c:valAx>
        <c:axId val="152354816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 (W/m-K)</a:t>
                </a:r>
              </a:p>
            </c:rich>
          </c:tx>
          <c:layout>
            <c:manualLayout>
              <c:xMode val="edge"/>
              <c:yMode val="edge"/>
              <c:x val="3.6111103212794572E-2"/>
              <c:y val="0.33574640286133922"/>
            </c:manualLayout>
          </c:layout>
        </c:title>
        <c:numFmt formatCode="General" sourceLinked="1"/>
        <c:tickLblPos val="low"/>
        <c:crossAx val="15234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394607</xdr:colOff>
      <xdr:row>12</xdr:row>
      <xdr:rowOff>176894</xdr:rowOff>
    </xdr:from>
    <xdr:to>
      <xdr:col>12</xdr:col>
      <xdr:colOff>367394</xdr:colOff>
      <xdr:row>27</xdr:row>
      <xdr:rowOff>68037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394607</xdr:colOff>
      <xdr:row>12</xdr:row>
      <xdr:rowOff>176894</xdr:rowOff>
    </xdr:from>
    <xdr:to>
      <xdr:col>12</xdr:col>
      <xdr:colOff>367394</xdr:colOff>
      <xdr:row>27</xdr:row>
      <xdr:rowOff>68037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394607</xdr:colOff>
      <xdr:row>12</xdr:row>
      <xdr:rowOff>176894</xdr:rowOff>
    </xdr:from>
    <xdr:to>
      <xdr:col>12</xdr:col>
      <xdr:colOff>367394</xdr:colOff>
      <xdr:row>27</xdr:row>
      <xdr:rowOff>68037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zoomScale="70" zoomScaleNormal="70" workbookViewId="0">
      <selection activeCell="M8" sqref="M8:M11"/>
    </sheetView>
  </sheetViews>
  <sheetFormatPr defaultRowHeight="15"/>
  <cols>
    <col min="5" max="5" width="9.28515625" bestFit="1" customWidth="1"/>
    <col min="6" max="6" width="9.28515625" customWidth="1"/>
    <col min="7" max="9" width="10.7109375" customWidth="1"/>
    <col min="10" max="10" width="12.5703125" bestFit="1" customWidth="1"/>
    <col min="12" max="12" width="14.7109375" bestFit="1" customWidth="1"/>
  </cols>
  <sheetData>
    <row r="1" spans="1:21">
      <c r="A1" t="s">
        <v>0</v>
      </c>
      <c r="B1" s="1">
        <v>6.6299999999999996E-26</v>
      </c>
      <c r="C1" t="s">
        <v>1</v>
      </c>
      <c r="E1" t="s">
        <v>2</v>
      </c>
      <c r="I1">
        <v>256</v>
      </c>
    </row>
    <row r="2" spans="1:21">
      <c r="A2" t="s">
        <v>3</v>
      </c>
      <c r="B2">
        <f>1.67E-21</f>
        <v>1.67E-21</v>
      </c>
      <c r="C2" t="s">
        <v>4</v>
      </c>
      <c r="E2" t="s">
        <v>5</v>
      </c>
      <c r="I2">
        <v>4.2850000000000001</v>
      </c>
      <c r="J2" t="s">
        <v>6</v>
      </c>
      <c r="K2" t="s">
        <v>7</v>
      </c>
      <c r="L2" s="2">
        <f>(I2*0.000000000000001)/I3</f>
        <v>2.0001998049401417E-3</v>
      </c>
    </row>
    <row r="3" spans="1:21">
      <c r="A3" t="s">
        <v>8</v>
      </c>
      <c r="B3">
        <f>0.00000000034</f>
        <v>3.4000000000000001E-10</v>
      </c>
      <c r="C3" t="s">
        <v>9</v>
      </c>
      <c r="E3" t="s">
        <v>10</v>
      </c>
      <c r="I3">
        <f>SQRT((B1*(B3^2))/B2)</f>
        <v>2.1422859803389664E-12</v>
      </c>
      <c r="J3" t="s">
        <v>11</v>
      </c>
    </row>
    <row r="4" spans="1:21">
      <c r="A4" t="s">
        <v>12</v>
      </c>
      <c r="B4">
        <f>1.3806E-23</f>
        <v>1.3805999999999999E-23</v>
      </c>
      <c r="C4" t="s">
        <v>13</v>
      </c>
    </row>
    <row r="6" spans="1:21" ht="23.25">
      <c r="E6" s="4">
        <v>0.1</v>
      </c>
      <c r="I6" s="4">
        <v>0.5</v>
      </c>
      <c r="M6" s="4">
        <v>0.9</v>
      </c>
      <c r="Q6" s="4"/>
      <c r="U6" s="4"/>
    </row>
    <row r="7" spans="1:21">
      <c r="A7" t="s">
        <v>14</v>
      </c>
      <c r="C7" t="s">
        <v>15</v>
      </c>
    </row>
    <row r="8" spans="1:21">
      <c r="B8">
        <v>2.5</v>
      </c>
      <c r="C8">
        <f>100.69*B8^(-1.464)</f>
        <v>26.327048176354449</v>
      </c>
      <c r="E8">
        <v>2.6017999999999999</v>
      </c>
      <c r="F8">
        <v>1.8264</v>
      </c>
      <c r="G8">
        <v>0.11749999999999999</v>
      </c>
      <c r="H8">
        <f>F8*$E$24</f>
        <v>0.48870996369503839</v>
      </c>
      <c r="I8">
        <v>2.5413000000000001</v>
      </c>
      <c r="J8">
        <v>1.5998000000000001</v>
      </c>
      <c r="K8">
        <v>0.2412</v>
      </c>
      <c r="L8">
        <f>J8*$E$24</f>
        <v>0.42807610595670303</v>
      </c>
      <c r="M8">
        <v>2.4807999999999999</v>
      </c>
      <c r="N8">
        <v>11.199400000000001</v>
      </c>
      <c r="O8">
        <v>1.3158000000000001</v>
      </c>
      <c r="P8">
        <f>N8*$E$24</f>
        <v>2.9967468065080012</v>
      </c>
    </row>
    <row r="9" spans="1:21">
      <c r="B9">
        <v>7.5</v>
      </c>
      <c r="C9">
        <f>100.69*B9^(-1.464)</f>
        <v>5.2710441183522638</v>
      </c>
      <c r="E9">
        <v>7.7449000000000003</v>
      </c>
      <c r="F9">
        <v>1.405</v>
      </c>
      <c r="G9">
        <v>0.1837</v>
      </c>
      <c r="H9">
        <f t="shared" ref="H9:H11" si="0">F9*$E$24</f>
        <v>0.37595132445878721</v>
      </c>
      <c r="I9">
        <v>7.6238999999999999</v>
      </c>
      <c r="J9">
        <v>1.2011000000000001</v>
      </c>
      <c r="K9">
        <v>0.15260000000000001</v>
      </c>
      <c r="L9">
        <f t="shared" ref="L9:L11" si="1">J9*$E$24</f>
        <v>0.32139155573483935</v>
      </c>
      <c r="M9">
        <v>7.5633999999999997</v>
      </c>
      <c r="N9">
        <v>9.1237999999999992</v>
      </c>
      <c r="O9">
        <v>0.67989999999999995</v>
      </c>
      <c r="P9">
        <f t="shared" ref="P9:P11" si="2">N9*$E$24</f>
        <v>2.4413556541616241</v>
      </c>
    </row>
    <row r="10" spans="1:21">
      <c r="A10">
        <v>1</v>
      </c>
      <c r="B10">
        <v>10</v>
      </c>
      <c r="C10">
        <v>3.403</v>
      </c>
      <c r="E10">
        <v>19.604299999999999</v>
      </c>
      <c r="F10">
        <v>1.0518000000000001</v>
      </c>
      <c r="G10">
        <v>9.2600000000000002E-2</v>
      </c>
      <c r="H10">
        <f t="shared" si="0"/>
        <v>0.28144171036708354</v>
      </c>
      <c r="I10">
        <v>20.875</v>
      </c>
      <c r="J10">
        <v>1.1039000000000001</v>
      </c>
      <c r="K10">
        <v>0.1033</v>
      </c>
      <c r="L10">
        <f t="shared" si="1"/>
        <v>0.29538268118865141</v>
      </c>
      <c r="M10">
        <v>20.2699</v>
      </c>
      <c r="N10">
        <v>3.1848999999999998</v>
      </c>
      <c r="O10">
        <v>0.20130000000000001</v>
      </c>
      <c r="P10">
        <f t="shared" si="2"/>
        <v>0.8522187710098158</v>
      </c>
    </row>
    <row r="11" spans="1:21">
      <c r="A11">
        <f>A10+1</f>
        <v>2</v>
      </c>
      <c r="B11">
        <v>20</v>
      </c>
      <c r="C11">
        <v>1.228</v>
      </c>
      <c r="E11">
        <v>70.188400000000001</v>
      </c>
      <c r="F11">
        <v>0.51529999999999998</v>
      </c>
      <c r="G11">
        <v>4.6199999999999998E-2</v>
      </c>
      <c r="H11">
        <f t="shared" si="0"/>
        <v>0.13788449643673525</v>
      </c>
      <c r="I11">
        <v>68.978300000000004</v>
      </c>
      <c r="J11">
        <v>0.42649999999999999</v>
      </c>
      <c r="K11">
        <v>6.4299999999999996E-2</v>
      </c>
      <c r="L11">
        <f t="shared" si="1"/>
        <v>0.11412330240688451</v>
      </c>
      <c r="M11">
        <v>75.634100000000004</v>
      </c>
      <c r="N11">
        <v>0.4677</v>
      </c>
      <c r="O11">
        <v>6.9400000000000003E-2</v>
      </c>
      <c r="P11">
        <f t="shared" si="2"/>
        <v>0.12514764017749094</v>
      </c>
    </row>
    <row r="12" spans="1:21">
      <c r="A12">
        <f t="shared" ref="A12:A17" si="3">A11+1</f>
        <v>3</v>
      </c>
      <c r="B12">
        <v>30</v>
      </c>
      <c r="C12">
        <v>0.72499999999999998</v>
      </c>
      <c r="D12" s="1"/>
    </row>
    <row r="13" spans="1:21">
      <c r="A13">
        <f t="shared" si="3"/>
        <v>4</v>
      </c>
      <c r="B13">
        <v>40</v>
      </c>
      <c r="C13">
        <v>0.46800000000000003</v>
      </c>
    </row>
    <row r="14" spans="1:21">
      <c r="A14">
        <f t="shared" si="3"/>
        <v>5</v>
      </c>
      <c r="B14">
        <v>50</v>
      </c>
      <c r="C14">
        <v>0.32800000000000001</v>
      </c>
    </row>
    <row r="15" spans="1:21">
      <c r="A15">
        <f t="shared" si="3"/>
        <v>6</v>
      </c>
      <c r="B15">
        <v>60</v>
      </c>
      <c r="C15">
        <v>0.254</v>
      </c>
      <c r="D15" s="1"/>
    </row>
    <row r="16" spans="1:21">
      <c r="A16">
        <f t="shared" si="3"/>
        <v>7</v>
      </c>
      <c r="B16">
        <v>70</v>
      </c>
      <c r="C16">
        <v>0.19900000000000001</v>
      </c>
      <c r="I16" s="1"/>
      <c r="K16" s="1"/>
      <c r="M16" s="1"/>
      <c r="O16" s="1"/>
    </row>
    <row r="17" spans="1:15">
      <c r="A17">
        <f t="shared" si="3"/>
        <v>8</v>
      </c>
      <c r="B17">
        <v>80</v>
      </c>
      <c r="C17">
        <v>0.159</v>
      </c>
      <c r="I17" s="1"/>
      <c r="K17" s="1"/>
      <c r="M17" s="1"/>
      <c r="O17" s="1"/>
    </row>
    <row r="19" spans="1:15">
      <c r="A19" t="s">
        <v>16</v>
      </c>
    </row>
    <row r="20" spans="1:15">
      <c r="E20" t="s">
        <v>17</v>
      </c>
    </row>
    <row r="21" spans="1:15">
      <c r="A21">
        <v>2.4681000000000002</v>
      </c>
      <c r="B21">
        <v>37.430399999999999</v>
      </c>
      <c r="C21">
        <v>0.80059999999999998</v>
      </c>
      <c r="D21">
        <f>B21</f>
        <v>37.430399999999999</v>
      </c>
    </row>
    <row r="22" spans="1:15">
      <c r="A22">
        <v>7.7934999999999999</v>
      </c>
      <c r="B22">
        <v>15.3767</v>
      </c>
      <c r="C22">
        <v>0.53320000000000001</v>
      </c>
      <c r="D22">
        <v>10</v>
      </c>
    </row>
    <row r="23" spans="1:15">
      <c r="A23">
        <v>19.4985</v>
      </c>
      <c r="B23">
        <v>3.7183999999999999</v>
      </c>
      <c r="C23">
        <v>0.17169999999999999</v>
      </c>
      <c r="D23">
        <f>B23</f>
        <v>3.7183999999999999</v>
      </c>
    </row>
    <row r="24" spans="1:15">
      <c r="A24">
        <v>67.063800000000001</v>
      </c>
      <c r="B24">
        <v>0.74370000000000003</v>
      </c>
      <c r="C24">
        <v>4.6100000000000002E-2</v>
      </c>
      <c r="D24">
        <f>B24</f>
        <v>0.74370000000000003</v>
      </c>
      <c r="E24">
        <f>C16/B24</f>
        <v>0.26758101384967059</v>
      </c>
    </row>
    <row r="41" spans="4:27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41"/>
  <sheetViews>
    <sheetView zoomScale="70" zoomScaleNormal="70" workbookViewId="0">
      <selection activeCell="M8" sqref="M8:M11"/>
    </sheetView>
  </sheetViews>
  <sheetFormatPr defaultRowHeight="15"/>
  <cols>
    <col min="5" max="5" width="9.28515625" bestFit="1" customWidth="1"/>
    <col min="6" max="6" width="9.28515625" customWidth="1"/>
    <col min="7" max="9" width="10.7109375" customWidth="1"/>
    <col min="10" max="10" width="12.5703125" bestFit="1" customWidth="1"/>
    <col min="12" max="12" width="14.7109375" bestFit="1" customWidth="1"/>
  </cols>
  <sheetData>
    <row r="1" spans="1:21">
      <c r="A1" t="s">
        <v>0</v>
      </c>
      <c r="B1" s="1">
        <v>6.6299999999999996E-26</v>
      </c>
      <c r="C1" t="s">
        <v>1</v>
      </c>
      <c r="E1" t="s">
        <v>2</v>
      </c>
      <c r="I1">
        <v>256</v>
      </c>
    </row>
    <row r="2" spans="1:21">
      <c r="A2" t="s">
        <v>3</v>
      </c>
      <c r="B2">
        <f>1.67E-21</f>
        <v>1.67E-21</v>
      </c>
      <c r="C2" t="s">
        <v>4</v>
      </c>
      <c r="E2" t="s">
        <v>5</v>
      </c>
      <c r="I2">
        <v>4.2850000000000001</v>
      </c>
      <c r="J2" t="s">
        <v>6</v>
      </c>
      <c r="K2" t="s">
        <v>7</v>
      </c>
      <c r="L2" s="2">
        <f>(I2*0.000000000000001)/I3</f>
        <v>2.0001998049401417E-3</v>
      </c>
    </row>
    <row r="3" spans="1:21">
      <c r="A3" t="s">
        <v>8</v>
      </c>
      <c r="B3">
        <f>0.00000000034</f>
        <v>3.4000000000000001E-10</v>
      </c>
      <c r="C3" t="s">
        <v>9</v>
      </c>
      <c r="E3" t="s">
        <v>10</v>
      </c>
      <c r="I3">
        <f>SQRT((B1*(B3^2))/B2)</f>
        <v>2.1422859803389664E-12</v>
      </c>
      <c r="J3" t="s">
        <v>11</v>
      </c>
    </row>
    <row r="4" spans="1:21">
      <c r="A4" t="s">
        <v>12</v>
      </c>
      <c r="B4">
        <f>1.3806E-23</f>
        <v>1.3805999999999999E-23</v>
      </c>
      <c r="C4" t="s">
        <v>13</v>
      </c>
    </row>
    <row r="6" spans="1:21" ht="23.25">
      <c r="E6" s="4">
        <v>0.1</v>
      </c>
      <c r="I6" s="4">
        <v>0.5</v>
      </c>
      <c r="M6" s="4">
        <v>0.9</v>
      </c>
      <c r="Q6" s="4"/>
      <c r="U6" s="4"/>
    </row>
    <row r="7" spans="1:21">
      <c r="A7" t="s">
        <v>14</v>
      </c>
      <c r="C7" t="s">
        <v>15</v>
      </c>
    </row>
    <row r="8" spans="1:21">
      <c r="B8">
        <v>2.5</v>
      </c>
      <c r="C8">
        <f>100.69*B8^(-1.464)</f>
        <v>26.327048176354449</v>
      </c>
      <c r="E8">
        <v>2.6017999999999999</v>
      </c>
      <c r="F8">
        <v>0.51839999999999997</v>
      </c>
      <c r="G8">
        <v>8.8400000000000006E-2</v>
      </c>
      <c r="H8">
        <f>F8*$E$24</f>
        <v>0.13871399757966923</v>
      </c>
      <c r="I8">
        <v>2.2993000000000001</v>
      </c>
      <c r="J8">
        <v>0.36530000000000001</v>
      </c>
      <c r="K8">
        <v>0.1023</v>
      </c>
      <c r="L8">
        <f>J8*$E$24</f>
        <v>9.7747344359284671E-2</v>
      </c>
      <c r="M8">
        <v>2.2993000000000001</v>
      </c>
      <c r="N8">
        <v>8.7482000000000006</v>
      </c>
      <c r="O8">
        <v>0.74680000000000002</v>
      </c>
      <c r="P8">
        <f>N8*$E$24</f>
        <v>2.3408522253596886</v>
      </c>
    </row>
    <row r="9" spans="1:21">
      <c r="B9">
        <v>7.5</v>
      </c>
      <c r="C9">
        <f>100.69*B9^(-1.464)</f>
        <v>5.2710441183522638</v>
      </c>
      <c r="E9">
        <v>7.6238999999999999</v>
      </c>
      <c r="F9">
        <v>0.73040000000000005</v>
      </c>
      <c r="G9">
        <v>7.1400000000000005E-2</v>
      </c>
      <c r="H9">
        <f t="shared" ref="H9:H11" si="0">F9*$E$24</f>
        <v>0.1954411725157994</v>
      </c>
      <c r="I9">
        <v>7.6844000000000001</v>
      </c>
      <c r="J9">
        <v>0.6845</v>
      </c>
      <c r="K9">
        <v>5.7700000000000001E-2</v>
      </c>
      <c r="L9">
        <f t="shared" ref="L9:L11" si="1">J9*$E$24</f>
        <v>0.18315920398009952</v>
      </c>
      <c r="M9">
        <v>7.5633999999999997</v>
      </c>
      <c r="N9">
        <v>5.5160999999999998</v>
      </c>
      <c r="O9">
        <v>0.45600000000000002</v>
      </c>
      <c r="P9">
        <f t="shared" ref="P9:P11" si="2">N9*$E$24</f>
        <v>1.4760036304961679</v>
      </c>
    </row>
    <row r="10" spans="1:21">
      <c r="A10">
        <v>1</v>
      </c>
      <c r="B10">
        <v>10</v>
      </c>
      <c r="C10">
        <v>3.403</v>
      </c>
      <c r="E10">
        <v>19.967400000000001</v>
      </c>
      <c r="F10">
        <v>0.65639999999999998</v>
      </c>
      <c r="G10">
        <v>5.6399999999999999E-2</v>
      </c>
      <c r="H10">
        <f t="shared" si="0"/>
        <v>0.17564017749092378</v>
      </c>
      <c r="I10">
        <v>20.330400000000001</v>
      </c>
      <c r="J10">
        <v>0.54710000000000003</v>
      </c>
      <c r="K10">
        <v>3.5299999999999998E-2</v>
      </c>
      <c r="L10">
        <f t="shared" si="1"/>
        <v>0.14639357267715478</v>
      </c>
      <c r="M10">
        <v>19.967400000000001</v>
      </c>
      <c r="N10">
        <v>1.7661</v>
      </c>
      <c r="O10">
        <v>0.20860000000000001</v>
      </c>
      <c r="P10">
        <f t="shared" si="2"/>
        <v>0.47257482855990324</v>
      </c>
    </row>
    <row r="11" spans="1:21">
      <c r="A11">
        <f>A10+1</f>
        <v>2</v>
      </c>
      <c r="B11">
        <v>20</v>
      </c>
      <c r="C11">
        <v>1.228</v>
      </c>
      <c r="E11">
        <v>70.188400000000001</v>
      </c>
      <c r="F11">
        <v>0.37909999999999999</v>
      </c>
      <c r="G11">
        <v>3.7499999999999999E-2</v>
      </c>
      <c r="H11">
        <f t="shared" si="0"/>
        <v>0.10143996235041011</v>
      </c>
      <c r="I11">
        <v>71.398600000000002</v>
      </c>
      <c r="J11">
        <v>0.46229999999999999</v>
      </c>
      <c r="K11">
        <v>1.1900000000000001E-2</v>
      </c>
      <c r="L11">
        <f t="shared" si="1"/>
        <v>0.12370270270270271</v>
      </c>
      <c r="M11">
        <v>68.978300000000004</v>
      </c>
      <c r="N11">
        <v>0.44929999999999998</v>
      </c>
      <c r="O11">
        <v>3.2199999999999999E-2</v>
      </c>
      <c r="P11">
        <f t="shared" si="2"/>
        <v>0.12022414952265699</v>
      </c>
    </row>
    <row r="12" spans="1:21">
      <c r="A12">
        <f t="shared" ref="A12:A17" si="3">A11+1</f>
        <v>3</v>
      </c>
      <c r="B12">
        <v>30</v>
      </c>
      <c r="C12">
        <v>0.72499999999999998</v>
      </c>
      <c r="D12" s="1"/>
    </row>
    <row r="13" spans="1:21">
      <c r="A13">
        <f t="shared" si="3"/>
        <v>4</v>
      </c>
      <c r="B13">
        <v>40</v>
      </c>
      <c r="C13">
        <v>0.46800000000000003</v>
      </c>
    </row>
    <row r="14" spans="1:21">
      <c r="A14">
        <f t="shared" si="3"/>
        <v>5</v>
      </c>
      <c r="B14">
        <v>50</v>
      </c>
      <c r="C14">
        <v>0.32800000000000001</v>
      </c>
    </row>
    <row r="15" spans="1:21">
      <c r="A15">
        <f t="shared" si="3"/>
        <v>6</v>
      </c>
      <c r="B15">
        <v>60</v>
      </c>
      <c r="C15">
        <v>0.254</v>
      </c>
      <c r="D15" s="1"/>
    </row>
    <row r="16" spans="1:21">
      <c r="A16">
        <f t="shared" si="3"/>
        <v>7</v>
      </c>
      <c r="B16">
        <v>70</v>
      </c>
      <c r="C16">
        <v>0.19900000000000001</v>
      </c>
      <c r="I16" s="1"/>
      <c r="K16" s="1"/>
      <c r="M16" s="1"/>
      <c r="O16" s="1"/>
    </row>
    <row r="17" spans="1:15">
      <c r="A17">
        <f t="shared" si="3"/>
        <v>8</v>
      </c>
      <c r="B17">
        <v>80</v>
      </c>
      <c r="C17">
        <v>0.159</v>
      </c>
      <c r="I17" s="1"/>
      <c r="K17" s="1"/>
      <c r="M17" s="1"/>
      <c r="O17" s="1"/>
    </row>
    <row r="19" spans="1:15">
      <c r="A19" t="s">
        <v>16</v>
      </c>
    </row>
    <row r="20" spans="1:15">
      <c r="E20" t="s">
        <v>17</v>
      </c>
    </row>
    <row r="21" spans="1:15">
      <c r="A21">
        <v>2.4681000000000002</v>
      </c>
      <c r="B21">
        <v>37.430399999999999</v>
      </c>
      <c r="C21">
        <v>0.80059999999999998</v>
      </c>
      <c r="D21">
        <f>B21</f>
        <v>37.430399999999999</v>
      </c>
    </row>
    <row r="22" spans="1:15">
      <c r="A22">
        <v>7.7934999999999999</v>
      </c>
      <c r="B22">
        <v>15.3767</v>
      </c>
      <c r="C22">
        <v>0.53320000000000001</v>
      </c>
      <c r="D22">
        <v>10</v>
      </c>
    </row>
    <row r="23" spans="1:15">
      <c r="A23">
        <v>19.4985</v>
      </c>
      <c r="B23">
        <v>3.7183999999999999</v>
      </c>
      <c r="C23">
        <v>0.17169999999999999</v>
      </c>
      <c r="D23">
        <f>B23</f>
        <v>3.7183999999999999</v>
      </c>
    </row>
    <row r="24" spans="1:15">
      <c r="A24">
        <v>67.063800000000001</v>
      </c>
      <c r="B24">
        <v>0.74370000000000003</v>
      </c>
      <c r="C24">
        <v>4.6100000000000002E-2</v>
      </c>
      <c r="D24">
        <f>B24</f>
        <v>0.74370000000000003</v>
      </c>
      <c r="E24">
        <f>C16/B24</f>
        <v>0.26758101384967059</v>
      </c>
    </row>
    <row r="41" spans="4:27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1"/>
  <sheetViews>
    <sheetView tabSelected="1" zoomScale="70" zoomScaleNormal="70" workbookViewId="0">
      <selection activeCell="M8" sqref="M8:M11"/>
    </sheetView>
  </sheetViews>
  <sheetFormatPr defaultRowHeight="15"/>
  <cols>
    <col min="5" max="5" width="9.28515625" bestFit="1" customWidth="1"/>
    <col min="6" max="6" width="9.28515625" customWidth="1"/>
    <col min="7" max="9" width="10.7109375" customWidth="1"/>
    <col min="10" max="10" width="12.5703125" bestFit="1" customWidth="1"/>
    <col min="12" max="12" width="14.7109375" bestFit="1" customWidth="1"/>
  </cols>
  <sheetData>
    <row r="1" spans="1:21">
      <c r="A1" t="s">
        <v>0</v>
      </c>
      <c r="B1" s="1">
        <v>6.6299999999999996E-26</v>
      </c>
      <c r="C1" t="s">
        <v>1</v>
      </c>
      <c r="E1" t="s">
        <v>2</v>
      </c>
      <c r="I1">
        <v>256</v>
      </c>
    </row>
    <row r="2" spans="1:21">
      <c r="A2" t="s">
        <v>3</v>
      </c>
      <c r="B2">
        <f>1.67E-21</f>
        <v>1.67E-21</v>
      </c>
      <c r="C2" t="s">
        <v>4</v>
      </c>
      <c r="E2" t="s">
        <v>5</v>
      </c>
      <c r="I2">
        <v>4.2850000000000001</v>
      </c>
      <c r="J2" t="s">
        <v>6</v>
      </c>
      <c r="K2" t="s">
        <v>7</v>
      </c>
      <c r="L2" s="2">
        <f>(I2*0.000000000000001)/I3</f>
        <v>2.0001998049401417E-3</v>
      </c>
    </row>
    <row r="3" spans="1:21">
      <c r="A3" t="s">
        <v>8</v>
      </c>
      <c r="B3">
        <f>0.00000000034</f>
        <v>3.4000000000000001E-10</v>
      </c>
      <c r="C3" t="s">
        <v>9</v>
      </c>
      <c r="E3" t="s">
        <v>10</v>
      </c>
      <c r="I3">
        <f>SQRT((B1*(B3^2))/B2)</f>
        <v>2.1422859803389664E-12</v>
      </c>
      <c r="J3" t="s">
        <v>11</v>
      </c>
    </row>
    <row r="4" spans="1:21">
      <c r="A4" t="s">
        <v>12</v>
      </c>
      <c r="B4">
        <f>1.3806E-23</f>
        <v>1.3805999999999999E-23</v>
      </c>
      <c r="C4" t="s">
        <v>13</v>
      </c>
    </row>
    <row r="6" spans="1:21" ht="23.25">
      <c r="E6" s="4">
        <v>0.1</v>
      </c>
      <c r="I6" s="4">
        <v>0.5</v>
      </c>
      <c r="M6" s="4">
        <v>0.9</v>
      </c>
      <c r="Q6" s="4"/>
      <c r="U6" s="4"/>
    </row>
    <row r="7" spans="1:21">
      <c r="A7" t="s">
        <v>14</v>
      </c>
      <c r="C7" t="s">
        <v>15</v>
      </c>
    </row>
    <row r="8" spans="1:21">
      <c r="B8">
        <v>2.5</v>
      </c>
      <c r="C8">
        <f>100.69*B8^(-1.464)</f>
        <v>26.327048176354449</v>
      </c>
      <c r="E8">
        <v>2.3597999999999999</v>
      </c>
      <c r="F8">
        <v>0.46779999999999999</v>
      </c>
      <c r="G8">
        <v>4.4400000000000002E-2</v>
      </c>
      <c r="H8">
        <f>F8*$E$24</f>
        <v>0.12517439827887589</v>
      </c>
      <c r="I8">
        <v>2.4807999999999999</v>
      </c>
      <c r="J8">
        <v>0.26019999999999999</v>
      </c>
      <c r="K8">
        <v>4.4299999999999999E-2</v>
      </c>
      <c r="L8">
        <f>J8*$E$24</f>
        <v>6.9624579803684278E-2</v>
      </c>
      <c r="M8">
        <v>2.3961000000000001</v>
      </c>
      <c r="N8">
        <v>3.2006000000000001</v>
      </c>
      <c r="O8">
        <v>0.43440000000000001</v>
      </c>
      <c r="P8">
        <f>N8*$E$24</f>
        <v>0.85641979292725567</v>
      </c>
    </row>
    <row r="9" spans="1:21">
      <c r="B9">
        <v>7.5</v>
      </c>
      <c r="C9">
        <f>100.69*B9^(-1.464)</f>
        <v>5.2710441183522638</v>
      </c>
      <c r="E9">
        <v>7.8658999999999999</v>
      </c>
      <c r="F9">
        <v>0.39929999999999999</v>
      </c>
      <c r="G9">
        <v>5.4800000000000001E-2</v>
      </c>
      <c r="H9">
        <f t="shared" ref="H9:H11" si="0">F9*$E$24</f>
        <v>0.10684509883017346</v>
      </c>
      <c r="I9">
        <v>7.5029000000000003</v>
      </c>
      <c r="J9">
        <v>0.3921</v>
      </c>
      <c r="K9">
        <v>4.4499999999999998E-2</v>
      </c>
      <c r="L9">
        <f t="shared" ref="L9:L11" si="1">J9*$E$24</f>
        <v>0.10491851553045584</v>
      </c>
      <c r="M9">
        <v>8.1684999999999999</v>
      </c>
      <c r="N9">
        <v>2.6166999999999998</v>
      </c>
      <c r="O9">
        <v>0.29389999999999999</v>
      </c>
      <c r="P9">
        <f t="shared" ref="P9:P11" si="2">N9*$E$24</f>
        <v>0.70017923894043299</v>
      </c>
    </row>
    <row r="10" spans="1:21">
      <c r="A10">
        <v>1</v>
      </c>
      <c r="B10">
        <v>10</v>
      </c>
      <c r="C10">
        <v>3.403</v>
      </c>
      <c r="E10">
        <v>21.177499999999998</v>
      </c>
      <c r="F10">
        <v>0.54269999999999996</v>
      </c>
      <c r="G10">
        <v>2.63E-2</v>
      </c>
      <c r="H10">
        <f t="shared" si="0"/>
        <v>0.14521621621621622</v>
      </c>
      <c r="I10">
        <v>20.875</v>
      </c>
      <c r="J10">
        <v>0.38550000000000001</v>
      </c>
      <c r="K10">
        <v>2.4500000000000001E-2</v>
      </c>
      <c r="L10">
        <f t="shared" si="1"/>
        <v>0.10315248083904802</v>
      </c>
      <c r="M10">
        <v>20.875</v>
      </c>
      <c r="N10">
        <v>1.8848</v>
      </c>
      <c r="O10">
        <v>0.1346</v>
      </c>
      <c r="P10">
        <f t="shared" si="2"/>
        <v>0.50433669490385913</v>
      </c>
    </row>
    <row r="11" spans="1:21">
      <c r="A11">
        <f>A10+1</f>
        <v>2</v>
      </c>
      <c r="B11">
        <v>20</v>
      </c>
      <c r="C11">
        <v>1.228</v>
      </c>
      <c r="E11">
        <v>69.583299999999994</v>
      </c>
      <c r="F11">
        <v>0.39340000000000003</v>
      </c>
      <c r="G11">
        <v>4.2099999999999999E-2</v>
      </c>
      <c r="H11">
        <f t="shared" si="0"/>
        <v>0.10526637084846041</v>
      </c>
      <c r="I11">
        <v>71.398600000000002</v>
      </c>
      <c r="J11">
        <v>0.35339999999999999</v>
      </c>
      <c r="K11">
        <v>3.9699999999999999E-2</v>
      </c>
      <c r="L11">
        <f t="shared" si="1"/>
        <v>9.456313029447358E-2</v>
      </c>
      <c r="M11">
        <v>71.398600000000002</v>
      </c>
      <c r="N11">
        <v>0.39979999999999999</v>
      </c>
      <c r="O11">
        <v>2.8199999999999999E-2</v>
      </c>
      <c r="P11">
        <f t="shared" si="2"/>
        <v>0.1069788893370983</v>
      </c>
    </row>
    <row r="12" spans="1:21">
      <c r="A12">
        <f t="shared" ref="A12:A17" si="3">A11+1</f>
        <v>3</v>
      </c>
      <c r="B12">
        <v>30</v>
      </c>
      <c r="C12">
        <v>0.72499999999999998</v>
      </c>
      <c r="D12" s="1"/>
    </row>
    <row r="13" spans="1:21">
      <c r="A13">
        <f t="shared" si="3"/>
        <v>4</v>
      </c>
      <c r="B13">
        <v>40</v>
      </c>
      <c r="C13">
        <v>0.46800000000000003</v>
      </c>
    </row>
    <row r="14" spans="1:21">
      <c r="A14">
        <f t="shared" si="3"/>
        <v>5</v>
      </c>
      <c r="B14">
        <v>50</v>
      </c>
      <c r="C14">
        <v>0.32800000000000001</v>
      </c>
    </row>
    <row r="15" spans="1:21">
      <c r="A15">
        <f t="shared" si="3"/>
        <v>6</v>
      </c>
      <c r="B15">
        <v>60</v>
      </c>
      <c r="C15">
        <v>0.254</v>
      </c>
      <c r="D15" s="1"/>
    </row>
    <row r="16" spans="1:21">
      <c r="A16">
        <f t="shared" si="3"/>
        <v>7</v>
      </c>
      <c r="B16">
        <v>70</v>
      </c>
      <c r="C16">
        <v>0.19900000000000001</v>
      </c>
      <c r="I16" s="1"/>
      <c r="K16" s="1"/>
      <c r="M16" s="1"/>
      <c r="O16" s="1"/>
    </row>
    <row r="17" spans="1:15">
      <c r="A17">
        <f t="shared" si="3"/>
        <v>8</v>
      </c>
      <c r="B17">
        <v>80</v>
      </c>
      <c r="C17">
        <v>0.159</v>
      </c>
      <c r="I17" s="1"/>
      <c r="K17" s="1"/>
      <c r="M17" s="1"/>
      <c r="O17" s="1"/>
    </row>
    <row r="19" spans="1:15">
      <c r="A19" t="s">
        <v>16</v>
      </c>
    </row>
    <row r="20" spans="1:15">
      <c r="E20" t="s">
        <v>17</v>
      </c>
    </row>
    <row r="21" spans="1:15">
      <c r="A21">
        <v>2.4681000000000002</v>
      </c>
      <c r="B21">
        <v>37.430399999999999</v>
      </c>
      <c r="C21">
        <v>0.80059999999999998</v>
      </c>
      <c r="D21">
        <f>B21</f>
        <v>37.430399999999999</v>
      </c>
    </row>
    <row r="22" spans="1:15">
      <c r="A22">
        <v>7.7934999999999999</v>
      </c>
      <c r="B22">
        <v>15.3767</v>
      </c>
      <c r="C22">
        <v>0.53320000000000001</v>
      </c>
      <c r="D22">
        <v>10</v>
      </c>
    </row>
    <row r="23" spans="1:15">
      <c r="A23">
        <v>19.4985</v>
      </c>
      <c r="B23">
        <v>3.7183999999999999</v>
      </c>
      <c r="C23">
        <v>0.17169999999999999</v>
      </c>
      <c r="D23">
        <f>B23</f>
        <v>3.7183999999999999</v>
      </c>
    </row>
    <row r="24" spans="1:15">
      <c r="A24">
        <v>67.063800000000001</v>
      </c>
      <c r="B24">
        <v>0.74370000000000003</v>
      </c>
      <c r="C24">
        <v>4.6100000000000002E-2</v>
      </c>
      <c r="D24">
        <f>B24</f>
        <v>0.74370000000000003</v>
      </c>
      <c r="E24">
        <f>C16/B24</f>
        <v>0.26758101384967059</v>
      </c>
    </row>
    <row r="41" spans="4:27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control_1.05</vt:lpstr>
      <vt:lpstr>control_1.1</vt:lpstr>
      <vt:lpstr>control_1.2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2011-02-26T20:01:07Z</dcterms:modified>
</cp:coreProperties>
</file>