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https://d.docs.live.net/df76a3e3901384c2/Desktop/Projects/"/>
    </mc:Choice>
  </mc:AlternateContent>
  <xr:revisionPtr revIDLastSave="0" documentId="8_{B7961BE1-8848-46B1-A4F3-E0ED11B1AAD4}" xr6:coauthVersionLast="47" xr6:coauthVersionMax="47" xr10:uidLastSave="{00000000-0000-0000-0000-000000000000}"/>
  <bookViews>
    <workbookView xWindow="-108" yWindow="-108" windowWidth="23256" windowHeight="12456" xr2:uid="{9930E29F-3562-49C8-9619-87A7A9644C90}"/>
  </bookViews>
  <sheets>
    <sheet name="Dashboard" sheetId="4" r:id="rId1"/>
    <sheet name="Transactions" sheetId="1" r:id="rId2"/>
    <sheet name="Charting" sheetId="2" r:id="rId3"/>
    <sheet name="GOOGL" sheetId="6" r:id="rId4"/>
    <sheet name="MSFT" sheetId="5" r:id="rId5"/>
    <sheet name="Watch List" sheetId="3" r:id="rId6"/>
  </sheets>
  <calcPr calcId="191029"/>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a="1"/>
  <c r="H2" i="3" s="1"/>
  <c r="H3" i="3" a="1"/>
  <c r="H3" i="3" s="1"/>
  <c r="G2" i="3" a="1"/>
  <c r="G2" i="3" s="1"/>
  <c r="G3" i="3" a="1"/>
  <c r="G3" i="3" s="1"/>
  <c r="F2" i="3" a="1"/>
  <c r="F2" i="3" s="1"/>
  <c r="F3" i="3" a="1"/>
  <c r="F3" i="3" s="1"/>
  <c r="E2" i="3" a="1"/>
  <c r="E2" i="3" s="1"/>
  <c r="E3" i="3" a="1"/>
  <c r="E3" i="3" s="1"/>
  <c r="D2" i="3" a="1"/>
  <c r="D2" i="3" s="1"/>
  <c r="D3" i="3" a="1"/>
  <c r="D3" i="3" s="1"/>
  <c r="C2" i="3" a="1"/>
  <c r="C2" i="3" s="1"/>
  <c r="C3" i="3" a="1"/>
  <c r="C3" i="3" s="1"/>
  <c r="B2" i="3" a="1"/>
  <c r="B2" i="3" s="1"/>
  <c r="B3" i="3" a="1"/>
  <c r="B3" i="3" s="1"/>
  <c r="I18" i="4"/>
  <c r="C5" i="2"/>
  <c r="C4" i="2"/>
  <c r="C3" i="1" a="1"/>
  <c r="C3" i="1" s="1"/>
  <c r="A7" i="4" a="1"/>
  <c r="A7" i="4" s="1"/>
  <c r="E7" i="4" s="1" a="1"/>
  <c r="G3" i="1"/>
  <c r="G4" i="1"/>
  <c r="G5" i="1"/>
  <c r="G6" i="1"/>
  <c r="G7" i="1"/>
  <c r="G8" i="1"/>
  <c r="G9" i="1"/>
  <c r="G10" i="1"/>
  <c r="G11" i="1"/>
  <c r="G12" i="1"/>
  <c r="G13" i="1"/>
  <c r="G14" i="1"/>
  <c r="G2" i="1"/>
  <c r="C2" i="1" a="1"/>
  <c r="C2" i="1" s="1"/>
  <c r="C4" i="1" a="1"/>
  <c r="C4" i="1" s="1"/>
  <c r="C5" i="1" a="1"/>
  <c r="C5" i="1" s="1"/>
  <c r="C6" i="1" a="1"/>
  <c r="C6" i="1" s="1"/>
  <c r="C7" i="1" a="1"/>
  <c r="C7" i="1" s="1"/>
  <c r="C8" i="1" a="1"/>
  <c r="C8" i="1" s="1"/>
  <c r="C9" i="1" a="1"/>
  <c r="C9" i="1" s="1"/>
  <c r="C10" i="1" a="1"/>
  <c r="C10" i="1" s="1"/>
  <c r="C11" i="1" a="1"/>
  <c r="C11" i="1" s="1"/>
  <c r="C12" i="1" a="1"/>
  <c r="C12" i="1" s="1"/>
  <c r="C13" i="1" a="1"/>
  <c r="C13" i="1" s="1"/>
  <c r="C14" i="1" a="1"/>
  <c r="C14" i="1" s="1"/>
  <c r="C4" i="5" a="1"/>
  <c r="A6" i="5" a="1"/>
  <c r="B7" i="2" a="1"/>
  <c r="C4" i="6" a="1"/>
  <c r="A6" i="6" a="1"/>
  <c r="A6" i="5" l="1"/>
  <c r="C4" i="5"/>
  <c r="C4" i="6"/>
  <c r="A6" i="6"/>
  <c r="B7" i="4" a="1"/>
  <c r="B7" i="4" s="1"/>
  <c r="B7" i="2"/>
  <c r="E7" i="4"/>
  <c r="D7" i="4" a="1"/>
  <c r="K7" i="4" a="1"/>
  <c r="K7" i="4" s="1"/>
  <c r="L7" i="4" a="1"/>
  <c r="L7" i="4" s="1"/>
  <c r="C7" i="4" a="1"/>
  <c r="C7" i="4" s="1"/>
  <c r="D7" i="4" l="1"/>
  <c r="F7" i="4" s="1"/>
  <c r="F11" i="4"/>
  <c r="F10" i="4"/>
  <c r="F8" i="4"/>
  <c r="F9" i="4"/>
  <c r="H7" i="4" a="1"/>
  <c r="H7" i="4" s="1"/>
  <c r="I2" i="4" s="1"/>
  <c r="H2" i="4" l="1"/>
  <c r="I7" i="4" a="1"/>
  <c r="I7" i="4" s="1"/>
  <c r="G7" i="4" a="1"/>
  <c r="G7" i="4" s="1"/>
  <c r="J7" i="4" a="1"/>
  <c r="J7" i="4" s="1"/>
  <c r="J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55">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72"/>
        </ext>
      </extLst>
    </bk>
    <bk>
      <extLst>
        <ext uri="{3e2802c4-a4d2-4d8b-9148-e3be6c30e623}">
          <xlrd:rvb i="1175"/>
        </ext>
      </extLst>
    </bk>
  </futureMetadata>
  <cellMetadata count="1">
    <bk>
      <rc t="1" v="0"/>
    </bk>
  </cellMetadata>
  <valueMetadata count="115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valueMetadata>
</metadata>
</file>

<file path=xl/sharedStrings.xml><?xml version="1.0" encoding="utf-8"?>
<sst xmlns="http://schemas.openxmlformats.org/spreadsheetml/2006/main" count="92" uniqueCount="49">
  <si>
    <t>Date</t>
  </si>
  <si>
    <t>Company</t>
  </si>
  <si>
    <t>Ticker</t>
  </si>
  <si>
    <t>Transaction Type</t>
  </si>
  <si>
    <t>Units</t>
  </si>
  <si>
    <t>Price</t>
  </si>
  <si>
    <t>Total Transaction Amount</t>
  </si>
  <si>
    <t>Currency</t>
  </si>
  <si>
    <t>6/1/2021</t>
  </si>
  <si>
    <t>7/7/2021</t>
  </si>
  <si>
    <t>9/8/2021</t>
  </si>
  <si>
    <t>11/5/2021</t>
  </si>
  <si>
    <t>1/5/2022</t>
  </si>
  <si>
    <t>1/18/2022</t>
  </si>
  <si>
    <t>3/8/2022</t>
  </si>
  <si>
    <t>4/12/2022</t>
  </si>
  <si>
    <t>4/18/2022</t>
  </si>
  <si>
    <t>10/15/2022</t>
  </si>
  <si>
    <t>3/6/2023</t>
  </si>
  <si>
    <t>11/23/2023</t>
  </si>
  <si>
    <t>9/30/2024</t>
  </si>
  <si>
    <t>BUY</t>
  </si>
  <si>
    <t>SELL</t>
  </si>
  <si>
    <t>USD</t>
  </si>
  <si>
    <t>Current Holdings</t>
  </si>
  <si>
    <t>Industry</t>
  </si>
  <si>
    <t>Quantity</t>
  </si>
  <si>
    <t>Current Price</t>
  </si>
  <si>
    <t>Market Value</t>
  </si>
  <si>
    <t>% Breakedown</t>
  </si>
  <si>
    <t>Gain / Loss</t>
  </si>
  <si>
    <t>52  Weeks High</t>
  </si>
  <si>
    <t>52 Weeks Low</t>
  </si>
  <si>
    <t xml:space="preserve">                    Today's Change</t>
  </si>
  <si>
    <t>Stock Lookup-&gt;</t>
  </si>
  <si>
    <t>Exchange abbreviation</t>
  </si>
  <si>
    <t>52 week high</t>
  </si>
  <si>
    <t>52 week low</t>
  </si>
  <si>
    <t>P/E</t>
  </si>
  <si>
    <t>Change</t>
  </si>
  <si>
    <t>(All)</t>
  </si>
  <si>
    <t>XNAS</t>
  </si>
  <si>
    <t>GOOGL</t>
  </si>
  <si>
    <t>MSFT</t>
  </si>
  <si>
    <t>MICROSOFT CORPORATION (XNAS:MSFT)</t>
  </si>
  <si>
    <t>ALPHABET INC. (XNAS:GOOGL)</t>
  </si>
  <si>
    <t>Portfolio Value</t>
  </si>
  <si>
    <t>Today's Change</t>
  </si>
  <si>
    <t>AMZN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</si>
</sst>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_([$$-409]* #,##0.00_);_([$$-409]* \(#,##0.00\);_([$$-409]* &quot;-&quot;??_);_(@_)"/>
  </numFmts>
  <fonts count="5" x14ac:knownFonts="1">
    <font>
      <sz val="11"/>
      <color theme="1"/>
      <name val="Aptos Narrow"/>
      <family val="2"/>
      <scheme val="minor"/>
    </font>
    <font>
      <sz val="11"/>
      <color theme="1"/>
      <name val="Aptos Narrow"/>
      <family val="2"/>
      <scheme val="minor"/>
    </font>
    <font>
      <sz val="16"/>
      <color theme="0"/>
      <name val="Aptos Narrow"/>
      <family val="2"/>
      <scheme val="minor"/>
    </font>
    <font>
      <b/>
      <sz val="16"/>
      <color theme="0"/>
      <name val="Aptos Narrow"/>
      <family val="2"/>
      <scheme val="minor"/>
    </font>
    <font>
      <sz val="11"/>
      <color theme="0"/>
      <name val="Aptos Narrow"/>
      <family val="2"/>
      <scheme val="minor"/>
    </font>
  </fonts>
  <fills count="5">
    <fill>
      <patternFill patternType="none"/>
    </fill>
    <fill>
      <patternFill patternType="gray125"/>
    </fill>
    <fill>
      <patternFill patternType="solid">
        <fgColor theme="0"/>
        <bgColor indexed="64"/>
      </patternFill>
    </fill>
    <fill>
      <patternFill patternType="solid">
        <fgColor theme="3" tint="0.249977111117893"/>
        <bgColor indexed="64"/>
      </patternFill>
    </fill>
    <fill>
      <patternFill patternType="solid">
        <fgColor theme="3" tint="0.74999237037263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14" fontId="0" fillId="0" borderId="0" xfId="0" applyNumberFormat="1"/>
    <xf numFmtId="164" fontId="0" fillId="0" borderId="0" xfId="0" applyNumberFormat="1"/>
    <xf numFmtId="0" fontId="0" fillId="2" borderId="0" xfId="0" applyFill="1"/>
    <xf numFmtId="0" fontId="0" fillId="3" borderId="0" xfId="0" applyFill="1"/>
    <xf numFmtId="0" fontId="2" fillId="3" borderId="0" xfId="0" applyFont="1" applyFill="1"/>
    <xf numFmtId="0" fontId="0" fillId="4" borderId="0" xfId="0" applyFill="1"/>
    <xf numFmtId="10" fontId="0" fillId="0" borderId="0" xfId="1" applyNumberFormat="1" applyFont="1"/>
    <xf numFmtId="164" fontId="0" fillId="4" borderId="0" xfId="0" applyNumberFormat="1" applyFill="1"/>
    <xf numFmtId="0" fontId="3" fillId="3" borderId="0" xfId="0" applyFont="1" applyFill="1"/>
    <xf numFmtId="0" fontId="0" fillId="4" borderId="1" xfId="0" applyFill="1" applyBorder="1"/>
    <xf numFmtId="165" fontId="0" fillId="0" borderId="0" xfId="0" applyNumberFormat="1"/>
    <xf numFmtId="0" fontId="0" fillId="0" borderId="0" xfId="0" pivotButton="1"/>
    <xf numFmtId="0" fontId="4" fillId="3" borderId="0" xfId="0" applyFont="1" applyFill="1" applyAlignment="1">
      <alignment horizontal="center" vertical="center"/>
    </xf>
    <xf numFmtId="164" fontId="4" fillId="3" borderId="0" xfId="0" applyNumberFormat="1" applyFont="1" applyFill="1"/>
  </cellXfs>
  <cellStyles count="2">
    <cellStyle name="Normal" xfId="0" builtinId="0"/>
    <cellStyle name="Percent" xfId="1" builtinId="5"/>
  </cellStyles>
  <dxfs count="11">
    <dxf>
      <font>
        <color rgb="FF9C0006"/>
      </font>
      <fill>
        <patternFill>
          <bgColor rgb="FFFFC7CE"/>
        </patternFill>
      </fill>
    </dxf>
    <dxf>
      <font>
        <color rgb="FF9C0006"/>
      </font>
      <fill>
        <patternFill>
          <bgColor rgb="FFFFC7CE"/>
        </patternFill>
      </fill>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165" formatCode="_([$$-409]* #,##0.00_);_([$$-409]* \(#,##0.00\);_([$$-409]* &quot;-&quot;??_);_(@_)"/>
    </dxf>
    <dxf>
      <numFmt numFmtId="0" formatCode="General"/>
    </dxf>
    <dxf>
      <numFmt numFmtId="164" formatCode="_-[$$-409]* #,##0.00_ ;_-[$$-409]* \-#,##0.00\ ;_-[$$-409]* &quot;-&quot;??_ ;_-@_ "/>
    </dxf>
    <dxf>
      <numFmt numFmtId="164" formatCode="_-[$$-409]* #,##0.00_ ;_-[$$-409]* \-#,##0.00\ ;_-[$$-409]* &quot;-&quot;??_ ;_-@_ "/>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C0D-4B24-A2CB-25E264FFB8C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C0D-4B24-A2CB-25E264FFB8C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C0D-4B24-A2CB-25E264FFB8C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FD08-44D7-99E1-07AA35EECE05}"/>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FD08-44D7-99E1-07AA35EECE05}"/>
              </c:ext>
            </c:extLst>
          </c:dPt>
          <c:dLbls>
            <c:dLbl>
              <c:idx val="4"/>
              <c:layout>
                <c:manualLayout>
                  <c:x val="1.6000211968753311E-2"/>
                  <c:y val="0.13186869246977928"/>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FD08-44D7-99E1-07AA35EECE05}"/>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Dashboard!$B$7:$B$11</c:f>
              <c:strCache>
                <c:ptCount val="5"/>
                <c:pt idx="0">
                  <c:v>AAPL</c:v>
                </c:pt>
                <c:pt idx="1">
                  <c:v>TSLA</c:v>
                </c:pt>
                <c:pt idx="2">
                  <c:v>MCD</c:v>
                </c:pt>
                <c:pt idx="3">
                  <c:v>KO</c:v>
                </c:pt>
                <c:pt idx="4">
                  <c:v>AMZN</c:v>
                </c:pt>
              </c:strCache>
            </c:strRef>
          </c:cat>
          <c:val>
            <c:numRef>
              <c:f>Dashboard!$G$7:$G$11</c:f>
              <c:numCache>
                <c:formatCode>0.00%</c:formatCode>
                <c:ptCount val="5"/>
                <c:pt idx="0">
                  <c:v>0.25528990514809041</c:v>
                </c:pt>
                <c:pt idx="1">
                  <c:v>0.15371638314645034</c:v>
                </c:pt>
                <c:pt idx="2">
                  <c:v>0.53818436357884081</c:v>
                </c:pt>
                <c:pt idx="3">
                  <c:v>3.9725771183611029E-2</c:v>
                </c:pt>
                <c:pt idx="4">
                  <c:v>1.3083576943007436E-2</c:v>
                </c:pt>
              </c:numCache>
            </c:numRef>
          </c:val>
          <c:extLst>
            <c:ext xmlns:c16="http://schemas.microsoft.com/office/drawing/2014/chart" uri="{C3380CC4-5D6E-409C-BE32-E72D297353CC}">
              <c16:uniqueId val="{00000000-FD08-44D7-99E1-07AA35EECE05}"/>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Dashboard!$B$7:$B$11</c:f>
              <c:strCache>
                <c:ptCount val="5"/>
                <c:pt idx="0">
                  <c:v>AAPL</c:v>
                </c:pt>
                <c:pt idx="1">
                  <c:v>TSLA</c:v>
                </c:pt>
                <c:pt idx="2">
                  <c:v>MCD</c:v>
                </c:pt>
                <c:pt idx="3">
                  <c:v>KO</c:v>
                </c:pt>
                <c:pt idx="4">
                  <c:v>AMZN</c:v>
                </c:pt>
              </c:strCache>
            </c:strRef>
          </c:cat>
          <c:val>
            <c:numRef>
              <c:f>Dashboard!$J$7:$J$11</c:f>
              <c:numCache>
                <c:formatCode>_-[$$-409]* #\ ##0.00_ ;_-[$$-409]* \-#\ ##0.00\ ;_-[$$-409]* "-"??_ ;_-@_ </c:formatCode>
                <c:ptCount val="5"/>
                <c:pt idx="0">
                  <c:v>12996.54</c:v>
                </c:pt>
                <c:pt idx="1">
                  <c:v>1494.6500000000051</c:v>
                </c:pt>
                <c:pt idx="2">
                  <c:v>-12402.34</c:v>
                </c:pt>
                <c:pt idx="3">
                  <c:v>18397.16</c:v>
                </c:pt>
                <c:pt idx="4">
                  <c:v>7677.91</c:v>
                </c:pt>
              </c:numCache>
            </c:numRef>
          </c:val>
          <c:extLst>
            <c:ext xmlns:c16="http://schemas.microsoft.com/office/drawing/2014/chart" uri="{C3380CC4-5D6E-409C-BE32-E72D297353CC}">
              <c16:uniqueId val="{00000000-BD06-4DB5-B7B4-B49EBA8AE3EA}"/>
            </c:ext>
          </c:extLst>
        </c:ser>
        <c:dLbls>
          <c:showLegendKey val="0"/>
          <c:showVal val="0"/>
          <c:showCatName val="0"/>
          <c:showSerName val="0"/>
          <c:showPercent val="0"/>
          <c:showBubbleSize val="0"/>
        </c:dLbls>
        <c:gapWidth val="182"/>
        <c:axId val="2017105696"/>
        <c:axId val="2017104256"/>
      </c:barChart>
      <c:catAx>
        <c:axId val="201710569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2">
                    <a:lumMod val="75000"/>
                  </a:schemeClr>
                </a:solidFill>
                <a:latin typeface="+mn-lt"/>
                <a:ea typeface="+mn-ea"/>
                <a:cs typeface="+mn-cs"/>
              </a:defRPr>
            </a:pPr>
            <a:endParaRPr lang="en-US"/>
          </a:p>
        </c:txPr>
        <c:crossAx val="2017104256"/>
        <c:crosses val="autoZero"/>
        <c:auto val="1"/>
        <c:lblAlgn val="ctr"/>
        <c:lblOffset val="100"/>
        <c:noMultiLvlLbl val="0"/>
      </c:catAx>
      <c:valAx>
        <c:axId val="2017104256"/>
        <c:scaling>
          <c:orientation val="minMax"/>
        </c:scaling>
        <c:delete val="1"/>
        <c:axPos val="b"/>
        <c:majorGridlines>
          <c:spPr>
            <a:ln w="9525" cap="flat" cmpd="sng" algn="ctr">
              <a:solidFill>
                <a:schemeClr val="tx1">
                  <a:lumMod val="15000"/>
                  <a:lumOff val="85000"/>
                </a:schemeClr>
              </a:solidFill>
              <a:round/>
            </a:ln>
            <a:effectLst/>
          </c:spPr>
        </c:majorGridlines>
        <c:numFmt formatCode="_-[$$-409]* #\ ##0.00_ ;_-[$$-409]* \-#\ ##0.00\ ;_-[$$-409]* &quot;-&quot;??_ ;_-@_ " sourceLinked="1"/>
        <c:majorTickMark val="out"/>
        <c:minorTickMark val="none"/>
        <c:tickLblPos val="nextTo"/>
        <c:crossAx val="2017105696"/>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9526610378521965E-2"/>
          <c:y val="4.61361014994233E-2"/>
          <c:w val="0.86829254023969893"/>
          <c:h val="0.65007447165990062"/>
        </c:manualLayout>
      </c:layout>
      <c:lineChart>
        <c:grouping val="standard"/>
        <c:varyColors val="0"/>
        <c:ser>
          <c:idx val="0"/>
          <c:order val="0"/>
          <c:tx>
            <c:strRef>
              <c:f>Charting!$C$7</c:f>
              <c:strCache>
                <c:ptCount val="1"/>
                <c:pt idx="0">
                  <c:v>Close</c:v>
                </c:pt>
              </c:strCache>
            </c:strRef>
          </c:tx>
          <c:spPr>
            <a:ln w="28575" cap="rnd">
              <a:solidFill>
                <a:schemeClr val="accent1"/>
              </a:solidFill>
              <a:round/>
            </a:ln>
            <a:effectLst/>
          </c:spPr>
          <c:marker>
            <c:symbol val="none"/>
          </c:marker>
          <c:cat>
            <c:numRef>
              <c:f>Charting!$B$8:$B$256</c:f>
              <c:numCache>
                <c:formatCode>m/d/yyyy</c:formatCode>
                <c:ptCount val="249"/>
                <c:pt idx="0">
                  <c:v>45572</c:v>
                </c:pt>
                <c:pt idx="1">
                  <c:v>45573</c:v>
                </c:pt>
                <c:pt idx="2">
                  <c:v>45574</c:v>
                </c:pt>
                <c:pt idx="3">
                  <c:v>45575</c:v>
                </c:pt>
                <c:pt idx="4">
                  <c:v>45576</c:v>
                </c:pt>
                <c:pt idx="5">
                  <c:v>45579</c:v>
                </c:pt>
                <c:pt idx="6">
                  <c:v>45580</c:v>
                </c:pt>
                <c:pt idx="7">
                  <c:v>45581</c:v>
                </c:pt>
                <c:pt idx="8">
                  <c:v>45582</c:v>
                </c:pt>
                <c:pt idx="9">
                  <c:v>45583</c:v>
                </c:pt>
                <c:pt idx="10">
                  <c:v>45586</c:v>
                </c:pt>
                <c:pt idx="11">
                  <c:v>45587</c:v>
                </c:pt>
                <c:pt idx="12">
                  <c:v>45588</c:v>
                </c:pt>
                <c:pt idx="13">
                  <c:v>45589</c:v>
                </c:pt>
                <c:pt idx="14">
                  <c:v>45590</c:v>
                </c:pt>
                <c:pt idx="15">
                  <c:v>45593</c:v>
                </c:pt>
                <c:pt idx="16">
                  <c:v>45594</c:v>
                </c:pt>
                <c:pt idx="17">
                  <c:v>45595</c:v>
                </c:pt>
                <c:pt idx="18">
                  <c:v>45596</c:v>
                </c:pt>
                <c:pt idx="19">
                  <c:v>45597</c:v>
                </c:pt>
                <c:pt idx="20">
                  <c:v>45600</c:v>
                </c:pt>
                <c:pt idx="21">
                  <c:v>45601</c:v>
                </c:pt>
                <c:pt idx="22">
                  <c:v>45602</c:v>
                </c:pt>
                <c:pt idx="23">
                  <c:v>45603</c:v>
                </c:pt>
                <c:pt idx="24">
                  <c:v>45604</c:v>
                </c:pt>
                <c:pt idx="25">
                  <c:v>45607</c:v>
                </c:pt>
                <c:pt idx="26">
                  <c:v>45608</c:v>
                </c:pt>
                <c:pt idx="27">
                  <c:v>45609</c:v>
                </c:pt>
                <c:pt idx="28">
                  <c:v>45610</c:v>
                </c:pt>
                <c:pt idx="29">
                  <c:v>45611</c:v>
                </c:pt>
                <c:pt idx="30">
                  <c:v>45614</c:v>
                </c:pt>
                <c:pt idx="31">
                  <c:v>45615</c:v>
                </c:pt>
                <c:pt idx="32">
                  <c:v>45616</c:v>
                </c:pt>
                <c:pt idx="33">
                  <c:v>45617</c:v>
                </c:pt>
                <c:pt idx="34">
                  <c:v>45618</c:v>
                </c:pt>
                <c:pt idx="35">
                  <c:v>45621</c:v>
                </c:pt>
                <c:pt idx="36">
                  <c:v>45622</c:v>
                </c:pt>
                <c:pt idx="37">
                  <c:v>45623</c:v>
                </c:pt>
                <c:pt idx="38">
                  <c:v>45625</c:v>
                </c:pt>
                <c:pt idx="39">
                  <c:v>45628</c:v>
                </c:pt>
                <c:pt idx="40">
                  <c:v>45629</c:v>
                </c:pt>
                <c:pt idx="41">
                  <c:v>45630</c:v>
                </c:pt>
                <c:pt idx="42">
                  <c:v>45631</c:v>
                </c:pt>
                <c:pt idx="43">
                  <c:v>45632</c:v>
                </c:pt>
                <c:pt idx="44">
                  <c:v>45635</c:v>
                </c:pt>
                <c:pt idx="45">
                  <c:v>45636</c:v>
                </c:pt>
                <c:pt idx="46">
                  <c:v>45637</c:v>
                </c:pt>
                <c:pt idx="47">
                  <c:v>45638</c:v>
                </c:pt>
                <c:pt idx="48">
                  <c:v>45639</c:v>
                </c:pt>
                <c:pt idx="49">
                  <c:v>45642</c:v>
                </c:pt>
                <c:pt idx="50">
                  <c:v>45643</c:v>
                </c:pt>
                <c:pt idx="51">
                  <c:v>45644</c:v>
                </c:pt>
                <c:pt idx="52">
                  <c:v>45645</c:v>
                </c:pt>
                <c:pt idx="53">
                  <c:v>45646</c:v>
                </c:pt>
                <c:pt idx="54">
                  <c:v>45649</c:v>
                </c:pt>
                <c:pt idx="55">
                  <c:v>45650</c:v>
                </c:pt>
                <c:pt idx="56">
                  <c:v>45652</c:v>
                </c:pt>
                <c:pt idx="57">
                  <c:v>45653</c:v>
                </c:pt>
                <c:pt idx="58">
                  <c:v>45656</c:v>
                </c:pt>
                <c:pt idx="59">
                  <c:v>45657</c:v>
                </c:pt>
                <c:pt idx="60">
                  <c:v>45659</c:v>
                </c:pt>
                <c:pt idx="61">
                  <c:v>45660</c:v>
                </c:pt>
                <c:pt idx="62">
                  <c:v>45663</c:v>
                </c:pt>
                <c:pt idx="63">
                  <c:v>45664</c:v>
                </c:pt>
                <c:pt idx="64">
                  <c:v>45665</c:v>
                </c:pt>
                <c:pt idx="65">
                  <c:v>45667</c:v>
                </c:pt>
                <c:pt idx="66">
                  <c:v>45670</c:v>
                </c:pt>
                <c:pt idx="67">
                  <c:v>45671</c:v>
                </c:pt>
                <c:pt idx="68">
                  <c:v>45672</c:v>
                </c:pt>
                <c:pt idx="69">
                  <c:v>45673</c:v>
                </c:pt>
                <c:pt idx="70">
                  <c:v>45674</c:v>
                </c:pt>
                <c:pt idx="71">
                  <c:v>45678</c:v>
                </c:pt>
                <c:pt idx="72">
                  <c:v>45679</c:v>
                </c:pt>
                <c:pt idx="73">
                  <c:v>45680</c:v>
                </c:pt>
                <c:pt idx="74">
                  <c:v>45681</c:v>
                </c:pt>
                <c:pt idx="75">
                  <c:v>45684</c:v>
                </c:pt>
                <c:pt idx="76">
                  <c:v>45685</c:v>
                </c:pt>
                <c:pt idx="77">
                  <c:v>45686</c:v>
                </c:pt>
                <c:pt idx="78">
                  <c:v>45687</c:v>
                </c:pt>
                <c:pt idx="79">
                  <c:v>45688</c:v>
                </c:pt>
                <c:pt idx="80">
                  <c:v>45691</c:v>
                </c:pt>
                <c:pt idx="81">
                  <c:v>45692</c:v>
                </c:pt>
                <c:pt idx="82">
                  <c:v>45693</c:v>
                </c:pt>
                <c:pt idx="83">
                  <c:v>45694</c:v>
                </c:pt>
                <c:pt idx="84">
                  <c:v>45695</c:v>
                </c:pt>
                <c:pt idx="85">
                  <c:v>45698</c:v>
                </c:pt>
                <c:pt idx="86">
                  <c:v>45699</c:v>
                </c:pt>
                <c:pt idx="87">
                  <c:v>45700</c:v>
                </c:pt>
                <c:pt idx="88">
                  <c:v>45701</c:v>
                </c:pt>
                <c:pt idx="89">
                  <c:v>45702</c:v>
                </c:pt>
                <c:pt idx="90">
                  <c:v>45706</c:v>
                </c:pt>
                <c:pt idx="91">
                  <c:v>45707</c:v>
                </c:pt>
                <c:pt idx="92">
                  <c:v>45708</c:v>
                </c:pt>
                <c:pt idx="93">
                  <c:v>45709</c:v>
                </c:pt>
                <c:pt idx="94">
                  <c:v>45712</c:v>
                </c:pt>
                <c:pt idx="95">
                  <c:v>45713</c:v>
                </c:pt>
                <c:pt idx="96">
                  <c:v>45714</c:v>
                </c:pt>
                <c:pt idx="97">
                  <c:v>45715</c:v>
                </c:pt>
                <c:pt idx="98">
                  <c:v>45716</c:v>
                </c:pt>
                <c:pt idx="99">
                  <c:v>45719</c:v>
                </c:pt>
                <c:pt idx="100">
                  <c:v>45720</c:v>
                </c:pt>
                <c:pt idx="101">
                  <c:v>45721</c:v>
                </c:pt>
                <c:pt idx="102">
                  <c:v>45722</c:v>
                </c:pt>
                <c:pt idx="103">
                  <c:v>45723</c:v>
                </c:pt>
                <c:pt idx="104">
                  <c:v>45726</c:v>
                </c:pt>
                <c:pt idx="105">
                  <c:v>45727</c:v>
                </c:pt>
                <c:pt idx="106">
                  <c:v>45728</c:v>
                </c:pt>
                <c:pt idx="107">
                  <c:v>45729</c:v>
                </c:pt>
                <c:pt idx="108">
                  <c:v>45730</c:v>
                </c:pt>
                <c:pt idx="109">
                  <c:v>45733</c:v>
                </c:pt>
                <c:pt idx="110">
                  <c:v>45734</c:v>
                </c:pt>
                <c:pt idx="111">
                  <c:v>45735</c:v>
                </c:pt>
                <c:pt idx="112">
                  <c:v>45736</c:v>
                </c:pt>
                <c:pt idx="113">
                  <c:v>45737</c:v>
                </c:pt>
                <c:pt idx="114">
                  <c:v>45740</c:v>
                </c:pt>
                <c:pt idx="115">
                  <c:v>45741</c:v>
                </c:pt>
                <c:pt idx="116">
                  <c:v>45742</c:v>
                </c:pt>
                <c:pt idx="117">
                  <c:v>45743</c:v>
                </c:pt>
                <c:pt idx="118">
                  <c:v>45744</c:v>
                </c:pt>
                <c:pt idx="119">
                  <c:v>45747</c:v>
                </c:pt>
                <c:pt idx="120">
                  <c:v>45748</c:v>
                </c:pt>
                <c:pt idx="121">
                  <c:v>45749</c:v>
                </c:pt>
                <c:pt idx="122">
                  <c:v>45750</c:v>
                </c:pt>
                <c:pt idx="123">
                  <c:v>45751</c:v>
                </c:pt>
                <c:pt idx="124">
                  <c:v>45754</c:v>
                </c:pt>
                <c:pt idx="125">
                  <c:v>45755</c:v>
                </c:pt>
                <c:pt idx="126">
                  <c:v>45756</c:v>
                </c:pt>
                <c:pt idx="127">
                  <c:v>45757</c:v>
                </c:pt>
                <c:pt idx="128">
                  <c:v>45758</c:v>
                </c:pt>
                <c:pt idx="129">
                  <c:v>45761</c:v>
                </c:pt>
                <c:pt idx="130">
                  <c:v>45762</c:v>
                </c:pt>
                <c:pt idx="131">
                  <c:v>45763</c:v>
                </c:pt>
                <c:pt idx="132">
                  <c:v>45764</c:v>
                </c:pt>
                <c:pt idx="133">
                  <c:v>45768</c:v>
                </c:pt>
                <c:pt idx="134">
                  <c:v>45769</c:v>
                </c:pt>
                <c:pt idx="135">
                  <c:v>45770</c:v>
                </c:pt>
                <c:pt idx="136">
                  <c:v>45771</c:v>
                </c:pt>
                <c:pt idx="137">
                  <c:v>45772</c:v>
                </c:pt>
                <c:pt idx="138">
                  <c:v>45775</c:v>
                </c:pt>
                <c:pt idx="139">
                  <c:v>45776</c:v>
                </c:pt>
                <c:pt idx="140">
                  <c:v>45777</c:v>
                </c:pt>
                <c:pt idx="141">
                  <c:v>45778</c:v>
                </c:pt>
                <c:pt idx="142">
                  <c:v>45779</c:v>
                </c:pt>
                <c:pt idx="143">
                  <c:v>45782</c:v>
                </c:pt>
                <c:pt idx="144">
                  <c:v>45783</c:v>
                </c:pt>
                <c:pt idx="145">
                  <c:v>45784</c:v>
                </c:pt>
                <c:pt idx="146">
                  <c:v>45785</c:v>
                </c:pt>
                <c:pt idx="147">
                  <c:v>45786</c:v>
                </c:pt>
                <c:pt idx="148">
                  <c:v>45789</c:v>
                </c:pt>
                <c:pt idx="149">
                  <c:v>45790</c:v>
                </c:pt>
                <c:pt idx="150">
                  <c:v>45791</c:v>
                </c:pt>
                <c:pt idx="151">
                  <c:v>45792</c:v>
                </c:pt>
                <c:pt idx="152">
                  <c:v>45793</c:v>
                </c:pt>
                <c:pt idx="153">
                  <c:v>45796</c:v>
                </c:pt>
                <c:pt idx="154">
                  <c:v>45797</c:v>
                </c:pt>
                <c:pt idx="155">
                  <c:v>45798</c:v>
                </c:pt>
                <c:pt idx="156">
                  <c:v>45799</c:v>
                </c:pt>
                <c:pt idx="157">
                  <c:v>45800</c:v>
                </c:pt>
                <c:pt idx="158">
                  <c:v>45804</c:v>
                </c:pt>
                <c:pt idx="159">
                  <c:v>45805</c:v>
                </c:pt>
                <c:pt idx="160">
                  <c:v>45806</c:v>
                </c:pt>
                <c:pt idx="161">
                  <c:v>45807</c:v>
                </c:pt>
                <c:pt idx="162">
                  <c:v>45810</c:v>
                </c:pt>
                <c:pt idx="163">
                  <c:v>45811</c:v>
                </c:pt>
                <c:pt idx="164">
                  <c:v>45812</c:v>
                </c:pt>
                <c:pt idx="165">
                  <c:v>45813</c:v>
                </c:pt>
                <c:pt idx="166">
                  <c:v>45814</c:v>
                </c:pt>
                <c:pt idx="167">
                  <c:v>45817</c:v>
                </c:pt>
                <c:pt idx="168">
                  <c:v>45818</c:v>
                </c:pt>
                <c:pt idx="169">
                  <c:v>45819</c:v>
                </c:pt>
                <c:pt idx="170">
                  <c:v>45820</c:v>
                </c:pt>
                <c:pt idx="171">
                  <c:v>45821</c:v>
                </c:pt>
                <c:pt idx="172">
                  <c:v>45824</c:v>
                </c:pt>
                <c:pt idx="173">
                  <c:v>45825</c:v>
                </c:pt>
                <c:pt idx="174">
                  <c:v>45826</c:v>
                </c:pt>
                <c:pt idx="175">
                  <c:v>45828</c:v>
                </c:pt>
                <c:pt idx="176">
                  <c:v>45831</c:v>
                </c:pt>
                <c:pt idx="177">
                  <c:v>45832</c:v>
                </c:pt>
                <c:pt idx="178">
                  <c:v>45833</c:v>
                </c:pt>
                <c:pt idx="179">
                  <c:v>45834</c:v>
                </c:pt>
                <c:pt idx="180">
                  <c:v>45835</c:v>
                </c:pt>
                <c:pt idx="181">
                  <c:v>45838</c:v>
                </c:pt>
                <c:pt idx="182">
                  <c:v>45839</c:v>
                </c:pt>
                <c:pt idx="183">
                  <c:v>45840</c:v>
                </c:pt>
                <c:pt idx="184">
                  <c:v>45841</c:v>
                </c:pt>
                <c:pt idx="185">
                  <c:v>45845</c:v>
                </c:pt>
                <c:pt idx="186">
                  <c:v>45846</c:v>
                </c:pt>
                <c:pt idx="187">
                  <c:v>45847</c:v>
                </c:pt>
                <c:pt idx="188">
                  <c:v>45848</c:v>
                </c:pt>
                <c:pt idx="189">
                  <c:v>45849</c:v>
                </c:pt>
                <c:pt idx="190">
                  <c:v>45852</c:v>
                </c:pt>
                <c:pt idx="191">
                  <c:v>45853</c:v>
                </c:pt>
                <c:pt idx="192">
                  <c:v>45854</c:v>
                </c:pt>
                <c:pt idx="193">
                  <c:v>45855</c:v>
                </c:pt>
                <c:pt idx="194">
                  <c:v>45856</c:v>
                </c:pt>
                <c:pt idx="195">
                  <c:v>45859</c:v>
                </c:pt>
                <c:pt idx="196">
                  <c:v>45860</c:v>
                </c:pt>
                <c:pt idx="197">
                  <c:v>45861</c:v>
                </c:pt>
                <c:pt idx="198">
                  <c:v>45862</c:v>
                </c:pt>
                <c:pt idx="199">
                  <c:v>45863</c:v>
                </c:pt>
                <c:pt idx="200">
                  <c:v>45866</c:v>
                </c:pt>
                <c:pt idx="201">
                  <c:v>45867</c:v>
                </c:pt>
                <c:pt idx="202">
                  <c:v>45868</c:v>
                </c:pt>
                <c:pt idx="203">
                  <c:v>45869</c:v>
                </c:pt>
                <c:pt idx="204">
                  <c:v>45870</c:v>
                </c:pt>
                <c:pt idx="205">
                  <c:v>45873</c:v>
                </c:pt>
                <c:pt idx="206">
                  <c:v>45874</c:v>
                </c:pt>
                <c:pt idx="207">
                  <c:v>45875</c:v>
                </c:pt>
                <c:pt idx="208">
                  <c:v>45876</c:v>
                </c:pt>
                <c:pt idx="209">
                  <c:v>45877</c:v>
                </c:pt>
                <c:pt idx="210">
                  <c:v>45880</c:v>
                </c:pt>
                <c:pt idx="211">
                  <c:v>45881</c:v>
                </c:pt>
                <c:pt idx="212">
                  <c:v>45882</c:v>
                </c:pt>
                <c:pt idx="213">
                  <c:v>45883</c:v>
                </c:pt>
                <c:pt idx="214">
                  <c:v>45884</c:v>
                </c:pt>
                <c:pt idx="215">
                  <c:v>45887</c:v>
                </c:pt>
                <c:pt idx="216">
                  <c:v>45888</c:v>
                </c:pt>
                <c:pt idx="217">
                  <c:v>45889</c:v>
                </c:pt>
                <c:pt idx="218">
                  <c:v>45890</c:v>
                </c:pt>
                <c:pt idx="219">
                  <c:v>45891</c:v>
                </c:pt>
                <c:pt idx="220">
                  <c:v>45894</c:v>
                </c:pt>
                <c:pt idx="221">
                  <c:v>45895</c:v>
                </c:pt>
                <c:pt idx="222">
                  <c:v>45896</c:v>
                </c:pt>
                <c:pt idx="223">
                  <c:v>45897</c:v>
                </c:pt>
                <c:pt idx="224">
                  <c:v>45898</c:v>
                </c:pt>
                <c:pt idx="225">
                  <c:v>45902</c:v>
                </c:pt>
                <c:pt idx="226">
                  <c:v>45903</c:v>
                </c:pt>
                <c:pt idx="227">
                  <c:v>45904</c:v>
                </c:pt>
                <c:pt idx="228">
                  <c:v>45905</c:v>
                </c:pt>
                <c:pt idx="229">
                  <c:v>45908</c:v>
                </c:pt>
                <c:pt idx="230">
                  <c:v>45909</c:v>
                </c:pt>
                <c:pt idx="231">
                  <c:v>45910</c:v>
                </c:pt>
                <c:pt idx="232">
                  <c:v>45911</c:v>
                </c:pt>
                <c:pt idx="233">
                  <c:v>45912</c:v>
                </c:pt>
                <c:pt idx="234">
                  <c:v>45915</c:v>
                </c:pt>
                <c:pt idx="235">
                  <c:v>45916</c:v>
                </c:pt>
                <c:pt idx="236">
                  <c:v>45917</c:v>
                </c:pt>
                <c:pt idx="237">
                  <c:v>45918</c:v>
                </c:pt>
                <c:pt idx="238">
                  <c:v>45919</c:v>
                </c:pt>
                <c:pt idx="239">
                  <c:v>45922</c:v>
                </c:pt>
                <c:pt idx="240">
                  <c:v>45923</c:v>
                </c:pt>
                <c:pt idx="241">
                  <c:v>45924</c:v>
                </c:pt>
                <c:pt idx="242">
                  <c:v>45925</c:v>
                </c:pt>
                <c:pt idx="243">
                  <c:v>45926</c:v>
                </c:pt>
                <c:pt idx="244">
                  <c:v>45929</c:v>
                </c:pt>
                <c:pt idx="245">
                  <c:v>45930</c:v>
                </c:pt>
                <c:pt idx="246">
                  <c:v>45931</c:v>
                </c:pt>
                <c:pt idx="247">
                  <c:v>45932</c:v>
                </c:pt>
                <c:pt idx="248">
                  <c:v>45933</c:v>
                </c:pt>
              </c:numCache>
            </c:numRef>
          </c:cat>
          <c:val>
            <c:numRef>
              <c:f>Charting!$C$8:$C$256</c:f>
              <c:numCache>
                <c:formatCode>_([$$-409]* #\ ##0.00_);_([$$-409]* \(#\ ##0.00\);_([$$-409]* "-"??_);_(@_)</c:formatCode>
                <c:ptCount val="249"/>
                <c:pt idx="0">
                  <c:v>180.8</c:v>
                </c:pt>
                <c:pt idx="1">
                  <c:v>182.72</c:v>
                </c:pt>
                <c:pt idx="2">
                  <c:v>185.17</c:v>
                </c:pt>
                <c:pt idx="3">
                  <c:v>186.65</c:v>
                </c:pt>
                <c:pt idx="4">
                  <c:v>188.82</c:v>
                </c:pt>
                <c:pt idx="5">
                  <c:v>187.54</c:v>
                </c:pt>
                <c:pt idx="6">
                  <c:v>187.69</c:v>
                </c:pt>
                <c:pt idx="7">
                  <c:v>186.89</c:v>
                </c:pt>
                <c:pt idx="8">
                  <c:v>187.53</c:v>
                </c:pt>
                <c:pt idx="9">
                  <c:v>188.99</c:v>
                </c:pt>
                <c:pt idx="10">
                  <c:v>189.07</c:v>
                </c:pt>
                <c:pt idx="11">
                  <c:v>189.7</c:v>
                </c:pt>
                <c:pt idx="12">
                  <c:v>184.71</c:v>
                </c:pt>
                <c:pt idx="13">
                  <c:v>186.38</c:v>
                </c:pt>
                <c:pt idx="14">
                  <c:v>187.83</c:v>
                </c:pt>
                <c:pt idx="15">
                  <c:v>188.39</c:v>
                </c:pt>
                <c:pt idx="16">
                  <c:v>190.83</c:v>
                </c:pt>
                <c:pt idx="17">
                  <c:v>192.73</c:v>
                </c:pt>
                <c:pt idx="18">
                  <c:v>186.4</c:v>
                </c:pt>
                <c:pt idx="19">
                  <c:v>197.93</c:v>
                </c:pt>
                <c:pt idx="20">
                  <c:v>195.78</c:v>
                </c:pt>
                <c:pt idx="21">
                  <c:v>199.5</c:v>
                </c:pt>
                <c:pt idx="22">
                  <c:v>207.09</c:v>
                </c:pt>
                <c:pt idx="23">
                  <c:v>210.05</c:v>
                </c:pt>
                <c:pt idx="24">
                  <c:v>208.18</c:v>
                </c:pt>
                <c:pt idx="25">
                  <c:v>206.84</c:v>
                </c:pt>
                <c:pt idx="26">
                  <c:v>208.91</c:v>
                </c:pt>
                <c:pt idx="27">
                  <c:v>214.1</c:v>
                </c:pt>
                <c:pt idx="28">
                  <c:v>211.48</c:v>
                </c:pt>
                <c:pt idx="29">
                  <c:v>202.61</c:v>
                </c:pt>
                <c:pt idx="30">
                  <c:v>201.7</c:v>
                </c:pt>
                <c:pt idx="31">
                  <c:v>204.61</c:v>
                </c:pt>
                <c:pt idx="32">
                  <c:v>202.88</c:v>
                </c:pt>
                <c:pt idx="33">
                  <c:v>198.38</c:v>
                </c:pt>
                <c:pt idx="34">
                  <c:v>197.12</c:v>
                </c:pt>
                <c:pt idx="35">
                  <c:v>201.45</c:v>
                </c:pt>
                <c:pt idx="36">
                  <c:v>207.86</c:v>
                </c:pt>
                <c:pt idx="37">
                  <c:v>205.74</c:v>
                </c:pt>
                <c:pt idx="38">
                  <c:v>207.89</c:v>
                </c:pt>
                <c:pt idx="39">
                  <c:v>210.71</c:v>
                </c:pt>
                <c:pt idx="40">
                  <c:v>213.44</c:v>
                </c:pt>
                <c:pt idx="41">
                  <c:v>218.16</c:v>
                </c:pt>
                <c:pt idx="42">
                  <c:v>220.55</c:v>
                </c:pt>
                <c:pt idx="43">
                  <c:v>227.03</c:v>
                </c:pt>
                <c:pt idx="44">
                  <c:v>226.09</c:v>
                </c:pt>
                <c:pt idx="45">
                  <c:v>225.04</c:v>
                </c:pt>
                <c:pt idx="46">
                  <c:v>230.26</c:v>
                </c:pt>
                <c:pt idx="47">
                  <c:v>228.97</c:v>
                </c:pt>
                <c:pt idx="48">
                  <c:v>227.46</c:v>
                </c:pt>
                <c:pt idx="49">
                  <c:v>232.93</c:v>
                </c:pt>
                <c:pt idx="50">
                  <c:v>231.15</c:v>
                </c:pt>
                <c:pt idx="51">
                  <c:v>220.52</c:v>
                </c:pt>
                <c:pt idx="52">
                  <c:v>223.29</c:v>
                </c:pt>
                <c:pt idx="53">
                  <c:v>224.92</c:v>
                </c:pt>
                <c:pt idx="54">
                  <c:v>225.06</c:v>
                </c:pt>
                <c:pt idx="55">
                  <c:v>229.05</c:v>
                </c:pt>
                <c:pt idx="56">
                  <c:v>227.05</c:v>
                </c:pt>
                <c:pt idx="57">
                  <c:v>223.75</c:v>
                </c:pt>
                <c:pt idx="58">
                  <c:v>221.3</c:v>
                </c:pt>
                <c:pt idx="59">
                  <c:v>219.39</c:v>
                </c:pt>
                <c:pt idx="60">
                  <c:v>220.22</c:v>
                </c:pt>
                <c:pt idx="61">
                  <c:v>224.19</c:v>
                </c:pt>
                <c:pt idx="62">
                  <c:v>227.61</c:v>
                </c:pt>
                <c:pt idx="63">
                  <c:v>222.11</c:v>
                </c:pt>
                <c:pt idx="64">
                  <c:v>222.13</c:v>
                </c:pt>
                <c:pt idx="65">
                  <c:v>218.94</c:v>
                </c:pt>
                <c:pt idx="66">
                  <c:v>218.46</c:v>
                </c:pt>
                <c:pt idx="67">
                  <c:v>217.76</c:v>
                </c:pt>
                <c:pt idx="68">
                  <c:v>223.35</c:v>
                </c:pt>
                <c:pt idx="69">
                  <c:v>220.66</c:v>
                </c:pt>
                <c:pt idx="70">
                  <c:v>225.94</c:v>
                </c:pt>
                <c:pt idx="71">
                  <c:v>230.71</c:v>
                </c:pt>
                <c:pt idx="72">
                  <c:v>235.01</c:v>
                </c:pt>
                <c:pt idx="73">
                  <c:v>235.42</c:v>
                </c:pt>
                <c:pt idx="74">
                  <c:v>234.85</c:v>
                </c:pt>
                <c:pt idx="75">
                  <c:v>235.42</c:v>
                </c:pt>
                <c:pt idx="76">
                  <c:v>238.15</c:v>
                </c:pt>
                <c:pt idx="77">
                  <c:v>237.07</c:v>
                </c:pt>
                <c:pt idx="78">
                  <c:v>234.64</c:v>
                </c:pt>
                <c:pt idx="79">
                  <c:v>237.68</c:v>
                </c:pt>
                <c:pt idx="80">
                  <c:v>237.42</c:v>
                </c:pt>
                <c:pt idx="81">
                  <c:v>242.06</c:v>
                </c:pt>
                <c:pt idx="82">
                  <c:v>236.17</c:v>
                </c:pt>
                <c:pt idx="83">
                  <c:v>238.83</c:v>
                </c:pt>
                <c:pt idx="84">
                  <c:v>229.15</c:v>
                </c:pt>
                <c:pt idx="85">
                  <c:v>233.14</c:v>
                </c:pt>
                <c:pt idx="86">
                  <c:v>232.76</c:v>
                </c:pt>
                <c:pt idx="87">
                  <c:v>228.93</c:v>
                </c:pt>
                <c:pt idx="88">
                  <c:v>230.37</c:v>
                </c:pt>
                <c:pt idx="89">
                  <c:v>228.68</c:v>
                </c:pt>
                <c:pt idx="90">
                  <c:v>226.65</c:v>
                </c:pt>
                <c:pt idx="91">
                  <c:v>226.63</c:v>
                </c:pt>
                <c:pt idx="92">
                  <c:v>222.88</c:v>
                </c:pt>
                <c:pt idx="93">
                  <c:v>216.58</c:v>
                </c:pt>
                <c:pt idx="94">
                  <c:v>212.71</c:v>
                </c:pt>
                <c:pt idx="95">
                  <c:v>212.8</c:v>
                </c:pt>
                <c:pt idx="96">
                  <c:v>214.35</c:v>
                </c:pt>
                <c:pt idx="97">
                  <c:v>208.74</c:v>
                </c:pt>
                <c:pt idx="98">
                  <c:v>212.28</c:v>
                </c:pt>
                <c:pt idx="99">
                  <c:v>205.02</c:v>
                </c:pt>
                <c:pt idx="100">
                  <c:v>203.8</c:v>
                </c:pt>
                <c:pt idx="101">
                  <c:v>208.36</c:v>
                </c:pt>
                <c:pt idx="102">
                  <c:v>200.7</c:v>
                </c:pt>
                <c:pt idx="103">
                  <c:v>199.25</c:v>
                </c:pt>
                <c:pt idx="104">
                  <c:v>194.54</c:v>
                </c:pt>
                <c:pt idx="105">
                  <c:v>196.59</c:v>
                </c:pt>
                <c:pt idx="106">
                  <c:v>198.89</c:v>
                </c:pt>
                <c:pt idx="107">
                  <c:v>193.89</c:v>
                </c:pt>
                <c:pt idx="108">
                  <c:v>197.95</c:v>
                </c:pt>
                <c:pt idx="109">
                  <c:v>195.74</c:v>
                </c:pt>
                <c:pt idx="110">
                  <c:v>192.82</c:v>
                </c:pt>
                <c:pt idx="111">
                  <c:v>195.54</c:v>
                </c:pt>
                <c:pt idx="112">
                  <c:v>194.95</c:v>
                </c:pt>
                <c:pt idx="113">
                  <c:v>196.21</c:v>
                </c:pt>
                <c:pt idx="114">
                  <c:v>203.26</c:v>
                </c:pt>
                <c:pt idx="115">
                  <c:v>205.71</c:v>
                </c:pt>
                <c:pt idx="116">
                  <c:v>201.13</c:v>
                </c:pt>
                <c:pt idx="117">
                  <c:v>201.36</c:v>
                </c:pt>
                <c:pt idx="118">
                  <c:v>192.72</c:v>
                </c:pt>
                <c:pt idx="119">
                  <c:v>190.26</c:v>
                </c:pt>
                <c:pt idx="120">
                  <c:v>192.17</c:v>
                </c:pt>
                <c:pt idx="121">
                  <c:v>196.01</c:v>
                </c:pt>
                <c:pt idx="122">
                  <c:v>178.41</c:v>
                </c:pt>
                <c:pt idx="123">
                  <c:v>171</c:v>
                </c:pt>
                <c:pt idx="124">
                  <c:v>175.26</c:v>
                </c:pt>
                <c:pt idx="125">
                  <c:v>170.66</c:v>
                </c:pt>
                <c:pt idx="126">
                  <c:v>191.1</c:v>
                </c:pt>
                <c:pt idx="127">
                  <c:v>181.22</c:v>
                </c:pt>
                <c:pt idx="128">
                  <c:v>184.87</c:v>
                </c:pt>
                <c:pt idx="129">
                  <c:v>182.12</c:v>
                </c:pt>
                <c:pt idx="130">
                  <c:v>179.59</c:v>
                </c:pt>
                <c:pt idx="131">
                  <c:v>174.33</c:v>
                </c:pt>
                <c:pt idx="132">
                  <c:v>172.61</c:v>
                </c:pt>
                <c:pt idx="133">
                  <c:v>167.32</c:v>
                </c:pt>
                <c:pt idx="134">
                  <c:v>173.18</c:v>
                </c:pt>
                <c:pt idx="135">
                  <c:v>180.6</c:v>
                </c:pt>
                <c:pt idx="136">
                  <c:v>186.54</c:v>
                </c:pt>
                <c:pt idx="137">
                  <c:v>188.99</c:v>
                </c:pt>
                <c:pt idx="138">
                  <c:v>187.7</c:v>
                </c:pt>
                <c:pt idx="139">
                  <c:v>187.39</c:v>
                </c:pt>
                <c:pt idx="140">
                  <c:v>184.42</c:v>
                </c:pt>
                <c:pt idx="141">
                  <c:v>190.2</c:v>
                </c:pt>
                <c:pt idx="142">
                  <c:v>189.98</c:v>
                </c:pt>
                <c:pt idx="143">
                  <c:v>186.35</c:v>
                </c:pt>
                <c:pt idx="144">
                  <c:v>185.01</c:v>
                </c:pt>
                <c:pt idx="145">
                  <c:v>188.71</c:v>
                </c:pt>
                <c:pt idx="146">
                  <c:v>192.08</c:v>
                </c:pt>
                <c:pt idx="147">
                  <c:v>193.06</c:v>
                </c:pt>
                <c:pt idx="148">
                  <c:v>208.64</c:v>
                </c:pt>
                <c:pt idx="149">
                  <c:v>211.37</c:v>
                </c:pt>
                <c:pt idx="150">
                  <c:v>210.25</c:v>
                </c:pt>
                <c:pt idx="151">
                  <c:v>205.17</c:v>
                </c:pt>
                <c:pt idx="152">
                  <c:v>205.59</c:v>
                </c:pt>
                <c:pt idx="153">
                  <c:v>206.16</c:v>
                </c:pt>
                <c:pt idx="154">
                  <c:v>204.07</c:v>
                </c:pt>
                <c:pt idx="155">
                  <c:v>201.12</c:v>
                </c:pt>
                <c:pt idx="156">
                  <c:v>203.1</c:v>
                </c:pt>
                <c:pt idx="157">
                  <c:v>200.99</c:v>
                </c:pt>
                <c:pt idx="158">
                  <c:v>206.02</c:v>
                </c:pt>
                <c:pt idx="159">
                  <c:v>204.72</c:v>
                </c:pt>
                <c:pt idx="160">
                  <c:v>205.7</c:v>
                </c:pt>
                <c:pt idx="161">
                  <c:v>205.01</c:v>
                </c:pt>
                <c:pt idx="162">
                  <c:v>206.65</c:v>
                </c:pt>
                <c:pt idx="163">
                  <c:v>205.71</c:v>
                </c:pt>
                <c:pt idx="164">
                  <c:v>207.23</c:v>
                </c:pt>
                <c:pt idx="165">
                  <c:v>207.91</c:v>
                </c:pt>
                <c:pt idx="166">
                  <c:v>213.57</c:v>
                </c:pt>
                <c:pt idx="167">
                  <c:v>216.98</c:v>
                </c:pt>
                <c:pt idx="168">
                  <c:v>217.61</c:v>
                </c:pt>
                <c:pt idx="169">
                  <c:v>213.2</c:v>
                </c:pt>
                <c:pt idx="170">
                  <c:v>213.24</c:v>
                </c:pt>
                <c:pt idx="171">
                  <c:v>212.1</c:v>
                </c:pt>
                <c:pt idx="172">
                  <c:v>216.1</c:v>
                </c:pt>
                <c:pt idx="173">
                  <c:v>214.82</c:v>
                </c:pt>
                <c:pt idx="174">
                  <c:v>212.52</c:v>
                </c:pt>
                <c:pt idx="175">
                  <c:v>209.69</c:v>
                </c:pt>
                <c:pt idx="176">
                  <c:v>208.47</c:v>
                </c:pt>
                <c:pt idx="177">
                  <c:v>212.77</c:v>
                </c:pt>
                <c:pt idx="178">
                  <c:v>211.99</c:v>
                </c:pt>
                <c:pt idx="179">
                  <c:v>217.12</c:v>
                </c:pt>
                <c:pt idx="180">
                  <c:v>223.3</c:v>
                </c:pt>
                <c:pt idx="181">
                  <c:v>219.39</c:v>
                </c:pt>
                <c:pt idx="182">
                  <c:v>220.46</c:v>
                </c:pt>
                <c:pt idx="183">
                  <c:v>219.92</c:v>
                </c:pt>
                <c:pt idx="184">
                  <c:v>223.41</c:v>
                </c:pt>
                <c:pt idx="185">
                  <c:v>223.47</c:v>
                </c:pt>
                <c:pt idx="186">
                  <c:v>219.36</c:v>
                </c:pt>
                <c:pt idx="187">
                  <c:v>222.54</c:v>
                </c:pt>
                <c:pt idx="188">
                  <c:v>222.26</c:v>
                </c:pt>
                <c:pt idx="189">
                  <c:v>225.02</c:v>
                </c:pt>
                <c:pt idx="190">
                  <c:v>225.69</c:v>
                </c:pt>
                <c:pt idx="191">
                  <c:v>226.35</c:v>
                </c:pt>
                <c:pt idx="192">
                  <c:v>223.19</c:v>
                </c:pt>
                <c:pt idx="193">
                  <c:v>223.88</c:v>
                </c:pt>
                <c:pt idx="194">
                  <c:v>226.13</c:v>
                </c:pt>
                <c:pt idx="195">
                  <c:v>229.3</c:v>
                </c:pt>
                <c:pt idx="196">
                  <c:v>227.47</c:v>
                </c:pt>
                <c:pt idx="197">
                  <c:v>228.29</c:v>
                </c:pt>
                <c:pt idx="198">
                  <c:v>232.23</c:v>
                </c:pt>
                <c:pt idx="199">
                  <c:v>231.44</c:v>
                </c:pt>
                <c:pt idx="200">
                  <c:v>232.79</c:v>
                </c:pt>
                <c:pt idx="201">
                  <c:v>231.01</c:v>
                </c:pt>
                <c:pt idx="202">
                  <c:v>230.19</c:v>
                </c:pt>
                <c:pt idx="203">
                  <c:v>234.11</c:v>
                </c:pt>
                <c:pt idx="204">
                  <c:v>214.75</c:v>
                </c:pt>
                <c:pt idx="205">
                  <c:v>211.65</c:v>
                </c:pt>
                <c:pt idx="206">
                  <c:v>213.75</c:v>
                </c:pt>
                <c:pt idx="207">
                  <c:v>222.31</c:v>
                </c:pt>
                <c:pt idx="208">
                  <c:v>223.13</c:v>
                </c:pt>
                <c:pt idx="209">
                  <c:v>222.69</c:v>
                </c:pt>
                <c:pt idx="210">
                  <c:v>221.3</c:v>
                </c:pt>
                <c:pt idx="211">
                  <c:v>221.47</c:v>
                </c:pt>
                <c:pt idx="212">
                  <c:v>224.56</c:v>
                </c:pt>
                <c:pt idx="213">
                  <c:v>230.98</c:v>
                </c:pt>
                <c:pt idx="214">
                  <c:v>231.03</c:v>
                </c:pt>
                <c:pt idx="215">
                  <c:v>231.49</c:v>
                </c:pt>
                <c:pt idx="216">
                  <c:v>228.01</c:v>
                </c:pt>
                <c:pt idx="217">
                  <c:v>223.81</c:v>
                </c:pt>
                <c:pt idx="218">
                  <c:v>221.95</c:v>
                </c:pt>
                <c:pt idx="219">
                  <c:v>228.84</c:v>
                </c:pt>
                <c:pt idx="220">
                  <c:v>227.94</c:v>
                </c:pt>
                <c:pt idx="221">
                  <c:v>228.71</c:v>
                </c:pt>
                <c:pt idx="222">
                  <c:v>229.12</c:v>
                </c:pt>
                <c:pt idx="223">
                  <c:v>231.6</c:v>
                </c:pt>
                <c:pt idx="224">
                  <c:v>229</c:v>
                </c:pt>
                <c:pt idx="225">
                  <c:v>225.34</c:v>
                </c:pt>
                <c:pt idx="226">
                  <c:v>225.99</c:v>
                </c:pt>
                <c:pt idx="227">
                  <c:v>235.68</c:v>
                </c:pt>
                <c:pt idx="228">
                  <c:v>232.33</c:v>
                </c:pt>
                <c:pt idx="229">
                  <c:v>235.84</c:v>
                </c:pt>
                <c:pt idx="230">
                  <c:v>238.24</c:v>
                </c:pt>
                <c:pt idx="231">
                  <c:v>230.33</c:v>
                </c:pt>
                <c:pt idx="232">
                  <c:v>229.95</c:v>
                </c:pt>
                <c:pt idx="233">
                  <c:v>228.15</c:v>
                </c:pt>
                <c:pt idx="234">
                  <c:v>231.43</c:v>
                </c:pt>
                <c:pt idx="235">
                  <c:v>234.05</c:v>
                </c:pt>
                <c:pt idx="236">
                  <c:v>231.62</c:v>
                </c:pt>
                <c:pt idx="237">
                  <c:v>231.23</c:v>
                </c:pt>
                <c:pt idx="238">
                  <c:v>231.48</c:v>
                </c:pt>
                <c:pt idx="239">
                  <c:v>227.63</c:v>
                </c:pt>
                <c:pt idx="240">
                  <c:v>220.71</c:v>
                </c:pt>
                <c:pt idx="241">
                  <c:v>220.21</c:v>
                </c:pt>
                <c:pt idx="242">
                  <c:v>218.15</c:v>
                </c:pt>
                <c:pt idx="243">
                  <c:v>219.78</c:v>
                </c:pt>
                <c:pt idx="244">
                  <c:v>222.17</c:v>
                </c:pt>
                <c:pt idx="245">
                  <c:v>219.57</c:v>
                </c:pt>
                <c:pt idx="246">
                  <c:v>220.63</c:v>
                </c:pt>
                <c:pt idx="247">
                  <c:v>222.41</c:v>
                </c:pt>
                <c:pt idx="248">
                  <c:v>219.51</c:v>
                </c:pt>
              </c:numCache>
            </c:numRef>
          </c:val>
          <c:smooth val="0"/>
          <c:extLst>
            <c:ext xmlns:c16="http://schemas.microsoft.com/office/drawing/2014/chart" uri="{C3380CC4-5D6E-409C-BE32-E72D297353CC}">
              <c16:uniqueId val="{00000000-2231-47C1-A96B-0E4E7FA315A2}"/>
            </c:ext>
          </c:extLst>
        </c:ser>
        <c:dLbls>
          <c:showLegendKey val="0"/>
          <c:showVal val="0"/>
          <c:showCatName val="0"/>
          <c:showSerName val="0"/>
          <c:showPercent val="0"/>
          <c:showBubbleSize val="0"/>
        </c:dLbls>
        <c:smooth val="0"/>
        <c:axId val="218844704"/>
        <c:axId val="218842784"/>
      </c:lineChart>
      <c:dateAx>
        <c:axId val="2188447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842784"/>
        <c:crosses val="autoZero"/>
        <c:auto val="1"/>
        <c:lblOffset val="100"/>
        <c:baseTimeUnit val="days"/>
      </c:dateAx>
      <c:valAx>
        <c:axId val="218842784"/>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_([$$-409]* \(#\ ##0.00\);_([$$-409]*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8844704"/>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GOOGL!$B$1</c:f>
          <c:strCache>
            <c:ptCount val="1"/>
            <c:pt idx="0">
              <c:v>ALPHABET INC. (XNAS:GOOGL)</c:v>
            </c:pt>
          </c:strCache>
        </c:strRef>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GOOGL!$B$6</c:f>
              <c:strCache>
                <c:ptCount val="1"/>
                <c:pt idx="0">
                  <c:v>Volume</c:v>
                </c:pt>
              </c:strCache>
            </c:strRef>
          </c:tx>
          <c:spPr>
            <a:solidFill>
              <a:schemeClr val="accent1"/>
            </a:solidFill>
            <a:ln w="38100">
              <a:noFill/>
            </a:ln>
            <a:effectLst/>
          </c:spPr>
          <c:invertIfNegative val="0"/>
          <c:cat>
            <c:numRef>
              <c:f>GOOGL!$A$7:$A$27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GOOGL!$B$7:$B$27</c:f>
              <c:numCache>
                <c:formatCode>#,##0</c:formatCode>
                <c:ptCount val="21"/>
                <c:pt idx="0">
                  <c:v>46588925</c:v>
                </c:pt>
                <c:pt idx="1">
                  <c:v>32474743</c:v>
                </c:pt>
                <c:pt idx="2">
                  <c:v>38060959</c:v>
                </c:pt>
                <c:pt idx="3">
                  <c:v>35141074</c:v>
                </c:pt>
                <c:pt idx="4">
                  <c:v>30599328</c:v>
                </c:pt>
                <c:pt idx="5">
                  <c:v>26771610</c:v>
                </c:pt>
                <c:pt idx="6">
                  <c:v>58383796</c:v>
                </c:pt>
                <c:pt idx="7">
                  <c:v>34109720</c:v>
                </c:pt>
                <c:pt idx="8">
                  <c:v>34107992</c:v>
                </c:pt>
                <c:pt idx="9">
                  <c:v>31239474</c:v>
                </c:pt>
                <c:pt idx="10">
                  <c:v>55571424</c:v>
                </c:pt>
                <c:pt idx="11">
                  <c:v>32290538</c:v>
                </c:pt>
                <c:pt idx="12">
                  <c:v>26628016</c:v>
                </c:pt>
                <c:pt idx="13">
                  <c:v>28201003</c:v>
                </c:pt>
                <c:pt idx="14">
                  <c:v>31020383</c:v>
                </c:pt>
                <c:pt idx="15">
                  <c:v>18503194</c:v>
                </c:pt>
                <c:pt idx="16">
                  <c:v>32505777</c:v>
                </c:pt>
                <c:pt idx="17">
                  <c:v>34724346</c:v>
                </c:pt>
                <c:pt idx="18">
                  <c:v>31658234</c:v>
                </c:pt>
                <c:pt idx="19">
                  <c:v>25483298</c:v>
                </c:pt>
                <c:pt idx="20">
                  <c:v>30249559</c:v>
                </c:pt>
              </c:numCache>
            </c:numRef>
          </c:val>
          <c:extLst>
            <c:ext xmlns:c16="http://schemas.microsoft.com/office/drawing/2014/chart" uri="{C3380CC4-5D6E-409C-BE32-E72D297353CC}">
              <c16:uniqueId val="{00000000-FA4C-4965-BC1B-0D847B891665}"/>
            </c:ext>
          </c:extLst>
        </c:ser>
        <c:dLbls>
          <c:showLegendKey val="0"/>
          <c:showVal val="0"/>
          <c:showCatName val="0"/>
          <c:showSerName val="0"/>
          <c:showPercent val="0"/>
          <c:showBubbleSize val="0"/>
        </c:dLbls>
        <c:gapWidth val="150"/>
        <c:axId val="509536896"/>
        <c:axId val="509534496"/>
      </c:barChart>
      <c:stockChart>
        <c:ser>
          <c:idx val="1"/>
          <c:order val="1"/>
          <c:tx>
            <c:strRef>
              <c:f>GOOGL!$C$6</c:f>
              <c:strCache>
                <c:ptCount val="1"/>
                <c:pt idx="0">
                  <c:v>Open</c:v>
                </c:pt>
              </c:strCache>
            </c:strRef>
          </c:tx>
          <c:spPr>
            <a:ln w="38100" cap="rnd">
              <a:noFill/>
              <a:round/>
            </a:ln>
            <a:effectLst/>
          </c:spPr>
          <c:marker>
            <c:symbol val="none"/>
          </c:marker>
          <c:cat>
            <c:numRef>
              <c:f>GOOGL!$A$7:$A$27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GOOGL!$C$7:$C$27</c:f>
              <c:numCache>
                <c:formatCode>_([$$-409]* #\ ##0.00_);_([$$-409]* \(#\ ##0.00\);_([$$-409]* "-"??_);_(@_)</c:formatCode>
                <c:ptCount val="21"/>
                <c:pt idx="0">
                  <c:v>232.2</c:v>
                </c:pt>
                <c:pt idx="1">
                  <c:v>235.47</c:v>
                </c:pt>
                <c:pt idx="2">
                  <c:v>234.16499999999999</c:v>
                </c:pt>
                <c:pt idx="3">
                  <c:v>238.9</c:v>
                </c:pt>
                <c:pt idx="4">
                  <c:v>239.88</c:v>
                </c:pt>
                <c:pt idx="5">
                  <c:v>240.37</c:v>
                </c:pt>
                <c:pt idx="6">
                  <c:v>244.66</c:v>
                </c:pt>
                <c:pt idx="7">
                  <c:v>252.08</c:v>
                </c:pt>
                <c:pt idx="8">
                  <c:v>251.22</c:v>
                </c:pt>
                <c:pt idx="9">
                  <c:v>251.68</c:v>
                </c:pt>
                <c:pt idx="10">
                  <c:v>253.25</c:v>
                </c:pt>
                <c:pt idx="11">
                  <c:v>254.43</c:v>
                </c:pt>
                <c:pt idx="12">
                  <c:v>253.04</c:v>
                </c:pt>
                <c:pt idx="13">
                  <c:v>251.66</c:v>
                </c:pt>
                <c:pt idx="14">
                  <c:v>244.4</c:v>
                </c:pt>
                <c:pt idx="15">
                  <c:v>247.065</c:v>
                </c:pt>
                <c:pt idx="16">
                  <c:v>247.85</c:v>
                </c:pt>
                <c:pt idx="17">
                  <c:v>242.81</c:v>
                </c:pt>
                <c:pt idx="18">
                  <c:v>240.75</c:v>
                </c:pt>
                <c:pt idx="19">
                  <c:v>245.15</c:v>
                </c:pt>
                <c:pt idx="20">
                  <c:v>244.49</c:v>
                </c:pt>
              </c:numCache>
            </c:numRef>
          </c:val>
          <c:smooth val="0"/>
          <c:extLst>
            <c:ext xmlns:c16="http://schemas.microsoft.com/office/drawing/2014/chart" uri="{C3380CC4-5D6E-409C-BE32-E72D297353CC}">
              <c16:uniqueId val="{00000001-FA4C-4965-BC1B-0D847B891665}"/>
            </c:ext>
          </c:extLst>
        </c:ser>
        <c:ser>
          <c:idx val="2"/>
          <c:order val="2"/>
          <c:tx>
            <c:strRef>
              <c:f>GOOGL!$D$6</c:f>
              <c:strCache>
                <c:ptCount val="1"/>
                <c:pt idx="0">
                  <c:v>High</c:v>
                </c:pt>
              </c:strCache>
            </c:strRef>
          </c:tx>
          <c:spPr>
            <a:ln w="38100" cap="rnd">
              <a:noFill/>
              <a:round/>
            </a:ln>
            <a:effectLst/>
          </c:spPr>
          <c:marker>
            <c:symbol val="none"/>
          </c:marker>
          <c:cat>
            <c:numRef>
              <c:f>GOOGL!$A$7:$A$27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GOOGL!$D$7:$D$27</c:f>
              <c:numCache>
                <c:formatCode>_([$$-409]* #\ ##0.00_);_([$$-409]* \(#\ ##0.00\);_([$$-409]* "-"??_);_(@_)</c:formatCode>
                <c:ptCount val="21"/>
                <c:pt idx="0">
                  <c:v>235.76</c:v>
                </c:pt>
                <c:pt idx="1">
                  <c:v>238.13</c:v>
                </c:pt>
                <c:pt idx="2">
                  <c:v>240.47</c:v>
                </c:pt>
                <c:pt idx="3">
                  <c:v>241.66</c:v>
                </c:pt>
                <c:pt idx="4">
                  <c:v>242.25</c:v>
                </c:pt>
                <c:pt idx="5">
                  <c:v>242.07499999999999</c:v>
                </c:pt>
                <c:pt idx="6">
                  <c:v>252.40989999999999</c:v>
                </c:pt>
                <c:pt idx="7">
                  <c:v>253.04</c:v>
                </c:pt>
                <c:pt idx="8">
                  <c:v>251.6</c:v>
                </c:pt>
                <c:pt idx="9">
                  <c:v>253.99</c:v>
                </c:pt>
                <c:pt idx="10">
                  <c:v>256</c:v>
                </c:pt>
                <c:pt idx="11">
                  <c:v>255.78</c:v>
                </c:pt>
                <c:pt idx="12">
                  <c:v>254.36</c:v>
                </c:pt>
                <c:pt idx="13">
                  <c:v>252.3501</c:v>
                </c:pt>
                <c:pt idx="14">
                  <c:v>246.49</c:v>
                </c:pt>
                <c:pt idx="15">
                  <c:v>249.42</c:v>
                </c:pt>
                <c:pt idx="16">
                  <c:v>251.14859999999999</c:v>
                </c:pt>
                <c:pt idx="17">
                  <c:v>243.29</c:v>
                </c:pt>
                <c:pt idx="18">
                  <c:v>246.3</c:v>
                </c:pt>
                <c:pt idx="19">
                  <c:v>246.81</c:v>
                </c:pt>
                <c:pt idx="20">
                  <c:v>246.3</c:v>
                </c:pt>
              </c:numCache>
            </c:numRef>
          </c:val>
          <c:smooth val="0"/>
          <c:extLst>
            <c:ext xmlns:c16="http://schemas.microsoft.com/office/drawing/2014/chart" uri="{C3380CC4-5D6E-409C-BE32-E72D297353CC}">
              <c16:uniqueId val="{00000002-FA4C-4965-BC1B-0D847B891665}"/>
            </c:ext>
          </c:extLst>
        </c:ser>
        <c:ser>
          <c:idx val="3"/>
          <c:order val="3"/>
          <c:tx>
            <c:strRef>
              <c:f>GOOGL!$E$6</c:f>
              <c:strCache>
                <c:ptCount val="1"/>
                <c:pt idx="0">
                  <c:v>Low</c:v>
                </c:pt>
              </c:strCache>
            </c:strRef>
          </c:tx>
          <c:spPr>
            <a:ln w="38100" cap="rnd">
              <a:noFill/>
              <a:round/>
            </a:ln>
            <a:effectLst/>
          </c:spPr>
          <c:marker>
            <c:symbol val="none"/>
          </c:marker>
          <c:cat>
            <c:numRef>
              <c:f>GOOGL!$A$7:$A$27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GOOGL!$E$7:$E$27</c:f>
              <c:numCache>
                <c:formatCode>_([$$-409]* #\ ##0.00_);_([$$-409]* \(#\ ##0.00\);_([$$-409]* "-"??_);_(@_)</c:formatCode>
                <c:ptCount val="21"/>
                <c:pt idx="0">
                  <c:v>231.9</c:v>
                </c:pt>
                <c:pt idx="1">
                  <c:v>233.67</c:v>
                </c:pt>
                <c:pt idx="2">
                  <c:v>233.22900000000001</c:v>
                </c:pt>
                <c:pt idx="3">
                  <c:v>237.85</c:v>
                </c:pt>
                <c:pt idx="4">
                  <c:v>236.25</c:v>
                </c:pt>
                <c:pt idx="5">
                  <c:v>238</c:v>
                </c:pt>
                <c:pt idx="6">
                  <c:v>244.66</c:v>
                </c:pt>
                <c:pt idx="7">
                  <c:v>249.47</c:v>
                </c:pt>
                <c:pt idx="8">
                  <c:v>246.28</c:v>
                </c:pt>
                <c:pt idx="9">
                  <c:v>249.8</c:v>
                </c:pt>
                <c:pt idx="10">
                  <c:v>251.81</c:v>
                </c:pt>
                <c:pt idx="11">
                  <c:v>250.3</c:v>
                </c:pt>
                <c:pt idx="12">
                  <c:v>250.48</c:v>
                </c:pt>
                <c:pt idx="13">
                  <c:v>246.44</c:v>
                </c:pt>
                <c:pt idx="14">
                  <c:v>240.74</c:v>
                </c:pt>
                <c:pt idx="15">
                  <c:v>245.97</c:v>
                </c:pt>
                <c:pt idx="16">
                  <c:v>242.77</c:v>
                </c:pt>
                <c:pt idx="17">
                  <c:v>239.245</c:v>
                </c:pt>
                <c:pt idx="18">
                  <c:v>238.61</c:v>
                </c:pt>
                <c:pt idx="19">
                  <c:v>242.3</c:v>
                </c:pt>
                <c:pt idx="20">
                  <c:v>241.655</c:v>
                </c:pt>
              </c:numCache>
            </c:numRef>
          </c:val>
          <c:smooth val="0"/>
          <c:extLst>
            <c:ext xmlns:c16="http://schemas.microsoft.com/office/drawing/2014/chart" uri="{C3380CC4-5D6E-409C-BE32-E72D297353CC}">
              <c16:uniqueId val="{00000003-FA4C-4965-BC1B-0D847B891665}"/>
            </c:ext>
          </c:extLst>
        </c:ser>
        <c:ser>
          <c:idx val="4"/>
          <c:order val="4"/>
          <c:tx>
            <c:strRef>
              <c:f>GOOGL!$F$6</c:f>
              <c:strCache>
                <c:ptCount val="1"/>
                <c:pt idx="0">
                  <c:v>Close</c:v>
                </c:pt>
              </c:strCache>
            </c:strRef>
          </c:tx>
          <c:spPr>
            <a:ln w="38100" cap="rnd">
              <a:noFill/>
              <a:round/>
            </a:ln>
            <a:effectLst/>
          </c:spPr>
          <c:marker>
            <c:symbol val="none"/>
          </c:marker>
          <c:cat>
            <c:numRef>
              <c:f>GOOGL!$A$7:$A$27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GOOGL!$F$7:$F$27</c:f>
              <c:numCache>
                <c:formatCode>_([$$-409]* #\ ##0.00_);_([$$-409]* \(#\ ##0.00\);_([$$-409]* "-"??_);_(@_)</c:formatCode>
                <c:ptCount val="21"/>
                <c:pt idx="0">
                  <c:v>235</c:v>
                </c:pt>
                <c:pt idx="1">
                  <c:v>234.04</c:v>
                </c:pt>
                <c:pt idx="2">
                  <c:v>239.63</c:v>
                </c:pt>
                <c:pt idx="3">
                  <c:v>239.17</c:v>
                </c:pt>
                <c:pt idx="4">
                  <c:v>240.37</c:v>
                </c:pt>
                <c:pt idx="5">
                  <c:v>240.8</c:v>
                </c:pt>
                <c:pt idx="6">
                  <c:v>251.61</c:v>
                </c:pt>
                <c:pt idx="7">
                  <c:v>251.16</c:v>
                </c:pt>
                <c:pt idx="8">
                  <c:v>249.53</c:v>
                </c:pt>
                <c:pt idx="9">
                  <c:v>252.03</c:v>
                </c:pt>
                <c:pt idx="10">
                  <c:v>254.72</c:v>
                </c:pt>
                <c:pt idx="11">
                  <c:v>252.53</c:v>
                </c:pt>
                <c:pt idx="12">
                  <c:v>251.66</c:v>
                </c:pt>
                <c:pt idx="13">
                  <c:v>247.14</c:v>
                </c:pt>
                <c:pt idx="14">
                  <c:v>245.79</c:v>
                </c:pt>
                <c:pt idx="15">
                  <c:v>246.54</c:v>
                </c:pt>
                <c:pt idx="16">
                  <c:v>244.05</c:v>
                </c:pt>
                <c:pt idx="17">
                  <c:v>243.1</c:v>
                </c:pt>
                <c:pt idx="18">
                  <c:v>244.9</c:v>
                </c:pt>
                <c:pt idx="19">
                  <c:v>245.69</c:v>
                </c:pt>
                <c:pt idx="20">
                  <c:v>245.35</c:v>
                </c:pt>
              </c:numCache>
            </c:numRef>
          </c:val>
          <c:smooth val="0"/>
          <c:extLst>
            <c:ext xmlns:c16="http://schemas.microsoft.com/office/drawing/2014/chart" uri="{C3380CC4-5D6E-409C-BE32-E72D297353CC}">
              <c16:uniqueId val="{00000004-FA4C-4965-BC1B-0D847B89166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35689376"/>
        <c:axId val="635687936"/>
      </c:stockChart>
      <c:dateAx>
        <c:axId val="509536896"/>
        <c:scaling>
          <c:orientation val="minMax"/>
        </c:scaling>
        <c:delete val="0"/>
        <c:axPos val="b"/>
        <c:numFmt formatCode="d\ 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34496"/>
        <c:crosses val="autoZero"/>
        <c:auto val="1"/>
        <c:lblOffset val="100"/>
        <c:baseTimeUnit val="days"/>
      </c:dateAx>
      <c:valAx>
        <c:axId val="509534496"/>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 ;_-[$$-409]* \-#\ ##0.0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9536896"/>
        <c:crosses val="autoZero"/>
        <c:crossBetween val="between"/>
      </c:valAx>
      <c:valAx>
        <c:axId val="635687936"/>
        <c:scaling>
          <c:orientation val="minMax"/>
        </c:scaling>
        <c:delete val="0"/>
        <c:axPos val="r"/>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689376"/>
        <c:crosses val="max"/>
        <c:crossBetween val="between"/>
      </c:valAx>
      <c:dateAx>
        <c:axId val="635689376"/>
        <c:scaling>
          <c:orientation val="minMax"/>
        </c:scaling>
        <c:delete val="1"/>
        <c:axPos val="b"/>
        <c:numFmt formatCode="m/d/yyyy" sourceLinked="1"/>
        <c:majorTickMark val="out"/>
        <c:minorTickMark val="none"/>
        <c:tickLblPos val="nextTo"/>
        <c:crossAx val="63568793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ZA" sz="1100"/>
              <a:t>CLOSE</a:t>
            </a:r>
            <a:r>
              <a:rPr lang="en-ZA" sz="1100" baseline="0"/>
              <a:t> LAST 12 MONTHS</a:t>
            </a:r>
            <a:endParaRPr lang="en-ZA"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ZA"/>
        </a:p>
      </c:txPr>
    </c:title>
    <c:autoTitleDeleted val="0"/>
    <c:plotArea>
      <c:layout/>
      <c:areaChart>
        <c:grouping val="standard"/>
        <c:varyColors val="0"/>
        <c:ser>
          <c:idx val="0"/>
          <c:order val="0"/>
          <c:spPr>
            <a:gradFill>
              <a:gsLst>
                <a:gs pos="0">
                  <a:schemeClr val="bg1"/>
                </a:gs>
                <a:gs pos="74000">
                  <a:schemeClr val="accent1">
                    <a:lumMod val="45000"/>
                    <a:lumOff val="55000"/>
                  </a:schemeClr>
                </a:gs>
                <a:gs pos="83000">
                  <a:schemeClr val="tx2">
                    <a:lumMod val="25000"/>
                    <a:lumOff val="75000"/>
                  </a:schemeClr>
                </a:gs>
                <a:gs pos="100000">
                  <a:schemeClr val="tx2">
                    <a:lumMod val="50000"/>
                    <a:lumOff val="50000"/>
                  </a:schemeClr>
                </a:gs>
              </a:gsLst>
              <a:lin ang="5400000" scaled="1"/>
            </a:gradFill>
            <a:ln>
              <a:noFill/>
            </a:ln>
            <a:effectLst/>
          </c:spPr>
          <c:val>
            <c:numRef>
              <c:f>GOOGL!$C$4:$IS$4</c:f>
              <c:numCache>
                <c:formatCode>_([$$-409]* #\ ##0.00_);_([$$-409]* \(#\ ##0.00\);_([$$-409]* "-"??_);_(@_)</c:formatCode>
                <c:ptCount val="251"/>
                <c:pt idx="0">
                  <c:v>162.97999999999999</c:v>
                </c:pt>
                <c:pt idx="1">
                  <c:v>164.38</c:v>
                </c:pt>
                <c:pt idx="2">
                  <c:v>161.86000000000001</c:v>
                </c:pt>
                <c:pt idx="3">
                  <c:v>162.08000000000001</c:v>
                </c:pt>
                <c:pt idx="4">
                  <c:v>163.24</c:v>
                </c:pt>
                <c:pt idx="5">
                  <c:v>164.96</c:v>
                </c:pt>
                <c:pt idx="6">
                  <c:v>165.46</c:v>
                </c:pt>
                <c:pt idx="7">
                  <c:v>165.16</c:v>
                </c:pt>
                <c:pt idx="8">
                  <c:v>162.93</c:v>
                </c:pt>
                <c:pt idx="9">
                  <c:v>163.41999999999999</c:v>
                </c:pt>
                <c:pt idx="10">
                  <c:v>164.07</c:v>
                </c:pt>
                <c:pt idx="11">
                  <c:v>165.14</c:v>
                </c:pt>
                <c:pt idx="12">
                  <c:v>162.78</c:v>
                </c:pt>
                <c:pt idx="13">
                  <c:v>162.72</c:v>
                </c:pt>
                <c:pt idx="14">
                  <c:v>165.27</c:v>
                </c:pt>
                <c:pt idx="15">
                  <c:v>166.72</c:v>
                </c:pt>
                <c:pt idx="16">
                  <c:v>169.68</c:v>
                </c:pt>
                <c:pt idx="17">
                  <c:v>174.46</c:v>
                </c:pt>
                <c:pt idx="18">
                  <c:v>171.11</c:v>
                </c:pt>
                <c:pt idx="19">
                  <c:v>171.29</c:v>
                </c:pt>
                <c:pt idx="20">
                  <c:v>169.24</c:v>
                </c:pt>
                <c:pt idx="21">
                  <c:v>169.74</c:v>
                </c:pt>
                <c:pt idx="22">
                  <c:v>176.51</c:v>
                </c:pt>
                <c:pt idx="23">
                  <c:v>180.75</c:v>
                </c:pt>
                <c:pt idx="24">
                  <c:v>178.35</c:v>
                </c:pt>
                <c:pt idx="25">
                  <c:v>180.35</c:v>
                </c:pt>
                <c:pt idx="26">
                  <c:v>181.62</c:v>
                </c:pt>
                <c:pt idx="27">
                  <c:v>178.88</c:v>
                </c:pt>
                <c:pt idx="28">
                  <c:v>175.58</c:v>
                </c:pt>
                <c:pt idx="29">
                  <c:v>172.49</c:v>
                </c:pt>
                <c:pt idx="30">
                  <c:v>175.3</c:v>
                </c:pt>
                <c:pt idx="31">
                  <c:v>178.12</c:v>
                </c:pt>
                <c:pt idx="32">
                  <c:v>175.98</c:v>
                </c:pt>
                <c:pt idx="33">
                  <c:v>167.63</c:v>
                </c:pt>
                <c:pt idx="34">
                  <c:v>164.76</c:v>
                </c:pt>
                <c:pt idx="35">
                  <c:v>167.65</c:v>
                </c:pt>
                <c:pt idx="36">
                  <c:v>169.12</c:v>
                </c:pt>
                <c:pt idx="37">
                  <c:v>169.23</c:v>
                </c:pt>
                <c:pt idx="38">
                  <c:v>168.95</c:v>
                </c:pt>
                <c:pt idx="39">
                  <c:v>171.49</c:v>
                </c:pt>
                <c:pt idx="40">
                  <c:v>171.34</c:v>
                </c:pt>
                <c:pt idx="41">
                  <c:v>174.37</c:v>
                </c:pt>
                <c:pt idx="42">
                  <c:v>172.64</c:v>
                </c:pt>
                <c:pt idx="43">
                  <c:v>174.71</c:v>
                </c:pt>
                <c:pt idx="44">
                  <c:v>175.37</c:v>
                </c:pt>
                <c:pt idx="45">
                  <c:v>185.17</c:v>
                </c:pt>
                <c:pt idx="46">
                  <c:v>195.4</c:v>
                </c:pt>
                <c:pt idx="47">
                  <c:v>191.96</c:v>
                </c:pt>
                <c:pt idx="48">
                  <c:v>189.82</c:v>
                </c:pt>
                <c:pt idx="49">
                  <c:v>196.66</c:v>
                </c:pt>
                <c:pt idx="50">
                  <c:v>195.42</c:v>
                </c:pt>
                <c:pt idx="51">
                  <c:v>188.4</c:v>
                </c:pt>
                <c:pt idx="52">
                  <c:v>188.51</c:v>
                </c:pt>
                <c:pt idx="53">
                  <c:v>191.41</c:v>
                </c:pt>
                <c:pt idx="54">
                  <c:v>194.63</c:v>
                </c:pt>
                <c:pt idx="55">
                  <c:v>196.11</c:v>
                </c:pt>
                <c:pt idx="56">
                  <c:v>195.6</c:v>
                </c:pt>
                <c:pt idx="57">
                  <c:v>192.76</c:v>
                </c:pt>
                <c:pt idx="58">
                  <c:v>191.24</c:v>
                </c:pt>
                <c:pt idx="59">
                  <c:v>189.3</c:v>
                </c:pt>
                <c:pt idx="60">
                  <c:v>189.43</c:v>
                </c:pt>
                <c:pt idx="61">
                  <c:v>191.79</c:v>
                </c:pt>
                <c:pt idx="62">
                  <c:v>196.87</c:v>
                </c:pt>
                <c:pt idx="63">
                  <c:v>195.49</c:v>
                </c:pt>
                <c:pt idx="64">
                  <c:v>193.95</c:v>
                </c:pt>
                <c:pt idx="65">
                  <c:v>192.04</c:v>
                </c:pt>
                <c:pt idx="66">
                  <c:v>191.01</c:v>
                </c:pt>
                <c:pt idx="67">
                  <c:v>189.66</c:v>
                </c:pt>
                <c:pt idx="68">
                  <c:v>195.55</c:v>
                </c:pt>
                <c:pt idx="69">
                  <c:v>192.91</c:v>
                </c:pt>
                <c:pt idx="70">
                  <c:v>196</c:v>
                </c:pt>
                <c:pt idx="71">
                  <c:v>198.05</c:v>
                </c:pt>
                <c:pt idx="72">
                  <c:v>198.37</c:v>
                </c:pt>
                <c:pt idx="73">
                  <c:v>197.98</c:v>
                </c:pt>
                <c:pt idx="74">
                  <c:v>200.21</c:v>
                </c:pt>
                <c:pt idx="75">
                  <c:v>191.81</c:v>
                </c:pt>
                <c:pt idx="76">
                  <c:v>195.3</c:v>
                </c:pt>
                <c:pt idx="77">
                  <c:v>195.41</c:v>
                </c:pt>
                <c:pt idx="78">
                  <c:v>200.87</c:v>
                </c:pt>
                <c:pt idx="79">
                  <c:v>204.02</c:v>
                </c:pt>
                <c:pt idx="80">
                  <c:v>201.23</c:v>
                </c:pt>
                <c:pt idx="81">
                  <c:v>206.38</c:v>
                </c:pt>
                <c:pt idx="82">
                  <c:v>191.33</c:v>
                </c:pt>
                <c:pt idx="83">
                  <c:v>191.6</c:v>
                </c:pt>
                <c:pt idx="84">
                  <c:v>185.34</c:v>
                </c:pt>
                <c:pt idx="85">
                  <c:v>186.47</c:v>
                </c:pt>
                <c:pt idx="86">
                  <c:v>185.32</c:v>
                </c:pt>
                <c:pt idx="87">
                  <c:v>183.61</c:v>
                </c:pt>
                <c:pt idx="88">
                  <c:v>186.14</c:v>
                </c:pt>
                <c:pt idx="89">
                  <c:v>185.23</c:v>
                </c:pt>
                <c:pt idx="90">
                  <c:v>183.77</c:v>
                </c:pt>
                <c:pt idx="91">
                  <c:v>185.27</c:v>
                </c:pt>
                <c:pt idx="92">
                  <c:v>184.56</c:v>
                </c:pt>
                <c:pt idx="93">
                  <c:v>179.66</c:v>
                </c:pt>
                <c:pt idx="94">
                  <c:v>179.25</c:v>
                </c:pt>
                <c:pt idx="95">
                  <c:v>175.42</c:v>
                </c:pt>
                <c:pt idx="96">
                  <c:v>172.73</c:v>
                </c:pt>
                <c:pt idx="97">
                  <c:v>168.5</c:v>
                </c:pt>
                <c:pt idx="98">
                  <c:v>170.28</c:v>
                </c:pt>
                <c:pt idx="99">
                  <c:v>167.01</c:v>
                </c:pt>
                <c:pt idx="100">
                  <c:v>170.92</c:v>
                </c:pt>
                <c:pt idx="101">
                  <c:v>173.02</c:v>
                </c:pt>
                <c:pt idx="102">
                  <c:v>172.35</c:v>
                </c:pt>
                <c:pt idx="103">
                  <c:v>173.86</c:v>
                </c:pt>
                <c:pt idx="104">
                  <c:v>165.87</c:v>
                </c:pt>
                <c:pt idx="105">
                  <c:v>164.04</c:v>
                </c:pt>
                <c:pt idx="106">
                  <c:v>167.11</c:v>
                </c:pt>
                <c:pt idx="107">
                  <c:v>162.76</c:v>
                </c:pt>
                <c:pt idx="108">
                  <c:v>165.49</c:v>
                </c:pt>
                <c:pt idx="109">
                  <c:v>164.29</c:v>
                </c:pt>
                <c:pt idx="110">
                  <c:v>160.66999999999999</c:v>
                </c:pt>
                <c:pt idx="111">
                  <c:v>163.89</c:v>
                </c:pt>
                <c:pt idx="112">
                  <c:v>162.80000000000001</c:v>
                </c:pt>
                <c:pt idx="113">
                  <c:v>163.99</c:v>
                </c:pt>
                <c:pt idx="114">
                  <c:v>167.68</c:v>
                </c:pt>
                <c:pt idx="115">
                  <c:v>170.56</c:v>
                </c:pt>
                <c:pt idx="116">
                  <c:v>165.06</c:v>
                </c:pt>
                <c:pt idx="117">
                  <c:v>162.24</c:v>
                </c:pt>
                <c:pt idx="118">
                  <c:v>154.33000000000001</c:v>
                </c:pt>
                <c:pt idx="119">
                  <c:v>154.63999999999999</c:v>
                </c:pt>
                <c:pt idx="120">
                  <c:v>157.07</c:v>
                </c:pt>
                <c:pt idx="121">
                  <c:v>157.04</c:v>
                </c:pt>
                <c:pt idx="122">
                  <c:v>150.72</c:v>
                </c:pt>
                <c:pt idx="123">
                  <c:v>145.6</c:v>
                </c:pt>
                <c:pt idx="124">
                  <c:v>146.75</c:v>
                </c:pt>
                <c:pt idx="125">
                  <c:v>144.69999999999999</c:v>
                </c:pt>
                <c:pt idx="126">
                  <c:v>158.71</c:v>
                </c:pt>
                <c:pt idx="127">
                  <c:v>152.82</c:v>
                </c:pt>
                <c:pt idx="128">
                  <c:v>157.13999999999999</c:v>
                </c:pt>
                <c:pt idx="129">
                  <c:v>159.07</c:v>
                </c:pt>
                <c:pt idx="130">
                  <c:v>156.31</c:v>
                </c:pt>
                <c:pt idx="131">
                  <c:v>153.33000000000001</c:v>
                </c:pt>
                <c:pt idx="132">
                  <c:v>151.16</c:v>
                </c:pt>
                <c:pt idx="133">
                  <c:v>147.66999999999999</c:v>
                </c:pt>
                <c:pt idx="134">
                  <c:v>151.47</c:v>
                </c:pt>
                <c:pt idx="135">
                  <c:v>155.35</c:v>
                </c:pt>
                <c:pt idx="136">
                  <c:v>159.28</c:v>
                </c:pt>
                <c:pt idx="137">
                  <c:v>161.96</c:v>
                </c:pt>
                <c:pt idx="138">
                  <c:v>160.61000000000001</c:v>
                </c:pt>
                <c:pt idx="139">
                  <c:v>160.16</c:v>
                </c:pt>
                <c:pt idx="140">
                  <c:v>158.80000000000001</c:v>
                </c:pt>
                <c:pt idx="141">
                  <c:v>161.30000000000001</c:v>
                </c:pt>
                <c:pt idx="142">
                  <c:v>164.03</c:v>
                </c:pt>
                <c:pt idx="143">
                  <c:v>164.21</c:v>
                </c:pt>
                <c:pt idx="144">
                  <c:v>163.22999999999999</c:v>
                </c:pt>
                <c:pt idx="145">
                  <c:v>151.38</c:v>
                </c:pt>
                <c:pt idx="146">
                  <c:v>154.28</c:v>
                </c:pt>
                <c:pt idx="147">
                  <c:v>152.75</c:v>
                </c:pt>
                <c:pt idx="148">
                  <c:v>158.46</c:v>
                </c:pt>
                <c:pt idx="149">
                  <c:v>159.53</c:v>
                </c:pt>
                <c:pt idx="150">
                  <c:v>165.37</c:v>
                </c:pt>
                <c:pt idx="151">
                  <c:v>163.96</c:v>
                </c:pt>
                <c:pt idx="152">
                  <c:v>166.19</c:v>
                </c:pt>
                <c:pt idx="153">
                  <c:v>166.54</c:v>
                </c:pt>
                <c:pt idx="154">
                  <c:v>163.98</c:v>
                </c:pt>
                <c:pt idx="155">
                  <c:v>168.56</c:v>
                </c:pt>
                <c:pt idx="156">
                  <c:v>170.87</c:v>
                </c:pt>
                <c:pt idx="157">
                  <c:v>168.47</c:v>
                </c:pt>
                <c:pt idx="158">
                  <c:v>172.9</c:v>
                </c:pt>
                <c:pt idx="159">
                  <c:v>172.36</c:v>
                </c:pt>
                <c:pt idx="160">
                  <c:v>171.86</c:v>
                </c:pt>
                <c:pt idx="161">
                  <c:v>171.74</c:v>
                </c:pt>
                <c:pt idx="162">
                  <c:v>169.03</c:v>
                </c:pt>
                <c:pt idx="163">
                  <c:v>166.18</c:v>
                </c:pt>
                <c:pt idx="164">
                  <c:v>168.05</c:v>
                </c:pt>
                <c:pt idx="165">
                  <c:v>168.21</c:v>
                </c:pt>
                <c:pt idx="166">
                  <c:v>173.68</c:v>
                </c:pt>
                <c:pt idx="167">
                  <c:v>176.09</c:v>
                </c:pt>
                <c:pt idx="168">
                  <c:v>178.6</c:v>
                </c:pt>
                <c:pt idx="169">
                  <c:v>177.35</c:v>
                </c:pt>
                <c:pt idx="170">
                  <c:v>175.7</c:v>
                </c:pt>
                <c:pt idx="171">
                  <c:v>174.67</c:v>
                </c:pt>
                <c:pt idx="172">
                  <c:v>176.77</c:v>
                </c:pt>
                <c:pt idx="173">
                  <c:v>175.95</c:v>
                </c:pt>
                <c:pt idx="174">
                  <c:v>173.32</c:v>
                </c:pt>
                <c:pt idx="175">
                  <c:v>166.64</c:v>
                </c:pt>
                <c:pt idx="176">
                  <c:v>165.19</c:v>
                </c:pt>
                <c:pt idx="177">
                  <c:v>166.77</c:v>
                </c:pt>
                <c:pt idx="178">
                  <c:v>170.68</c:v>
                </c:pt>
                <c:pt idx="179">
                  <c:v>173.54</c:v>
                </c:pt>
                <c:pt idx="180">
                  <c:v>178.53</c:v>
                </c:pt>
                <c:pt idx="181">
                  <c:v>176.23</c:v>
                </c:pt>
                <c:pt idx="182">
                  <c:v>175.84</c:v>
                </c:pt>
                <c:pt idx="183">
                  <c:v>178.64</c:v>
                </c:pt>
                <c:pt idx="184">
                  <c:v>179.53</c:v>
                </c:pt>
                <c:pt idx="185">
                  <c:v>176.79</c:v>
                </c:pt>
                <c:pt idx="186">
                  <c:v>174.36</c:v>
                </c:pt>
                <c:pt idx="187">
                  <c:v>176.62</c:v>
                </c:pt>
                <c:pt idx="188">
                  <c:v>177.62</c:v>
                </c:pt>
                <c:pt idx="189">
                  <c:v>180.19</c:v>
                </c:pt>
                <c:pt idx="190">
                  <c:v>181.56</c:v>
                </c:pt>
                <c:pt idx="191">
                  <c:v>182</c:v>
                </c:pt>
                <c:pt idx="192">
                  <c:v>182.97</c:v>
                </c:pt>
                <c:pt idx="193">
                  <c:v>183.58</c:v>
                </c:pt>
                <c:pt idx="194">
                  <c:v>185.06</c:v>
                </c:pt>
                <c:pt idx="195">
                  <c:v>190.1</c:v>
                </c:pt>
                <c:pt idx="196">
                  <c:v>191.34</c:v>
                </c:pt>
                <c:pt idx="197">
                  <c:v>190.23</c:v>
                </c:pt>
                <c:pt idx="198">
                  <c:v>192.17</c:v>
                </c:pt>
                <c:pt idx="199">
                  <c:v>193.18</c:v>
                </c:pt>
                <c:pt idx="200">
                  <c:v>192.58</c:v>
                </c:pt>
                <c:pt idx="201">
                  <c:v>195.75</c:v>
                </c:pt>
                <c:pt idx="202">
                  <c:v>196.53</c:v>
                </c:pt>
                <c:pt idx="203">
                  <c:v>191.9</c:v>
                </c:pt>
                <c:pt idx="204">
                  <c:v>189.13</c:v>
                </c:pt>
                <c:pt idx="205">
                  <c:v>195.04</c:v>
                </c:pt>
                <c:pt idx="206">
                  <c:v>194.67</c:v>
                </c:pt>
                <c:pt idx="207">
                  <c:v>196.09</c:v>
                </c:pt>
                <c:pt idx="208">
                  <c:v>196.52</c:v>
                </c:pt>
                <c:pt idx="209">
                  <c:v>201.42</c:v>
                </c:pt>
                <c:pt idx="210">
                  <c:v>201</c:v>
                </c:pt>
                <c:pt idx="211">
                  <c:v>203.34</c:v>
                </c:pt>
                <c:pt idx="212">
                  <c:v>201.96</c:v>
                </c:pt>
                <c:pt idx="213">
                  <c:v>202.94</c:v>
                </c:pt>
                <c:pt idx="214">
                  <c:v>203.9</c:v>
                </c:pt>
                <c:pt idx="215">
                  <c:v>203.5</c:v>
                </c:pt>
                <c:pt idx="216">
                  <c:v>201.57</c:v>
                </c:pt>
                <c:pt idx="217">
                  <c:v>199.32</c:v>
                </c:pt>
                <c:pt idx="218">
                  <c:v>199.75</c:v>
                </c:pt>
                <c:pt idx="219">
                  <c:v>206.09</c:v>
                </c:pt>
                <c:pt idx="220">
                  <c:v>208.49</c:v>
                </c:pt>
                <c:pt idx="221">
                  <c:v>207.14</c:v>
                </c:pt>
                <c:pt idx="222">
                  <c:v>207.48</c:v>
                </c:pt>
                <c:pt idx="223">
                  <c:v>211.64</c:v>
                </c:pt>
                <c:pt idx="224">
                  <c:v>212.91</c:v>
                </c:pt>
                <c:pt idx="225">
                  <c:v>211.35</c:v>
                </c:pt>
                <c:pt idx="226">
                  <c:v>230.66</c:v>
                </c:pt>
                <c:pt idx="227">
                  <c:v>232.3</c:v>
                </c:pt>
                <c:pt idx="228">
                  <c:v>235</c:v>
                </c:pt>
                <c:pt idx="229">
                  <c:v>234.04</c:v>
                </c:pt>
                <c:pt idx="230">
                  <c:v>239.63</c:v>
                </c:pt>
                <c:pt idx="231">
                  <c:v>239.17</c:v>
                </c:pt>
                <c:pt idx="232">
                  <c:v>240.37</c:v>
                </c:pt>
                <c:pt idx="233">
                  <c:v>240.8</c:v>
                </c:pt>
                <c:pt idx="234">
                  <c:v>251.61</c:v>
                </c:pt>
                <c:pt idx="235">
                  <c:v>251.16</c:v>
                </c:pt>
                <c:pt idx="236">
                  <c:v>249.53</c:v>
                </c:pt>
                <c:pt idx="237">
                  <c:v>252.03</c:v>
                </c:pt>
                <c:pt idx="238">
                  <c:v>254.72</c:v>
                </c:pt>
                <c:pt idx="239">
                  <c:v>252.53</c:v>
                </c:pt>
                <c:pt idx="240">
                  <c:v>251.66</c:v>
                </c:pt>
                <c:pt idx="241">
                  <c:v>247.14</c:v>
                </c:pt>
                <c:pt idx="242">
                  <c:v>245.79</c:v>
                </c:pt>
                <c:pt idx="243">
                  <c:v>246.54</c:v>
                </c:pt>
                <c:pt idx="244">
                  <c:v>244.05</c:v>
                </c:pt>
                <c:pt idx="245">
                  <c:v>243.1</c:v>
                </c:pt>
                <c:pt idx="246">
                  <c:v>244.9</c:v>
                </c:pt>
                <c:pt idx="247">
                  <c:v>245.69</c:v>
                </c:pt>
                <c:pt idx="248">
                  <c:v>245.35</c:v>
                </c:pt>
              </c:numCache>
            </c:numRef>
          </c:val>
          <c:extLst>
            <c:ext xmlns:c16="http://schemas.microsoft.com/office/drawing/2014/chart" uri="{C3380CC4-5D6E-409C-BE32-E72D297353CC}">
              <c16:uniqueId val="{00000000-27AB-42A1-9B48-19A8D9C6AB22}"/>
            </c:ext>
          </c:extLst>
        </c:ser>
        <c:dLbls>
          <c:showLegendKey val="0"/>
          <c:showVal val="0"/>
          <c:showCatName val="0"/>
          <c:showSerName val="0"/>
          <c:showPercent val="0"/>
          <c:showBubbleSize val="0"/>
        </c:dLbls>
        <c:axId val="1282822448"/>
        <c:axId val="1282823888"/>
      </c:areaChart>
      <c:catAx>
        <c:axId val="1282822448"/>
        <c:scaling>
          <c:orientation val="minMax"/>
        </c:scaling>
        <c:delete val="1"/>
        <c:axPos val="b"/>
        <c:majorTickMark val="out"/>
        <c:minorTickMark val="none"/>
        <c:tickLblPos val="nextTo"/>
        <c:crossAx val="1282823888"/>
        <c:crosses val="autoZero"/>
        <c:auto val="1"/>
        <c:lblAlgn val="ctr"/>
        <c:lblOffset val="100"/>
        <c:noMultiLvlLbl val="0"/>
      </c:catAx>
      <c:valAx>
        <c:axId val="1282823888"/>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2822448"/>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MSFT!$B$1</c:f>
          <c:strCache>
            <c:ptCount val="1"/>
            <c:pt idx="0">
              <c:v>MICROSOFT CORPORATION (XNAS:MSFT)</c:v>
            </c:pt>
          </c:strCache>
        </c:strRef>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MSFT!$B$6</c:f>
              <c:strCache>
                <c:ptCount val="1"/>
                <c:pt idx="0">
                  <c:v>Volume</c:v>
                </c:pt>
              </c:strCache>
            </c:strRef>
          </c:tx>
          <c:spPr>
            <a:solidFill>
              <a:schemeClr val="accent1"/>
            </a:solidFill>
            <a:ln w="38100">
              <a:noFill/>
            </a:ln>
            <a:effectLst/>
          </c:spPr>
          <c:invertIfNegative val="0"/>
          <c:cat>
            <c:numRef>
              <c:f>MSFT!$A$7:$A$27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MSFT!$B$7:$B$27</c:f>
              <c:numCache>
                <c:formatCode>#,##0</c:formatCode>
                <c:ptCount val="21"/>
                <c:pt idx="0">
                  <c:v>31994846</c:v>
                </c:pt>
                <c:pt idx="1">
                  <c:v>16771015</c:v>
                </c:pt>
                <c:pt idx="2">
                  <c:v>14410542</c:v>
                </c:pt>
                <c:pt idx="3">
                  <c:v>21611816</c:v>
                </c:pt>
                <c:pt idx="4">
                  <c:v>18881608</c:v>
                </c:pt>
                <c:pt idx="5">
                  <c:v>23624884</c:v>
                </c:pt>
                <c:pt idx="6">
                  <c:v>17143786</c:v>
                </c:pt>
                <c:pt idx="7">
                  <c:v>19711922</c:v>
                </c:pt>
                <c:pt idx="8">
                  <c:v>15816585</c:v>
                </c:pt>
                <c:pt idx="9">
                  <c:v>18913696</c:v>
                </c:pt>
                <c:pt idx="10">
                  <c:v>52474093</c:v>
                </c:pt>
                <c:pt idx="11">
                  <c:v>20009314</c:v>
                </c:pt>
                <c:pt idx="12">
                  <c:v>19799580</c:v>
                </c:pt>
                <c:pt idx="13">
                  <c:v>13533711</c:v>
                </c:pt>
                <c:pt idx="14">
                  <c:v>15786468</c:v>
                </c:pt>
                <c:pt idx="15">
                  <c:v>16213129</c:v>
                </c:pt>
                <c:pt idx="16">
                  <c:v>17617775</c:v>
                </c:pt>
                <c:pt idx="17">
                  <c:v>19728229</c:v>
                </c:pt>
                <c:pt idx="18">
                  <c:v>22632336</c:v>
                </c:pt>
                <c:pt idx="19">
                  <c:v>21222886</c:v>
                </c:pt>
                <c:pt idx="20">
                  <c:v>15112321</c:v>
                </c:pt>
              </c:numCache>
            </c:numRef>
          </c:val>
          <c:extLst>
            <c:ext xmlns:c16="http://schemas.microsoft.com/office/drawing/2014/chart" uri="{C3380CC4-5D6E-409C-BE32-E72D297353CC}">
              <c16:uniqueId val="{00000000-2F3E-40AE-AB6E-B367E49E1045}"/>
            </c:ext>
          </c:extLst>
        </c:ser>
        <c:dLbls>
          <c:showLegendKey val="0"/>
          <c:showVal val="0"/>
          <c:showCatName val="0"/>
          <c:showSerName val="0"/>
          <c:showPercent val="0"/>
          <c:showBubbleSize val="0"/>
        </c:dLbls>
        <c:gapWidth val="150"/>
        <c:axId val="669002880"/>
        <c:axId val="669000480"/>
      </c:barChart>
      <c:stockChart>
        <c:ser>
          <c:idx val="1"/>
          <c:order val="1"/>
          <c:tx>
            <c:strRef>
              <c:f>MSFT!$C$6</c:f>
              <c:strCache>
                <c:ptCount val="1"/>
                <c:pt idx="0">
                  <c:v>Open</c:v>
                </c:pt>
              </c:strCache>
            </c:strRef>
          </c:tx>
          <c:spPr>
            <a:ln w="38100" cap="rnd">
              <a:noFill/>
              <a:round/>
            </a:ln>
            <a:effectLst/>
          </c:spPr>
          <c:marker>
            <c:symbol val="none"/>
          </c:marker>
          <c:cat>
            <c:numRef>
              <c:f>MSFT!$A$7:$A$27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MSFT!$C$7:$C$27</c:f>
              <c:numCache>
                <c:formatCode>_([$$-409]* #\ ##0.00_);_([$$-409]* \(#\ ##0.00\);_([$$-409]* "-"??_);_(@_)</c:formatCode>
                <c:ptCount val="21"/>
                <c:pt idx="0">
                  <c:v>509.07</c:v>
                </c:pt>
                <c:pt idx="1">
                  <c:v>498.10500000000002</c:v>
                </c:pt>
                <c:pt idx="2">
                  <c:v>501.43</c:v>
                </c:pt>
                <c:pt idx="3">
                  <c:v>502.98</c:v>
                </c:pt>
                <c:pt idx="4">
                  <c:v>502.25</c:v>
                </c:pt>
                <c:pt idx="5">
                  <c:v>506.65</c:v>
                </c:pt>
                <c:pt idx="6">
                  <c:v>508.79</c:v>
                </c:pt>
                <c:pt idx="7">
                  <c:v>516.88</c:v>
                </c:pt>
                <c:pt idx="8">
                  <c:v>510.62</c:v>
                </c:pt>
                <c:pt idx="9">
                  <c:v>511.49</c:v>
                </c:pt>
                <c:pt idx="10">
                  <c:v>510.56</c:v>
                </c:pt>
                <c:pt idx="11">
                  <c:v>515.59</c:v>
                </c:pt>
                <c:pt idx="12">
                  <c:v>513.79999999999995</c:v>
                </c:pt>
                <c:pt idx="13">
                  <c:v>510.38</c:v>
                </c:pt>
                <c:pt idx="14">
                  <c:v>508.3</c:v>
                </c:pt>
                <c:pt idx="15">
                  <c:v>510.06</c:v>
                </c:pt>
                <c:pt idx="16">
                  <c:v>511.5</c:v>
                </c:pt>
                <c:pt idx="17">
                  <c:v>513.24</c:v>
                </c:pt>
                <c:pt idx="18">
                  <c:v>514.79999999999995</c:v>
                </c:pt>
                <c:pt idx="19">
                  <c:v>517.64</c:v>
                </c:pt>
                <c:pt idx="20">
                  <c:v>517.1</c:v>
                </c:pt>
              </c:numCache>
            </c:numRef>
          </c:val>
          <c:smooth val="0"/>
          <c:extLst>
            <c:ext xmlns:c16="http://schemas.microsoft.com/office/drawing/2014/chart" uri="{C3380CC4-5D6E-409C-BE32-E72D297353CC}">
              <c16:uniqueId val="{00000001-2F3E-40AE-AB6E-B367E49E1045}"/>
            </c:ext>
          </c:extLst>
        </c:ser>
        <c:ser>
          <c:idx val="2"/>
          <c:order val="2"/>
          <c:tx>
            <c:strRef>
              <c:f>MSFT!$D$6</c:f>
              <c:strCache>
                <c:ptCount val="1"/>
                <c:pt idx="0">
                  <c:v>High</c:v>
                </c:pt>
              </c:strCache>
            </c:strRef>
          </c:tx>
          <c:spPr>
            <a:ln w="38100" cap="rnd">
              <a:noFill/>
              <a:round/>
            </a:ln>
            <a:effectLst/>
          </c:spPr>
          <c:marker>
            <c:symbol val="none"/>
          </c:marker>
          <c:cat>
            <c:numRef>
              <c:f>MSFT!$A$7:$A$27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MSFT!$D$7:$D$27</c:f>
              <c:numCache>
                <c:formatCode>_([$$-409]* #\ ##0.00_);_([$$-409]* \(#\ ##0.00\);_([$$-409]* "-"??_);_(@_)</c:formatCode>
                <c:ptCount val="21"/>
                <c:pt idx="0">
                  <c:v>511.97</c:v>
                </c:pt>
                <c:pt idx="1">
                  <c:v>501.19499999999999</c:v>
                </c:pt>
                <c:pt idx="2">
                  <c:v>502.25</c:v>
                </c:pt>
                <c:pt idx="3">
                  <c:v>503.22989999999999</c:v>
                </c:pt>
                <c:pt idx="4">
                  <c:v>503.17</c:v>
                </c:pt>
                <c:pt idx="5">
                  <c:v>512.54999999999995</c:v>
                </c:pt>
                <c:pt idx="6">
                  <c:v>515.47</c:v>
                </c:pt>
                <c:pt idx="7">
                  <c:v>517.23</c:v>
                </c:pt>
                <c:pt idx="8">
                  <c:v>511.29</c:v>
                </c:pt>
                <c:pt idx="9">
                  <c:v>513.07000000000005</c:v>
                </c:pt>
                <c:pt idx="10">
                  <c:v>519.29999999999995</c:v>
                </c:pt>
                <c:pt idx="11">
                  <c:v>517.74</c:v>
                </c:pt>
                <c:pt idx="12">
                  <c:v>514.58989999999994</c:v>
                </c:pt>
                <c:pt idx="13">
                  <c:v>512.48</c:v>
                </c:pt>
                <c:pt idx="14">
                  <c:v>510.01</c:v>
                </c:pt>
                <c:pt idx="15">
                  <c:v>513.94000000000005</c:v>
                </c:pt>
                <c:pt idx="16">
                  <c:v>516.84500000000003</c:v>
                </c:pt>
                <c:pt idx="17">
                  <c:v>518.16</c:v>
                </c:pt>
                <c:pt idx="18">
                  <c:v>520.505</c:v>
                </c:pt>
                <c:pt idx="19">
                  <c:v>521.6</c:v>
                </c:pt>
                <c:pt idx="20">
                  <c:v>520.49</c:v>
                </c:pt>
              </c:numCache>
            </c:numRef>
          </c:val>
          <c:smooth val="0"/>
          <c:extLst>
            <c:ext xmlns:c16="http://schemas.microsoft.com/office/drawing/2014/chart" uri="{C3380CC4-5D6E-409C-BE32-E72D297353CC}">
              <c16:uniqueId val="{00000002-2F3E-40AE-AB6E-B367E49E1045}"/>
            </c:ext>
          </c:extLst>
        </c:ser>
        <c:ser>
          <c:idx val="3"/>
          <c:order val="3"/>
          <c:tx>
            <c:strRef>
              <c:f>MSFT!$E$6</c:f>
              <c:strCache>
                <c:ptCount val="1"/>
                <c:pt idx="0">
                  <c:v>Low</c:v>
                </c:pt>
              </c:strCache>
            </c:strRef>
          </c:tx>
          <c:spPr>
            <a:ln w="38100" cap="rnd">
              <a:noFill/>
              <a:round/>
            </a:ln>
            <a:effectLst/>
          </c:spPr>
          <c:marker>
            <c:symbol val="none"/>
          </c:marker>
          <c:cat>
            <c:numRef>
              <c:f>MSFT!$A$7:$A$27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MSFT!$E$7:$E$27</c:f>
              <c:numCache>
                <c:formatCode>_([$$-409]* #\ ##0.00_);_([$$-409]* \(#\ ##0.00\);_([$$-409]* "-"??_);_(@_)</c:formatCode>
                <c:ptCount val="21"/>
                <c:pt idx="0">
                  <c:v>492.37</c:v>
                </c:pt>
                <c:pt idx="1">
                  <c:v>495.03</c:v>
                </c:pt>
                <c:pt idx="2">
                  <c:v>497.7</c:v>
                </c:pt>
                <c:pt idx="3">
                  <c:v>496.72</c:v>
                </c:pt>
                <c:pt idx="4">
                  <c:v>497.88</c:v>
                </c:pt>
                <c:pt idx="5">
                  <c:v>503.85</c:v>
                </c:pt>
                <c:pt idx="6">
                  <c:v>507</c:v>
                </c:pt>
                <c:pt idx="7">
                  <c:v>508.6</c:v>
                </c:pt>
                <c:pt idx="8">
                  <c:v>505.93</c:v>
                </c:pt>
                <c:pt idx="9">
                  <c:v>507.66</c:v>
                </c:pt>
                <c:pt idx="10">
                  <c:v>510.31</c:v>
                </c:pt>
                <c:pt idx="11">
                  <c:v>512.54499999999996</c:v>
                </c:pt>
                <c:pt idx="12">
                  <c:v>507.31</c:v>
                </c:pt>
                <c:pt idx="13">
                  <c:v>506.92</c:v>
                </c:pt>
                <c:pt idx="14">
                  <c:v>505.04</c:v>
                </c:pt>
                <c:pt idx="15">
                  <c:v>506.62</c:v>
                </c:pt>
                <c:pt idx="16">
                  <c:v>508.88</c:v>
                </c:pt>
                <c:pt idx="17">
                  <c:v>509.66</c:v>
                </c:pt>
                <c:pt idx="18">
                  <c:v>511.69</c:v>
                </c:pt>
                <c:pt idx="19">
                  <c:v>510.67910000000001</c:v>
                </c:pt>
                <c:pt idx="20">
                  <c:v>515</c:v>
                </c:pt>
              </c:numCache>
            </c:numRef>
          </c:val>
          <c:smooth val="0"/>
          <c:extLst>
            <c:ext xmlns:c16="http://schemas.microsoft.com/office/drawing/2014/chart" uri="{C3380CC4-5D6E-409C-BE32-E72D297353CC}">
              <c16:uniqueId val="{00000003-2F3E-40AE-AB6E-B367E49E1045}"/>
            </c:ext>
          </c:extLst>
        </c:ser>
        <c:ser>
          <c:idx val="4"/>
          <c:order val="4"/>
          <c:tx>
            <c:strRef>
              <c:f>MSFT!$F$6</c:f>
              <c:strCache>
                <c:ptCount val="1"/>
                <c:pt idx="0">
                  <c:v>Close</c:v>
                </c:pt>
              </c:strCache>
            </c:strRef>
          </c:tx>
          <c:spPr>
            <a:ln w="38100" cap="rnd">
              <a:noFill/>
              <a:round/>
            </a:ln>
            <a:effectLst/>
          </c:spPr>
          <c:marker>
            <c:symbol val="none"/>
          </c:marker>
          <c:cat>
            <c:numRef>
              <c:f>MSFT!$A$7:$A$27</c:f>
              <c:numCache>
                <c:formatCode>m/d/yyyy</c:formatCode>
                <c:ptCount val="21"/>
                <c:pt idx="0">
                  <c:v>45905</c:v>
                </c:pt>
                <c:pt idx="1">
                  <c:v>45908</c:v>
                </c:pt>
                <c:pt idx="2">
                  <c:v>45909</c:v>
                </c:pt>
                <c:pt idx="3">
                  <c:v>45910</c:v>
                </c:pt>
                <c:pt idx="4">
                  <c:v>45911</c:v>
                </c:pt>
                <c:pt idx="5">
                  <c:v>45912</c:v>
                </c:pt>
                <c:pt idx="6">
                  <c:v>45915</c:v>
                </c:pt>
                <c:pt idx="7">
                  <c:v>45916</c:v>
                </c:pt>
                <c:pt idx="8">
                  <c:v>45917</c:v>
                </c:pt>
                <c:pt idx="9">
                  <c:v>45918</c:v>
                </c:pt>
                <c:pt idx="10">
                  <c:v>45919</c:v>
                </c:pt>
                <c:pt idx="11">
                  <c:v>45922</c:v>
                </c:pt>
                <c:pt idx="12">
                  <c:v>45923</c:v>
                </c:pt>
                <c:pt idx="13">
                  <c:v>45924</c:v>
                </c:pt>
                <c:pt idx="14">
                  <c:v>45925</c:v>
                </c:pt>
                <c:pt idx="15">
                  <c:v>45926</c:v>
                </c:pt>
                <c:pt idx="16">
                  <c:v>45929</c:v>
                </c:pt>
                <c:pt idx="17">
                  <c:v>45930</c:v>
                </c:pt>
                <c:pt idx="18">
                  <c:v>45931</c:v>
                </c:pt>
                <c:pt idx="19">
                  <c:v>45932</c:v>
                </c:pt>
                <c:pt idx="20">
                  <c:v>45933</c:v>
                </c:pt>
              </c:numCache>
            </c:numRef>
          </c:cat>
          <c:val>
            <c:numRef>
              <c:f>MSFT!$F$7:$F$27</c:f>
              <c:numCache>
                <c:formatCode>_([$$-409]* #\ ##0.00_);_([$$-409]* \(#\ ##0.00\);_([$$-409]* "-"??_);_(@_)</c:formatCode>
                <c:ptCount val="21"/>
                <c:pt idx="0">
                  <c:v>495</c:v>
                </c:pt>
                <c:pt idx="1">
                  <c:v>498.2</c:v>
                </c:pt>
                <c:pt idx="2">
                  <c:v>498.41</c:v>
                </c:pt>
                <c:pt idx="3">
                  <c:v>500.37</c:v>
                </c:pt>
                <c:pt idx="4">
                  <c:v>501.01</c:v>
                </c:pt>
                <c:pt idx="5">
                  <c:v>509.9</c:v>
                </c:pt>
                <c:pt idx="6">
                  <c:v>515.36</c:v>
                </c:pt>
                <c:pt idx="7">
                  <c:v>509.04</c:v>
                </c:pt>
                <c:pt idx="8">
                  <c:v>510.02</c:v>
                </c:pt>
                <c:pt idx="9">
                  <c:v>508.45</c:v>
                </c:pt>
                <c:pt idx="10">
                  <c:v>517.92999999999995</c:v>
                </c:pt>
                <c:pt idx="11">
                  <c:v>514.45000000000005</c:v>
                </c:pt>
                <c:pt idx="12">
                  <c:v>509.23</c:v>
                </c:pt>
                <c:pt idx="13">
                  <c:v>510.15</c:v>
                </c:pt>
                <c:pt idx="14">
                  <c:v>507.03</c:v>
                </c:pt>
                <c:pt idx="15">
                  <c:v>511.46</c:v>
                </c:pt>
                <c:pt idx="16">
                  <c:v>514.6</c:v>
                </c:pt>
                <c:pt idx="17">
                  <c:v>517.95000000000005</c:v>
                </c:pt>
                <c:pt idx="18">
                  <c:v>519.71</c:v>
                </c:pt>
                <c:pt idx="19">
                  <c:v>515.74</c:v>
                </c:pt>
                <c:pt idx="20">
                  <c:v>517.35</c:v>
                </c:pt>
              </c:numCache>
            </c:numRef>
          </c:val>
          <c:smooth val="0"/>
          <c:extLst>
            <c:ext xmlns:c16="http://schemas.microsoft.com/office/drawing/2014/chart" uri="{C3380CC4-5D6E-409C-BE32-E72D297353CC}">
              <c16:uniqueId val="{00000004-2F3E-40AE-AB6E-B367E49E1045}"/>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508755696"/>
        <c:axId val="508754256"/>
      </c:stockChart>
      <c:dateAx>
        <c:axId val="669002880"/>
        <c:scaling>
          <c:orientation val="minMax"/>
        </c:scaling>
        <c:delete val="0"/>
        <c:axPos val="b"/>
        <c:numFmt formatCode="d\ 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00480"/>
        <c:crosses val="autoZero"/>
        <c:auto val="1"/>
        <c:lblOffset val="100"/>
        <c:baseTimeUnit val="days"/>
      </c:dateAx>
      <c:valAx>
        <c:axId val="669000480"/>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 ;_-[$$-409]* \-#\ ##0.00\ ;_-[$$-409]* &quot;-&quot;??_ ;_-@_ "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002880"/>
        <c:crosses val="autoZero"/>
        <c:crossBetween val="between"/>
      </c:valAx>
      <c:valAx>
        <c:axId val="508754256"/>
        <c:scaling>
          <c:orientation val="minMax"/>
        </c:scaling>
        <c:delete val="0"/>
        <c:axPos val="r"/>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8755696"/>
        <c:crosses val="max"/>
        <c:crossBetween val="between"/>
      </c:valAx>
      <c:dateAx>
        <c:axId val="508755696"/>
        <c:scaling>
          <c:orientation val="minMax"/>
        </c:scaling>
        <c:delete val="1"/>
        <c:axPos val="b"/>
        <c:numFmt formatCode="m/d/yyyy" sourceLinked="1"/>
        <c:majorTickMark val="out"/>
        <c:minorTickMark val="none"/>
        <c:tickLblPos val="nextTo"/>
        <c:crossAx val="508754256"/>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ZA" sz="1100" b="0" i="0" u="none" strike="noStrike" kern="1200" spc="0" baseline="0">
                <a:solidFill>
                  <a:sysClr val="windowText" lastClr="000000">
                    <a:lumMod val="65000"/>
                    <a:lumOff val="35000"/>
                  </a:sysClr>
                </a:solidFill>
              </a:rPr>
              <a:t>CLOSE LAST 12 MONTHS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0">
                  <a:schemeClr val="bg1"/>
                </a:gs>
                <a:gs pos="74000">
                  <a:schemeClr val="accent1">
                    <a:lumMod val="45000"/>
                    <a:lumOff val="55000"/>
                  </a:schemeClr>
                </a:gs>
                <a:gs pos="83000">
                  <a:schemeClr val="tx2">
                    <a:lumMod val="25000"/>
                    <a:lumOff val="75000"/>
                  </a:schemeClr>
                </a:gs>
                <a:gs pos="100000">
                  <a:schemeClr val="tx2">
                    <a:lumMod val="50000"/>
                    <a:lumOff val="50000"/>
                  </a:schemeClr>
                </a:gs>
              </a:gsLst>
              <a:lin ang="5400000" scaled="1"/>
            </a:gradFill>
            <a:ln>
              <a:noFill/>
            </a:ln>
            <a:effectLst/>
          </c:spPr>
          <c:val>
            <c:numRef>
              <c:f>MSFT!$C$4:$IS$4</c:f>
              <c:numCache>
                <c:formatCode>_([$$-409]* #\ ##0.00_);_([$$-409]* \(#\ ##0.00\);_([$$-409]* "-"??_);_(@_)</c:formatCode>
                <c:ptCount val="251"/>
                <c:pt idx="0">
                  <c:v>409.54</c:v>
                </c:pt>
                <c:pt idx="1">
                  <c:v>414.71</c:v>
                </c:pt>
                <c:pt idx="2">
                  <c:v>417.46</c:v>
                </c:pt>
                <c:pt idx="3">
                  <c:v>415.84</c:v>
                </c:pt>
                <c:pt idx="4">
                  <c:v>416.32</c:v>
                </c:pt>
                <c:pt idx="5">
                  <c:v>419.14</c:v>
                </c:pt>
                <c:pt idx="6">
                  <c:v>418.74</c:v>
                </c:pt>
                <c:pt idx="7">
                  <c:v>416.12</c:v>
                </c:pt>
                <c:pt idx="8">
                  <c:v>416.72</c:v>
                </c:pt>
                <c:pt idx="9">
                  <c:v>418.16</c:v>
                </c:pt>
                <c:pt idx="10">
                  <c:v>418.78</c:v>
                </c:pt>
                <c:pt idx="11">
                  <c:v>427.51</c:v>
                </c:pt>
                <c:pt idx="12">
                  <c:v>424.6</c:v>
                </c:pt>
                <c:pt idx="13">
                  <c:v>424.73</c:v>
                </c:pt>
                <c:pt idx="14">
                  <c:v>428.15</c:v>
                </c:pt>
                <c:pt idx="15">
                  <c:v>426.59</c:v>
                </c:pt>
                <c:pt idx="16">
                  <c:v>431.95</c:v>
                </c:pt>
                <c:pt idx="17">
                  <c:v>432.53</c:v>
                </c:pt>
                <c:pt idx="18">
                  <c:v>406.35</c:v>
                </c:pt>
                <c:pt idx="19">
                  <c:v>410.37</c:v>
                </c:pt>
                <c:pt idx="20">
                  <c:v>408.46</c:v>
                </c:pt>
                <c:pt idx="21">
                  <c:v>411.46</c:v>
                </c:pt>
                <c:pt idx="22">
                  <c:v>420.18</c:v>
                </c:pt>
                <c:pt idx="23">
                  <c:v>425.43</c:v>
                </c:pt>
                <c:pt idx="24">
                  <c:v>422.54</c:v>
                </c:pt>
                <c:pt idx="25">
                  <c:v>418.01</c:v>
                </c:pt>
                <c:pt idx="26">
                  <c:v>423.03</c:v>
                </c:pt>
                <c:pt idx="27">
                  <c:v>425.2</c:v>
                </c:pt>
                <c:pt idx="28">
                  <c:v>426.89</c:v>
                </c:pt>
                <c:pt idx="29">
                  <c:v>415</c:v>
                </c:pt>
                <c:pt idx="30">
                  <c:v>415.76</c:v>
                </c:pt>
                <c:pt idx="31">
                  <c:v>417.79</c:v>
                </c:pt>
                <c:pt idx="32">
                  <c:v>415.49</c:v>
                </c:pt>
                <c:pt idx="33">
                  <c:v>412.87</c:v>
                </c:pt>
                <c:pt idx="34">
                  <c:v>417</c:v>
                </c:pt>
                <c:pt idx="35">
                  <c:v>418.79</c:v>
                </c:pt>
                <c:pt idx="36">
                  <c:v>427.99</c:v>
                </c:pt>
                <c:pt idx="37">
                  <c:v>422.99</c:v>
                </c:pt>
                <c:pt idx="38">
                  <c:v>423.46</c:v>
                </c:pt>
                <c:pt idx="39">
                  <c:v>430.98</c:v>
                </c:pt>
                <c:pt idx="40">
                  <c:v>431.2</c:v>
                </c:pt>
                <c:pt idx="41">
                  <c:v>437.42</c:v>
                </c:pt>
                <c:pt idx="42">
                  <c:v>442.62</c:v>
                </c:pt>
                <c:pt idx="43">
                  <c:v>443.57</c:v>
                </c:pt>
                <c:pt idx="44">
                  <c:v>446.02</c:v>
                </c:pt>
                <c:pt idx="45">
                  <c:v>443.33</c:v>
                </c:pt>
                <c:pt idx="46">
                  <c:v>448.99</c:v>
                </c:pt>
                <c:pt idx="47">
                  <c:v>449.56</c:v>
                </c:pt>
                <c:pt idx="48">
                  <c:v>447.27</c:v>
                </c:pt>
                <c:pt idx="49">
                  <c:v>451.59</c:v>
                </c:pt>
                <c:pt idx="50">
                  <c:v>454.46</c:v>
                </c:pt>
                <c:pt idx="51">
                  <c:v>437.39</c:v>
                </c:pt>
                <c:pt idx="52">
                  <c:v>437.03</c:v>
                </c:pt>
                <c:pt idx="53">
                  <c:v>436.6</c:v>
                </c:pt>
                <c:pt idx="54">
                  <c:v>435.25</c:v>
                </c:pt>
                <c:pt idx="55">
                  <c:v>439.33</c:v>
                </c:pt>
                <c:pt idx="56">
                  <c:v>438.11</c:v>
                </c:pt>
                <c:pt idx="57">
                  <c:v>430.53</c:v>
                </c:pt>
                <c:pt idx="58">
                  <c:v>424.83</c:v>
                </c:pt>
                <c:pt idx="59">
                  <c:v>421.5</c:v>
                </c:pt>
                <c:pt idx="60">
                  <c:v>418.58</c:v>
                </c:pt>
                <c:pt idx="61">
                  <c:v>423.35</c:v>
                </c:pt>
                <c:pt idx="62">
                  <c:v>427.85</c:v>
                </c:pt>
                <c:pt idx="63">
                  <c:v>422.37</c:v>
                </c:pt>
                <c:pt idx="64">
                  <c:v>424.56</c:v>
                </c:pt>
                <c:pt idx="65">
                  <c:v>418.95</c:v>
                </c:pt>
                <c:pt idx="66">
                  <c:v>417.19</c:v>
                </c:pt>
                <c:pt idx="67">
                  <c:v>415.67</c:v>
                </c:pt>
                <c:pt idx="68">
                  <c:v>426.31</c:v>
                </c:pt>
                <c:pt idx="69">
                  <c:v>424.58</c:v>
                </c:pt>
                <c:pt idx="70">
                  <c:v>429.03</c:v>
                </c:pt>
                <c:pt idx="71">
                  <c:v>428.5</c:v>
                </c:pt>
                <c:pt idx="72">
                  <c:v>446.2</c:v>
                </c:pt>
                <c:pt idx="73">
                  <c:v>446.71</c:v>
                </c:pt>
                <c:pt idx="74">
                  <c:v>444.06</c:v>
                </c:pt>
                <c:pt idx="75">
                  <c:v>434.56</c:v>
                </c:pt>
                <c:pt idx="76">
                  <c:v>447.2</c:v>
                </c:pt>
                <c:pt idx="77">
                  <c:v>442.33</c:v>
                </c:pt>
                <c:pt idx="78">
                  <c:v>414.99</c:v>
                </c:pt>
                <c:pt idx="79">
                  <c:v>415.06</c:v>
                </c:pt>
                <c:pt idx="80">
                  <c:v>410.92</c:v>
                </c:pt>
                <c:pt idx="81">
                  <c:v>412.37</c:v>
                </c:pt>
                <c:pt idx="82">
                  <c:v>413.29</c:v>
                </c:pt>
                <c:pt idx="83">
                  <c:v>415.82</c:v>
                </c:pt>
                <c:pt idx="84">
                  <c:v>409.75</c:v>
                </c:pt>
                <c:pt idx="85">
                  <c:v>412.22</c:v>
                </c:pt>
                <c:pt idx="86">
                  <c:v>411.44</c:v>
                </c:pt>
                <c:pt idx="87">
                  <c:v>409.04</c:v>
                </c:pt>
                <c:pt idx="88">
                  <c:v>410.54</c:v>
                </c:pt>
                <c:pt idx="89">
                  <c:v>408.43</c:v>
                </c:pt>
                <c:pt idx="90">
                  <c:v>409.64</c:v>
                </c:pt>
                <c:pt idx="91">
                  <c:v>414.77</c:v>
                </c:pt>
                <c:pt idx="92">
                  <c:v>416.13</c:v>
                </c:pt>
                <c:pt idx="93">
                  <c:v>408.21</c:v>
                </c:pt>
                <c:pt idx="94">
                  <c:v>404</c:v>
                </c:pt>
                <c:pt idx="95">
                  <c:v>397.9</c:v>
                </c:pt>
                <c:pt idx="96">
                  <c:v>399.73</c:v>
                </c:pt>
                <c:pt idx="97">
                  <c:v>392.53</c:v>
                </c:pt>
                <c:pt idx="98">
                  <c:v>396.99</c:v>
                </c:pt>
                <c:pt idx="99">
                  <c:v>388.49</c:v>
                </c:pt>
                <c:pt idx="100">
                  <c:v>388.61</c:v>
                </c:pt>
                <c:pt idx="101">
                  <c:v>401.02</c:v>
                </c:pt>
                <c:pt idx="102">
                  <c:v>396.89</c:v>
                </c:pt>
                <c:pt idx="103">
                  <c:v>393.31</c:v>
                </c:pt>
                <c:pt idx="104">
                  <c:v>380.16</c:v>
                </c:pt>
                <c:pt idx="105">
                  <c:v>380.45</c:v>
                </c:pt>
                <c:pt idx="106">
                  <c:v>383.27</c:v>
                </c:pt>
                <c:pt idx="107">
                  <c:v>378.77</c:v>
                </c:pt>
                <c:pt idx="108">
                  <c:v>388.56</c:v>
                </c:pt>
                <c:pt idx="109">
                  <c:v>388.7</c:v>
                </c:pt>
                <c:pt idx="110">
                  <c:v>383.52</c:v>
                </c:pt>
                <c:pt idx="111">
                  <c:v>387.82</c:v>
                </c:pt>
                <c:pt idx="112">
                  <c:v>386.84</c:v>
                </c:pt>
                <c:pt idx="113">
                  <c:v>391.26</c:v>
                </c:pt>
                <c:pt idx="114">
                  <c:v>393.08</c:v>
                </c:pt>
                <c:pt idx="115">
                  <c:v>395.16</c:v>
                </c:pt>
                <c:pt idx="116">
                  <c:v>389.97</c:v>
                </c:pt>
                <c:pt idx="117">
                  <c:v>390.58</c:v>
                </c:pt>
                <c:pt idx="118">
                  <c:v>378.8</c:v>
                </c:pt>
                <c:pt idx="119">
                  <c:v>375.39</c:v>
                </c:pt>
                <c:pt idx="120">
                  <c:v>382.19</c:v>
                </c:pt>
                <c:pt idx="121">
                  <c:v>382.14</c:v>
                </c:pt>
                <c:pt idx="122">
                  <c:v>373.11</c:v>
                </c:pt>
                <c:pt idx="123">
                  <c:v>359.84</c:v>
                </c:pt>
                <c:pt idx="124">
                  <c:v>357.86</c:v>
                </c:pt>
                <c:pt idx="125">
                  <c:v>354.56</c:v>
                </c:pt>
                <c:pt idx="126">
                  <c:v>390.49</c:v>
                </c:pt>
                <c:pt idx="127">
                  <c:v>381.35</c:v>
                </c:pt>
                <c:pt idx="128">
                  <c:v>388.45</c:v>
                </c:pt>
                <c:pt idx="129">
                  <c:v>387.81</c:v>
                </c:pt>
                <c:pt idx="130">
                  <c:v>385.73</c:v>
                </c:pt>
                <c:pt idx="131">
                  <c:v>371.61</c:v>
                </c:pt>
                <c:pt idx="132">
                  <c:v>367.78</c:v>
                </c:pt>
                <c:pt idx="133">
                  <c:v>359.12</c:v>
                </c:pt>
                <c:pt idx="134">
                  <c:v>366.82</c:v>
                </c:pt>
                <c:pt idx="135">
                  <c:v>374.39</c:v>
                </c:pt>
                <c:pt idx="136">
                  <c:v>387.3</c:v>
                </c:pt>
                <c:pt idx="137">
                  <c:v>391.85</c:v>
                </c:pt>
                <c:pt idx="138">
                  <c:v>391.16</c:v>
                </c:pt>
                <c:pt idx="139">
                  <c:v>394.04</c:v>
                </c:pt>
                <c:pt idx="140">
                  <c:v>395.26</c:v>
                </c:pt>
                <c:pt idx="141">
                  <c:v>425.4</c:v>
                </c:pt>
                <c:pt idx="142">
                  <c:v>435.28</c:v>
                </c:pt>
                <c:pt idx="143">
                  <c:v>436.17</c:v>
                </c:pt>
                <c:pt idx="144">
                  <c:v>433.31</c:v>
                </c:pt>
                <c:pt idx="145">
                  <c:v>433.35</c:v>
                </c:pt>
                <c:pt idx="146">
                  <c:v>438.17</c:v>
                </c:pt>
                <c:pt idx="147">
                  <c:v>438.73</c:v>
                </c:pt>
                <c:pt idx="148">
                  <c:v>449.26</c:v>
                </c:pt>
                <c:pt idx="149">
                  <c:v>449.14</c:v>
                </c:pt>
                <c:pt idx="150">
                  <c:v>452.94</c:v>
                </c:pt>
                <c:pt idx="151">
                  <c:v>453.13</c:v>
                </c:pt>
                <c:pt idx="152">
                  <c:v>454.27</c:v>
                </c:pt>
                <c:pt idx="153">
                  <c:v>458.87</c:v>
                </c:pt>
                <c:pt idx="154">
                  <c:v>458.17</c:v>
                </c:pt>
                <c:pt idx="155">
                  <c:v>452.57</c:v>
                </c:pt>
                <c:pt idx="156">
                  <c:v>454.86</c:v>
                </c:pt>
                <c:pt idx="157">
                  <c:v>450.18</c:v>
                </c:pt>
                <c:pt idx="158">
                  <c:v>460.69</c:v>
                </c:pt>
                <c:pt idx="159">
                  <c:v>457.36</c:v>
                </c:pt>
                <c:pt idx="160">
                  <c:v>458.68</c:v>
                </c:pt>
                <c:pt idx="161">
                  <c:v>460.36</c:v>
                </c:pt>
                <c:pt idx="162">
                  <c:v>461.97</c:v>
                </c:pt>
                <c:pt idx="163">
                  <c:v>462.97</c:v>
                </c:pt>
                <c:pt idx="164">
                  <c:v>463.87</c:v>
                </c:pt>
                <c:pt idx="165">
                  <c:v>467.68</c:v>
                </c:pt>
                <c:pt idx="166">
                  <c:v>470.38</c:v>
                </c:pt>
                <c:pt idx="167">
                  <c:v>472.75</c:v>
                </c:pt>
                <c:pt idx="168">
                  <c:v>470.92</c:v>
                </c:pt>
                <c:pt idx="169">
                  <c:v>472.62</c:v>
                </c:pt>
                <c:pt idx="170">
                  <c:v>478.87</c:v>
                </c:pt>
                <c:pt idx="171">
                  <c:v>474.96</c:v>
                </c:pt>
                <c:pt idx="172">
                  <c:v>479.14</c:v>
                </c:pt>
                <c:pt idx="173">
                  <c:v>478.04</c:v>
                </c:pt>
                <c:pt idx="174">
                  <c:v>480.24</c:v>
                </c:pt>
                <c:pt idx="175">
                  <c:v>477.4</c:v>
                </c:pt>
                <c:pt idx="176">
                  <c:v>486</c:v>
                </c:pt>
                <c:pt idx="177">
                  <c:v>490.11</c:v>
                </c:pt>
                <c:pt idx="178">
                  <c:v>492.27</c:v>
                </c:pt>
                <c:pt idx="179">
                  <c:v>497.45</c:v>
                </c:pt>
                <c:pt idx="180">
                  <c:v>495.94</c:v>
                </c:pt>
                <c:pt idx="181">
                  <c:v>497.41</c:v>
                </c:pt>
                <c:pt idx="182">
                  <c:v>492.05</c:v>
                </c:pt>
                <c:pt idx="183">
                  <c:v>491.09</c:v>
                </c:pt>
                <c:pt idx="184">
                  <c:v>498.84</c:v>
                </c:pt>
                <c:pt idx="185">
                  <c:v>497.72</c:v>
                </c:pt>
                <c:pt idx="186">
                  <c:v>496.62</c:v>
                </c:pt>
                <c:pt idx="187">
                  <c:v>503.51</c:v>
                </c:pt>
                <c:pt idx="188">
                  <c:v>501.48</c:v>
                </c:pt>
                <c:pt idx="189">
                  <c:v>503.32</c:v>
                </c:pt>
                <c:pt idx="190">
                  <c:v>503.02</c:v>
                </c:pt>
                <c:pt idx="191">
                  <c:v>505.82</c:v>
                </c:pt>
                <c:pt idx="192">
                  <c:v>505.62</c:v>
                </c:pt>
                <c:pt idx="193">
                  <c:v>511.7</c:v>
                </c:pt>
                <c:pt idx="194">
                  <c:v>510.05</c:v>
                </c:pt>
                <c:pt idx="195">
                  <c:v>510.06</c:v>
                </c:pt>
                <c:pt idx="196">
                  <c:v>505.27</c:v>
                </c:pt>
                <c:pt idx="197">
                  <c:v>505.87</c:v>
                </c:pt>
                <c:pt idx="198">
                  <c:v>510.88</c:v>
                </c:pt>
                <c:pt idx="199">
                  <c:v>513.71</c:v>
                </c:pt>
                <c:pt idx="200">
                  <c:v>512.5</c:v>
                </c:pt>
                <c:pt idx="201">
                  <c:v>512.57000000000005</c:v>
                </c:pt>
                <c:pt idx="202">
                  <c:v>513.24</c:v>
                </c:pt>
                <c:pt idx="203">
                  <c:v>533.5</c:v>
                </c:pt>
                <c:pt idx="204">
                  <c:v>524.11</c:v>
                </c:pt>
                <c:pt idx="205">
                  <c:v>535.64</c:v>
                </c:pt>
                <c:pt idx="206">
                  <c:v>527.75</c:v>
                </c:pt>
                <c:pt idx="207">
                  <c:v>524.94000000000005</c:v>
                </c:pt>
                <c:pt idx="208">
                  <c:v>520.84</c:v>
                </c:pt>
                <c:pt idx="209">
                  <c:v>522.04</c:v>
                </c:pt>
                <c:pt idx="210">
                  <c:v>521.77</c:v>
                </c:pt>
                <c:pt idx="211">
                  <c:v>529.24</c:v>
                </c:pt>
                <c:pt idx="212">
                  <c:v>520.58000000000004</c:v>
                </c:pt>
                <c:pt idx="213">
                  <c:v>522.48</c:v>
                </c:pt>
                <c:pt idx="214">
                  <c:v>520.16999999999996</c:v>
                </c:pt>
                <c:pt idx="215">
                  <c:v>517.1</c:v>
                </c:pt>
                <c:pt idx="216">
                  <c:v>509.77</c:v>
                </c:pt>
                <c:pt idx="217">
                  <c:v>505.72</c:v>
                </c:pt>
                <c:pt idx="218">
                  <c:v>504.24</c:v>
                </c:pt>
                <c:pt idx="219">
                  <c:v>507.23</c:v>
                </c:pt>
                <c:pt idx="220">
                  <c:v>504.26</c:v>
                </c:pt>
                <c:pt idx="221">
                  <c:v>502.04</c:v>
                </c:pt>
                <c:pt idx="222">
                  <c:v>506.74</c:v>
                </c:pt>
                <c:pt idx="223">
                  <c:v>509.64</c:v>
                </c:pt>
                <c:pt idx="224">
                  <c:v>506.69</c:v>
                </c:pt>
                <c:pt idx="225">
                  <c:v>505.12</c:v>
                </c:pt>
                <c:pt idx="226">
                  <c:v>505.35</c:v>
                </c:pt>
                <c:pt idx="227">
                  <c:v>507.97</c:v>
                </c:pt>
                <c:pt idx="228">
                  <c:v>495</c:v>
                </c:pt>
                <c:pt idx="229">
                  <c:v>498.2</c:v>
                </c:pt>
                <c:pt idx="230">
                  <c:v>498.41</c:v>
                </c:pt>
                <c:pt idx="231">
                  <c:v>500.37</c:v>
                </c:pt>
                <c:pt idx="232">
                  <c:v>501.01</c:v>
                </c:pt>
                <c:pt idx="233">
                  <c:v>509.9</c:v>
                </c:pt>
                <c:pt idx="234">
                  <c:v>515.36</c:v>
                </c:pt>
                <c:pt idx="235">
                  <c:v>509.04</c:v>
                </c:pt>
                <c:pt idx="236">
                  <c:v>510.02</c:v>
                </c:pt>
                <c:pt idx="237">
                  <c:v>508.45</c:v>
                </c:pt>
                <c:pt idx="238">
                  <c:v>517.92999999999995</c:v>
                </c:pt>
                <c:pt idx="239">
                  <c:v>514.45000000000005</c:v>
                </c:pt>
                <c:pt idx="240">
                  <c:v>509.23</c:v>
                </c:pt>
                <c:pt idx="241">
                  <c:v>510.15</c:v>
                </c:pt>
                <c:pt idx="242">
                  <c:v>507.03</c:v>
                </c:pt>
                <c:pt idx="243">
                  <c:v>511.46</c:v>
                </c:pt>
                <c:pt idx="244">
                  <c:v>514.6</c:v>
                </c:pt>
                <c:pt idx="245">
                  <c:v>517.95000000000005</c:v>
                </c:pt>
                <c:pt idx="246">
                  <c:v>519.71</c:v>
                </c:pt>
                <c:pt idx="247">
                  <c:v>515.74</c:v>
                </c:pt>
                <c:pt idx="248">
                  <c:v>517.35</c:v>
                </c:pt>
              </c:numCache>
            </c:numRef>
          </c:val>
          <c:extLst>
            <c:ext xmlns:c16="http://schemas.microsoft.com/office/drawing/2014/chart" uri="{C3380CC4-5D6E-409C-BE32-E72D297353CC}">
              <c16:uniqueId val="{00000000-4DC6-43B9-AD16-A7BC7E61901D}"/>
            </c:ext>
          </c:extLst>
        </c:ser>
        <c:dLbls>
          <c:showLegendKey val="0"/>
          <c:showVal val="0"/>
          <c:showCatName val="0"/>
          <c:showSerName val="0"/>
          <c:showPercent val="0"/>
          <c:showBubbleSize val="0"/>
        </c:dLbls>
        <c:axId val="670254992"/>
        <c:axId val="670255472"/>
      </c:areaChart>
      <c:catAx>
        <c:axId val="670254992"/>
        <c:scaling>
          <c:orientation val="minMax"/>
        </c:scaling>
        <c:delete val="1"/>
        <c:axPos val="b"/>
        <c:majorTickMark val="out"/>
        <c:minorTickMark val="none"/>
        <c:tickLblPos val="nextTo"/>
        <c:crossAx val="670255472"/>
        <c:crosses val="autoZero"/>
        <c:auto val="1"/>
        <c:lblAlgn val="ctr"/>
        <c:lblOffset val="100"/>
        <c:noMultiLvlLbl val="0"/>
      </c:catAx>
      <c:valAx>
        <c:axId val="670255472"/>
        <c:scaling>
          <c:orientation val="minMax"/>
        </c:scaling>
        <c:delete val="0"/>
        <c:axPos val="l"/>
        <c:majorGridlines>
          <c:spPr>
            <a:ln w="9525" cap="flat" cmpd="sng" algn="ctr">
              <a:solidFill>
                <a:schemeClr val="tx1">
                  <a:lumMod val="15000"/>
                  <a:lumOff val="85000"/>
                </a:schemeClr>
              </a:solidFill>
              <a:round/>
            </a:ln>
            <a:effectLst/>
          </c:spPr>
        </c:majorGridlines>
        <c:numFmt formatCode="_([$$-409]* #\ ##0.00_);_([$$-409]* \(#\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0254992"/>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7620</xdr:colOff>
      <xdr:row>0</xdr:row>
      <xdr:rowOff>0</xdr:rowOff>
    </xdr:from>
    <xdr:to>
      <xdr:col>7</xdr:col>
      <xdr:colOff>45720</xdr:colOff>
      <xdr:row>3</xdr:row>
      <xdr:rowOff>7620</xdr:rowOff>
    </xdr:to>
    <xdr:sp macro="" textlink="">
      <xdr:nvSpPr>
        <xdr:cNvPr id="2" name="Rectangle 1">
          <a:extLst>
            <a:ext uri="{FF2B5EF4-FFF2-40B4-BE49-F238E27FC236}">
              <a16:creationId xmlns:a16="http://schemas.microsoft.com/office/drawing/2014/main" id="{05D72DCA-EF89-340E-3483-651336F80B23}"/>
            </a:ext>
          </a:extLst>
        </xdr:cNvPr>
        <xdr:cNvSpPr/>
      </xdr:nvSpPr>
      <xdr:spPr>
        <a:xfrm>
          <a:off x="7620" y="0"/>
          <a:ext cx="9014460" cy="55626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ZA" sz="2000">
              <a:solidFill>
                <a:schemeClr val="bg1"/>
              </a:solidFill>
            </a:rPr>
            <a:t>              </a:t>
          </a:r>
          <a:r>
            <a:rPr lang="en-ZA" sz="2800" b="1">
              <a:solidFill>
                <a:schemeClr val="bg1"/>
              </a:solidFill>
            </a:rPr>
            <a:t>Stock</a:t>
          </a:r>
          <a:r>
            <a:rPr lang="en-ZA" sz="2800" b="1" baseline="0">
              <a:solidFill>
                <a:schemeClr val="bg1"/>
              </a:solidFill>
            </a:rPr>
            <a:t> Portfolio Tracker</a:t>
          </a:r>
          <a:endParaRPr lang="en-ZA" sz="2800" b="1">
            <a:solidFill>
              <a:schemeClr val="bg1"/>
            </a:solidFill>
          </a:endParaRPr>
        </a:p>
      </xdr:txBody>
    </xdr:sp>
    <xdr:clientData/>
  </xdr:twoCellAnchor>
  <xdr:twoCellAnchor>
    <xdr:from>
      <xdr:col>0</xdr:col>
      <xdr:colOff>0</xdr:colOff>
      <xdr:row>13</xdr:row>
      <xdr:rowOff>0</xdr:rowOff>
    </xdr:from>
    <xdr:to>
      <xdr:col>4</xdr:col>
      <xdr:colOff>0</xdr:colOff>
      <xdr:row>14</xdr:row>
      <xdr:rowOff>7620</xdr:rowOff>
    </xdr:to>
    <xdr:sp macro="" textlink="">
      <xdr:nvSpPr>
        <xdr:cNvPr id="3" name="Rectangle 2">
          <a:extLst>
            <a:ext uri="{FF2B5EF4-FFF2-40B4-BE49-F238E27FC236}">
              <a16:creationId xmlns:a16="http://schemas.microsoft.com/office/drawing/2014/main" id="{9225BC2D-7AC8-3D4D-9734-FBDCC6161D79}"/>
            </a:ext>
          </a:extLst>
        </xdr:cNvPr>
        <xdr:cNvSpPr/>
      </xdr:nvSpPr>
      <xdr:spPr>
        <a:xfrm>
          <a:off x="0" y="2461260"/>
          <a:ext cx="6377940" cy="19050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b="1"/>
            <a:t>Breakdowns</a:t>
          </a:r>
        </a:p>
      </xdr:txBody>
    </xdr:sp>
    <xdr:clientData/>
  </xdr:twoCellAnchor>
  <xdr:twoCellAnchor>
    <xdr:from>
      <xdr:col>4</xdr:col>
      <xdr:colOff>792480</xdr:colOff>
      <xdr:row>13</xdr:row>
      <xdr:rowOff>0</xdr:rowOff>
    </xdr:from>
    <xdr:to>
      <xdr:col>12</xdr:col>
      <xdr:colOff>15240</xdr:colOff>
      <xdr:row>14</xdr:row>
      <xdr:rowOff>0</xdr:rowOff>
    </xdr:to>
    <xdr:sp macro="" textlink="">
      <xdr:nvSpPr>
        <xdr:cNvPr id="4" name="Rectangle 3">
          <a:extLst>
            <a:ext uri="{FF2B5EF4-FFF2-40B4-BE49-F238E27FC236}">
              <a16:creationId xmlns:a16="http://schemas.microsoft.com/office/drawing/2014/main" id="{47467C63-9A7C-4C2B-867C-2DC2339053F8}"/>
            </a:ext>
          </a:extLst>
        </xdr:cNvPr>
        <xdr:cNvSpPr/>
      </xdr:nvSpPr>
      <xdr:spPr>
        <a:xfrm>
          <a:off x="7170420" y="2461260"/>
          <a:ext cx="6225540" cy="18288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b="1"/>
            <a:t>Historical Perfomance</a:t>
          </a:r>
        </a:p>
      </xdr:txBody>
    </xdr:sp>
    <xdr:clientData/>
  </xdr:twoCellAnchor>
  <xdr:twoCellAnchor>
    <xdr:from>
      <xdr:col>0</xdr:col>
      <xdr:colOff>0</xdr:colOff>
      <xdr:row>15</xdr:row>
      <xdr:rowOff>15240</xdr:rowOff>
    </xdr:from>
    <xdr:to>
      <xdr:col>1</xdr:col>
      <xdr:colOff>594360</xdr:colOff>
      <xdr:row>29</xdr:row>
      <xdr:rowOff>160020</xdr:rowOff>
    </xdr:to>
    <xdr:graphicFrame macro="">
      <xdr:nvGraphicFramePr>
        <xdr:cNvPr id="7" name="Chart 6">
          <a:extLst>
            <a:ext uri="{FF2B5EF4-FFF2-40B4-BE49-F238E27FC236}">
              <a16:creationId xmlns:a16="http://schemas.microsoft.com/office/drawing/2014/main" id="{B7C29DF3-5D76-599B-A8DE-5728A68A95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7620</xdr:rowOff>
    </xdr:from>
    <xdr:to>
      <xdr:col>2</xdr:col>
      <xdr:colOff>0</xdr:colOff>
      <xdr:row>15</xdr:row>
      <xdr:rowOff>7620</xdr:rowOff>
    </xdr:to>
    <xdr:sp macro="" textlink="">
      <xdr:nvSpPr>
        <xdr:cNvPr id="8" name="Rectangle 7">
          <a:extLst>
            <a:ext uri="{FF2B5EF4-FFF2-40B4-BE49-F238E27FC236}">
              <a16:creationId xmlns:a16="http://schemas.microsoft.com/office/drawing/2014/main" id="{3978CCBF-3477-63FA-E6F0-9BCB4FC202D2}"/>
            </a:ext>
          </a:extLst>
        </xdr:cNvPr>
        <xdr:cNvSpPr/>
      </xdr:nvSpPr>
      <xdr:spPr>
        <a:xfrm>
          <a:off x="0" y="2651760"/>
          <a:ext cx="3208020" cy="182880"/>
        </a:xfrm>
        <a:prstGeom prst="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200" b="1">
              <a:solidFill>
                <a:schemeClr val="tx1"/>
              </a:solidFill>
            </a:rPr>
            <a:t>Portfolio </a:t>
          </a:r>
        </a:p>
      </xdr:txBody>
    </xdr:sp>
    <xdr:clientData/>
  </xdr:twoCellAnchor>
  <xdr:twoCellAnchor>
    <xdr:from>
      <xdr:col>2</xdr:col>
      <xdr:colOff>22860</xdr:colOff>
      <xdr:row>14</xdr:row>
      <xdr:rowOff>7620</xdr:rowOff>
    </xdr:from>
    <xdr:to>
      <xdr:col>4</xdr:col>
      <xdr:colOff>0</xdr:colOff>
      <xdr:row>15</xdr:row>
      <xdr:rowOff>0</xdr:rowOff>
    </xdr:to>
    <xdr:sp macro="" textlink="">
      <xdr:nvSpPr>
        <xdr:cNvPr id="9" name="Rectangle 8">
          <a:extLst>
            <a:ext uri="{FF2B5EF4-FFF2-40B4-BE49-F238E27FC236}">
              <a16:creationId xmlns:a16="http://schemas.microsoft.com/office/drawing/2014/main" id="{2F96287F-9B78-4272-A2F9-E3E1C0969067}"/>
            </a:ext>
          </a:extLst>
        </xdr:cNvPr>
        <xdr:cNvSpPr/>
      </xdr:nvSpPr>
      <xdr:spPr>
        <a:xfrm>
          <a:off x="3230880" y="2651760"/>
          <a:ext cx="3147060" cy="175260"/>
        </a:xfrm>
        <a:prstGeom prst="rect">
          <a:avLst/>
        </a:prstGeom>
        <a:solidFill>
          <a:schemeClr val="tx2">
            <a:lumMod val="25000"/>
            <a:lumOff val="7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200" b="1">
              <a:solidFill>
                <a:schemeClr val="tx1"/>
              </a:solidFill>
            </a:rPr>
            <a:t>Gain/(loss)</a:t>
          </a:r>
        </a:p>
      </xdr:txBody>
    </xdr:sp>
    <xdr:clientData/>
  </xdr:twoCellAnchor>
  <xdr:twoCellAnchor>
    <xdr:from>
      <xdr:col>2</xdr:col>
      <xdr:colOff>30480</xdr:colOff>
      <xdr:row>15</xdr:row>
      <xdr:rowOff>7620</xdr:rowOff>
    </xdr:from>
    <xdr:to>
      <xdr:col>4</xdr:col>
      <xdr:colOff>7620</xdr:colOff>
      <xdr:row>30</xdr:row>
      <xdr:rowOff>0</xdr:rowOff>
    </xdr:to>
    <xdr:graphicFrame macro="">
      <xdr:nvGraphicFramePr>
        <xdr:cNvPr id="10" name="Chart 9">
          <a:extLst>
            <a:ext uri="{FF2B5EF4-FFF2-40B4-BE49-F238E27FC236}">
              <a16:creationId xmlns:a16="http://schemas.microsoft.com/office/drawing/2014/main" id="{75306DB8-F96A-7927-3A25-E75FB072CDD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1013460</xdr:colOff>
      <xdr:row>30</xdr:row>
      <xdr:rowOff>190500</xdr:rowOff>
    </xdr:from>
    <xdr:to>
      <xdr:col>9</xdr:col>
      <xdr:colOff>480060</xdr:colOff>
      <xdr:row>32</xdr:row>
      <xdr:rowOff>7620</xdr:rowOff>
    </xdr:to>
    <xdr:sp macro="" textlink="">
      <xdr:nvSpPr>
        <xdr:cNvPr id="11" name="Rectangle 10">
          <a:extLst>
            <a:ext uri="{FF2B5EF4-FFF2-40B4-BE49-F238E27FC236}">
              <a16:creationId xmlns:a16="http://schemas.microsoft.com/office/drawing/2014/main" id="{B0E7537E-0FEC-4A8E-BFBD-B59584B7824A}"/>
            </a:ext>
          </a:extLst>
        </xdr:cNvPr>
        <xdr:cNvSpPr/>
      </xdr:nvSpPr>
      <xdr:spPr>
        <a:xfrm>
          <a:off x="1013460" y="5760720"/>
          <a:ext cx="10431780" cy="19812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400" b="1">
              <a:solidFill>
                <a:schemeClr val="bg1"/>
              </a:solidFill>
            </a:rPr>
            <a:t>Watch</a:t>
          </a:r>
          <a:r>
            <a:rPr lang="en-ZA" sz="1400" b="1" baseline="0">
              <a:solidFill>
                <a:schemeClr val="bg1"/>
              </a:solidFill>
            </a:rPr>
            <a:t> List</a:t>
          </a:r>
          <a:endParaRPr lang="en-ZA" sz="1400" b="1">
            <a:solidFill>
              <a:schemeClr val="bg1"/>
            </a:solidFill>
          </a:endParaRPr>
        </a:p>
      </xdr:txBody>
    </xdr:sp>
    <xdr:clientData/>
  </xdr:twoCellAnchor>
  <xdr:twoCellAnchor>
    <xdr:from>
      <xdr:col>8</xdr:col>
      <xdr:colOff>0</xdr:colOff>
      <xdr:row>15</xdr:row>
      <xdr:rowOff>0</xdr:rowOff>
    </xdr:from>
    <xdr:to>
      <xdr:col>10</xdr:col>
      <xdr:colOff>441960</xdr:colOff>
      <xdr:row>16</xdr:row>
      <xdr:rowOff>15240</xdr:rowOff>
    </xdr:to>
    <xdr:sp macro="" textlink="">
      <xdr:nvSpPr>
        <xdr:cNvPr id="12" name="Rectangle 11">
          <a:extLst>
            <a:ext uri="{FF2B5EF4-FFF2-40B4-BE49-F238E27FC236}">
              <a16:creationId xmlns:a16="http://schemas.microsoft.com/office/drawing/2014/main" id="{7E47758B-8182-07E0-D1E6-056B20F75E9E}"/>
            </a:ext>
          </a:extLst>
        </xdr:cNvPr>
        <xdr:cNvSpPr/>
      </xdr:nvSpPr>
      <xdr:spPr>
        <a:xfrm>
          <a:off x="9959340" y="2827020"/>
          <a:ext cx="2240280" cy="1981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050">
              <a:solidFill>
                <a:schemeClr val="tx1"/>
              </a:solidFill>
            </a:rPr>
            <a:t>Time Period</a:t>
          </a:r>
          <a:r>
            <a:rPr lang="en-ZA" sz="1050" baseline="0">
              <a:solidFill>
                <a:schemeClr val="tx1"/>
              </a:solidFill>
            </a:rPr>
            <a:t> (months)-&gt;</a:t>
          </a:r>
          <a:endParaRPr lang="en-ZA" sz="1050">
            <a:solidFill>
              <a:schemeClr val="tx1"/>
            </a:solidFill>
          </a:endParaRPr>
        </a:p>
      </xdr:txBody>
    </xdr:sp>
    <xdr:clientData/>
  </xdr:twoCellAnchor>
  <xdr:twoCellAnchor>
    <xdr:from>
      <xdr:col>5</xdr:col>
      <xdr:colOff>0</xdr:colOff>
      <xdr:row>18</xdr:row>
      <xdr:rowOff>0</xdr:rowOff>
    </xdr:from>
    <xdr:to>
      <xdr:col>12</xdr:col>
      <xdr:colOff>7620</xdr:colOff>
      <xdr:row>30</xdr:row>
      <xdr:rowOff>0</xdr:rowOff>
    </xdr:to>
    <xdr:graphicFrame macro="">
      <xdr:nvGraphicFramePr>
        <xdr:cNvPr id="16" name="Chart 15">
          <a:extLst>
            <a:ext uri="{FF2B5EF4-FFF2-40B4-BE49-F238E27FC236}">
              <a16:creationId xmlns:a16="http://schemas.microsoft.com/office/drawing/2014/main" id="{D5C5DEF5-8CBA-4AF1-8E31-DE92C3244E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1013460</xdr:colOff>
      <xdr:row>32</xdr:row>
      <xdr:rowOff>7620</xdr:rowOff>
    </xdr:from>
    <xdr:to>
      <xdr:col>3</xdr:col>
      <xdr:colOff>449580</xdr:colOff>
      <xdr:row>47</xdr:row>
      <xdr:rowOff>15240</xdr:rowOff>
    </xdr:to>
    <xdr:graphicFrame macro="">
      <xdr:nvGraphicFramePr>
        <xdr:cNvPr id="5" name="Chart 4">
          <a:extLst>
            <a:ext uri="{FF2B5EF4-FFF2-40B4-BE49-F238E27FC236}">
              <a16:creationId xmlns:a16="http://schemas.microsoft.com/office/drawing/2014/main" id="{332D9BAD-7F78-42F3-A708-37DE71EE7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998220</xdr:colOff>
      <xdr:row>47</xdr:row>
      <xdr:rowOff>106680</xdr:rowOff>
    </xdr:from>
    <xdr:to>
      <xdr:col>3</xdr:col>
      <xdr:colOff>441960</xdr:colOff>
      <xdr:row>63</xdr:row>
      <xdr:rowOff>22860</xdr:rowOff>
    </xdr:to>
    <xdr:graphicFrame macro="">
      <xdr:nvGraphicFramePr>
        <xdr:cNvPr id="6" name="Chart 5">
          <a:extLst>
            <a:ext uri="{FF2B5EF4-FFF2-40B4-BE49-F238E27FC236}">
              <a16:creationId xmlns:a16="http://schemas.microsoft.com/office/drawing/2014/main" id="{B7463B6F-3460-4EE5-A852-D75ABDA469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541020</xdr:colOff>
      <xdr:row>32</xdr:row>
      <xdr:rowOff>15240</xdr:rowOff>
    </xdr:from>
    <xdr:to>
      <xdr:col>9</xdr:col>
      <xdr:colOff>472440</xdr:colOff>
      <xdr:row>47</xdr:row>
      <xdr:rowOff>22860</xdr:rowOff>
    </xdr:to>
    <xdr:graphicFrame macro="">
      <xdr:nvGraphicFramePr>
        <xdr:cNvPr id="13" name="Chart 12">
          <a:extLst>
            <a:ext uri="{FF2B5EF4-FFF2-40B4-BE49-F238E27FC236}">
              <a16:creationId xmlns:a16="http://schemas.microsoft.com/office/drawing/2014/main" id="{6C27FBE2-D825-4CF1-A619-0828D7352A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541020</xdr:colOff>
      <xdr:row>47</xdr:row>
      <xdr:rowOff>99060</xdr:rowOff>
    </xdr:from>
    <xdr:to>
      <xdr:col>9</xdr:col>
      <xdr:colOff>480060</xdr:colOff>
      <xdr:row>63</xdr:row>
      <xdr:rowOff>30480</xdr:rowOff>
    </xdr:to>
    <xdr:graphicFrame macro="">
      <xdr:nvGraphicFramePr>
        <xdr:cNvPr id="14" name="Chart 13">
          <a:extLst>
            <a:ext uri="{FF2B5EF4-FFF2-40B4-BE49-F238E27FC236}">
              <a16:creationId xmlns:a16="http://schemas.microsoft.com/office/drawing/2014/main" id="{162C6430-E2B0-45A8-B80B-05D4DEE6E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320040</xdr:colOff>
      <xdr:row>1</xdr:row>
      <xdr:rowOff>0</xdr:rowOff>
    </xdr:from>
    <xdr:to>
      <xdr:col>3</xdr:col>
      <xdr:colOff>281940</xdr:colOff>
      <xdr:row>2</xdr:row>
      <xdr:rowOff>7620</xdr:rowOff>
    </xdr:to>
    <xdr:sp macro="" textlink="">
      <xdr:nvSpPr>
        <xdr:cNvPr id="2" name="Rectangle 1">
          <a:extLst>
            <a:ext uri="{FF2B5EF4-FFF2-40B4-BE49-F238E27FC236}">
              <a16:creationId xmlns:a16="http://schemas.microsoft.com/office/drawing/2014/main" id="{711C98F2-E4F7-F311-6C9A-9B0FEA974373}"/>
            </a:ext>
          </a:extLst>
        </xdr:cNvPr>
        <xdr:cNvSpPr/>
      </xdr:nvSpPr>
      <xdr:spPr>
        <a:xfrm>
          <a:off x="320040" y="182880"/>
          <a:ext cx="1859280" cy="190500"/>
        </a:xfrm>
        <a:prstGeom prst="rect">
          <a:avLst/>
        </a:prstGeom>
        <a:solidFill>
          <a:schemeClr val="tx2">
            <a:lumMod val="75000"/>
            <a:lumOff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0</xdr:col>
      <xdr:colOff>228600</xdr:colOff>
      <xdr:row>2</xdr:row>
      <xdr:rowOff>175260</xdr:rowOff>
    </xdr:from>
    <xdr:to>
      <xdr:col>1</xdr:col>
      <xdr:colOff>601980</xdr:colOff>
      <xdr:row>3</xdr:row>
      <xdr:rowOff>175980</xdr:rowOff>
    </xdr:to>
    <xdr:sp macro="" textlink="">
      <xdr:nvSpPr>
        <xdr:cNvPr id="4" name="Rectangle 3">
          <a:extLst>
            <a:ext uri="{FF2B5EF4-FFF2-40B4-BE49-F238E27FC236}">
              <a16:creationId xmlns:a16="http://schemas.microsoft.com/office/drawing/2014/main" id="{0809C2A1-100C-4320-8BC7-4CBD5ABC0984}"/>
            </a:ext>
          </a:extLst>
        </xdr:cNvPr>
        <xdr:cNvSpPr/>
      </xdr:nvSpPr>
      <xdr:spPr>
        <a:xfrm>
          <a:off x="228600" y="541020"/>
          <a:ext cx="982980" cy="183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100">
              <a:solidFill>
                <a:schemeClr val="tx1"/>
              </a:solidFill>
            </a:rPr>
            <a:t>Ticker-&gt;</a:t>
          </a:r>
        </a:p>
      </xdr:txBody>
    </xdr:sp>
    <xdr:clientData/>
  </xdr:twoCellAnchor>
  <xdr:twoCellAnchor>
    <xdr:from>
      <xdr:col>0</xdr:col>
      <xdr:colOff>228600</xdr:colOff>
      <xdr:row>4</xdr:row>
      <xdr:rowOff>0</xdr:rowOff>
    </xdr:from>
    <xdr:to>
      <xdr:col>1</xdr:col>
      <xdr:colOff>601800</xdr:colOff>
      <xdr:row>5</xdr:row>
      <xdr:rowOff>0</xdr:rowOff>
    </xdr:to>
    <xdr:sp macro="" textlink="">
      <xdr:nvSpPr>
        <xdr:cNvPr id="5" name="Rectangle 4">
          <a:extLst>
            <a:ext uri="{FF2B5EF4-FFF2-40B4-BE49-F238E27FC236}">
              <a16:creationId xmlns:a16="http://schemas.microsoft.com/office/drawing/2014/main" id="{32660498-D5BD-4C70-AFB0-EA3AF300EB5C}"/>
            </a:ext>
          </a:extLst>
        </xdr:cNvPr>
        <xdr:cNvSpPr/>
      </xdr:nvSpPr>
      <xdr:spPr>
        <a:xfrm>
          <a:off x="228600" y="731520"/>
          <a:ext cx="982800" cy="1828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ZA" sz="1100">
              <a:solidFill>
                <a:schemeClr val="tx1"/>
              </a:solidFill>
            </a:rPr>
            <a:t>Months-&gt;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shego Bapela" refreshedDate="45587.555919212966" createdVersion="8" refreshedVersion="8" minRefreshableVersion="3" recordCount="2" xr:uid="{AEE48672-58EE-46A1-841D-BB6E196AC0A2}">
  <cacheSource type="worksheet">
    <worksheetSource name="Table2"/>
  </cacheSource>
  <cacheFields count="8">
    <cacheField name="Company" numFmtId="0">
      <sharedItems count="2">
        <s v="MICROSOFT CORPORATION (XNAS:MSFT)"/>
        <s v="ALPHABET INC. (XNAS:GOOGL)"/>
      </sharedItems>
    </cacheField>
    <cacheField name="Ticker" numFmtId="0">
      <sharedItems count="2">
        <s v="MSFT"/>
        <s v="GOOGL"/>
      </sharedItems>
    </cacheField>
    <cacheField name="Exchange abbreviation" numFmtId="0">
      <sharedItems count="1">
        <s v="XNAS"/>
      </sharedItems>
    </cacheField>
    <cacheField name="52 week high" numFmtId="165">
      <sharedItems containsSemiMixedTypes="0" containsString="0" containsNumber="1" minValue="191.75" maxValue="468.35"/>
    </cacheField>
    <cacheField name="52 week low" numFmtId="165">
      <sharedItems containsSemiMixedTypes="0" containsString="0" containsNumber="1" minValue="120.20569999999999" maxValue="324.39"/>
    </cacheField>
    <cacheField name="Price" numFmtId="165">
      <sharedItems containsSemiMixedTypes="0" containsString="0" containsNumber="1" minValue="164.07" maxValue="418.78"/>
    </cacheField>
    <cacheField name="P/E" numFmtId="165">
      <sharedItems containsSemiMixedTypes="0" containsString="0" containsNumber="1" minValue="23.539100000000001" maxValue="35.490200000000002"/>
    </cacheField>
    <cacheField name="Change" numFmtId="165">
      <sharedItems containsSemiMixedTypes="0" containsString="0" containsNumber="1" minValue="0.62" maxValue="0.6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x v="0"/>
    <n v="468.35"/>
    <n v="324.39"/>
    <n v="418.78"/>
    <n v="35.490200000000002"/>
    <n v="0.62"/>
  </r>
  <r>
    <x v="1"/>
    <x v="1"/>
    <x v="0"/>
    <n v="191.75"/>
    <n v="120.20569999999999"/>
    <n v="164.07"/>
    <n v="23.539100000000001"/>
    <n v="0.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561F566-924C-48F9-B7FE-9E5D34C39BD6}"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2"/>
    <field x="1"/>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61F566-924C-48F9-B7FE-9E5D34C39BD6}"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2"/>
    <field x="1"/>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561F566-924C-48F9-B7FE-9E5D34C39BD6}"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J3:K5" firstHeaderRow="1" firstDataRow="1" firstDataCol="2" rowPageCount="1" colPageCount="1"/>
  <pivotFields count="8">
    <pivotField axis="axisPage"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s>
  <rowFields count="2">
    <field x="2"/>
    <field x="1"/>
  </rowFields>
  <rowItems count="2">
    <i>
      <x/>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5">
  <a r="1" c="249">
    <v t="i">2</v>
    <v t="i">3</v>
    <v t="i">4</v>
    <v t="i">5</v>
    <v t="i">6</v>
    <v t="i">9</v>
    <v t="i">10</v>
    <v t="i">11</v>
    <v t="i">12</v>
    <v t="i">13</v>
    <v t="i">16</v>
    <v t="i">17</v>
    <v t="i">18</v>
    <v t="i">19</v>
    <v t="i">20</v>
    <v t="i">23</v>
    <v t="i">24</v>
    <v t="i">25</v>
    <v t="i">26</v>
    <v t="i">27</v>
    <v t="i">30</v>
    <v t="i">31</v>
    <v t="i">32</v>
    <v t="i">33</v>
    <v t="i">34</v>
    <v t="i">37</v>
    <v t="i">38</v>
    <v t="i">39</v>
    <v t="i">40</v>
    <v t="i">41</v>
    <v t="i">44</v>
    <v t="i">45</v>
    <v t="i">46</v>
    <v t="i">47</v>
    <v t="i">48</v>
    <v t="i">51</v>
    <v t="i">52</v>
    <v t="i">53</v>
    <v t="i">55</v>
    <v t="i">58</v>
    <v t="i">59</v>
    <v t="i">60</v>
    <v t="i">61</v>
    <v t="i">62</v>
    <v t="i">65</v>
    <v t="i">66</v>
    <v t="i">67</v>
    <v t="i">68</v>
    <v t="i">69</v>
    <v t="i">72</v>
    <v t="i">73</v>
    <v t="i">74</v>
    <v t="i">75</v>
    <v t="i">76</v>
    <v t="i">79</v>
    <v t="i">80</v>
    <v t="i">82</v>
    <v t="i">83</v>
    <v t="i">86</v>
    <v t="i">87</v>
    <v t="i">89</v>
    <v t="i">90</v>
    <v t="i">93</v>
    <v t="i">94</v>
    <v t="i">95</v>
    <v t="i">97</v>
    <v t="i">100</v>
    <v t="i">101</v>
    <v t="i">102</v>
    <v t="i">103</v>
    <v t="i">104</v>
    <v t="i">108</v>
    <v t="i">109</v>
    <v t="i">110</v>
    <v t="i">111</v>
    <v t="i">114</v>
    <v t="i">115</v>
    <v t="i">116</v>
    <v t="i">117</v>
    <v t="i">118</v>
    <v t="i">121</v>
    <v t="i">122</v>
    <v t="i">123</v>
    <v t="i">124</v>
    <v t="i">125</v>
    <v t="i">128</v>
    <v t="i">129</v>
    <v t="i">130</v>
    <v t="i">131</v>
    <v t="i">132</v>
    <v t="i">136</v>
    <v t="i">137</v>
    <v t="i">138</v>
    <v t="i">139</v>
    <v t="i">142</v>
    <v t="i">143</v>
    <v t="i">144</v>
    <v t="i">145</v>
    <v t="i">146</v>
    <v t="i">149</v>
    <v t="i">150</v>
    <v t="i">151</v>
    <v t="i">152</v>
    <v t="i">153</v>
    <v t="i">156</v>
    <v t="i">157</v>
    <v t="i">158</v>
    <v t="i">159</v>
    <v t="i">160</v>
    <v t="i">163</v>
    <v t="i">164</v>
    <v t="i">165</v>
    <v t="i">166</v>
    <v t="i">167</v>
    <v t="i">170</v>
    <v t="i">171</v>
    <v t="i">172</v>
    <v t="i">173</v>
    <v t="i">174</v>
    <v t="i">177</v>
    <v t="i">178</v>
    <v t="i">179</v>
    <v t="i">180</v>
    <v t="i">181</v>
    <v t="i">184</v>
    <v t="i">185</v>
    <v t="i">186</v>
    <v t="i">187</v>
    <v t="i">188</v>
    <v t="i">191</v>
    <v t="i">192</v>
    <v t="i">193</v>
    <v t="i">194</v>
    <v t="i">198</v>
    <v t="i">199</v>
    <v t="i">200</v>
    <v t="i">201</v>
    <v t="i">202</v>
    <v t="i">205</v>
    <v t="i">206</v>
    <v t="i">207</v>
    <v t="i">208</v>
    <v t="i">209</v>
    <v t="i">212</v>
    <v t="i">213</v>
    <v t="i">214</v>
    <v t="i">215</v>
    <v t="i">216</v>
    <v t="i">219</v>
    <v t="i">220</v>
    <v t="i">221</v>
    <v t="i">222</v>
    <v t="i">223</v>
    <v t="i">226</v>
    <v t="i">227</v>
    <v t="i">228</v>
    <v t="i">229</v>
    <v t="i">230</v>
    <v t="i">234</v>
    <v t="i">235</v>
    <v t="i">236</v>
    <v t="i">237</v>
    <v t="i">240</v>
    <v t="i">241</v>
    <v t="i">242</v>
    <v t="i">243</v>
    <v t="i">244</v>
    <v t="i">247</v>
    <v t="i">248</v>
    <v t="i">249</v>
    <v t="i">250</v>
    <v t="i">251</v>
    <v t="i">254</v>
    <v t="i">255</v>
    <v t="i">256</v>
    <v t="i">258</v>
    <v t="i">261</v>
    <v t="i">262</v>
    <v t="i">263</v>
    <v t="i">264</v>
    <v t="i">265</v>
    <v t="i">268</v>
    <v t="i">269</v>
    <v t="i">270</v>
    <v t="i">271</v>
    <v t="i">275</v>
    <v t="i">276</v>
    <v t="i">277</v>
    <v t="i">278</v>
    <v t="i">279</v>
    <v t="i">282</v>
    <v t="i">283</v>
    <v t="i">284</v>
    <v t="i">285</v>
    <v t="i">286</v>
    <v t="i">289</v>
    <v t="i">290</v>
    <v t="i">291</v>
    <v t="i">292</v>
    <v t="i">293</v>
    <v t="i">296</v>
    <v t="i">297</v>
    <v t="i">298</v>
    <v t="i">299</v>
    <v t="i">300</v>
    <v t="i">303</v>
    <v t="i">304</v>
    <v t="i">305</v>
    <v t="i">306</v>
    <v t="i">307</v>
    <v t="i">310</v>
    <v t="i">311</v>
    <v t="i">312</v>
    <v t="i">313</v>
    <v t="i">314</v>
    <v t="i">317</v>
    <v t="i">318</v>
    <v t="i">319</v>
    <v t="i">320</v>
    <v t="i">321</v>
    <v t="i">324</v>
    <v t="i">325</v>
    <v t="i">326</v>
    <v t="i">327</v>
    <v t="i">328</v>
    <v t="i">332</v>
    <v t="i">333</v>
    <v t="i">334</v>
    <v t="i">335</v>
    <v t="i">338</v>
    <v t="i">339</v>
    <v t="i">340</v>
    <v t="i">341</v>
    <v t="i">342</v>
    <v t="i">345</v>
    <v t="i">346</v>
    <v t="i">347</v>
    <v t="i">348</v>
    <v t="i">349</v>
    <v t="i">352</v>
    <v t="i">353</v>
    <v t="i">354</v>
    <v t="i">355</v>
    <v t="i">356</v>
    <v t="i">359</v>
    <v t="i">360</v>
    <v t="i">361</v>
    <v t="i">362</v>
    <v t="i">363</v>
  </a>
  <a r="1" c="249">
    <v>162.97999999999999</v>
    <v>164.38</v>
    <v>161.86000000000001</v>
    <v>162.08000000000001</v>
    <v>163.24</v>
    <v>164.96</v>
    <v>165.46</v>
    <v>165.16</v>
    <v>162.93</v>
    <v>163.41999999999999</v>
    <v>164.07</v>
    <v>165.14</v>
    <v>162.78</v>
    <v>162.72</v>
    <v>165.27</v>
    <v>166.72</v>
    <v>169.68</v>
    <v>174.46</v>
    <v>171.11</v>
    <v>171.29</v>
    <v>169.24</v>
    <v>169.74</v>
    <v>176.51</v>
    <v>180.75</v>
    <v>178.35</v>
    <v>180.35</v>
    <v>181.62</v>
    <v>178.88</v>
    <v>175.58</v>
    <v>172.49</v>
    <v>175.3</v>
    <v>178.12</v>
    <v>175.98</v>
    <v>167.63</v>
    <v>164.76</v>
    <v>167.65</v>
    <v>169.12</v>
    <v>169.23</v>
    <v>168.95</v>
    <v>171.49</v>
    <v>171.34</v>
    <v>174.37</v>
    <v>172.64</v>
    <v>174.71</v>
    <v>175.37</v>
    <v>185.17</v>
    <v>195.4</v>
    <v>191.96</v>
    <v>189.82</v>
    <v>196.66</v>
    <v>195.42</v>
    <v>188.4</v>
    <v>188.51</v>
    <v>191.41</v>
    <v>194.63</v>
    <v>196.11</v>
    <v>195.6</v>
    <v>192.76</v>
    <v>191.24</v>
    <v>189.3</v>
    <v>189.43</v>
    <v>191.79</v>
    <v>196.87</v>
    <v>195.49</v>
    <v>193.95</v>
    <v>192.04</v>
    <v>191.01</v>
    <v>189.66</v>
    <v>195.55</v>
    <v>192.91</v>
    <v>196</v>
    <v>198.05</v>
    <v>198.37</v>
    <v>197.98</v>
    <v>200.21</v>
    <v>191.81</v>
    <v>195.3</v>
    <v>195.41</v>
    <v>200.87</v>
    <v>204.02</v>
    <v>201.23</v>
    <v>206.38</v>
    <v>191.33</v>
    <v>191.6</v>
    <v>185.34</v>
    <v>186.47</v>
    <v>185.32</v>
    <v>183.61</v>
    <v>186.14</v>
    <v>185.23</v>
    <v>183.77</v>
    <v>185.27</v>
    <v>184.56</v>
    <v>179.66</v>
    <v>179.25</v>
    <v>175.42</v>
    <v>172.73</v>
    <v>168.5</v>
    <v>170.28</v>
    <v>167.01</v>
    <v>170.92</v>
    <v>173.02</v>
    <v>172.35</v>
    <v>173.86</v>
    <v>165.87</v>
    <v>164.04</v>
    <v>167.11</v>
    <v>162.76</v>
    <v>165.49</v>
    <v>164.29</v>
    <v>160.66999999999999</v>
    <v>163.89</v>
    <v>162.80000000000001</v>
    <v>163.99</v>
    <v>167.68</v>
    <v>170.56</v>
    <v>165.06</v>
    <v>162.24</v>
    <v>154.33000000000001</v>
    <v>154.63999999999999</v>
    <v>157.07</v>
    <v>157.04</v>
    <v>150.72</v>
    <v>145.6</v>
    <v>146.75</v>
    <v>144.69999999999999</v>
    <v>158.71</v>
    <v>152.82</v>
    <v>157.13999999999999</v>
    <v>159.07</v>
    <v>156.31</v>
    <v>153.33000000000001</v>
    <v>151.16</v>
    <v>147.66999999999999</v>
    <v>151.47</v>
    <v>155.35</v>
    <v>159.28</v>
    <v>161.96</v>
    <v>160.61000000000001</v>
    <v>160.16</v>
    <v>158.80000000000001</v>
    <v>161.30000000000001</v>
    <v>164.03</v>
    <v>164.21</v>
    <v>163.22999999999999</v>
    <v>151.38</v>
    <v>154.28</v>
    <v>152.75</v>
    <v>158.46</v>
    <v>159.53</v>
    <v>165.37</v>
    <v>163.96</v>
    <v>166.19</v>
    <v>166.54</v>
    <v>163.98</v>
    <v>168.56</v>
    <v>170.87</v>
    <v>168.47</v>
    <v>172.9</v>
    <v>172.36</v>
    <v>171.86</v>
    <v>171.74</v>
    <v>169.03</v>
    <v>166.18</v>
    <v>168.05</v>
    <v>168.21</v>
    <v>173.68</v>
    <v>176.09</v>
    <v>178.6</v>
    <v>177.35</v>
    <v>175.7</v>
    <v>174.67</v>
    <v>176.77</v>
    <v>175.95</v>
    <v>173.32</v>
    <v>166.64</v>
    <v>165.19</v>
    <v>166.77</v>
    <v>170.68</v>
    <v>173.54</v>
    <v>178.53</v>
    <v>176.23</v>
    <v>175.84</v>
    <v>178.64</v>
    <v>179.53</v>
    <v>176.79</v>
    <v>174.36</v>
    <v>176.62</v>
    <v>177.62</v>
    <v>180.19</v>
    <v>181.56</v>
    <v>182</v>
    <v>182.97</v>
    <v>183.58</v>
    <v>185.06</v>
    <v>190.1</v>
    <v>191.34</v>
    <v>190.23</v>
    <v>192.17</v>
    <v>193.18</v>
    <v>192.58</v>
    <v>195.75</v>
    <v>196.53</v>
    <v>191.9</v>
    <v>189.13</v>
    <v>195.04</v>
    <v>194.67</v>
    <v>196.09</v>
    <v>196.52</v>
    <v>201.42</v>
    <v>201</v>
    <v>203.34</v>
    <v>201.96</v>
    <v>202.94</v>
    <v>203.9</v>
    <v>203.5</v>
    <v>201.57</v>
    <v>199.32</v>
    <v>199.75</v>
    <v>206.09</v>
    <v>208.49</v>
    <v>207.14</v>
    <v>207.48</v>
    <v>211.64</v>
    <v>212.91</v>
    <v>211.35</v>
    <v>230.66</v>
    <v>232.3</v>
    <v>235</v>
    <v>234.04</v>
    <v>239.63</v>
    <v>239.17</v>
    <v>240.37</v>
    <v>240.8</v>
    <v>251.61</v>
    <v>251.16</v>
    <v>249.53</v>
    <v>252.03</v>
    <v>254.72</v>
    <v>252.53</v>
    <v>251.66</v>
    <v>247.14</v>
    <v>245.79</v>
    <v>246.54</v>
    <v>244.05</v>
    <v>243.1</v>
    <v>244.9</v>
    <v>245.69</v>
    <v>245.35</v>
  </a>
  <a r="1" c="21">
    <v t="i">0</v>
    <v t="i">3</v>
    <v t="i">4</v>
    <v t="i">5</v>
    <v t="i">6</v>
    <v t="i">7</v>
    <v t="i">10</v>
    <v t="i">11</v>
    <v t="i">12</v>
    <v t="i">13</v>
    <v t="i">14</v>
    <v t="i">17</v>
    <v t="i">18</v>
    <v t="i">19</v>
    <v t="i">20</v>
    <v t="i">21</v>
    <v t="i">24</v>
    <v t="i">25</v>
    <v t="i">26</v>
    <v t="i">27</v>
    <v t="i">28</v>
  </a>
  <a r="1" c="21">
    <v>235</v>
    <v>234.04</v>
    <v>239.63</v>
    <v>239.17</v>
    <v>240.37</v>
    <v>240.8</v>
    <v>251.61</v>
    <v>251.16</v>
    <v>249.53</v>
    <v>252.03</v>
    <v>254.72</v>
    <v>252.53</v>
    <v>251.66</v>
    <v>247.14</v>
    <v>245.79</v>
    <v>246.54</v>
    <v>244.05</v>
    <v>243.1</v>
    <v>244.9</v>
    <v>245.69</v>
    <v>245.35</v>
  </a>
  <a r="1" c="21">
    <v>232.2</v>
    <v>235.47</v>
    <v>234.16499999999999</v>
    <v>238.9</v>
    <v>239.88</v>
    <v>240.37</v>
    <v>244.66</v>
    <v>252.08</v>
    <v>251.22</v>
    <v>251.68</v>
    <v>253.25</v>
    <v>254.43</v>
    <v>253.04</v>
    <v>251.66</v>
    <v>244.4</v>
    <v>247.065</v>
    <v>247.85</v>
    <v>242.81</v>
    <v>240.75</v>
    <v>245.15</v>
    <v>244.49</v>
  </a>
  <a r="1" c="21">
    <v>235.76</v>
    <v>238.13</v>
    <v>240.47</v>
    <v>241.66</v>
    <v>242.25</v>
    <v>242.07499999999999</v>
    <v>252.40989999999999</v>
    <v>253.04</v>
    <v>251.6</v>
    <v>253.99</v>
    <v>256</v>
    <v>255.78</v>
    <v>254.36</v>
    <v>252.3501</v>
    <v>246.49</v>
    <v>249.42</v>
    <v>251.14859999999999</v>
    <v>243.29</v>
    <v>246.3</v>
    <v>246.81</v>
    <v>246.3</v>
  </a>
  <a r="1" c="21">
    <v>231.9</v>
    <v>233.67</v>
    <v>233.22900000000001</v>
    <v>237.85</v>
    <v>236.25</v>
    <v>238</v>
    <v>244.66</v>
    <v>249.47</v>
    <v>246.28</v>
    <v>249.8</v>
    <v>251.81</v>
    <v>250.3</v>
    <v>250.48</v>
    <v>246.44</v>
    <v>240.74</v>
    <v>245.97</v>
    <v>242.77</v>
    <v>239.245</v>
    <v>238.61</v>
    <v>242.3</v>
    <v>241.655</v>
  </a>
  <a r="1" c="21">
    <v>46588925</v>
    <v>32474743</v>
    <v>38060959</v>
    <v>35141074</v>
    <v>30599328</v>
    <v>26771610</v>
    <v>58383796</v>
    <v>34109720</v>
    <v>34107992</v>
    <v>31239474</v>
    <v>55571424</v>
    <v>32290538</v>
    <v>26628016</v>
    <v>28201003</v>
    <v>31020383</v>
    <v>18503194</v>
    <v>32505777</v>
    <v>34724346</v>
    <v>31658234</v>
    <v>25483298</v>
    <v>30249559</v>
  </a>
  <a r="1" c="249">
    <v>409.54</v>
    <v>414.71</v>
    <v>417.46</v>
    <v>415.84</v>
    <v>416.32</v>
    <v>419.14</v>
    <v>418.74</v>
    <v>416.12</v>
    <v>416.72</v>
    <v>418.16</v>
    <v>418.78</v>
    <v>427.51</v>
    <v>424.6</v>
    <v>424.73</v>
    <v>428.15</v>
    <v>426.59</v>
    <v>431.95</v>
    <v>432.53</v>
    <v>406.35</v>
    <v>410.37</v>
    <v>408.46</v>
    <v>411.46</v>
    <v>420.18</v>
    <v>425.43</v>
    <v>422.54</v>
    <v>418.01</v>
    <v>423.03</v>
    <v>425.2</v>
    <v>426.89</v>
    <v>415</v>
    <v>415.76</v>
    <v>417.79</v>
    <v>415.49</v>
    <v>412.87</v>
    <v>417</v>
    <v>418.79</v>
    <v>427.99</v>
    <v>422.99</v>
    <v>423.46</v>
    <v>430.98</v>
    <v>431.2</v>
    <v>437.42</v>
    <v>442.62</v>
    <v>443.57</v>
    <v>446.02</v>
    <v>443.33</v>
    <v>448.99</v>
    <v>449.56</v>
    <v>447.27</v>
    <v>451.59</v>
    <v>454.46</v>
    <v>437.39</v>
    <v>437.03</v>
    <v>436.6</v>
    <v>435.25</v>
    <v>439.33</v>
    <v>438.11</v>
    <v>430.53</v>
    <v>424.83</v>
    <v>421.5</v>
    <v>418.58</v>
    <v>423.35</v>
    <v>427.85</v>
    <v>422.37</v>
    <v>424.56</v>
    <v>418.95</v>
    <v>417.19</v>
    <v>415.67</v>
    <v>426.31</v>
    <v>424.58</v>
    <v>429.03</v>
    <v>428.5</v>
    <v>446.2</v>
    <v>446.71</v>
    <v>444.06</v>
    <v>434.56</v>
    <v>447.2</v>
    <v>442.33</v>
    <v>414.99</v>
    <v>415.06</v>
    <v>410.92</v>
    <v>412.37</v>
    <v>413.29</v>
    <v>415.82</v>
    <v>409.75</v>
    <v>412.22</v>
    <v>411.44</v>
    <v>409.04</v>
    <v>410.54</v>
    <v>408.43</v>
    <v>409.64</v>
    <v>414.77</v>
    <v>416.13</v>
    <v>408.21</v>
    <v>404</v>
    <v>397.9</v>
    <v>399.73</v>
    <v>392.53</v>
    <v>396.99</v>
    <v>388.49</v>
    <v>388.61</v>
    <v>401.02</v>
    <v>396.89</v>
    <v>393.31</v>
    <v>380.16</v>
    <v>380.45</v>
    <v>383.27</v>
    <v>378.77</v>
    <v>388.56</v>
    <v>388.7</v>
    <v>383.52</v>
    <v>387.82</v>
    <v>386.84</v>
    <v>391.26</v>
    <v>393.08</v>
    <v>395.16</v>
    <v>389.97</v>
    <v>390.58</v>
    <v>378.8</v>
    <v>375.39</v>
    <v>382.19</v>
    <v>382.14</v>
    <v>373.11</v>
    <v>359.84</v>
    <v>357.86</v>
    <v>354.56</v>
    <v>390.49</v>
    <v>381.35</v>
    <v>388.45</v>
    <v>387.81</v>
    <v>385.73</v>
    <v>371.61</v>
    <v>367.78</v>
    <v>359.12</v>
    <v>366.82</v>
    <v>374.39</v>
    <v>387.3</v>
    <v>391.85</v>
    <v>391.16</v>
    <v>394.04</v>
    <v>395.26</v>
    <v>425.4</v>
    <v>435.28</v>
    <v>436.17</v>
    <v>433.31</v>
    <v>433.35</v>
    <v>438.17</v>
    <v>438.73</v>
    <v>449.26</v>
    <v>449.14</v>
    <v>452.94</v>
    <v>453.13</v>
    <v>454.27</v>
    <v>458.87</v>
    <v>458.17</v>
    <v>452.57</v>
    <v>454.86</v>
    <v>450.18</v>
    <v>460.69</v>
    <v>457.36</v>
    <v>458.68</v>
    <v>460.36</v>
    <v>461.97</v>
    <v>462.97</v>
    <v>463.87</v>
    <v>467.68</v>
    <v>470.38</v>
    <v>472.75</v>
    <v>470.92</v>
    <v>472.62</v>
    <v>478.87</v>
    <v>474.96</v>
    <v>479.14</v>
    <v>478.04</v>
    <v>480.24</v>
    <v>477.4</v>
    <v>486</v>
    <v>490.11</v>
    <v>492.27</v>
    <v>497.45</v>
    <v>495.94</v>
    <v>497.41</v>
    <v>492.05</v>
    <v>491.09</v>
    <v>498.84</v>
    <v>497.72</v>
    <v>496.62</v>
    <v>503.51</v>
    <v>501.48</v>
    <v>503.32</v>
    <v>503.02</v>
    <v>505.82</v>
    <v>505.62</v>
    <v>511.7</v>
    <v>510.05</v>
    <v>510.06</v>
    <v>505.27</v>
    <v>505.87</v>
    <v>510.88</v>
    <v>513.71</v>
    <v>512.5</v>
    <v>512.57000000000005</v>
    <v>513.24</v>
    <v>533.5</v>
    <v>524.11</v>
    <v>535.64</v>
    <v>527.75</v>
    <v>524.94000000000005</v>
    <v>520.84</v>
    <v>522.04</v>
    <v>521.77</v>
    <v>529.24</v>
    <v>520.58000000000004</v>
    <v>522.48</v>
    <v>520.16999999999996</v>
    <v>517.1</v>
    <v>509.77</v>
    <v>505.72</v>
    <v>504.24</v>
    <v>507.23</v>
    <v>504.26</v>
    <v>502.04</v>
    <v>506.74</v>
    <v>509.64</v>
    <v>506.69</v>
    <v>505.12</v>
    <v>505.35</v>
    <v>507.97</v>
    <v>495</v>
    <v>498.2</v>
    <v>498.41</v>
    <v>500.37</v>
    <v>501.01</v>
    <v>509.9</v>
    <v>515.36</v>
    <v>509.04</v>
    <v>510.02</v>
    <v>508.45</v>
    <v>517.92999999999995</v>
    <v>514.45000000000005</v>
    <v>509.23</v>
    <v>510.15</v>
    <v>507.03</v>
    <v>511.46</v>
    <v>514.6</v>
    <v>517.95000000000005</v>
    <v>519.71</v>
    <v>515.74</v>
    <v>517.35</v>
  </a>
  <a r="1" c="21">
    <v>495</v>
    <v>498.2</v>
    <v>498.41</v>
    <v>500.37</v>
    <v>501.01</v>
    <v>509.9</v>
    <v>515.36</v>
    <v>509.04</v>
    <v>510.02</v>
    <v>508.45</v>
    <v>517.92999999999995</v>
    <v>514.45000000000005</v>
    <v>509.23</v>
    <v>510.15</v>
    <v>507.03</v>
    <v>511.46</v>
    <v>514.6</v>
    <v>517.95000000000005</v>
    <v>519.71</v>
    <v>515.74</v>
    <v>517.35</v>
  </a>
  <a r="1" c="21">
    <v>509.07</v>
    <v>498.10500000000002</v>
    <v>501.43</v>
    <v>502.98</v>
    <v>502.25</v>
    <v>506.65</v>
    <v>508.79</v>
    <v>516.88</v>
    <v>510.62</v>
    <v>511.49</v>
    <v>510.56</v>
    <v>515.59</v>
    <v>513.79999999999995</v>
    <v>510.38</v>
    <v>508.3</v>
    <v>510.06</v>
    <v>511.5</v>
    <v>513.24</v>
    <v>514.79999999999995</v>
    <v>517.64</v>
    <v>517.1</v>
  </a>
  <a r="1" c="21">
    <v>511.97</v>
    <v>501.19499999999999</v>
    <v>502.25</v>
    <v>503.22989999999999</v>
    <v>503.17</v>
    <v>512.54999999999995</v>
    <v>515.47</v>
    <v>517.23</v>
    <v>511.29</v>
    <v>513.07000000000005</v>
    <v>519.29999999999995</v>
    <v>517.74</v>
    <v>514.58989999999994</v>
    <v>512.48</v>
    <v>510.01</v>
    <v>513.94000000000005</v>
    <v>516.84500000000003</v>
    <v>518.16</v>
    <v>520.505</v>
    <v>521.6</v>
    <v>520.49</v>
  </a>
  <a r="1" c="21">
    <v>492.37</v>
    <v>495.03</v>
    <v>497.7</v>
    <v>496.72</v>
    <v>497.88</v>
    <v>503.85</v>
    <v>507</v>
    <v>508.6</v>
    <v>505.93</v>
    <v>507.66</v>
    <v>510.31</v>
    <v>512.54499999999996</v>
    <v>507.31</v>
    <v>506.92</v>
    <v>505.04</v>
    <v>506.62</v>
    <v>508.88</v>
    <v>509.66</v>
    <v>511.69</v>
    <v>510.67910000000001</v>
    <v>515</v>
  </a>
  <a r="1" c="21">
    <v>31994846</v>
    <v>16771015</v>
    <v>14410542</v>
    <v>21611816</v>
    <v>18881608</v>
    <v>23624884</v>
    <v>17143786</v>
    <v>19711922</v>
    <v>15816585</v>
    <v>18913696</v>
    <v>52474093</v>
    <v>20009314</v>
    <v>19799580</v>
    <v>13533711</v>
    <v>15786468</v>
    <v>16213129</v>
    <v>17617775</v>
    <v>19728229</v>
    <v>22632336</v>
    <v>21222886</v>
    <v>15112321</v>
  </a>
  <a r="1" c="249">
    <v>180.8</v>
    <v>182.72</v>
    <v>185.17</v>
    <v>186.65</v>
    <v>188.82</v>
    <v>187.54</v>
    <v>187.69</v>
    <v>186.89</v>
    <v>187.53</v>
    <v>188.99</v>
    <v>189.07</v>
    <v>189.7</v>
    <v>184.71</v>
    <v>186.38</v>
    <v>187.83</v>
    <v>188.39</v>
    <v>190.83</v>
    <v>192.73</v>
    <v>186.4</v>
    <v>197.93</v>
    <v>195.78</v>
    <v>199.5</v>
    <v>207.09</v>
    <v>210.05</v>
    <v>208.18</v>
    <v>206.84</v>
    <v>208.91</v>
    <v>214.1</v>
    <v>211.48</v>
    <v>202.61</v>
    <v>201.7</v>
    <v>204.61</v>
    <v>202.88</v>
    <v>198.38</v>
    <v>197.12</v>
    <v>201.45</v>
    <v>207.86</v>
    <v>205.74</v>
    <v>207.89</v>
    <v>210.71</v>
    <v>213.44</v>
    <v>218.16</v>
    <v>220.55</v>
    <v>227.03</v>
    <v>226.09</v>
    <v>225.04</v>
    <v>230.26</v>
    <v>228.97</v>
    <v>227.46</v>
    <v>232.93</v>
    <v>231.15</v>
    <v>220.52</v>
    <v>223.29</v>
    <v>224.92</v>
    <v>225.06</v>
    <v>229.05</v>
    <v>227.05</v>
    <v>223.75</v>
    <v>221.3</v>
    <v>219.39</v>
    <v>220.22</v>
    <v>224.19</v>
    <v>227.61</v>
    <v>222.11</v>
    <v>222.13</v>
    <v>218.94</v>
    <v>218.46</v>
    <v>217.76</v>
    <v>223.35</v>
    <v>220.66</v>
    <v>225.94</v>
    <v>230.71</v>
    <v>235.01</v>
    <v>235.42</v>
    <v>234.85</v>
    <v>235.42</v>
    <v>238.15</v>
    <v>237.07</v>
    <v>234.64</v>
    <v>237.68</v>
    <v>237.42</v>
    <v>242.06</v>
    <v>236.17</v>
    <v>238.83</v>
    <v>229.15</v>
    <v>233.14</v>
    <v>232.76</v>
    <v>228.93</v>
    <v>230.37</v>
    <v>228.68</v>
    <v>226.65</v>
    <v>226.63</v>
    <v>222.88</v>
    <v>216.58</v>
    <v>212.71</v>
    <v>212.8</v>
    <v>214.35</v>
    <v>208.74</v>
    <v>212.28</v>
    <v>205.02</v>
    <v>203.8</v>
    <v>208.36</v>
    <v>200.7</v>
    <v>199.25</v>
    <v>194.54</v>
    <v>196.59</v>
    <v>198.89</v>
    <v>193.89</v>
    <v>197.95</v>
    <v>195.74</v>
    <v>192.82</v>
    <v>195.54</v>
    <v>194.95</v>
    <v>196.21</v>
    <v>203.26</v>
    <v>205.71</v>
    <v>201.13</v>
    <v>201.36</v>
    <v>192.72</v>
    <v>190.26</v>
    <v>192.17</v>
    <v>196.01</v>
    <v>178.41</v>
    <v>171</v>
    <v>175.26</v>
    <v>170.66</v>
    <v>191.1</v>
    <v>181.22</v>
    <v>184.87</v>
    <v>182.12</v>
    <v>179.59</v>
    <v>174.33</v>
    <v>172.61</v>
    <v>167.32</v>
    <v>173.18</v>
    <v>180.6</v>
    <v>186.54</v>
    <v>188.99</v>
    <v>187.7</v>
    <v>187.39</v>
    <v>184.42</v>
    <v>190.2</v>
    <v>189.98</v>
    <v>186.35</v>
    <v>185.01</v>
    <v>188.71</v>
    <v>192.08</v>
    <v>193.06</v>
    <v>208.64</v>
    <v>211.37</v>
    <v>210.25</v>
    <v>205.17</v>
    <v>205.59</v>
    <v>206.16</v>
    <v>204.07</v>
    <v>201.12</v>
    <v>203.1</v>
    <v>200.99</v>
    <v>206.02</v>
    <v>204.72</v>
    <v>205.7</v>
    <v>205.01</v>
    <v>206.65</v>
    <v>205.71</v>
    <v>207.23</v>
    <v>207.91</v>
    <v>213.57</v>
    <v>216.98</v>
    <v>217.61</v>
    <v>213.2</v>
    <v>213.24</v>
    <v>212.1</v>
    <v>216.1</v>
    <v>214.82</v>
    <v>212.52</v>
    <v>209.69</v>
    <v>208.47</v>
    <v>212.77</v>
    <v>211.99</v>
    <v>217.12</v>
    <v>223.3</v>
    <v>219.39</v>
    <v>220.46</v>
    <v>219.92</v>
    <v>223.41</v>
    <v>223.47</v>
    <v>219.36</v>
    <v>222.54</v>
    <v>222.26</v>
    <v>225.02</v>
    <v>225.69</v>
    <v>226.35</v>
    <v>223.19</v>
    <v>223.88</v>
    <v>226.13</v>
    <v>229.3</v>
    <v>227.47</v>
    <v>228.29</v>
    <v>232.23</v>
    <v>231.44</v>
    <v>232.79</v>
    <v>231.01</v>
    <v>230.19</v>
    <v>234.11</v>
    <v>214.75</v>
    <v>211.65</v>
    <v>213.75</v>
    <v>222.31</v>
    <v>223.13</v>
    <v>222.69</v>
    <v>221.3</v>
    <v>221.47</v>
    <v>224.56</v>
    <v>230.98</v>
    <v>231.03</v>
    <v>231.49</v>
    <v>228.01</v>
    <v>223.81</v>
    <v>221.95</v>
    <v>228.84</v>
    <v>227.94</v>
    <v>228.71</v>
    <v>229.12</v>
    <v>231.6</v>
    <v>229</v>
    <v>225.34</v>
    <v>225.99</v>
    <v>235.68</v>
    <v>232.33</v>
    <v>235.84</v>
    <v>238.24</v>
    <v>230.33</v>
    <v>229.95</v>
    <v>228.15</v>
    <v>231.43</v>
    <v>234.05</v>
    <v>231.62</v>
    <v>231.23</v>
    <v>231.48</v>
    <v>227.63</v>
    <v>220.71</v>
    <v>220.21</v>
    <v>218.15</v>
    <v>219.78</v>
    <v>222.17</v>
    <v>219.57</v>
    <v>220.63</v>
    <v>222.41</v>
    <v>219.51</v>
  </a>
</arrayData>
</file>

<file path=xl/richData/rdrichvalue.xml><?xml version="1.0" encoding="utf-8"?>
<rvData xmlns="http://schemas.microsoft.com/office/spreadsheetml/2017/richdata" count="1181">
  <rv s="0">
    <v>https://www.bing.com/financeapi/forcetrigger?t=a1mou2&amp;q=XNAS%3aAAPL&amp;form=skydnc</v>
    <v>Learn more on Bing</v>
  </rv>
  <rv s="1">
    <v>en-ZA</v>
    <v>a1mou2</v>
    <v>268435456</v>
    <v>1</v>
    <v>Powered by Refinitiv</v>
    <v>0</v>
    <v>APPLE INC. (XNAS:AAPL)</v>
    <v>2</v>
    <v>3</v>
    <v>Finance</v>
    <v>4</v>
    <v>260.10000000000002</v>
    <v>169.21010000000001</v>
    <v>1.0832999999999999</v>
    <v>0.89</v>
    <v>-5.0379999999999999E-4</v>
    <v>3.4610000000000001E-3</v>
    <v>-0.13</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visionOS, and tvOS. Its services include advertising, AppleCare, cloud services, digital content and payment services. The Company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16 Pro, iPhone 16, iPhone 15, iPhone 14, iPhone SE, MacBook Air, MacBook Pro, iMac, Mac mini, Mac Studio, Mac Pro, iPad Pro, iPad Air, AirPods, AirPods Pro, AirPods Max, Apple TV and Apple Vision Pro.</v>
    <v>164000</v>
    <v>Nasdaq Stock Market</v>
    <v>XNAS</v>
    <v>XNAS</v>
    <v>One Apple Park Way, CUPERTINO, CA, 95014 US</v>
    <v>259.24</v>
    <v>Computers, Phones &amp; Household Electronics</v>
    <v>Stock</v>
    <v>45933.999974478909</v>
    <v>0</v>
    <v>253.95</v>
    <v>3829118000000</v>
    <v>APPLE INC.</v>
    <v>APPLE INC.</v>
    <v>254.66499999999999</v>
    <v>35.464599999999997</v>
    <v>257.13</v>
    <v>258.02</v>
    <v>257.89</v>
    <v>14840390000</v>
    <v>AAPL</v>
    <v>APPLE INC. (XNAS:AAPL)</v>
    <v>49155614</v>
    <v>57374950</v>
    <v>1977</v>
  </rv>
  <rv s="2">
    <v>1</v>
  </rv>
  <rv s="0">
    <v>https://www.bing.com/financeapi/forcetrigger?t=a24kar&amp;q=XNAS%3aTSLA&amp;form=skydnc</v>
    <v>Learn more on Bing</v>
  </rv>
  <rv s="1">
    <v>en-ZA</v>
    <v>a24kar</v>
    <v>268435456</v>
    <v>1</v>
    <v>Powered by Refinitiv</v>
    <v>0</v>
    <v>TESLA, INC. (XNAS:TSLA)</v>
    <v>2</v>
    <v>3</v>
    <v>Finance</v>
    <v>4</v>
    <v>488.53989999999999</v>
    <v>212.11</v>
    <v>2.0743999999999998</v>
    <v>-6.17</v>
    <v>3.0239999999999998E-4</v>
    <v>-1.4151E-2</v>
    <v>0.13</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446.77</v>
    <v>Automobiles &amp; Auto Parts</v>
    <v>Stock</v>
    <v>45933.999997603903</v>
    <v>3</v>
    <v>416.57499999999999</v>
    <v>1429250000000</v>
    <v>TESLA, INC.</v>
    <v>TESLA, INC.</v>
    <v>443.28500000000003</v>
    <v>242.97</v>
    <v>436</v>
    <v>429.83</v>
    <v>429.96</v>
    <v>3325151000</v>
    <v>TSLA</v>
    <v>TESLA, INC. (XNAS:TSLA)</v>
    <v>133188180</v>
    <v>94311284</v>
    <v>2024</v>
  </rv>
  <rv s="2">
    <v>4</v>
  </rv>
  <rv s="0">
    <v>http://en.wikipedia.org/wiki/Public_domain</v>
    <v>Public domain</v>
  </rv>
  <rv s="0">
    <v>http://en.wikipedia.org/wiki/McDonald's</v>
    <v>Wikipedia</v>
  </rv>
  <rv s="3">
    <v>6</v>
    <v>7</v>
  </rv>
  <rv s="4">
    <v>9</v>
    <v>https://www.bing.com/th?id=AMMS_7d8255243964a8970376f8dd41121106&amp;qlt=95</v>
    <v>8</v>
    <v>0</v>
    <v>https://www.bing.com/images/search?form=xlimg&amp;q=mcdonald%27s</v>
    <v>Image of MCDONALD'S CORPORATION</v>
  </rv>
  <rv s="0">
    <v>https://www.bing.com/financeapi/forcetrigger?t=a1xdec&amp;q=XNYS%3aMCD&amp;form=skydnc</v>
    <v>Learn more on Bing</v>
  </rv>
  <rv s="5">
    <v>en-ZA</v>
    <v>a1xdec</v>
    <v>268435456</v>
    <v>1</v>
    <v>Powered by Refinitiv</v>
    <v>5</v>
    <v>MCDONALD'S CORPORATION (XNYS:MCD)</v>
    <v>7</v>
    <v>8</v>
    <v>Finance</v>
    <v>4</v>
    <v>326.32</v>
    <v>276.52999999999997</v>
    <v>0.50009999999999999</v>
    <v>1.1000000000000001</v>
    <v>-3.322E-4</v>
    <v>3.6680000000000003E-3</v>
    <v>-0.1</v>
    <v>USD</v>
    <v>McDonald's Corporation is a global foodservice retailer. Its segment includes U.S., International Operated Markets, and International Developmental Licensed Markets &amp; Corporate. The U.S. segment is its largest market and is 95% franchised. The International Operated Markets segment is comprised of markets, or countries in which it operates and franchises restaurants, including Australia, Canada, France, Germany, Italy, Poland, Spain, and the United Kingdom. This segment is 89% franchised. The International Developmental Licensed Markets &amp; Corporate segment is comprised of developmental licensee and affiliate markets, including equity method investments in China and Japan. This segment is 99% franchised. Its menu features hamburgers and cheeseburgers, the Big Mac, the Quarter Pounder with Cheese, the Filet-O-Fish, and several chicken sandwiches, such as the McChicken and McCrispy as well as Chicken McNuggets, Fries, shakes, sundaes, cookies, soft drinks, coffee, and other beverages.</v>
    <v>150000</v>
    <v>New York Stock Exchange</v>
    <v>XNYS</v>
    <v>XNYS</v>
    <v>110 N Carpenter St, CHICAGO, IL, 60607-2104 US</v>
    <v>301.39</v>
    <v>9</v>
    <v>Hotels &amp; Entertainment Services</v>
    <v>Stock</v>
    <v>45933.99965881875</v>
    <v>10</v>
    <v>298.66300000000001</v>
    <v>214780700000</v>
    <v>MCDONALD'S CORPORATION</v>
    <v>MCDONALD'S CORPORATION</v>
    <v>298.89999999999998</v>
    <v>25.686800000000002</v>
    <v>299.88</v>
    <v>300.98</v>
    <v>300.88</v>
    <v>713604400</v>
    <v>MCD</v>
    <v>MCDONALD'S CORPORATION (XNYS:MCD)</v>
    <v>2599053</v>
    <v>3075495</v>
    <v>1964</v>
  </rv>
  <rv s="2">
    <v>11</v>
  </rv>
  <rv s="0">
    <v>https://www.bing.com/financeapi/forcetrigger?t=a1wljc&amp;q=XNYS%3aKO&amp;form=skydnc</v>
    <v>Learn more on Bing</v>
  </rv>
  <rv s="1">
    <v>en-ZA</v>
    <v>a1wljc</v>
    <v>268435456</v>
    <v>1</v>
    <v>Powered by Refinitiv</v>
    <v>0</v>
    <v>THE COCA-COLA COMPANY (XNYS:KO)</v>
    <v>2</v>
    <v>3</v>
    <v>Finance</v>
    <v>4</v>
    <v>74.38</v>
    <v>60.615000000000002</v>
    <v>0.41899999999999998</v>
    <v>0.55000000000000004</v>
    <v>3.0009999999999998E-4</v>
    <v>8.3210000000000003E-3</v>
    <v>0.02</v>
    <v>USD</v>
    <v>The Coca-Cola Company is a beverage company. The Company's segments include Europe, Middle East and Africa; Latin America; North America; Asia Pacific; Global Ventures; and Bottling Investments. It sells multiple brands across several beverage categories worldwide. Its portfolio of sparkling soft drink brands includes Coca-Cola, Sprite and Fanta. Its water, sports, coffee and tea brands include Dasani, smartwater, vitaminwater, Topo Chico, BODYARMOR, Powerade, Costa, Georgia, Fuze Tea, Gold Peak and Ayataka. Its juice, value-added dairy and plant-based beverage brands include Minute Maid, Simply, innocent, Del Valle, fairlife and AdeS. It operates in two lines of business: concentrate operations and finished product operations. Its concentrate operations sell beverage concentrates, syrups, including fountain syrups, and certain finished beverages to authorized bottling operations. Its finished product operations sell sparkling soft drinks and a variety of other finished beverages.</v>
    <v>69700</v>
    <v>New York Stock Exchange</v>
    <v>XNYS</v>
    <v>XNYS</v>
    <v>1 Coca Cola Plz NW, ATLANTA, GA, 30313-2420 US</v>
    <v>66.984999999999999</v>
    <v>Beverages</v>
    <v>Stock</v>
    <v>45933.999898992966</v>
    <v>13</v>
    <v>66.040000000000006</v>
    <v>286839400000</v>
    <v>THE COCA-COLA COMPANY</v>
    <v>THE COCA-COLA COMPANY</v>
    <v>66.099999999999994</v>
    <v>26.685600000000001</v>
    <v>66.099999999999994</v>
    <v>66.650000000000006</v>
    <v>66.67</v>
    <v>4303667000</v>
    <v>KO</v>
    <v>THE COCA-COLA COMPANY (XNYS:KO)</v>
    <v>12249240</v>
    <v>17983648</v>
    <v>1919</v>
  </rv>
  <rv s="2">
    <v>14</v>
  </rv>
  <rv s="0">
    <v>https://www.bing.com/financeapi/forcetrigger?t=a1nhlh&amp;q=XNAS%3aAMZN&amp;form=skydnc</v>
    <v>Learn more on Bing</v>
  </rv>
  <rv s="1">
    <v>en-ZA</v>
    <v>a1nhlh</v>
    <v>268435456</v>
    <v>1</v>
    <v>Powered by Refinitiv</v>
    <v>0</v>
    <v>AMAZON.COM, INC. (XNAS:AMZN)</v>
    <v>2</v>
    <v>3</v>
    <v>Finance</v>
    <v>4</v>
    <v>242.52</v>
    <v>161.38</v>
    <v>1.2836000000000001</v>
    <v>-2.9</v>
    <v>1.389E-3</v>
    <v>-1.3039E-2</v>
    <v>0.30499999999999999</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1546000</v>
    <v>Nasdaq Stock Market</v>
    <v>XNAS</v>
    <v>XNAS</v>
    <v>410 Terry Avenue North, SEATTLE, WA, 98109 US</v>
    <v>224.2</v>
    <v>Diversified Retail</v>
    <v>Stock</v>
    <v>45933.99997739531</v>
    <v>16</v>
    <v>219.34</v>
    <v>2341055000000</v>
    <v>AMAZON.COM, INC.</v>
    <v>AMAZON.COM, INC.</v>
    <v>223.44</v>
    <v>33.9392</v>
    <v>222.41</v>
    <v>219.51</v>
    <v>219.815</v>
    <v>10664910000</v>
    <v>AMZN</v>
    <v>AMAZON.COM, INC. (XNAS:AMZN)</v>
    <v>43639033</v>
    <v>44406851</v>
    <v>1996</v>
  </rv>
  <rv s="2">
    <v>17</v>
  </rv>
  <rv s="6">
    <fb>45572</fb>
    <v>10</v>
  </rv>
  <rv s="6">
    <fb>180.8</fb>
    <v>11</v>
  </rv>
  <rv s="6">
    <fb>45573</fb>
    <v>10</v>
  </rv>
  <rv s="6">
    <fb>182.72</fb>
    <v>11</v>
  </rv>
  <rv s="6">
    <fb>45574</fb>
    <v>10</v>
  </rv>
  <rv s="6">
    <fb>185.17</fb>
    <v>11</v>
  </rv>
  <rv s="6">
    <fb>45575</fb>
    <v>10</v>
  </rv>
  <rv s="6">
    <fb>186.65</fb>
    <v>11</v>
  </rv>
  <rv s="6">
    <fb>45576</fb>
    <v>10</v>
  </rv>
  <rv s="6">
    <fb>188.82</fb>
    <v>11</v>
  </rv>
  <rv s="6">
    <fb>45579</fb>
    <v>10</v>
  </rv>
  <rv s="6">
    <fb>187.54</fb>
    <v>11</v>
  </rv>
  <rv s="6">
    <fb>45580</fb>
    <v>10</v>
  </rv>
  <rv s="6">
    <fb>187.69</fb>
    <v>11</v>
  </rv>
  <rv s="6">
    <fb>45581</fb>
    <v>10</v>
  </rv>
  <rv s="6">
    <fb>186.89</fb>
    <v>11</v>
  </rv>
  <rv s="6">
    <fb>45582</fb>
    <v>10</v>
  </rv>
  <rv s="6">
    <fb>187.53</fb>
    <v>11</v>
  </rv>
  <rv s="6">
    <fb>45583</fb>
    <v>10</v>
  </rv>
  <rv s="6">
    <fb>188.99</fb>
    <v>11</v>
  </rv>
  <rv s="6">
    <fb>45586</fb>
    <v>10</v>
  </rv>
  <rv s="6">
    <fb>189.07</fb>
    <v>11</v>
  </rv>
  <rv s="6">
    <fb>45587</fb>
    <v>10</v>
  </rv>
  <rv s="6">
    <fb>189.7</fb>
    <v>11</v>
  </rv>
  <rv s="6">
    <fb>45588</fb>
    <v>10</v>
  </rv>
  <rv s="6">
    <fb>184.71</fb>
    <v>11</v>
  </rv>
  <rv s="6">
    <fb>45589</fb>
    <v>10</v>
  </rv>
  <rv s="6">
    <fb>186.38</fb>
    <v>11</v>
  </rv>
  <rv s="6">
    <fb>45590</fb>
    <v>10</v>
  </rv>
  <rv s="6">
    <fb>187.83</fb>
    <v>11</v>
  </rv>
  <rv s="6">
    <fb>45593</fb>
    <v>10</v>
  </rv>
  <rv s="6">
    <fb>188.39</fb>
    <v>11</v>
  </rv>
  <rv s="6">
    <fb>45594</fb>
    <v>10</v>
  </rv>
  <rv s="6">
    <fb>190.83</fb>
    <v>11</v>
  </rv>
  <rv s="6">
    <fb>45595</fb>
    <v>10</v>
  </rv>
  <rv s="6">
    <fb>192.73</fb>
    <v>11</v>
  </rv>
  <rv s="6">
    <fb>45596</fb>
    <v>10</v>
  </rv>
  <rv s="6">
    <fb>186.4</fb>
    <v>11</v>
  </rv>
  <rv s="6">
    <fb>45597</fb>
    <v>10</v>
  </rv>
  <rv s="6">
    <fb>197.93</fb>
    <v>11</v>
  </rv>
  <rv s="6">
    <fb>45600</fb>
    <v>10</v>
  </rv>
  <rv s="6">
    <fb>195.78</fb>
    <v>11</v>
  </rv>
  <rv s="6">
    <fb>45601</fb>
    <v>10</v>
  </rv>
  <rv s="6">
    <fb>199.5</fb>
    <v>11</v>
  </rv>
  <rv s="6">
    <fb>45602</fb>
    <v>10</v>
  </rv>
  <rv s="6">
    <fb>207.09</fb>
    <v>11</v>
  </rv>
  <rv s="6">
    <fb>45603</fb>
    <v>10</v>
  </rv>
  <rv s="6">
    <fb>210.05</fb>
    <v>11</v>
  </rv>
  <rv s="6">
    <fb>45604</fb>
    <v>10</v>
  </rv>
  <rv s="6">
    <fb>208.18</fb>
    <v>11</v>
  </rv>
  <rv s="6">
    <fb>45607</fb>
    <v>10</v>
  </rv>
  <rv s="6">
    <fb>206.84</fb>
    <v>11</v>
  </rv>
  <rv s="6">
    <fb>45608</fb>
    <v>10</v>
  </rv>
  <rv s="6">
    <fb>208.91</fb>
    <v>11</v>
  </rv>
  <rv s="6">
    <fb>45609</fb>
    <v>10</v>
  </rv>
  <rv s="6">
    <fb>214.1</fb>
    <v>11</v>
  </rv>
  <rv s="6">
    <fb>45610</fb>
    <v>10</v>
  </rv>
  <rv s="6">
    <fb>211.48</fb>
    <v>11</v>
  </rv>
  <rv s="6">
    <fb>45611</fb>
    <v>10</v>
  </rv>
  <rv s="6">
    <fb>202.61</fb>
    <v>11</v>
  </rv>
  <rv s="6">
    <fb>45614</fb>
    <v>10</v>
  </rv>
  <rv s="6">
    <fb>201.7</fb>
    <v>11</v>
  </rv>
  <rv s="6">
    <fb>45615</fb>
    <v>10</v>
  </rv>
  <rv s="6">
    <fb>204.61</fb>
    <v>11</v>
  </rv>
  <rv s="6">
    <fb>45616</fb>
    <v>10</v>
  </rv>
  <rv s="6">
    <fb>202.88</fb>
    <v>11</v>
  </rv>
  <rv s="6">
    <fb>45617</fb>
    <v>10</v>
  </rv>
  <rv s="6">
    <fb>198.38</fb>
    <v>11</v>
  </rv>
  <rv s="6">
    <fb>45618</fb>
    <v>10</v>
  </rv>
  <rv s="6">
    <fb>197.12</fb>
    <v>11</v>
  </rv>
  <rv s="6">
    <fb>45621</fb>
    <v>10</v>
  </rv>
  <rv s="6">
    <fb>201.45</fb>
    <v>11</v>
  </rv>
  <rv s="6">
    <fb>45622</fb>
    <v>10</v>
  </rv>
  <rv s="6">
    <fb>207.86</fb>
    <v>11</v>
  </rv>
  <rv s="6">
    <fb>45623</fb>
    <v>10</v>
  </rv>
  <rv s="6">
    <fb>205.74</fb>
    <v>11</v>
  </rv>
  <rv s="6">
    <fb>45625</fb>
    <v>10</v>
  </rv>
  <rv s="6">
    <fb>207.89</fb>
    <v>11</v>
  </rv>
  <rv s="6">
    <fb>45628</fb>
    <v>10</v>
  </rv>
  <rv s="6">
    <fb>210.71</fb>
    <v>11</v>
  </rv>
  <rv s="6">
    <fb>45629</fb>
    <v>10</v>
  </rv>
  <rv s="6">
    <fb>213.44</fb>
    <v>11</v>
  </rv>
  <rv s="6">
    <fb>45630</fb>
    <v>10</v>
  </rv>
  <rv s="6">
    <fb>218.16</fb>
    <v>11</v>
  </rv>
  <rv s="6">
    <fb>45631</fb>
    <v>10</v>
  </rv>
  <rv s="6">
    <fb>220.55</fb>
    <v>11</v>
  </rv>
  <rv s="6">
    <fb>45632</fb>
    <v>10</v>
  </rv>
  <rv s="6">
    <fb>227.03</fb>
    <v>11</v>
  </rv>
  <rv s="6">
    <fb>45635</fb>
    <v>10</v>
  </rv>
  <rv s="6">
    <fb>226.09</fb>
    <v>11</v>
  </rv>
  <rv s="6">
    <fb>45636</fb>
    <v>10</v>
  </rv>
  <rv s="6">
    <fb>225.04</fb>
    <v>11</v>
  </rv>
  <rv s="6">
    <fb>45637</fb>
    <v>10</v>
  </rv>
  <rv s="6">
    <fb>230.26</fb>
    <v>11</v>
  </rv>
  <rv s="6">
    <fb>45638</fb>
    <v>10</v>
  </rv>
  <rv s="6">
    <fb>228.97</fb>
    <v>11</v>
  </rv>
  <rv s="6">
    <fb>45639</fb>
    <v>10</v>
  </rv>
  <rv s="6">
    <fb>227.46</fb>
    <v>11</v>
  </rv>
  <rv s="6">
    <fb>45642</fb>
    <v>10</v>
  </rv>
  <rv s="6">
    <fb>232.93</fb>
    <v>11</v>
  </rv>
  <rv s="6">
    <fb>45643</fb>
    <v>10</v>
  </rv>
  <rv s="6">
    <fb>231.15</fb>
    <v>11</v>
  </rv>
  <rv s="6">
    <fb>45644</fb>
    <v>10</v>
  </rv>
  <rv s="6">
    <fb>220.52</fb>
    <v>11</v>
  </rv>
  <rv s="6">
    <fb>45645</fb>
    <v>10</v>
  </rv>
  <rv s="6">
    <fb>223.29</fb>
    <v>11</v>
  </rv>
  <rv s="6">
    <fb>45646</fb>
    <v>10</v>
  </rv>
  <rv s="6">
    <fb>224.92</fb>
    <v>11</v>
  </rv>
  <rv s="6">
    <fb>45649</fb>
    <v>10</v>
  </rv>
  <rv s="6">
    <fb>225.06</fb>
    <v>11</v>
  </rv>
  <rv s="6">
    <fb>45650</fb>
    <v>10</v>
  </rv>
  <rv s="6">
    <fb>229.05</fb>
    <v>11</v>
  </rv>
  <rv s="6">
    <fb>45652</fb>
    <v>10</v>
  </rv>
  <rv s="6">
    <fb>227.05</fb>
    <v>11</v>
  </rv>
  <rv s="6">
    <fb>45653</fb>
    <v>10</v>
  </rv>
  <rv s="6">
    <fb>223.75</fb>
    <v>11</v>
  </rv>
  <rv s="6">
    <fb>45656</fb>
    <v>10</v>
  </rv>
  <rv s="6">
    <fb>221.3</fb>
    <v>11</v>
  </rv>
  <rv s="6">
    <fb>45657</fb>
    <v>10</v>
  </rv>
  <rv s="6">
    <fb>219.39</fb>
    <v>11</v>
  </rv>
  <rv s="6">
    <fb>45659</fb>
    <v>10</v>
  </rv>
  <rv s="6">
    <fb>220.22</fb>
    <v>11</v>
  </rv>
  <rv s="6">
    <fb>45660</fb>
    <v>10</v>
  </rv>
  <rv s="6">
    <fb>224.19</fb>
    <v>11</v>
  </rv>
  <rv s="6">
    <fb>45663</fb>
    <v>10</v>
  </rv>
  <rv s="6">
    <fb>227.61</fb>
    <v>11</v>
  </rv>
  <rv s="6">
    <fb>45664</fb>
    <v>10</v>
  </rv>
  <rv s="6">
    <fb>222.11</fb>
    <v>11</v>
  </rv>
  <rv s="6">
    <fb>45665</fb>
    <v>10</v>
  </rv>
  <rv s="6">
    <fb>222.13</fb>
    <v>11</v>
  </rv>
  <rv s="6">
    <fb>45667</fb>
    <v>10</v>
  </rv>
  <rv s="6">
    <fb>218.94</fb>
    <v>11</v>
  </rv>
  <rv s="6">
    <fb>45670</fb>
    <v>10</v>
  </rv>
  <rv s="6">
    <fb>218.46</fb>
    <v>11</v>
  </rv>
  <rv s="6">
    <fb>45671</fb>
    <v>10</v>
  </rv>
  <rv s="6">
    <fb>217.76</fb>
    <v>11</v>
  </rv>
  <rv s="6">
    <fb>45672</fb>
    <v>10</v>
  </rv>
  <rv s="6">
    <fb>223.35</fb>
    <v>11</v>
  </rv>
  <rv s="6">
    <fb>45673</fb>
    <v>10</v>
  </rv>
  <rv s="6">
    <fb>220.66</fb>
    <v>11</v>
  </rv>
  <rv s="6">
    <fb>45674</fb>
    <v>10</v>
  </rv>
  <rv s="6">
    <fb>225.94</fb>
    <v>11</v>
  </rv>
  <rv s="6">
    <fb>45678</fb>
    <v>10</v>
  </rv>
  <rv s="6">
    <fb>230.71</fb>
    <v>11</v>
  </rv>
  <rv s="6">
    <fb>45679</fb>
    <v>10</v>
  </rv>
  <rv s="6">
    <fb>235.01</fb>
    <v>11</v>
  </rv>
  <rv s="6">
    <fb>45680</fb>
    <v>10</v>
  </rv>
  <rv s="6">
    <fb>235.42</fb>
    <v>11</v>
  </rv>
  <rv s="6">
    <fb>45681</fb>
    <v>10</v>
  </rv>
  <rv s="6">
    <fb>234.85</fb>
    <v>11</v>
  </rv>
  <rv s="6">
    <fb>45684</fb>
    <v>10</v>
  </rv>
  <rv s="6">
    <fb>45685</fb>
    <v>10</v>
  </rv>
  <rv s="6">
    <fb>238.15</fb>
    <v>11</v>
  </rv>
  <rv s="6">
    <fb>45686</fb>
    <v>10</v>
  </rv>
  <rv s="6">
    <fb>237.07</fb>
    <v>11</v>
  </rv>
  <rv s="6">
    <fb>45687</fb>
    <v>10</v>
  </rv>
  <rv s="6">
    <fb>234.64</fb>
    <v>11</v>
  </rv>
  <rv s="6">
    <fb>45688</fb>
    <v>10</v>
  </rv>
  <rv s="6">
    <fb>237.68</fb>
    <v>11</v>
  </rv>
  <rv s="6">
    <fb>45691</fb>
    <v>10</v>
  </rv>
  <rv s="6">
    <fb>237.42</fb>
    <v>11</v>
  </rv>
  <rv s="6">
    <fb>45692</fb>
    <v>10</v>
  </rv>
  <rv s="6">
    <fb>242.06</fb>
    <v>11</v>
  </rv>
  <rv s="6">
    <fb>45693</fb>
    <v>10</v>
  </rv>
  <rv s="6">
    <fb>236.17</fb>
    <v>11</v>
  </rv>
  <rv s="6">
    <fb>45694</fb>
    <v>10</v>
  </rv>
  <rv s="6">
    <fb>238.83</fb>
    <v>11</v>
  </rv>
  <rv s="6">
    <fb>45695</fb>
    <v>10</v>
  </rv>
  <rv s="6">
    <fb>229.15</fb>
    <v>11</v>
  </rv>
  <rv s="6">
    <fb>45698</fb>
    <v>10</v>
  </rv>
  <rv s="6">
    <fb>233.14</fb>
    <v>11</v>
  </rv>
  <rv s="6">
    <fb>45699</fb>
    <v>10</v>
  </rv>
  <rv s="6">
    <fb>232.76</fb>
    <v>11</v>
  </rv>
  <rv s="6">
    <fb>45700</fb>
    <v>10</v>
  </rv>
  <rv s="6">
    <fb>228.93</fb>
    <v>11</v>
  </rv>
  <rv s="6">
    <fb>45701</fb>
    <v>10</v>
  </rv>
  <rv s="6">
    <fb>230.37</fb>
    <v>11</v>
  </rv>
  <rv s="6">
    <fb>45702</fb>
    <v>10</v>
  </rv>
  <rv s="6">
    <fb>228.68</fb>
    <v>11</v>
  </rv>
  <rv s="6">
    <fb>45706</fb>
    <v>10</v>
  </rv>
  <rv s="6">
    <fb>226.65</fb>
    <v>11</v>
  </rv>
  <rv s="6">
    <fb>45707</fb>
    <v>10</v>
  </rv>
  <rv s="6">
    <fb>226.63</fb>
    <v>11</v>
  </rv>
  <rv s="6">
    <fb>45708</fb>
    <v>10</v>
  </rv>
  <rv s="6">
    <fb>222.88</fb>
    <v>11</v>
  </rv>
  <rv s="6">
    <fb>45709</fb>
    <v>10</v>
  </rv>
  <rv s="6">
    <fb>216.58</fb>
    <v>11</v>
  </rv>
  <rv s="6">
    <fb>45712</fb>
    <v>10</v>
  </rv>
  <rv s="6">
    <fb>212.71</fb>
    <v>11</v>
  </rv>
  <rv s="6">
    <fb>45713</fb>
    <v>10</v>
  </rv>
  <rv s="6">
    <fb>212.8</fb>
    <v>11</v>
  </rv>
  <rv s="6">
    <fb>45714</fb>
    <v>10</v>
  </rv>
  <rv s="6">
    <fb>214.35</fb>
    <v>11</v>
  </rv>
  <rv s="6">
    <fb>45715</fb>
    <v>10</v>
  </rv>
  <rv s="6">
    <fb>208.74</fb>
    <v>11</v>
  </rv>
  <rv s="6">
    <fb>45716</fb>
    <v>10</v>
  </rv>
  <rv s="6">
    <fb>212.28</fb>
    <v>11</v>
  </rv>
  <rv s="6">
    <fb>45719</fb>
    <v>10</v>
  </rv>
  <rv s="6">
    <fb>205.02</fb>
    <v>11</v>
  </rv>
  <rv s="6">
    <fb>45720</fb>
    <v>10</v>
  </rv>
  <rv s="6">
    <fb>203.8</fb>
    <v>11</v>
  </rv>
  <rv s="6">
    <fb>45721</fb>
    <v>10</v>
  </rv>
  <rv s="6">
    <fb>208.36</fb>
    <v>11</v>
  </rv>
  <rv s="6">
    <fb>45722</fb>
    <v>10</v>
  </rv>
  <rv s="6">
    <fb>200.7</fb>
    <v>11</v>
  </rv>
  <rv s="6">
    <fb>45723</fb>
    <v>10</v>
  </rv>
  <rv s="6">
    <fb>199.25</fb>
    <v>11</v>
  </rv>
  <rv s="6">
    <fb>45726</fb>
    <v>10</v>
  </rv>
  <rv s="6">
    <fb>194.54</fb>
    <v>11</v>
  </rv>
  <rv s="6">
    <fb>45727</fb>
    <v>10</v>
  </rv>
  <rv s="6">
    <fb>196.59</fb>
    <v>11</v>
  </rv>
  <rv s="6">
    <fb>45728</fb>
    <v>10</v>
  </rv>
  <rv s="6">
    <fb>198.89</fb>
    <v>11</v>
  </rv>
  <rv s="6">
    <fb>45729</fb>
    <v>10</v>
  </rv>
  <rv s="6">
    <fb>193.89</fb>
    <v>11</v>
  </rv>
  <rv s="6">
    <fb>45730</fb>
    <v>10</v>
  </rv>
  <rv s="6">
    <fb>197.95</fb>
    <v>11</v>
  </rv>
  <rv s="6">
    <fb>45733</fb>
    <v>10</v>
  </rv>
  <rv s="6">
    <fb>195.74</fb>
    <v>11</v>
  </rv>
  <rv s="6">
    <fb>45734</fb>
    <v>10</v>
  </rv>
  <rv s="6">
    <fb>192.82</fb>
    <v>11</v>
  </rv>
  <rv s="6">
    <fb>45735</fb>
    <v>10</v>
  </rv>
  <rv s="6">
    <fb>195.54</fb>
    <v>11</v>
  </rv>
  <rv s="6">
    <fb>45736</fb>
    <v>10</v>
  </rv>
  <rv s="6">
    <fb>194.95</fb>
    <v>11</v>
  </rv>
  <rv s="6">
    <fb>45737</fb>
    <v>10</v>
  </rv>
  <rv s="6">
    <fb>196.21</fb>
    <v>11</v>
  </rv>
  <rv s="6">
    <fb>45740</fb>
    <v>10</v>
  </rv>
  <rv s="6">
    <fb>203.26</fb>
    <v>11</v>
  </rv>
  <rv s="6">
    <fb>45741</fb>
    <v>10</v>
  </rv>
  <rv s="6">
    <fb>205.71</fb>
    <v>11</v>
  </rv>
  <rv s="6">
    <fb>45742</fb>
    <v>10</v>
  </rv>
  <rv s="6">
    <fb>201.13</fb>
    <v>11</v>
  </rv>
  <rv s="6">
    <fb>45743</fb>
    <v>10</v>
  </rv>
  <rv s="6">
    <fb>201.36</fb>
    <v>11</v>
  </rv>
  <rv s="6">
    <fb>45744</fb>
    <v>10</v>
  </rv>
  <rv s="6">
    <fb>192.72</fb>
    <v>11</v>
  </rv>
  <rv s="6">
    <fb>45747</fb>
    <v>10</v>
  </rv>
  <rv s="6">
    <fb>190.26</fb>
    <v>11</v>
  </rv>
  <rv s="6">
    <fb>45748</fb>
    <v>10</v>
  </rv>
  <rv s="6">
    <fb>192.17</fb>
    <v>11</v>
  </rv>
  <rv s="6">
    <fb>45749</fb>
    <v>10</v>
  </rv>
  <rv s="6">
    <fb>196.01</fb>
    <v>11</v>
  </rv>
  <rv s="6">
    <fb>45750</fb>
    <v>10</v>
  </rv>
  <rv s="6">
    <fb>178.41</fb>
    <v>11</v>
  </rv>
  <rv s="6">
    <fb>45751</fb>
    <v>10</v>
  </rv>
  <rv s="6">
    <fb>171</fb>
    <v>11</v>
  </rv>
  <rv s="6">
    <fb>45754</fb>
    <v>10</v>
  </rv>
  <rv s="6">
    <fb>175.26</fb>
    <v>11</v>
  </rv>
  <rv s="6">
    <fb>45755</fb>
    <v>10</v>
  </rv>
  <rv s="6">
    <fb>170.66</fb>
    <v>11</v>
  </rv>
  <rv s="6">
    <fb>45756</fb>
    <v>10</v>
  </rv>
  <rv s="6">
    <fb>191.1</fb>
    <v>11</v>
  </rv>
  <rv s="6">
    <fb>45757</fb>
    <v>10</v>
  </rv>
  <rv s="6">
    <fb>181.22</fb>
    <v>11</v>
  </rv>
  <rv s="6">
    <fb>45758</fb>
    <v>10</v>
  </rv>
  <rv s="6">
    <fb>184.87</fb>
    <v>11</v>
  </rv>
  <rv s="6">
    <fb>45761</fb>
    <v>10</v>
  </rv>
  <rv s="6">
    <fb>182.12</fb>
    <v>11</v>
  </rv>
  <rv s="6">
    <fb>45762</fb>
    <v>10</v>
  </rv>
  <rv s="6">
    <fb>179.59</fb>
    <v>11</v>
  </rv>
  <rv s="6">
    <fb>45763</fb>
    <v>10</v>
  </rv>
  <rv s="6">
    <fb>174.33</fb>
    <v>11</v>
  </rv>
  <rv s="6">
    <fb>45764</fb>
    <v>10</v>
  </rv>
  <rv s="6">
    <fb>172.61</fb>
    <v>11</v>
  </rv>
  <rv s="6">
    <fb>45768</fb>
    <v>10</v>
  </rv>
  <rv s="6">
    <fb>167.32</fb>
    <v>11</v>
  </rv>
  <rv s="6">
    <fb>45769</fb>
    <v>10</v>
  </rv>
  <rv s="6">
    <fb>173.18</fb>
    <v>11</v>
  </rv>
  <rv s="6">
    <fb>45770</fb>
    <v>10</v>
  </rv>
  <rv s="6">
    <fb>180.6</fb>
    <v>11</v>
  </rv>
  <rv s="6">
    <fb>45771</fb>
    <v>10</v>
  </rv>
  <rv s="6">
    <fb>186.54</fb>
    <v>11</v>
  </rv>
  <rv s="6">
    <fb>45772</fb>
    <v>10</v>
  </rv>
  <rv s="6">
    <fb>45775</fb>
    <v>10</v>
  </rv>
  <rv s="6">
    <fb>187.7</fb>
    <v>11</v>
  </rv>
  <rv s="6">
    <fb>45776</fb>
    <v>10</v>
  </rv>
  <rv s="6">
    <fb>187.39</fb>
    <v>11</v>
  </rv>
  <rv s="6">
    <fb>45777</fb>
    <v>10</v>
  </rv>
  <rv s="6">
    <fb>184.42</fb>
    <v>11</v>
  </rv>
  <rv s="6">
    <fb>45778</fb>
    <v>10</v>
  </rv>
  <rv s="6">
    <fb>190.2</fb>
    <v>11</v>
  </rv>
  <rv s="6">
    <fb>45779</fb>
    <v>10</v>
  </rv>
  <rv s="6">
    <fb>189.98</fb>
    <v>11</v>
  </rv>
  <rv s="6">
    <fb>45782</fb>
    <v>10</v>
  </rv>
  <rv s="6">
    <fb>186.35</fb>
    <v>11</v>
  </rv>
  <rv s="6">
    <fb>45783</fb>
    <v>10</v>
  </rv>
  <rv s="6">
    <fb>185.01</fb>
    <v>11</v>
  </rv>
  <rv s="6">
    <fb>45784</fb>
    <v>10</v>
  </rv>
  <rv s="6">
    <fb>188.71</fb>
    <v>11</v>
  </rv>
  <rv s="6">
    <fb>45785</fb>
    <v>10</v>
  </rv>
  <rv s="6">
    <fb>192.08</fb>
    <v>11</v>
  </rv>
  <rv s="6">
    <fb>45786</fb>
    <v>10</v>
  </rv>
  <rv s="6">
    <fb>193.06</fb>
    <v>11</v>
  </rv>
  <rv s="6">
    <fb>45789</fb>
    <v>10</v>
  </rv>
  <rv s="6">
    <fb>208.64</fb>
    <v>11</v>
  </rv>
  <rv s="6">
    <fb>45790</fb>
    <v>10</v>
  </rv>
  <rv s="6">
    <fb>211.37</fb>
    <v>11</v>
  </rv>
  <rv s="6">
    <fb>45791</fb>
    <v>10</v>
  </rv>
  <rv s="6">
    <fb>210.25</fb>
    <v>11</v>
  </rv>
  <rv s="6">
    <fb>45792</fb>
    <v>10</v>
  </rv>
  <rv s="6">
    <fb>205.17</fb>
    <v>11</v>
  </rv>
  <rv s="6">
    <fb>45793</fb>
    <v>10</v>
  </rv>
  <rv s="6">
    <fb>205.59</fb>
    <v>11</v>
  </rv>
  <rv s="6">
    <fb>45796</fb>
    <v>10</v>
  </rv>
  <rv s="6">
    <fb>206.16</fb>
    <v>11</v>
  </rv>
  <rv s="6">
    <fb>45797</fb>
    <v>10</v>
  </rv>
  <rv s="6">
    <fb>204.07</fb>
    <v>11</v>
  </rv>
  <rv s="6">
    <fb>45798</fb>
    <v>10</v>
  </rv>
  <rv s="6">
    <fb>201.12</fb>
    <v>11</v>
  </rv>
  <rv s="6">
    <fb>45799</fb>
    <v>10</v>
  </rv>
  <rv s="6">
    <fb>203.1</fb>
    <v>11</v>
  </rv>
  <rv s="6">
    <fb>45800</fb>
    <v>10</v>
  </rv>
  <rv s="6">
    <fb>200.99</fb>
    <v>11</v>
  </rv>
  <rv s="6">
    <fb>45804</fb>
    <v>10</v>
  </rv>
  <rv s="6">
    <fb>206.02</fb>
    <v>11</v>
  </rv>
  <rv s="6">
    <fb>45805</fb>
    <v>10</v>
  </rv>
  <rv s="6">
    <fb>204.72</fb>
    <v>11</v>
  </rv>
  <rv s="6">
    <fb>45806</fb>
    <v>10</v>
  </rv>
  <rv s="6">
    <fb>205.7</fb>
    <v>11</v>
  </rv>
  <rv s="6">
    <fb>45807</fb>
    <v>10</v>
  </rv>
  <rv s="6">
    <fb>205.01</fb>
    <v>11</v>
  </rv>
  <rv s="6">
    <fb>45810</fb>
    <v>10</v>
  </rv>
  <rv s="6">
    <fb>206.65</fb>
    <v>11</v>
  </rv>
  <rv s="6">
    <fb>45811</fb>
    <v>10</v>
  </rv>
  <rv s="6">
    <fb>45812</fb>
    <v>10</v>
  </rv>
  <rv s="6">
    <fb>207.23</fb>
    <v>11</v>
  </rv>
  <rv s="6">
    <fb>45813</fb>
    <v>10</v>
  </rv>
  <rv s="6">
    <fb>207.91</fb>
    <v>11</v>
  </rv>
  <rv s="6">
    <fb>45814</fb>
    <v>10</v>
  </rv>
  <rv s="6">
    <fb>213.57</fb>
    <v>11</v>
  </rv>
  <rv s="6">
    <fb>45817</fb>
    <v>10</v>
  </rv>
  <rv s="6">
    <fb>216.98</fb>
    <v>11</v>
  </rv>
  <rv s="6">
    <fb>45818</fb>
    <v>10</v>
  </rv>
  <rv s="6">
    <fb>217.61</fb>
    <v>11</v>
  </rv>
  <rv s="6">
    <fb>45819</fb>
    <v>10</v>
  </rv>
  <rv s="6">
    <fb>213.2</fb>
    <v>11</v>
  </rv>
  <rv s="6">
    <fb>45820</fb>
    <v>10</v>
  </rv>
  <rv s="6">
    <fb>213.24</fb>
    <v>11</v>
  </rv>
  <rv s="6">
    <fb>45821</fb>
    <v>10</v>
  </rv>
  <rv s="6">
    <fb>212.1</fb>
    <v>11</v>
  </rv>
  <rv s="6">
    <fb>45824</fb>
    <v>10</v>
  </rv>
  <rv s="6">
    <fb>216.1</fb>
    <v>11</v>
  </rv>
  <rv s="6">
    <fb>45825</fb>
    <v>10</v>
  </rv>
  <rv s="6">
    <fb>214.82</fb>
    <v>11</v>
  </rv>
  <rv s="6">
    <fb>45826</fb>
    <v>10</v>
  </rv>
  <rv s="6">
    <fb>212.52</fb>
    <v>11</v>
  </rv>
  <rv s="6">
    <fb>45828</fb>
    <v>10</v>
  </rv>
  <rv s="6">
    <fb>209.69</fb>
    <v>11</v>
  </rv>
  <rv s="6">
    <fb>45831</fb>
    <v>10</v>
  </rv>
  <rv s="6">
    <fb>208.47</fb>
    <v>11</v>
  </rv>
  <rv s="6">
    <fb>45832</fb>
    <v>10</v>
  </rv>
  <rv s="6">
    <fb>212.77</fb>
    <v>11</v>
  </rv>
  <rv s="6">
    <fb>45833</fb>
    <v>10</v>
  </rv>
  <rv s="6">
    <fb>211.99</fb>
    <v>11</v>
  </rv>
  <rv s="6">
    <fb>45834</fb>
    <v>10</v>
  </rv>
  <rv s="6">
    <fb>217.12</fb>
    <v>11</v>
  </rv>
  <rv s="6">
    <fb>45835</fb>
    <v>10</v>
  </rv>
  <rv s="6">
    <fb>223.3</fb>
    <v>11</v>
  </rv>
  <rv s="6">
    <fb>45838</fb>
    <v>10</v>
  </rv>
  <rv s="6">
    <fb>45839</fb>
    <v>10</v>
  </rv>
  <rv s="6">
    <fb>220.46</fb>
    <v>11</v>
  </rv>
  <rv s="6">
    <fb>45840</fb>
    <v>10</v>
  </rv>
  <rv s="6">
    <fb>219.92</fb>
    <v>11</v>
  </rv>
  <rv s="6">
    <fb>45841</fb>
    <v>10</v>
  </rv>
  <rv s="6">
    <fb>223.41</fb>
    <v>11</v>
  </rv>
  <rv s="6">
    <fb>45845</fb>
    <v>10</v>
  </rv>
  <rv s="6">
    <fb>223.47</fb>
    <v>11</v>
  </rv>
  <rv s="6">
    <fb>45846</fb>
    <v>10</v>
  </rv>
  <rv s="6">
    <fb>219.36</fb>
    <v>11</v>
  </rv>
  <rv s="6">
    <fb>45847</fb>
    <v>10</v>
  </rv>
  <rv s="6">
    <fb>222.54</fb>
    <v>11</v>
  </rv>
  <rv s="6">
    <fb>45848</fb>
    <v>10</v>
  </rv>
  <rv s="6">
    <fb>222.26</fb>
    <v>11</v>
  </rv>
  <rv s="6">
    <fb>45849</fb>
    <v>10</v>
  </rv>
  <rv s="6">
    <fb>225.02</fb>
    <v>11</v>
  </rv>
  <rv s="6">
    <fb>45852</fb>
    <v>10</v>
  </rv>
  <rv s="6">
    <fb>225.69</fb>
    <v>11</v>
  </rv>
  <rv s="6">
    <fb>45853</fb>
    <v>10</v>
  </rv>
  <rv s="6">
    <fb>226.35</fb>
    <v>11</v>
  </rv>
  <rv s="6">
    <fb>45854</fb>
    <v>10</v>
  </rv>
  <rv s="6">
    <fb>223.19</fb>
    <v>11</v>
  </rv>
  <rv s="6">
    <fb>45855</fb>
    <v>10</v>
  </rv>
  <rv s="6">
    <fb>223.88</fb>
    <v>11</v>
  </rv>
  <rv s="6">
    <fb>45856</fb>
    <v>10</v>
  </rv>
  <rv s="6">
    <fb>226.13</fb>
    <v>11</v>
  </rv>
  <rv s="6">
    <fb>45859</fb>
    <v>10</v>
  </rv>
  <rv s="6">
    <fb>229.3</fb>
    <v>11</v>
  </rv>
  <rv s="6">
    <fb>45860</fb>
    <v>10</v>
  </rv>
  <rv s="6">
    <fb>227.47</fb>
    <v>11</v>
  </rv>
  <rv s="6">
    <fb>45861</fb>
    <v>10</v>
  </rv>
  <rv s="6">
    <fb>228.29</fb>
    <v>11</v>
  </rv>
  <rv s="6">
    <fb>45862</fb>
    <v>10</v>
  </rv>
  <rv s="6">
    <fb>232.23</fb>
    <v>11</v>
  </rv>
  <rv s="6">
    <fb>45863</fb>
    <v>10</v>
  </rv>
  <rv s="6">
    <fb>231.44</fb>
    <v>11</v>
  </rv>
  <rv s="6">
    <fb>45866</fb>
    <v>10</v>
  </rv>
  <rv s="6">
    <fb>232.79</fb>
    <v>11</v>
  </rv>
  <rv s="6">
    <fb>45867</fb>
    <v>10</v>
  </rv>
  <rv s="6">
    <fb>231.01</fb>
    <v>11</v>
  </rv>
  <rv s="6">
    <fb>45868</fb>
    <v>10</v>
  </rv>
  <rv s="6">
    <fb>230.19</fb>
    <v>11</v>
  </rv>
  <rv s="6">
    <fb>45869</fb>
    <v>10</v>
  </rv>
  <rv s="6">
    <fb>234.11</fb>
    <v>11</v>
  </rv>
  <rv s="6">
    <fb>45870</fb>
    <v>10</v>
  </rv>
  <rv s="6">
    <fb>214.75</fb>
    <v>11</v>
  </rv>
  <rv s="6">
    <fb>45873</fb>
    <v>10</v>
  </rv>
  <rv s="6">
    <fb>211.65</fb>
    <v>11</v>
  </rv>
  <rv s="6">
    <fb>45874</fb>
    <v>10</v>
  </rv>
  <rv s="6">
    <fb>213.75</fb>
    <v>11</v>
  </rv>
  <rv s="6">
    <fb>45875</fb>
    <v>10</v>
  </rv>
  <rv s="6">
    <fb>222.31</fb>
    <v>11</v>
  </rv>
  <rv s="6">
    <fb>45876</fb>
    <v>10</v>
  </rv>
  <rv s="6">
    <fb>223.13</fb>
    <v>11</v>
  </rv>
  <rv s="6">
    <fb>45877</fb>
    <v>10</v>
  </rv>
  <rv s="6">
    <fb>222.69</fb>
    <v>11</v>
  </rv>
  <rv s="6">
    <fb>45880</fb>
    <v>10</v>
  </rv>
  <rv s="6">
    <fb>45881</fb>
    <v>10</v>
  </rv>
  <rv s="6">
    <fb>221.47</fb>
    <v>11</v>
  </rv>
  <rv s="6">
    <fb>45882</fb>
    <v>10</v>
  </rv>
  <rv s="6">
    <fb>224.56</fb>
    <v>11</v>
  </rv>
  <rv s="6">
    <fb>45883</fb>
    <v>10</v>
  </rv>
  <rv s="6">
    <fb>230.98</fb>
    <v>11</v>
  </rv>
  <rv s="6">
    <fb>45884</fb>
    <v>10</v>
  </rv>
  <rv s="6">
    <fb>231.03</fb>
    <v>11</v>
  </rv>
  <rv s="6">
    <fb>45887</fb>
    <v>10</v>
  </rv>
  <rv s="6">
    <fb>231.49</fb>
    <v>11</v>
  </rv>
  <rv s="6">
    <fb>45888</fb>
    <v>10</v>
  </rv>
  <rv s="6">
    <fb>228.01</fb>
    <v>11</v>
  </rv>
  <rv s="6">
    <fb>45889</fb>
    <v>10</v>
  </rv>
  <rv s="6">
    <fb>223.81</fb>
    <v>11</v>
  </rv>
  <rv s="6">
    <fb>45890</fb>
    <v>10</v>
  </rv>
  <rv s="6">
    <fb>221.95</fb>
    <v>11</v>
  </rv>
  <rv s="6">
    <fb>45891</fb>
    <v>10</v>
  </rv>
  <rv s="6">
    <fb>228.84</fb>
    <v>11</v>
  </rv>
  <rv s="6">
    <fb>45894</fb>
    <v>10</v>
  </rv>
  <rv s="6">
    <fb>227.94</fb>
    <v>11</v>
  </rv>
  <rv s="6">
    <fb>45895</fb>
    <v>10</v>
  </rv>
  <rv s="6">
    <fb>228.71</fb>
    <v>11</v>
  </rv>
  <rv s="6">
    <fb>45896</fb>
    <v>10</v>
  </rv>
  <rv s="6">
    <fb>229.12</fb>
    <v>11</v>
  </rv>
  <rv s="6">
    <fb>45897</fb>
    <v>10</v>
  </rv>
  <rv s="6">
    <fb>231.6</fb>
    <v>11</v>
  </rv>
  <rv s="6">
    <fb>45898</fb>
    <v>10</v>
  </rv>
  <rv s="6">
    <fb>229</fb>
    <v>11</v>
  </rv>
  <rv s="6">
    <fb>45902</fb>
    <v>10</v>
  </rv>
  <rv s="6">
    <fb>225.34</fb>
    <v>11</v>
  </rv>
  <rv s="6">
    <fb>45903</fb>
    <v>10</v>
  </rv>
  <rv s="6">
    <fb>225.99</fb>
    <v>11</v>
  </rv>
  <rv s="6">
    <fb>45904</fb>
    <v>10</v>
  </rv>
  <rv s="6">
    <fb>235.68</fb>
    <v>11</v>
  </rv>
  <rv s="6">
    <fb>45905</fb>
    <v>10</v>
  </rv>
  <rv s="6">
    <fb>232.33</fb>
    <v>11</v>
  </rv>
  <rv s="6">
    <fb>45908</fb>
    <v>10</v>
  </rv>
  <rv s="6">
    <fb>235.84</fb>
    <v>11</v>
  </rv>
  <rv s="6">
    <fb>45909</fb>
    <v>10</v>
  </rv>
  <rv s="6">
    <fb>238.24</fb>
    <v>11</v>
  </rv>
  <rv s="6">
    <fb>45910</fb>
    <v>10</v>
  </rv>
  <rv s="6">
    <fb>230.33</fb>
    <v>11</v>
  </rv>
  <rv s="6">
    <fb>45911</fb>
    <v>10</v>
  </rv>
  <rv s="6">
    <fb>229.95</fb>
    <v>11</v>
  </rv>
  <rv s="6">
    <fb>45912</fb>
    <v>10</v>
  </rv>
  <rv s="6">
    <fb>228.15</fb>
    <v>11</v>
  </rv>
  <rv s="6">
    <fb>45915</fb>
    <v>10</v>
  </rv>
  <rv s="6">
    <fb>231.43</fb>
    <v>11</v>
  </rv>
  <rv s="6">
    <fb>45916</fb>
    <v>10</v>
  </rv>
  <rv s="6">
    <fb>234.05</fb>
    <v>11</v>
  </rv>
  <rv s="6">
    <fb>45917</fb>
    <v>10</v>
  </rv>
  <rv s="6">
    <fb>231.62</fb>
    <v>11</v>
  </rv>
  <rv s="6">
    <fb>45918</fb>
    <v>10</v>
  </rv>
  <rv s="6">
    <fb>231.23</fb>
    <v>11</v>
  </rv>
  <rv s="6">
    <fb>45919</fb>
    <v>10</v>
  </rv>
  <rv s="6">
    <fb>231.48</fb>
    <v>11</v>
  </rv>
  <rv s="6">
    <fb>45922</fb>
    <v>10</v>
  </rv>
  <rv s="6">
    <fb>227.63</fb>
    <v>11</v>
  </rv>
  <rv s="6">
    <fb>45923</fb>
    <v>10</v>
  </rv>
  <rv s="6">
    <fb>220.71</fb>
    <v>11</v>
  </rv>
  <rv s="6">
    <fb>45924</fb>
    <v>10</v>
  </rv>
  <rv s="6">
    <fb>220.21</fb>
    <v>11</v>
  </rv>
  <rv s="6">
    <fb>45925</fb>
    <v>10</v>
  </rv>
  <rv s="6">
    <fb>218.15</fb>
    <v>11</v>
  </rv>
  <rv s="6">
    <fb>45926</fb>
    <v>10</v>
  </rv>
  <rv s="6">
    <fb>219.78</fb>
    <v>11</v>
  </rv>
  <rv s="6">
    <fb>45929</fb>
    <v>10</v>
  </rv>
  <rv s="6">
    <fb>222.17</fb>
    <v>11</v>
  </rv>
  <rv s="6">
    <fb>45930</fb>
    <v>10</v>
  </rv>
  <rv s="6">
    <fb>219.57</fb>
    <v>11</v>
  </rv>
  <rv s="6">
    <fb>45931</fb>
    <v>10</v>
  </rv>
  <rv s="6">
    <fb>220.63</fb>
    <v>11</v>
  </rv>
  <rv s="6">
    <fb>45932</fb>
    <v>10</v>
  </rv>
  <rv s="6">
    <fb>222.41</fb>
    <v>11</v>
  </rv>
  <rv s="6">
    <fb>45933</fb>
    <v>10</v>
  </rv>
  <rv s="6">
    <fb>219.51</fb>
    <v>11</v>
  </rv>
  <rv s="6">
    <fb>162.97999999999999</fb>
    <v>11</v>
  </rv>
  <rv s="6">
    <fb>164.38</fb>
    <v>11</v>
  </rv>
  <rv s="6">
    <fb>161.86000000000001</fb>
    <v>11</v>
  </rv>
  <rv s="6">
    <fb>162.08000000000001</fb>
    <v>11</v>
  </rv>
  <rv s="6">
    <fb>163.24</fb>
    <v>11</v>
  </rv>
  <rv s="6">
    <fb>164.96</fb>
    <v>11</v>
  </rv>
  <rv s="6">
    <fb>165.46</fb>
    <v>11</v>
  </rv>
  <rv s="6">
    <fb>165.16</fb>
    <v>11</v>
  </rv>
  <rv s="6">
    <fb>162.93</fb>
    <v>11</v>
  </rv>
  <rv s="6">
    <fb>163.41999999999999</fb>
    <v>11</v>
  </rv>
  <rv s="6">
    <fb>164.07</fb>
    <v>11</v>
  </rv>
  <rv s="6">
    <fb>165.14</fb>
    <v>11</v>
  </rv>
  <rv s="6">
    <fb>162.78</fb>
    <v>11</v>
  </rv>
  <rv s="6">
    <fb>162.72</fb>
    <v>11</v>
  </rv>
  <rv s="6">
    <fb>165.27</fb>
    <v>11</v>
  </rv>
  <rv s="6">
    <fb>166.72</fb>
    <v>11</v>
  </rv>
  <rv s="6">
    <fb>169.68</fb>
    <v>11</v>
  </rv>
  <rv s="6">
    <fb>174.46</fb>
    <v>11</v>
  </rv>
  <rv s="6">
    <fb>171.11</fb>
    <v>11</v>
  </rv>
  <rv s="6">
    <fb>171.29</fb>
    <v>11</v>
  </rv>
  <rv s="6">
    <fb>169.24</fb>
    <v>11</v>
  </rv>
  <rv s="6">
    <fb>169.74</fb>
    <v>11</v>
  </rv>
  <rv s="6">
    <fb>176.51</fb>
    <v>11</v>
  </rv>
  <rv s="6">
    <fb>180.75</fb>
    <v>11</v>
  </rv>
  <rv s="6">
    <fb>178.35</fb>
    <v>11</v>
  </rv>
  <rv s="6">
    <fb>180.35</fb>
    <v>11</v>
  </rv>
  <rv s="6">
    <fb>181.62</fb>
    <v>11</v>
  </rv>
  <rv s="6">
    <fb>178.88</fb>
    <v>11</v>
  </rv>
  <rv s="6">
    <fb>175.58</fb>
    <v>11</v>
  </rv>
  <rv s="6">
    <fb>172.49</fb>
    <v>11</v>
  </rv>
  <rv s="6">
    <fb>175.3</fb>
    <v>11</v>
  </rv>
  <rv s="6">
    <fb>178.12</fb>
    <v>11</v>
  </rv>
  <rv s="6">
    <fb>175.98</fb>
    <v>11</v>
  </rv>
  <rv s="6">
    <fb>167.63</fb>
    <v>11</v>
  </rv>
  <rv s="6">
    <fb>164.76</fb>
    <v>11</v>
  </rv>
  <rv s="6">
    <fb>167.65</fb>
    <v>11</v>
  </rv>
  <rv s="6">
    <fb>169.12</fb>
    <v>11</v>
  </rv>
  <rv s="6">
    <fb>169.23</fb>
    <v>11</v>
  </rv>
  <rv s="6">
    <fb>168.95</fb>
    <v>11</v>
  </rv>
  <rv s="6">
    <fb>171.49</fb>
    <v>11</v>
  </rv>
  <rv s="6">
    <fb>171.34</fb>
    <v>11</v>
  </rv>
  <rv s="6">
    <fb>174.37</fb>
    <v>11</v>
  </rv>
  <rv s="6">
    <fb>172.64</fb>
    <v>11</v>
  </rv>
  <rv s="6">
    <fb>174.71</fb>
    <v>11</v>
  </rv>
  <rv s="6">
    <fb>175.37</fb>
    <v>11</v>
  </rv>
  <rv s="6">
    <fb>195.4</fb>
    <v>11</v>
  </rv>
  <rv s="6">
    <fb>191.96</fb>
    <v>11</v>
  </rv>
  <rv s="6">
    <fb>189.82</fb>
    <v>11</v>
  </rv>
  <rv s="6">
    <fb>196.66</fb>
    <v>11</v>
  </rv>
  <rv s="6">
    <fb>195.42</fb>
    <v>11</v>
  </rv>
  <rv s="6">
    <fb>188.4</fb>
    <v>11</v>
  </rv>
  <rv s="6">
    <fb>188.51</fb>
    <v>11</v>
  </rv>
  <rv s="6">
    <fb>191.41</fb>
    <v>11</v>
  </rv>
  <rv s="6">
    <fb>194.63</fb>
    <v>11</v>
  </rv>
  <rv s="6">
    <fb>196.11</fb>
    <v>11</v>
  </rv>
  <rv s="6">
    <fb>195.6</fb>
    <v>11</v>
  </rv>
  <rv s="6">
    <fb>192.76</fb>
    <v>11</v>
  </rv>
  <rv s="6">
    <fb>191.24</fb>
    <v>11</v>
  </rv>
  <rv s="6">
    <fb>189.3</fb>
    <v>11</v>
  </rv>
  <rv s="6">
    <fb>189.43</fb>
    <v>11</v>
  </rv>
  <rv s="6">
    <fb>191.79</fb>
    <v>11</v>
  </rv>
  <rv s="6">
    <fb>196.87</fb>
    <v>11</v>
  </rv>
  <rv s="6">
    <fb>195.49</fb>
    <v>11</v>
  </rv>
  <rv s="6">
    <fb>193.95</fb>
    <v>11</v>
  </rv>
  <rv s="6">
    <fb>192.04</fb>
    <v>11</v>
  </rv>
  <rv s="6">
    <fb>191.01</fb>
    <v>11</v>
  </rv>
  <rv s="6">
    <fb>189.66</fb>
    <v>11</v>
  </rv>
  <rv s="6">
    <fb>195.55</fb>
    <v>11</v>
  </rv>
  <rv s="6">
    <fb>192.91</fb>
    <v>11</v>
  </rv>
  <rv s="6">
    <fb>196</fb>
    <v>11</v>
  </rv>
  <rv s="6">
    <fb>198.05</fb>
    <v>11</v>
  </rv>
  <rv s="6">
    <fb>198.37</fb>
    <v>11</v>
  </rv>
  <rv s="6">
    <fb>197.98</fb>
    <v>11</v>
  </rv>
  <rv s="6">
    <fb>200.21</fb>
    <v>11</v>
  </rv>
  <rv s="6">
    <fb>191.81</fb>
    <v>11</v>
  </rv>
  <rv s="6">
    <fb>195.3</fb>
    <v>11</v>
  </rv>
  <rv s="6">
    <fb>195.41</fb>
    <v>11</v>
  </rv>
  <rv s="6">
    <fb>200.87</fb>
    <v>11</v>
  </rv>
  <rv s="6">
    <fb>204.02</fb>
    <v>11</v>
  </rv>
  <rv s="6">
    <fb>201.23</fb>
    <v>11</v>
  </rv>
  <rv s="6">
    <fb>206.38</fb>
    <v>11</v>
  </rv>
  <rv s="6">
    <fb>191.33</fb>
    <v>11</v>
  </rv>
  <rv s="6">
    <fb>191.6</fb>
    <v>11</v>
  </rv>
  <rv s="6">
    <fb>185.34</fb>
    <v>11</v>
  </rv>
  <rv s="6">
    <fb>186.47</fb>
    <v>11</v>
  </rv>
  <rv s="6">
    <fb>185.32</fb>
    <v>11</v>
  </rv>
  <rv s="6">
    <fb>183.61</fb>
    <v>11</v>
  </rv>
  <rv s="6">
    <fb>186.14</fb>
    <v>11</v>
  </rv>
  <rv s="6">
    <fb>185.23</fb>
    <v>11</v>
  </rv>
  <rv s="6">
    <fb>183.77</fb>
    <v>11</v>
  </rv>
  <rv s="6">
    <fb>185.27</fb>
    <v>11</v>
  </rv>
  <rv s="6">
    <fb>184.56</fb>
    <v>11</v>
  </rv>
  <rv s="6">
    <fb>179.66</fb>
    <v>11</v>
  </rv>
  <rv s="6">
    <fb>179.25</fb>
    <v>11</v>
  </rv>
  <rv s="6">
    <fb>175.42</fb>
    <v>11</v>
  </rv>
  <rv s="6">
    <fb>172.73</fb>
    <v>11</v>
  </rv>
  <rv s="6">
    <fb>168.5</fb>
    <v>11</v>
  </rv>
  <rv s="6">
    <fb>170.28</fb>
    <v>11</v>
  </rv>
  <rv s="6">
    <fb>167.01</fb>
    <v>11</v>
  </rv>
  <rv s="6">
    <fb>170.92</fb>
    <v>11</v>
  </rv>
  <rv s="6">
    <fb>173.02</fb>
    <v>11</v>
  </rv>
  <rv s="6">
    <fb>172.35</fb>
    <v>11</v>
  </rv>
  <rv s="6">
    <fb>173.86</fb>
    <v>11</v>
  </rv>
  <rv s="6">
    <fb>165.87</fb>
    <v>11</v>
  </rv>
  <rv s="6">
    <fb>164.04</fb>
    <v>11</v>
  </rv>
  <rv s="6">
    <fb>167.11</fb>
    <v>11</v>
  </rv>
  <rv s="6">
    <fb>162.76</fb>
    <v>11</v>
  </rv>
  <rv s="6">
    <fb>165.49</fb>
    <v>11</v>
  </rv>
  <rv s="6">
    <fb>164.29</fb>
    <v>11</v>
  </rv>
  <rv s="6">
    <fb>160.66999999999999</fb>
    <v>11</v>
  </rv>
  <rv s="6">
    <fb>163.89</fb>
    <v>11</v>
  </rv>
  <rv s="6">
    <fb>162.80000000000001</fb>
    <v>11</v>
  </rv>
  <rv s="6">
    <fb>163.99</fb>
    <v>11</v>
  </rv>
  <rv s="6">
    <fb>167.68</fb>
    <v>11</v>
  </rv>
  <rv s="6">
    <fb>170.56</fb>
    <v>11</v>
  </rv>
  <rv s="6">
    <fb>165.06</fb>
    <v>11</v>
  </rv>
  <rv s="6">
    <fb>162.24</fb>
    <v>11</v>
  </rv>
  <rv s="6">
    <fb>154.33000000000001</fb>
    <v>11</v>
  </rv>
  <rv s="6">
    <fb>154.63999999999999</fb>
    <v>11</v>
  </rv>
  <rv s="6">
    <fb>157.07</fb>
    <v>11</v>
  </rv>
  <rv s="6">
    <fb>157.04</fb>
    <v>11</v>
  </rv>
  <rv s="6">
    <fb>150.72</fb>
    <v>11</v>
  </rv>
  <rv s="6">
    <fb>145.6</fb>
    <v>11</v>
  </rv>
  <rv s="6">
    <fb>146.75</fb>
    <v>11</v>
  </rv>
  <rv s="6">
    <fb>144.69999999999999</fb>
    <v>11</v>
  </rv>
  <rv s="6">
    <fb>158.71</fb>
    <v>11</v>
  </rv>
  <rv s="6">
    <fb>152.82</fb>
    <v>11</v>
  </rv>
  <rv s="6">
    <fb>157.13999999999999</fb>
    <v>11</v>
  </rv>
  <rv s="6">
    <fb>159.07</fb>
    <v>11</v>
  </rv>
  <rv s="6">
    <fb>156.31</fb>
    <v>11</v>
  </rv>
  <rv s="6">
    <fb>153.33000000000001</fb>
    <v>11</v>
  </rv>
  <rv s="6">
    <fb>151.16</fb>
    <v>11</v>
  </rv>
  <rv s="6">
    <fb>147.66999999999999</fb>
    <v>11</v>
  </rv>
  <rv s="6">
    <fb>151.47</fb>
    <v>11</v>
  </rv>
  <rv s="6">
    <fb>155.35</fb>
    <v>11</v>
  </rv>
  <rv s="6">
    <fb>159.28</fb>
    <v>11</v>
  </rv>
  <rv s="6">
    <fb>161.96</fb>
    <v>11</v>
  </rv>
  <rv s="6">
    <fb>160.61000000000001</fb>
    <v>11</v>
  </rv>
  <rv s="6">
    <fb>160.16</fb>
    <v>11</v>
  </rv>
  <rv s="6">
    <fb>158.80000000000001</fb>
    <v>11</v>
  </rv>
  <rv s="6">
    <fb>161.30000000000001</fb>
    <v>11</v>
  </rv>
  <rv s="6">
    <fb>164.03</fb>
    <v>11</v>
  </rv>
  <rv s="6">
    <fb>164.21</fb>
    <v>11</v>
  </rv>
  <rv s="6">
    <fb>163.22999999999999</fb>
    <v>11</v>
  </rv>
  <rv s="6">
    <fb>151.38</fb>
    <v>11</v>
  </rv>
  <rv s="6">
    <fb>154.28</fb>
    <v>11</v>
  </rv>
  <rv s="6">
    <fb>152.75</fb>
    <v>11</v>
  </rv>
  <rv s="6">
    <fb>158.46</fb>
    <v>11</v>
  </rv>
  <rv s="6">
    <fb>159.53</fb>
    <v>11</v>
  </rv>
  <rv s="6">
    <fb>165.37</fb>
    <v>11</v>
  </rv>
  <rv s="6">
    <fb>163.96</fb>
    <v>11</v>
  </rv>
  <rv s="6">
    <fb>166.19</fb>
    <v>11</v>
  </rv>
  <rv s="6">
    <fb>166.54</fb>
    <v>11</v>
  </rv>
  <rv s="6">
    <fb>163.98</fb>
    <v>11</v>
  </rv>
  <rv s="6">
    <fb>168.56</fb>
    <v>11</v>
  </rv>
  <rv s="6">
    <fb>170.87</fb>
    <v>11</v>
  </rv>
  <rv s="6">
    <fb>168.47</fb>
    <v>11</v>
  </rv>
  <rv s="6">
    <fb>172.9</fb>
    <v>11</v>
  </rv>
  <rv s="6">
    <fb>172.36</fb>
    <v>11</v>
  </rv>
  <rv s="6">
    <fb>171.86</fb>
    <v>11</v>
  </rv>
  <rv s="6">
    <fb>171.74</fb>
    <v>11</v>
  </rv>
  <rv s="6">
    <fb>169.03</fb>
    <v>11</v>
  </rv>
  <rv s="6">
    <fb>166.18</fb>
    <v>11</v>
  </rv>
  <rv s="6">
    <fb>168.05</fb>
    <v>11</v>
  </rv>
  <rv s="6">
    <fb>168.21</fb>
    <v>11</v>
  </rv>
  <rv s="6">
    <fb>173.68</fb>
    <v>11</v>
  </rv>
  <rv s="6">
    <fb>176.09</fb>
    <v>11</v>
  </rv>
  <rv s="6">
    <fb>178.6</fb>
    <v>11</v>
  </rv>
  <rv s="6">
    <fb>177.35</fb>
    <v>11</v>
  </rv>
  <rv s="6">
    <fb>175.7</fb>
    <v>11</v>
  </rv>
  <rv s="6">
    <fb>174.67</fb>
    <v>11</v>
  </rv>
  <rv s="6">
    <fb>176.77</fb>
    <v>11</v>
  </rv>
  <rv s="6">
    <fb>175.95</fb>
    <v>11</v>
  </rv>
  <rv s="6">
    <fb>173.32</fb>
    <v>11</v>
  </rv>
  <rv s="6">
    <fb>166.64</fb>
    <v>11</v>
  </rv>
  <rv s="6">
    <fb>165.19</fb>
    <v>11</v>
  </rv>
  <rv s="6">
    <fb>166.77</fb>
    <v>11</v>
  </rv>
  <rv s="6">
    <fb>170.68</fb>
    <v>11</v>
  </rv>
  <rv s="6">
    <fb>173.54</fb>
    <v>11</v>
  </rv>
  <rv s="6">
    <fb>178.53</fb>
    <v>11</v>
  </rv>
  <rv s="6">
    <fb>176.23</fb>
    <v>11</v>
  </rv>
  <rv s="6">
    <fb>175.84</fb>
    <v>11</v>
  </rv>
  <rv s="6">
    <fb>178.64</fb>
    <v>11</v>
  </rv>
  <rv s="6">
    <fb>179.53</fb>
    <v>11</v>
  </rv>
  <rv s="6">
    <fb>176.79</fb>
    <v>11</v>
  </rv>
  <rv s="6">
    <fb>174.36</fb>
    <v>11</v>
  </rv>
  <rv s="6">
    <fb>176.62</fb>
    <v>11</v>
  </rv>
  <rv s="6">
    <fb>177.62</fb>
    <v>11</v>
  </rv>
  <rv s="6">
    <fb>180.19</fb>
    <v>11</v>
  </rv>
  <rv s="6">
    <fb>181.56</fb>
    <v>11</v>
  </rv>
  <rv s="6">
    <fb>182</fb>
    <v>11</v>
  </rv>
  <rv s="6">
    <fb>182.97</fb>
    <v>11</v>
  </rv>
  <rv s="6">
    <fb>183.58</fb>
    <v>11</v>
  </rv>
  <rv s="6">
    <fb>185.06</fb>
    <v>11</v>
  </rv>
  <rv s="6">
    <fb>190.1</fb>
    <v>11</v>
  </rv>
  <rv s="6">
    <fb>191.34</fb>
    <v>11</v>
  </rv>
  <rv s="6">
    <fb>190.23</fb>
    <v>11</v>
  </rv>
  <rv s="6">
    <fb>193.18</fb>
    <v>11</v>
  </rv>
  <rv s="6">
    <fb>192.58</fb>
    <v>11</v>
  </rv>
  <rv s="6">
    <fb>195.75</fb>
    <v>11</v>
  </rv>
  <rv s="6">
    <fb>196.53</fb>
    <v>11</v>
  </rv>
  <rv s="6">
    <fb>191.9</fb>
    <v>11</v>
  </rv>
  <rv s="6">
    <fb>189.13</fb>
    <v>11</v>
  </rv>
  <rv s="6">
    <fb>195.04</fb>
    <v>11</v>
  </rv>
  <rv s="6">
    <fb>194.67</fb>
    <v>11</v>
  </rv>
  <rv s="6">
    <fb>196.09</fb>
    <v>11</v>
  </rv>
  <rv s="6">
    <fb>196.52</fb>
    <v>11</v>
  </rv>
  <rv s="6">
    <fb>201.42</fb>
    <v>11</v>
  </rv>
  <rv s="6">
    <fb>201</fb>
    <v>11</v>
  </rv>
  <rv s="6">
    <fb>203.34</fb>
    <v>11</v>
  </rv>
  <rv s="6">
    <fb>201.96</fb>
    <v>11</v>
  </rv>
  <rv s="6">
    <fb>202.94</fb>
    <v>11</v>
  </rv>
  <rv s="6">
    <fb>203.9</fb>
    <v>11</v>
  </rv>
  <rv s="6">
    <fb>203.5</fb>
    <v>11</v>
  </rv>
  <rv s="6">
    <fb>201.57</fb>
    <v>11</v>
  </rv>
  <rv s="6">
    <fb>199.32</fb>
    <v>11</v>
  </rv>
  <rv s="6">
    <fb>199.75</fb>
    <v>11</v>
  </rv>
  <rv s="6">
    <fb>206.09</fb>
    <v>11</v>
  </rv>
  <rv s="6">
    <fb>208.49</fb>
    <v>11</v>
  </rv>
  <rv s="6">
    <fb>207.14</fb>
    <v>11</v>
  </rv>
  <rv s="6">
    <fb>207.48</fb>
    <v>11</v>
  </rv>
  <rv s="6">
    <fb>211.64</fb>
    <v>11</v>
  </rv>
  <rv s="6">
    <fb>212.91</fb>
    <v>11</v>
  </rv>
  <rv s="6">
    <fb>211.35</fb>
    <v>11</v>
  </rv>
  <rv s="6">
    <fb>230.66</fb>
    <v>11</v>
  </rv>
  <rv s="6">
    <fb>232.3</fb>
    <v>11</v>
  </rv>
  <rv s="6">
    <fb>235</fb>
    <v>11</v>
  </rv>
  <rv s="6">
    <fb>234.04</fb>
    <v>11</v>
  </rv>
  <rv s="6">
    <fb>239.63</fb>
    <v>11</v>
  </rv>
  <rv s="6">
    <fb>239.17</fb>
    <v>11</v>
  </rv>
  <rv s="6">
    <fb>240.37</fb>
    <v>11</v>
  </rv>
  <rv s="6">
    <fb>240.8</fb>
    <v>11</v>
  </rv>
  <rv s="6">
    <fb>251.61</fb>
    <v>11</v>
  </rv>
  <rv s="6">
    <fb>251.16</fb>
    <v>11</v>
  </rv>
  <rv s="6">
    <fb>249.53</fb>
    <v>11</v>
  </rv>
  <rv s="6">
    <fb>252.03</fb>
    <v>11</v>
  </rv>
  <rv s="6">
    <fb>254.72</fb>
    <v>11</v>
  </rv>
  <rv s="6">
    <fb>252.53</fb>
    <v>11</v>
  </rv>
  <rv s="6">
    <fb>251.66</fb>
    <v>11</v>
  </rv>
  <rv s="6">
    <fb>247.14</fb>
    <v>11</v>
  </rv>
  <rv s="6">
    <fb>245.79</fb>
    <v>11</v>
  </rv>
  <rv s="6">
    <fb>246.54</fb>
    <v>11</v>
  </rv>
  <rv s="6">
    <fb>244.05</fb>
    <v>11</v>
  </rv>
  <rv s="6">
    <fb>243.1</fb>
    <v>11</v>
  </rv>
  <rv s="6">
    <fb>244.9</fb>
    <v>11</v>
  </rv>
  <rv s="6">
    <fb>245.69</fb>
    <v>11</v>
  </rv>
  <rv s="6">
    <fb>245.35</fb>
    <v>11</v>
  </rv>
  <rv s="6">
    <fb>46588925</fb>
    <v>12</v>
  </rv>
  <rv s="6">
    <fb>232.2</fb>
    <v>11</v>
  </rv>
  <rv s="6">
    <fb>235.76</fb>
    <v>11</v>
  </rv>
  <rv s="6">
    <fb>231.9</fb>
    <v>11</v>
  </rv>
  <rv s="6">
    <fb>32474743</fb>
    <v>12</v>
  </rv>
  <rv s="6">
    <fb>235.47</fb>
    <v>11</v>
  </rv>
  <rv s="6">
    <fb>238.13</fb>
    <v>11</v>
  </rv>
  <rv s="6">
    <fb>233.67</fb>
    <v>11</v>
  </rv>
  <rv s="6">
    <fb>38060959</fb>
    <v>12</v>
  </rv>
  <rv s="6">
    <fb>234.16499999999999</fb>
    <v>11</v>
  </rv>
  <rv s="6">
    <fb>240.47</fb>
    <v>11</v>
  </rv>
  <rv s="6">
    <fb>233.22900000000001</fb>
    <v>11</v>
  </rv>
  <rv s="6">
    <fb>35141074</fb>
    <v>12</v>
  </rv>
  <rv s="6">
    <fb>238.9</fb>
    <v>11</v>
  </rv>
  <rv s="6">
    <fb>241.66</fb>
    <v>11</v>
  </rv>
  <rv s="6">
    <fb>237.85</fb>
    <v>11</v>
  </rv>
  <rv s="6">
    <fb>30599328</fb>
    <v>12</v>
  </rv>
  <rv s="6">
    <fb>239.88</fb>
    <v>11</v>
  </rv>
  <rv s="6">
    <fb>242.25</fb>
    <v>11</v>
  </rv>
  <rv s="6">
    <fb>236.25</fb>
    <v>11</v>
  </rv>
  <rv s="6">
    <fb>26771610</fb>
    <v>12</v>
  </rv>
  <rv s="6">
    <fb>242.07499999999999</fb>
    <v>11</v>
  </rv>
  <rv s="6">
    <fb>238</fb>
    <v>11</v>
  </rv>
  <rv s="6">
    <fb>58383796</fb>
    <v>12</v>
  </rv>
  <rv s="6">
    <fb>244.66</fb>
    <v>11</v>
  </rv>
  <rv s="6">
    <fb>252.40989999999999</fb>
    <v>11</v>
  </rv>
  <rv s="6">
    <fb>34109720</fb>
    <v>12</v>
  </rv>
  <rv s="6">
    <fb>252.08</fb>
    <v>11</v>
  </rv>
  <rv s="6">
    <fb>253.04</fb>
    <v>11</v>
  </rv>
  <rv s="6">
    <fb>249.47</fb>
    <v>11</v>
  </rv>
  <rv s="6">
    <fb>34107992</fb>
    <v>12</v>
  </rv>
  <rv s="6">
    <fb>251.22</fb>
    <v>11</v>
  </rv>
  <rv s="6">
    <fb>251.6</fb>
    <v>11</v>
  </rv>
  <rv s="6">
    <fb>246.28</fb>
    <v>11</v>
  </rv>
  <rv s="6">
    <fb>31239474</fb>
    <v>12</v>
  </rv>
  <rv s="6">
    <fb>251.68</fb>
    <v>11</v>
  </rv>
  <rv s="6">
    <fb>253.99</fb>
    <v>11</v>
  </rv>
  <rv s="6">
    <fb>249.8</fb>
    <v>11</v>
  </rv>
  <rv s="6">
    <fb>55571424</fb>
    <v>12</v>
  </rv>
  <rv s="6">
    <fb>253.25</fb>
    <v>11</v>
  </rv>
  <rv s="6">
    <fb>256</fb>
    <v>11</v>
  </rv>
  <rv s="6">
    <fb>251.81</fb>
    <v>11</v>
  </rv>
  <rv s="6">
    <fb>32290538</fb>
    <v>12</v>
  </rv>
  <rv s="6">
    <fb>254.43</fb>
    <v>11</v>
  </rv>
  <rv s="6">
    <fb>255.78</fb>
    <v>11</v>
  </rv>
  <rv s="6">
    <fb>250.3</fb>
    <v>11</v>
  </rv>
  <rv s="6">
    <fb>26628016</fb>
    <v>12</v>
  </rv>
  <rv s="6">
    <fb>254.36</fb>
    <v>11</v>
  </rv>
  <rv s="6">
    <fb>250.48</fb>
    <v>11</v>
  </rv>
  <rv s="6">
    <fb>28201003</fb>
    <v>12</v>
  </rv>
  <rv s="6">
    <fb>252.3501</fb>
    <v>11</v>
  </rv>
  <rv s="6">
    <fb>246.44</fb>
    <v>11</v>
  </rv>
  <rv s="6">
    <fb>31020383</fb>
    <v>12</v>
  </rv>
  <rv s="6">
    <fb>244.4</fb>
    <v>11</v>
  </rv>
  <rv s="6">
    <fb>246.49</fb>
    <v>11</v>
  </rv>
  <rv s="6">
    <fb>240.74</fb>
    <v>11</v>
  </rv>
  <rv s="6">
    <fb>18503194</fb>
    <v>12</v>
  </rv>
  <rv s="6">
    <fb>247.065</fb>
    <v>11</v>
  </rv>
  <rv s="6">
    <fb>249.42</fb>
    <v>11</v>
  </rv>
  <rv s="6">
    <fb>245.97</fb>
    <v>11</v>
  </rv>
  <rv s="6">
    <fb>32505777</fb>
    <v>12</v>
  </rv>
  <rv s="6">
    <fb>247.85</fb>
    <v>11</v>
  </rv>
  <rv s="6">
    <fb>251.14859999999999</fb>
    <v>11</v>
  </rv>
  <rv s="6">
    <fb>242.77</fb>
    <v>11</v>
  </rv>
  <rv s="6">
    <fb>34724346</fb>
    <v>12</v>
  </rv>
  <rv s="6">
    <fb>242.81</fb>
    <v>11</v>
  </rv>
  <rv s="6">
    <fb>243.29</fb>
    <v>11</v>
  </rv>
  <rv s="6">
    <fb>239.245</fb>
    <v>11</v>
  </rv>
  <rv s="6">
    <fb>31658234</fb>
    <v>12</v>
  </rv>
  <rv s="6">
    <fb>240.75</fb>
    <v>11</v>
  </rv>
  <rv s="6">
    <fb>246.3</fb>
    <v>11</v>
  </rv>
  <rv s="6">
    <fb>238.61</fb>
    <v>11</v>
  </rv>
  <rv s="6">
    <fb>25483298</fb>
    <v>12</v>
  </rv>
  <rv s="6">
    <fb>245.15</fb>
    <v>11</v>
  </rv>
  <rv s="6">
    <fb>246.81</fb>
    <v>11</v>
  </rv>
  <rv s="6">
    <fb>242.3</fb>
    <v>11</v>
  </rv>
  <rv s="6">
    <fb>30249559</fb>
    <v>12</v>
  </rv>
  <rv s="6">
    <fb>244.49</fb>
    <v>11</v>
  </rv>
  <rv s="6">
    <fb>241.655</fb>
    <v>11</v>
  </rv>
  <rv s="6">
    <fb>409.54</fb>
    <v>11</v>
  </rv>
  <rv s="6">
    <fb>414.71</fb>
    <v>11</v>
  </rv>
  <rv s="6">
    <fb>417.46</fb>
    <v>11</v>
  </rv>
  <rv s="6">
    <fb>415.84</fb>
    <v>11</v>
  </rv>
  <rv s="6">
    <fb>416.32</fb>
    <v>11</v>
  </rv>
  <rv s="6">
    <fb>419.14</fb>
    <v>11</v>
  </rv>
  <rv s="6">
    <fb>418.74</fb>
    <v>11</v>
  </rv>
  <rv s="6">
    <fb>416.12</fb>
    <v>11</v>
  </rv>
  <rv s="6">
    <fb>416.72</fb>
    <v>11</v>
  </rv>
  <rv s="6">
    <fb>418.16</fb>
    <v>11</v>
  </rv>
  <rv s="6">
    <fb>418.78</fb>
    <v>11</v>
  </rv>
  <rv s="6">
    <fb>427.51</fb>
    <v>11</v>
  </rv>
  <rv s="6">
    <fb>424.6</fb>
    <v>11</v>
  </rv>
  <rv s="6">
    <fb>424.73</fb>
    <v>11</v>
  </rv>
  <rv s="6">
    <fb>428.15</fb>
    <v>11</v>
  </rv>
  <rv s="6">
    <fb>426.59</fb>
    <v>11</v>
  </rv>
  <rv s="6">
    <fb>431.95</fb>
    <v>11</v>
  </rv>
  <rv s="6">
    <fb>432.53</fb>
    <v>11</v>
  </rv>
  <rv s="6">
    <fb>406.35</fb>
    <v>11</v>
  </rv>
  <rv s="6">
    <fb>410.37</fb>
    <v>11</v>
  </rv>
  <rv s="6">
    <fb>408.46</fb>
    <v>11</v>
  </rv>
  <rv s="6">
    <fb>411.46</fb>
    <v>11</v>
  </rv>
  <rv s="6">
    <fb>420.18</fb>
    <v>11</v>
  </rv>
  <rv s="6">
    <fb>425.43</fb>
    <v>11</v>
  </rv>
  <rv s="6">
    <fb>422.54</fb>
    <v>11</v>
  </rv>
  <rv s="6">
    <fb>418.01</fb>
    <v>11</v>
  </rv>
  <rv s="6">
    <fb>423.03</fb>
    <v>11</v>
  </rv>
  <rv s="6">
    <fb>425.2</fb>
    <v>11</v>
  </rv>
  <rv s="6">
    <fb>426.89</fb>
    <v>11</v>
  </rv>
  <rv s="6">
    <fb>415</fb>
    <v>11</v>
  </rv>
  <rv s="6">
    <fb>415.76</fb>
    <v>11</v>
  </rv>
  <rv s="6">
    <fb>417.79</fb>
    <v>11</v>
  </rv>
  <rv s="6">
    <fb>415.49</fb>
    <v>11</v>
  </rv>
  <rv s="6">
    <fb>412.87</fb>
    <v>11</v>
  </rv>
  <rv s="6">
    <fb>417</fb>
    <v>11</v>
  </rv>
  <rv s="6">
    <fb>418.79</fb>
    <v>11</v>
  </rv>
  <rv s="6">
    <fb>427.99</fb>
    <v>11</v>
  </rv>
  <rv s="6">
    <fb>422.99</fb>
    <v>11</v>
  </rv>
  <rv s="6">
    <fb>423.46</fb>
    <v>11</v>
  </rv>
  <rv s="6">
    <fb>430.98</fb>
    <v>11</v>
  </rv>
  <rv s="6">
    <fb>431.2</fb>
    <v>11</v>
  </rv>
  <rv s="6">
    <fb>437.42</fb>
    <v>11</v>
  </rv>
  <rv s="6">
    <fb>442.62</fb>
    <v>11</v>
  </rv>
  <rv s="6">
    <fb>443.57</fb>
    <v>11</v>
  </rv>
  <rv s="6">
    <fb>446.02</fb>
    <v>11</v>
  </rv>
  <rv s="6">
    <fb>443.33</fb>
    <v>11</v>
  </rv>
  <rv s="6">
    <fb>448.99</fb>
    <v>11</v>
  </rv>
  <rv s="6">
    <fb>449.56</fb>
    <v>11</v>
  </rv>
  <rv s="6">
    <fb>447.27</fb>
    <v>11</v>
  </rv>
  <rv s="6">
    <fb>451.59</fb>
    <v>11</v>
  </rv>
  <rv s="6">
    <fb>454.46</fb>
    <v>11</v>
  </rv>
  <rv s="6">
    <fb>437.39</fb>
    <v>11</v>
  </rv>
  <rv s="6">
    <fb>437.03</fb>
    <v>11</v>
  </rv>
  <rv s="6">
    <fb>436.6</fb>
    <v>11</v>
  </rv>
  <rv s="6">
    <fb>435.25</fb>
    <v>11</v>
  </rv>
  <rv s="6">
    <fb>439.33</fb>
    <v>11</v>
  </rv>
  <rv s="6">
    <fb>438.11</fb>
    <v>11</v>
  </rv>
  <rv s="6">
    <fb>430.53</fb>
    <v>11</v>
  </rv>
  <rv s="6">
    <fb>424.83</fb>
    <v>11</v>
  </rv>
  <rv s="6">
    <fb>421.5</fb>
    <v>11</v>
  </rv>
  <rv s="6">
    <fb>418.58</fb>
    <v>11</v>
  </rv>
  <rv s="6">
    <fb>423.35</fb>
    <v>11</v>
  </rv>
  <rv s="6">
    <fb>427.85</fb>
    <v>11</v>
  </rv>
  <rv s="6">
    <fb>422.37</fb>
    <v>11</v>
  </rv>
  <rv s="6">
    <fb>424.56</fb>
    <v>11</v>
  </rv>
  <rv s="6">
    <fb>418.95</fb>
    <v>11</v>
  </rv>
  <rv s="6">
    <fb>417.19</fb>
    <v>11</v>
  </rv>
  <rv s="6">
    <fb>415.67</fb>
    <v>11</v>
  </rv>
  <rv s="6">
    <fb>426.31</fb>
    <v>11</v>
  </rv>
  <rv s="6">
    <fb>424.58</fb>
    <v>11</v>
  </rv>
  <rv s="6">
    <fb>429.03</fb>
    <v>11</v>
  </rv>
  <rv s="6">
    <fb>428.5</fb>
    <v>11</v>
  </rv>
  <rv s="6">
    <fb>446.2</fb>
    <v>11</v>
  </rv>
  <rv s="6">
    <fb>446.71</fb>
    <v>11</v>
  </rv>
  <rv s="6">
    <fb>444.06</fb>
    <v>11</v>
  </rv>
  <rv s="6">
    <fb>434.56</fb>
    <v>11</v>
  </rv>
  <rv s="6">
    <fb>447.2</fb>
    <v>11</v>
  </rv>
  <rv s="6">
    <fb>442.33</fb>
    <v>11</v>
  </rv>
  <rv s="6">
    <fb>414.99</fb>
    <v>11</v>
  </rv>
  <rv s="6">
    <fb>415.06</fb>
    <v>11</v>
  </rv>
  <rv s="6">
    <fb>410.92</fb>
    <v>11</v>
  </rv>
  <rv s="6">
    <fb>412.37</fb>
    <v>11</v>
  </rv>
  <rv s="6">
    <fb>413.29</fb>
    <v>11</v>
  </rv>
  <rv s="6">
    <fb>415.82</fb>
    <v>11</v>
  </rv>
  <rv s="6">
    <fb>409.75</fb>
    <v>11</v>
  </rv>
  <rv s="6">
    <fb>412.22</fb>
    <v>11</v>
  </rv>
  <rv s="6">
    <fb>411.44</fb>
    <v>11</v>
  </rv>
  <rv s="6">
    <fb>409.04</fb>
    <v>11</v>
  </rv>
  <rv s="6">
    <fb>410.54</fb>
    <v>11</v>
  </rv>
  <rv s="6">
    <fb>408.43</fb>
    <v>11</v>
  </rv>
  <rv s="6">
    <fb>409.64</fb>
    <v>11</v>
  </rv>
  <rv s="6">
    <fb>414.77</fb>
    <v>11</v>
  </rv>
  <rv s="6">
    <fb>416.13</fb>
    <v>11</v>
  </rv>
  <rv s="6">
    <fb>408.21</fb>
    <v>11</v>
  </rv>
  <rv s="6">
    <fb>404</fb>
    <v>11</v>
  </rv>
  <rv s="6">
    <fb>397.9</fb>
    <v>11</v>
  </rv>
  <rv s="6">
    <fb>399.73</fb>
    <v>11</v>
  </rv>
  <rv s="6">
    <fb>392.53</fb>
    <v>11</v>
  </rv>
  <rv s="6">
    <fb>396.99</fb>
    <v>11</v>
  </rv>
  <rv s="6">
    <fb>388.49</fb>
    <v>11</v>
  </rv>
  <rv s="6">
    <fb>388.61</fb>
    <v>11</v>
  </rv>
  <rv s="6">
    <fb>401.02</fb>
    <v>11</v>
  </rv>
  <rv s="6">
    <fb>396.89</fb>
    <v>11</v>
  </rv>
  <rv s="6">
    <fb>393.31</fb>
    <v>11</v>
  </rv>
  <rv s="6">
    <fb>380.16</fb>
    <v>11</v>
  </rv>
  <rv s="6">
    <fb>380.45</fb>
    <v>11</v>
  </rv>
  <rv s="6">
    <fb>383.27</fb>
    <v>11</v>
  </rv>
  <rv s="6">
    <fb>378.77</fb>
    <v>11</v>
  </rv>
  <rv s="6">
    <fb>388.56</fb>
    <v>11</v>
  </rv>
  <rv s="6">
    <fb>388.7</fb>
    <v>11</v>
  </rv>
  <rv s="6">
    <fb>383.52</fb>
    <v>11</v>
  </rv>
  <rv s="6">
    <fb>387.82</fb>
    <v>11</v>
  </rv>
  <rv s="6">
    <fb>386.84</fb>
    <v>11</v>
  </rv>
  <rv s="6">
    <fb>391.26</fb>
    <v>11</v>
  </rv>
  <rv s="6">
    <fb>393.08</fb>
    <v>11</v>
  </rv>
  <rv s="6">
    <fb>395.16</fb>
    <v>11</v>
  </rv>
  <rv s="6">
    <fb>389.97</fb>
    <v>11</v>
  </rv>
  <rv s="6">
    <fb>390.58</fb>
    <v>11</v>
  </rv>
  <rv s="6">
    <fb>378.8</fb>
    <v>11</v>
  </rv>
  <rv s="6">
    <fb>375.39</fb>
    <v>11</v>
  </rv>
  <rv s="6">
    <fb>382.19</fb>
    <v>11</v>
  </rv>
  <rv s="6">
    <fb>382.14</fb>
    <v>11</v>
  </rv>
  <rv s="6">
    <fb>373.11</fb>
    <v>11</v>
  </rv>
  <rv s="6">
    <fb>359.84</fb>
    <v>11</v>
  </rv>
  <rv s="6">
    <fb>357.86</fb>
    <v>11</v>
  </rv>
  <rv s="6">
    <fb>354.56</fb>
    <v>11</v>
  </rv>
  <rv s="6">
    <fb>390.49</fb>
    <v>11</v>
  </rv>
  <rv s="6">
    <fb>381.35</fb>
    <v>11</v>
  </rv>
  <rv s="6">
    <fb>388.45</fb>
    <v>11</v>
  </rv>
  <rv s="6">
    <fb>387.81</fb>
    <v>11</v>
  </rv>
  <rv s="6">
    <fb>385.73</fb>
    <v>11</v>
  </rv>
  <rv s="6">
    <fb>371.61</fb>
    <v>11</v>
  </rv>
  <rv s="6">
    <fb>367.78</fb>
    <v>11</v>
  </rv>
  <rv s="6">
    <fb>359.12</fb>
    <v>11</v>
  </rv>
  <rv s="6">
    <fb>366.82</fb>
    <v>11</v>
  </rv>
  <rv s="6">
    <fb>374.39</fb>
    <v>11</v>
  </rv>
  <rv s="6">
    <fb>387.3</fb>
    <v>11</v>
  </rv>
  <rv s="6">
    <fb>391.85</fb>
    <v>11</v>
  </rv>
  <rv s="6">
    <fb>391.16</fb>
    <v>11</v>
  </rv>
  <rv s="6">
    <fb>394.04</fb>
    <v>11</v>
  </rv>
  <rv s="6">
    <fb>395.26</fb>
    <v>11</v>
  </rv>
  <rv s="6">
    <fb>425.4</fb>
    <v>11</v>
  </rv>
  <rv s="6">
    <fb>435.28</fb>
    <v>11</v>
  </rv>
  <rv s="6">
    <fb>436.17</fb>
    <v>11</v>
  </rv>
  <rv s="6">
    <fb>433.31</fb>
    <v>11</v>
  </rv>
  <rv s="6">
    <fb>433.35</fb>
    <v>11</v>
  </rv>
  <rv s="6">
    <fb>438.17</fb>
    <v>11</v>
  </rv>
  <rv s="6">
    <fb>438.73</fb>
    <v>11</v>
  </rv>
  <rv s="6">
    <fb>449.26</fb>
    <v>11</v>
  </rv>
  <rv s="6">
    <fb>449.14</fb>
    <v>11</v>
  </rv>
  <rv s="6">
    <fb>452.94</fb>
    <v>11</v>
  </rv>
  <rv s="6">
    <fb>453.13</fb>
    <v>11</v>
  </rv>
  <rv s="6">
    <fb>454.27</fb>
    <v>11</v>
  </rv>
  <rv s="6">
    <fb>458.87</fb>
    <v>11</v>
  </rv>
  <rv s="6">
    <fb>458.17</fb>
    <v>11</v>
  </rv>
  <rv s="6">
    <fb>452.57</fb>
    <v>11</v>
  </rv>
  <rv s="6">
    <fb>454.86</fb>
    <v>11</v>
  </rv>
  <rv s="6">
    <fb>450.18</fb>
    <v>11</v>
  </rv>
  <rv s="6">
    <fb>460.69</fb>
    <v>11</v>
  </rv>
  <rv s="6">
    <fb>457.36</fb>
    <v>11</v>
  </rv>
  <rv s="6">
    <fb>458.68</fb>
    <v>11</v>
  </rv>
  <rv s="6">
    <fb>460.36</fb>
    <v>11</v>
  </rv>
  <rv s="6">
    <fb>461.97</fb>
    <v>11</v>
  </rv>
  <rv s="6">
    <fb>462.97</fb>
    <v>11</v>
  </rv>
  <rv s="6">
    <fb>463.87</fb>
    <v>11</v>
  </rv>
  <rv s="6">
    <fb>467.68</fb>
    <v>11</v>
  </rv>
  <rv s="6">
    <fb>470.38</fb>
    <v>11</v>
  </rv>
  <rv s="6">
    <fb>472.75</fb>
    <v>11</v>
  </rv>
  <rv s="6">
    <fb>470.92</fb>
    <v>11</v>
  </rv>
  <rv s="6">
    <fb>472.62</fb>
    <v>11</v>
  </rv>
  <rv s="6">
    <fb>478.87</fb>
    <v>11</v>
  </rv>
  <rv s="6">
    <fb>474.96</fb>
    <v>11</v>
  </rv>
  <rv s="6">
    <fb>479.14</fb>
    <v>11</v>
  </rv>
  <rv s="6">
    <fb>478.04</fb>
    <v>11</v>
  </rv>
  <rv s="6">
    <fb>480.24</fb>
    <v>11</v>
  </rv>
  <rv s="6">
    <fb>477.4</fb>
    <v>11</v>
  </rv>
  <rv s="6">
    <fb>486</fb>
    <v>11</v>
  </rv>
  <rv s="6">
    <fb>490.11</fb>
    <v>11</v>
  </rv>
  <rv s="6">
    <fb>492.27</fb>
    <v>11</v>
  </rv>
  <rv s="6">
    <fb>497.45</fb>
    <v>11</v>
  </rv>
  <rv s="6">
    <fb>495.94</fb>
    <v>11</v>
  </rv>
  <rv s="6">
    <fb>497.41</fb>
    <v>11</v>
  </rv>
  <rv s="6">
    <fb>492.05</fb>
    <v>11</v>
  </rv>
  <rv s="6">
    <fb>491.09</fb>
    <v>11</v>
  </rv>
  <rv s="6">
    <fb>498.84</fb>
    <v>11</v>
  </rv>
  <rv s="6">
    <fb>497.72</fb>
    <v>11</v>
  </rv>
  <rv s="6">
    <fb>496.62</fb>
    <v>11</v>
  </rv>
  <rv s="6">
    <fb>503.51</fb>
    <v>11</v>
  </rv>
  <rv s="6">
    <fb>501.48</fb>
    <v>11</v>
  </rv>
  <rv s="6">
    <fb>503.32</fb>
    <v>11</v>
  </rv>
  <rv s="6">
    <fb>503.02</fb>
    <v>11</v>
  </rv>
  <rv s="6">
    <fb>505.82</fb>
    <v>11</v>
  </rv>
  <rv s="6">
    <fb>505.62</fb>
    <v>11</v>
  </rv>
  <rv s="6">
    <fb>511.7</fb>
    <v>11</v>
  </rv>
  <rv s="6">
    <fb>510.05</fb>
    <v>11</v>
  </rv>
  <rv s="6">
    <fb>510.06</fb>
    <v>11</v>
  </rv>
  <rv s="6">
    <fb>505.27</fb>
    <v>11</v>
  </rv>
  <rv s="6">
    <fb>505.87</fb>
    <v>11</v>
  </rv>
  <rv s="6">
    <fb>510.88</fb>
    <v>11</v>
  </rv>
  <rv s="6">
    <fb>513.71</fb>
    <v>11</v>
  </rv>
  <rv s="6">
    <fb>512.5</fb>
    <v>11</v>
  </rv>
  <rv s="6">
    <fb>512.57000000000005</fb>
    <v>11</v>
  </rv>
  <rv s="6">
    <fb>513.24</fb>
    <v>11</v>
  </rv>
  <rv s="6">
    <fb>533.5</fb>
    <v>11</v>
  </rv>
  <rv s="6">
    <fb>524.11</fb>
    <v>11</v>
  </rv>
  <rv s="6">
    <fb>535.64</fb>
    <v>11</v>
  </rv>
  <rv s="6">
    <fb>527.75</fb>
    <v>11</v>
  </rv>
  <rv s="6">
    <fb>524.94000000000005</fb>
    <v>11</v>
  </rv>
  <rv s="6">
    <fb>520.84</fb>
    <v>11</v>
  </rv>
  <rv s="6">
    <fb>522.04</fb>
    <v>11</v>
  </rv>
  <rv s="6">
    <fb>521.77</fb>
    <v>11</v>
  </rv>
  <rv s="6">
    <fb>529.24</fb>
    <v>11</v>
  </rv>
  <rv s="6">
    <fb>520.58000000000004</fb>
    <v>11</v>
  </rv>
  <rv s="6">
    <fb>522.48</fb>
    <v>11</v>
  </rv>
  <rv s="6">
    <fb>520.16999999999996</fb>
    <v>11</v>
  </rv>
  <rv s="6">
    <fb>517.1</fb>
    <v>11</v>
  </rv>
  <rv s="6">
    <fb>509.77</fb>
    <v>11</v>
  </rv>
  <rv s="6">
    <fb>505.72</fb>
    <v>11</v>
  </rv>
  <rv s="6">
    <fb>504.24</fb>
    <v>11</v>
  </rv>
  <rv s="6">
    <fb>507.23</fb>
    <v>11</v>
  </rv>
  <rv s="6">
    <fb>504.26</fb>
    <v>11</v>
  </rv>
  <rv s="6">
    <fb>502.04</fb>
    <v>11</v>
  </rv>
  <rv s="6">
    <fb>506.74</fb>
    <v>11</v>
  </rv>
  <rv s="6">
    <fb>509.64</fb>
    <v>11</v>
  </rv>
  <rv s="6">
    <fb>506.69</fb>
    <v>11</v>
  </rv>
  <rv s="6">
    <fb>505.12</fb>
    <v>11</v>
  </rv>
  <rv s="6">
    <fb>505.35</fb>
    <v>11</v>
  </rv>
  <rv s="6">
    <fb>507.97</fb>
    <v>11</v>
  </rv>
  <rv s="6">
    <fb>495</fb>
    <v>11</v>
  </rv>
  <rv s="6">
    <fb>498.2</fb>
    <v>11</v>
  </rv>
  <rv s="6">
    <fb>498.41</fb>
    <v>11</v>
  </rv>
  <rv s="6">
    <fb>500.37</fb>
    <v>11</v>
  </rv>
  <rv s="6">
    <fb>501.01</fb>
    <v>11</v>
  </rv>
  <rv s="6">
    <fb>509.9</fb>
    <v>11</v>
  </rv>
  <rv s="6">
    <fb>515.36</fb>
    <v>11</v>
  </rv>
  <rv s="6">
    <fb>509.04</fb>
    <v>11</v>
  </rv>
  <rv s="6">
    <fb>510.02</fb>
    <v>11</v>
  </rv>
  <rv s="6">
    <fb>508.45</fb>
    <v>11</v>
  </rv>
  <rv s="6">
    <fb>517.92999999999995</fb>
    <v>11</v>
  </rv>
  <rv s="6">
    <fb>514.45000000000005</fb>
    <v>11</v>
  </rv>
  <rv s="6">
    <fb>509.23</fb>
    <v>11</v>
  </rv>
  <rv s="6">
    <fb>510.15</fb>
    <v>11</v>
  </rv>
  <rv s="6">
    <fb>507.03</fb>
    <v>11</v>
  </rv>
  <rv s="6">
    <fb>511.46</fb>
    <v>11</v>
  </rv>
  <rv s="6">
    <fb>514.6</fb>
    <v>11</v>
  </rv>
  <rv s="6">
    <fb>517.95000000000005</fb>
    <v>11</v>
  </rv>
  <rv s="6">
    <fb>519.71</fb>
    <v>11</v>
  </rv>
  <rv s="6">
    <fb>515.74</fb>
    <v>11</v>
  </rv>
  <rv s="6">
    <fb>517.35</fb>
    <v>11</v>
  </rv>
  <rv s="6">
    <fb>31994846</fb>
    <v>12</v>
  </rv>
  <rv s="6">
    <fb>509.07</fb>
    <v>11</v>
  </rv>
  <rv s="6">
    <fb>511.97</fb>
    <v>11</v>
  </rv>
  <rv s="6">
    <fb>492.37</fb>
    <v>11</v>
  </rv>
  <rv s="6">
    <fb>16771015</fb>
    <v>12</v>
  </rv>
  <rv s="6">
    <fb>498.10500000000002</fb>
    <v>11</v>
  </rv>
  <rv s="6">
    <fb>501.19499999999999</fb>
    <v>11</v>
  </rv>
  <rv s="6">
    <fb>495.03</fb>
    <v>11</v>
  </rv>
  <rv s="6">
    <fb>14410542</fb>
    <v>12</v>
  </rv>
  <rv s="6">
    <fb>501.43</fb>
    <v>11</v>
  </rv>
  <rv s="6">
    <fb>502.25</fb>
    <v>11</v>
  </rv>
  <rv s="6">
    <fb>497.7</fb>
    <v>11</v>
  </rv>
  <rv s="6">
    <fb>21611816</fb>
    <v>12</v>
  </rv>
  <rv s="6">
    <fb>502.98</fb>
    <v>11</v>
  </rv>
  <rv s="6">
    <fb>503.22989999999999</fb>
    <v>11</v>
  </rv>
  <rv s="6">
    <fb>496.72</fb>
    <v>11</v>
  </rv>
  <rv s="6">
    <fb>18881608</fb>
    <v>12</v>
  </rv>
  <rv s="6">
    <fb>503.17</fb>
    <v>11</v>
  </rv>
  <rv s="6">
    <fb>497.88</fb>
    <v>11</v>
  </rv>
  <rv s="6">
    <fb>23624884</fb>
    <v>12</v>
  </rv>
  <rv s="6">
    <fb>506.65</fb>
    <v>11</v>
  </rv>
  <rv s="6">
    <fb>512.54999999999995</fb>
    <v>11</v>
  </rv>
  <rv s="6">
    <fb>503.85</fb>
    <v>11</v>
  </rv>
  <rv s="6">
    <fb>17143786</fb>
    <v>12</v>
  </rv>
  <rv s="6">
    <fb>508.79</fb>
    <v>11</v>
  </rv>
  <rv s="6">
    <fb>515.47</fb>
    <v>11</v>
  </rv>
  <rv s="6">
    <fb>507</fb>
    <v>11</v>
  </rv>
  <rv s="6">
    <fb>19711922</fb>
    <v>12</v>
  </rv>
  <rv s="6">
    <fb>516.88</fb>
    <v>11</v>
  </rv>
  <rv s="6">
    <fb>517.23</fb>
    <v>11</v>
  </rv>
  <rv s="6">
    <fb>508.6</fb>
    <v>11</v>
  </rv>
  <rv s="6">
    <fb>15816585</fb>
    <v>12</v>
  </rv>
  <rv s="6">
    <fb>510.62</fb>
    <v>11</v>
  </rv>
  <rv s="6">
    <fb>511.29</fb>
    <v>11</v>
  </rv>
  <rv s="6">
    <fb>505.93</fb>
    <v>11</v>
  </rv>
  <rv s="6">
    <fb>18913696</fb>
    <v>12</v>
  </rv>
  <rv s="6">
    <fb>511.49</fb>
    <v>11</v>
  </rv>
  <rv s="6">
    <fb>513.07000000000005</fb>
    <v>11</v>
  </rv>
  <rv s="6">
    <fb>507.66</fb>
    <v>11</v>
  </rv>
  <rv s="6">
    <fb>52474093</fb>
    <v>12</v>
  </rv>
  <rv s="6">
    <fb>510.56</fb>
    <v>11</v>
  </rv>
  <rv s="6">
    <fb>519.29999999999995</fb>
    <v>11</v>
  </rv>
  <rv s="6">
    <fb>510.31</fb>
    <v>11</v>
  </rv>
  <rv s="6">
    <fb>20009314</fb>
    <v>12</v>
  </rv>
  <rv s="6">
    <fb>515.59</fb>
    <v>11</v>
  </rv>
  <rv s="6">
    <fb>517.74</fb>
    <v>11</v>
  </rv>
  <rv s="6">
    <fb>512.54499999999996</fb>
    <v>11</v>
  </rv>
  <rv s="6">
    <fb>19799580</fb>
    <v>12</v>
  </rv>
  <rv s="6">
    <fb>513.79999999999995</fb>
    <v>11</v>
  </rv>
  <rv s="6">
    <fb>514.58989999999994</fb>
    <v>11</v>
  </rv>
  <rv s="6">
    <fb>507.31</fb>
    <v>11</v>
  </rv>
  <rv s="6">
    <fb>13533711</fb>
    <v>12</v>
  </rv>
  <rv s="6">
    <fb>510.38</fb>
    <v>11</v>
  </rv>
  <rv s="6">
    <fb>512.48</fb>
    <v>11</v>
  </rv>
  <rv s="6">
    <fb>506.92</fb>
    <v>11</v>
  </rv>
  <rv s="6">
    <fb>15786468</fb>
    <v>12</v>
  </rv>
  <rv s="6">
    <fb>508.3</fb>
    <v>11</v>
  </rv>
  <rv s="6">
    <fb>510.01</fb>
    <v>11</v>
  </rv>
  <rv s="6">
    <fb>505.04</fb>
    <v>11</v>
  </rv>
  <rv s="6">
    <fb>16213129</fb>
    <v>12</v>
  </rv>
  <rv s="6">
    <fb>513.94000000000005</fb>
    <v>11</v>
  </rv>
  <rv s="6">
    <fb>506.62</fb>
    <v>11</v>
  </rv>
  <rv s="6">
    <fb>17617775</fb>
    <v>12</v>
  </rv>
  <rv s="6">
    <fb>511.5</fb>
    <v>11</v>
  </rv>
  <rv s="6">
    <fb>516.84500000000003</fb>
    <v>11</v>
  </rv>
  <rv s="6">
    <fb>508.88</fb>
    <v>11</v>
  </rv>
  <rv s="6">
    <fb>19728229</fb>
    <v>12</v>
  </rv>
  <rv s="6">
    <fb>518.16</fb>
    <v>11</v>
  </rv>
  <rv s="6">
    <fb>509.66</fb>
    <v>11</v>
  </rv>
  <rv s="6">
    <fb>22632336</fb>
    <v>12</v>
  </rv>
  <rv s="6">
    <fb>514.79999999999995</fb>
    <v>11</v>
  </rv>
  <rv s="6">
    <fb>520.505</fb>
    <v>11</v>
  </rv>
  <rv s="6">
    <fb>511.69</fb>
    <v>11</v>
  </rv>
  <rv s="6">
    <fb>21222886</fb>
    <v>12</v>
  </rv>
  <rv s="6">
    <fb>517.64</fb>
    <v>11</v>
  </rv>
  <rv s="6">
    <fb>521.6</fb>
    <v>11</v>
  </rv>
  <rv s="6">
    <fb>510.67910000000001</fb>
    <v>11</v>
  </rv>
  <rv s="6">
    <fb>15112321</fb>
    <v>12</v>
  </rv>
  <rv s="6">
    <fb>520.49</fb>
    <v>11</v>
  </rv>
  <rv s="6">
    <fb>515</fb>
    <v>11</v>
  </rv>
  <rv s="0">
    <v>https://en.wikipedia.org/wiki/Microsoft</v>
    <v>Wikipedia</v>
  </rv>
  <rv s="3">
    <v>6</v>
    <v>1167</v>
  </rv>
  <rv s="4">
    <v>9</v>
    <v>https://www.bing.com/th?id=AMMS_e6e837c7bf3a77408619758b7447855a&amp;qlt=95</v>
    <v>1168</v>
    <v>0</v>
    <v>https://www.bing.com/images/search?form=xlimg&amp;q=microsoft</v>
    <v>Image of MICROSOFT CORPORATION</v>
  </rv>
  <rv s="0">
    <v>https://www.bing.com/financeapi/forcetrigger?t=a1xzim&amp;q=XNAS%3aMSFT&amp;form=skydnc</v>
    <v>Learn more on Bing</v>
  </rv>
  <rv s="5">
    <v>en-ZA</v>
    <v>a1xzim</v>
    <v>268435456</v>
    <v>1</v>
    <v>Powered by Refinitiv</v>
    <v>5</v>
    <v>MICROSOFT CORPORATION (XNAS:MSFT)</v>
    <v>7</v>
    <v>8</v>
    <v>Finance</v>
    <v>4</v>
    <v>555.45000000000005</v>
    <v>344.79</v>
    <v>1.02</v>
    <v>1.61</v>
    <v>-7.7320000000000004E-4</v>
    <v>3.1219999999999998E-3</v>
    <v>-0.4</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520.49</v>
    <v>1169</v>
    <v>Software &amp; IT Services</v>
    <v>Stock</v>
    <v>45933.99986590234</v>
    <v>1170</v>
    <v>515</v>
    <v>3845549000000</v>
    <v>MICROSOFT CORPORATION</v>
    <v>MICROSOFT CORPORATION</v>
    <v>517.1</v>
    <v>37.807899999999997</v>
    <v>515.74</v>
    <v>517.35</v>
    <v>516.95000000000005</v>
    <v>7433167000</v>
    <v>MSFT</v>
    <v>MICROSOFT CORPORATION (XNAS:MSFT)</v>
    <v>15112321</v>
    <v>20274318</v>
    <v>1993</v>
  </rv>
  <rv s="2">
    <v>1171</v>
  </rv>
  <rv s="0">
    <v>https://www.bing.com/financeapi/forcetrigger?t=a1u3rw&amp;q=XNAS%3aGOOGL&amp;form=skydnc</v>
    <v>Learn more on Bing</v>
  </rv>
  <rv s="1">
    <v>en-ZA</v>
    <v>a1u3rw</v>
    <v>268435456</v>
    <v>1</v>
    <v>Powered by Refinitiv</v>
    <v>0</v>
    <v>ALPHABET INC. (XNAS:GOOGL)</v>
    <v>2</v>
    <v>3</v>
    <v>Finance</v>
    <v>4</v>
    <v>256</v>
    <v>140.53</v>
    <v>1.0405</v>
    <v>-0.34</v>
    <v>-4.483E-4</v>
    <v>-1.384E-3</v>
    <v>-0.11</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187103</v>
    <v>Nasdaq Stock Market</v>
    <v>XNAS</v>
    <v>XNAS</v>
    <v>1600 Amphitheatre Parkway, MOUNTAIN VIEW, CA, 94043 US</v>
    <v>246.3</v>
    <v>Software &amp; IT Services</v>
    <v>Stock</v>
    <v>45933.999940578127</v>
    <v>1173</v>
    <v>241.655</v>
    <v>2973236000000</v>
    <v>ALPHABET INC.</v>
    <v>ALPHABET INC.</v>
    <v>244.49</v>
    <v>26.162600000000001</v>
    <v>245.69</v>
    <v>245.35</v>
    <v>245.24</v>
    <v>12094000000</v>
    <v>GOOGL</v>
    <v>ALPHABET INC. (XNAS:GOOGL)</v>
    <v>30249559</v>
    <v>38346993</v>
    <v>2015</v>
  </rv>
  <rv s="2">
    <v>1174</v>
  </rv>
  <rv s="7">
    <v>13</v>
    <v>XNAS:GOOGL</v>
    <v>Daily</v>
    <v>45570</v>
    <v>45935</v>
    <v>0</v>
    <v>1</v>
    <v>638950464000000000,638952739310936717,0</v>
    <v>0</v>
    <v>a1u3rw</v>
    <v>XNAS:GOOGL</v>
    <v>1</v>
  </rv>
  <rv s="8">
    <v>14</v>
    <v>XNAS:GOOGL</v>
    <v>Daily</v>
    <v>45905</v>
    <v>45935</v>
    <v>0</v>
    <v>1</v>
    <v>638950464000000000,638952739311075631,0</v>
    <v>2</v>
    <v>a1u3rw</v>
    <v>XNAS:GOOGL</v>
    <v>3</v>
    <v>4</v>
    <v>5</v>
    <v>6</v>
    <v>7</v>
  </rv>
  <rv s="7">
    <v>13</v>
    <v>XNAS:MSFT</v>
    <v>Daily</v>
    <v>45570</v>
    <v>45935</v>
    <v>0</v>
    <v>1</v>
    <v>638950464000000000,638952739310514473,0</v>
    <v>0</v>
    <v>a1xzim</v>
    <v>XNAS:MSFT</v>
    <v>8</v>
  </rv>
  <rv s="8">
    <v>14</v>
    <v>XNAS:MSFT</v>
    <v>Daily</v>
    <v>45905</v>
    <v>45935</v>
    <v>0</v>
    <v>1</v>
    <v>638950464000000000,638952739310644504,0</v>
    <v>2</v>
    <v>a1xzim</v>
    <v>XNAS:MSFT</v>
    <v>9</v>
    <v>10</v>
    <v>11</v>
    <v>12</v>
    <v>13</v>
  </rv>
  <rv s="7">
    <v>13</v>
    <v>AMZN</v>
    <v>Daily</v>
    <v>45570</v>
    <v>45935</v>
    <v>0</v>
    <v>1</v>
    <v>638950464000000000,638952739310788974,0</v>
    <v>0</v>
    <v>a1nhlh</v>
    <v>XNAS:AMZN</v>
    <v>14</v>
  </rv>
</rvData>
</file>

<file path=xl/richData/rdrichvaluestructure.xml><?xml version="1.0" encoding="utf-8"?>
<rvStructures xmlns="http://schemas.microsoft.com/office/spreadsheetml/2017/richdata" count="9">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 s="9">
      <v>11</v>
    </spb>
    <spb s="9">
      <v>1</v>
    </spb>
    <spb s="9">
      <v>4</v>
    </spb>
    <spb s="10">
      <v>11</v>
      <v>1</v>
    </spb>
    <spb s="11">
      <v>1</v>
      <v>11</v>
      <v>1</v>
      <v>1</v>
      <v>1</v>
      <v>4</v>
    </spb>
  </spbData>
</supportingPropertyBags>
</file>

<file path=xl/richData/rdsupportingpropertybagstructure.xml><?xml version="1.0" encoding="utf-8"?>
<spbStructures xmlns="http://schemas.microsoft.com/office/spreadsheetml/2017/richdata2" count="12">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yyyy/mm/dd\ hh:mm"/>
    </x:dxf>
    <x:dxf>
      <x:numFmt numFmtId="14" formatCode="0.00%"/>
    </x:dxf>
    <x:dxf>
      <x:numFmt numFmtId="3" formatCode="#,##0"/>
    </x:dxf>
    <x:dxf>
      <x:numFmt numFmtId="4" formatCode="#,##0.00"/>
    </x:dxf>
    <x:dxf>
      <x:numFmt numFmtId="1" formatCode="0"/>
    </x:dxf>
    <x:dxf>
      <x:numFmt numFmtId="19" formatCode="yyyy/mm/dd"/>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9530D9-8001-4D74-A1B3-4EA7110381B8}" name="Table1" displayName="Table1" ref="A1:H14" totalsRowShown="0">
  <autoFilter ref="A1:H14" xr:uid="{199530D9-8001-4D74-A1B3-4EA7110381B8}"/>
  <tableColumns count="8">
    <tableColumn id="1" xr3:uid="{7C7CCBE9-B64A-4719-B164-707FCAB667C3}" name="Date" dataDxfId="10"/>
    <tableColumn id="2" xr3:uid="{23C696D2-966B-4575-9D42-BE017C5A680B}" name="Company"/>
    <tableColumn id="3" xr3:uid="{CDE34F69-C90D-44EE-B212-6117322B64FC}" name="Ticker">
      <calculatedColumnFormula array="1">_FV(B2,"Ticker symbol",TRUE)</calculatedColumnFormula>
    </tableColumn>
    <tableColumn id="4" xr3:uid="{B0511C39-EC26-415B-B4D2-4F846003F30E}" name="Transaction Type"/>
    <tableColumn id="5" xr3:uid="{71610359-69E9-483C-BA02-D6963AADB81B}" name="Units"/>
    <tableColumn id="6" xr3:uid="{6B4612F6-883C-4763-BEF6-761891D0682B}" name="Price" dataDxfId="9"/>
    <tableColumn id="7" xr3:uid="{A84003A3-0564-437B-883A-0F01204BD9DF}" name="Total Transaction Amount" dataDxfId="8">
      <calculatedColumnFormula>Table1[[#This Row],[Units]]*Table1[[#This Row],[Price]]</calculatedColumnFormula>
    </tableColumn>
    <tableColumn id="8" xr3:uid="{D70E8B3A-E9E7-4BDF-A4C6-071E5808D8AC}" name="Currenc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1ACE23-6E6D-487A-A7A7-732AF966FE9D}" name="Table2" displayName="Table2" ref="A1:H3" totalsRowShown="0">
  <autoFilter ref="A1:H3" xr:uid="{471ACE23-6E6D-487A-A7A7-732AF966FE9D}"/>
  <tableColumns count="8">
    <tableColumn id="1" xr3:uid="{C8CC882D-AD53-458D-BE71-D521296A5CDC}" name="Company"/>
    <tableColumn id="2" xr3:uid="{078E2800-3793-43CA-9F8C-2B10FD5BD972}" name="Ticker" dataDxfId="7">
      <calculatedColumnFormula array="1">_FV(Table2[[#This Row],[Company]],"Ticker symbol",TRUE)</calculatedColumnFormula>
    </tableColumn>
    <tableColumn id="3" xr3:uid="{2B6A1F7E-92DA-41F4-8068-87A2E06D48F5}" name="Exchange abbreviation">
      <calculatedColumnFormula array="1">_FV(Table2[[#This Row],[Company]],"Exchange abbreviation",TRUE)</calculatedColumnFormula>
    </tableColumn>
    <tableColumn id="4" xr3:uid="{DE61C685-7315-4994-9772-4D4521F8B3FA}" name="52 week high" dataDxfId="6">
      <calculatedColumnFormula array="1">_FV(Table2[[#This Row],[Company]],"52 week high",TRUE)</calculatedColumnFormula>
    </tableColumn>
    <tableColumn id="5" xr3:uid="{235B05ED-1AB3-4A63-8320-F1F4572429C1}" name="52 week low" dataDxfId="5">
      <calculatedColumnFormula array="1">_FV(Table2[[#This Row],[Company]],"52 week low",TRUE)</calculatedColumnFormula>
    </tableColumn>
    <tableColumn id="6" xr3:uid="{7BA6F1CE-723E-4B38-94E4-2957F2E2936B}" name="Price" dataDxfId="4">
      <calculatedColumnFormula array="1">_FV(Table2[[#This Row],[Company]],"Price")</calculatedColumnFormula>
    </tableColumn>
    <tableColumn id="7" xr3:uid="{79460B3E-F3CB-41C8-8244-1E23D7BDB9E7}" name="P/E" dataDxfId="3">
      <calculatedColumnFormula array="1">_FV(Table2[[#This Row],[Company]],"P/E",TRUE)</calculatedColumnFormula>
    </tableColumn>
    <tableColumn id="8" xr3:uid="{8714168D-E644-4BD3-8EFD-CDDD1F61AF85}" name="Change" dataDxfId="2">
      <calculatedColumnFormula array="1">_FV(Table2[[#This Row],[Company]],"Change")</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ACDD-CAD7-4C10-A643-038949AFB5E0}">
  <dimension ref="A1:X31"/>
  <sheetViews>
    <sheetView showGridLines="0" showRowColHeaders="0" tabSelected="1" topLeftCell="A19" workbookViewId="0">
      <selection activeCell="M15" sqref="M15"/>
    </sheetView>
  </sheetViews>
  <sheetFormatPr defaultRowHeight="14.4" x14ac:dyDescent="0.3"/>
  <cols>
    <col min="1" max="1" width="37.88671875" bestFit="1" customWidth="1"/>
    <col min="3" max="3" width="37.33203125" bestFit="1" customWidth="1"/>
    <col min="5" max="5" width="11.6640625" bestFit="1" customWidth="1"/>
    <col min="6" max="6" width="13.33203125" bestFit="1" customWidth="1"/>
    <col min="7" max="7" width="12.88671875" bestFit="1" customWidth="1"/>
    <col min="8" max="8" width="14.33203125" bestFit="1" customWidth="1"/>
    <col min="9" max="9" width="14.6640625" bestFit="1" customWidth="1"/>
    <col min="10" max="10" width="11.5546875" bestFit="1" customWidth="1"/>
    <col min="11" max="11" width="13.21875" bestFit="1" customWidth="1"/>
    <col min="12" max="12" width="12.33203125" bestFit="1" customWidth="1"/>
  </cols>
  <sheetData>
    <row r="1" spans="1:24" x14ac:dyDescent="0.3">
      <c r="H1" s="13" t="s">
        <v>46</v>
      </c>
      <c r="I1" s="13" t="s">
        <v>47</v>
      </c>
      <c r="J1" s="13" t="s">
        <v>30</v>
      </c>
      <c r="K1" s="4"/>
      <c r="L1" s="4"/>
    </row>
    <row r="2" spans="1:24" x14ac:dyDescent="0.3">
      <c r="H2" s="14">
        <f ca="1">SUM(F7:F11)</f>
        <v>83887.61</v>
      </c>
      <c r="I2" s="14">
        <f ca="1">SUM(_xlfn.ANCHORARRAY(H7))</f>
        <v>66.770000000002341</v>
      </c>
      <c r="J2" s="14">
        <f ca="1">SUM(_xlfn.ANCHORARRAY(J7))</f>
        <v>28163.920000000006</v>
      </c>
      <c r="K2" s="4"/>
      <c r="L2" s="4"/>
    </row>
    <row r="3" spans="1:24" x14ac:dyDescent="0.3">
      <c r="H3" s="4"/>
      <c r="I3" s="4"/>
      <c r="J3" s="4"/>
      <c r="K3" s="4"/>
      <c r="L3" s="4"/>
    </row>
    <row r="5" spans="1:24" ht="21" x14ac:dyDescent="0.4">
      <c r="A5" s="4"/>
      <c r="B5" s="4"/>
      <c r="C5" s="4"/>
      <c r="D5" s="9" t="s">
        <v>24</v>
      </c>
      <c r="E5" s="4"/>
      <c r="F5" s="4"/>
      <c r="G5" s="4"/>
      <c r="H5" s="4"/>
      <c r="I5" s="4"/>
      <c r="J5" s="5"/>
      <c r="K5" s="4"/>
      <c r="L5" s="4"/>
      <c r="M5" s="3"/>
      <c r="N5" s="3"/>
      <c r="O5" s="3"/>
      <c r="P5" s="3"/>
      <c r="Q5" s="3"/>
      <c r="R5" s="3"/>
      <c r="S5" s="3"/>
      <c r="T5" s="3"/>
      <c r="U5" s="3"/>
      <c r="V5" s="3"/>
      <c r="W5" s="3"/>
      <c r="X5" s="3"/>
    </row>
    <row r="6" spans="1:24" x14ac:dyDescent="0.3">
      <c r="A6" s="6" t="s">
        <v>1</v>
      </c>
      <c r="B6" s="6" t="s">
        <v>2</v>
      </c>
      <c r="C6" s="6" t="s">
        <v>25</v>
      </c>
      <c r="D6" s="6" t="s">
        <v>26</v>
      </c>
      <c r="E6" s="8" t="s">
        <v>27</v>
      </c>
      <c r="F6" s="6" t="s">
        <v>28</v>
      </c>
      <c r="G6" s="6" t="s">
        <v>29</v>
      </c>
      <c r="H6" s="6" t="s">
        <v>33</v>
      </c>
      <c r="I6" s="6"/>
      <c r="J6" s="6" t="s">
        <v>30</v>
      </c>
      <c r="K6" s="6" t="s">
        <v>31</v>
      </c>
      <c r="L6" s="6" t="s">
        <v>32</v>
      </c>
      <c r="M6" s="3"/>
      <c r="N6" s="3"/>
      <c r="O6" s="3"/>
      <c r="P6" s="3"/>
      <c r="Q6" s="3"/>
      <c r="R6" s="3"/>
      <c r="S6" s="3"/>
      <c r="T6" s="3"/>
      <c r="U6" s="3"/>
      <c r="V6" s="3"/>
      <c r="W6" s="3"/>
      <c r="X6" s="3"/>
    </row>
    <row r="7" spans="1:24" x14ac:dyDescent="0.3">
      <c r="A7" t="e" cm="1" vm="1">
        <f t="array" ref="A7:A11">_xlfn.UNIQUE(_xlfn._xlws.FILTER(Table1[Company],SUMIFS(Table1[Price],Table1[Company],Table1[Company])&gt;0))</f>
        <v>#VALUE!</v>
      </c>
      <c r="B7" t="str" cm="1">
        <f t="array" aca="1" ref="B7:B11" ca="1">_FV(_xlfn.ANCHORARRAY(A7),"Ticker symbol",TRUE)</f>
        <v>AAPL</v>
      </c>
      <c r="C7" t="str" cm="1">
        <f t="array" aca="1" ref="C7:C11" ca="1">_FV(_xlfn.ANCHORARRAY(A7),"Industry")</f>
        <v>Computers, Phones &amp; Household Electronics</v>
      </c>
      <c r="D7" cm="1">
        <f t="array" ref="D7:D11">SUMIFS(Table1[Units],Table1[Company],_xlfn.ANCHORARRAY(Dashboard!A7))</f>
        <v>83</v>
      </c>
      <c r="E7" s="2" cm="1">
        <f t="array" aca="1" ref="E7:E11" ca="1">_FV(_xlfn.ANCHORARRAY(A7),"Price")</f>
        <v>258.02</v>
      </c>
      <c r="F7" s="2">
        <f ca="1">E7*D7</f>
        <v>21415.66</v>
      </c>
      <c r="G7" s="7" cm="1">
        <f t="array" aca="1" ref="G7:G11" ca="1">F7:F11/SUM(F7:F11)</f>
        <v>0.25528990514809041</v>
      </c>
      <c r="H7" s="2" cm="1">
        <f t="array" aca="1" ref="H7:H11" ca="1">(_xlfn.ANCHORARRAY(E7)-_FV(_xlfn.ANCHORARRAY(A7),"Previous close",TRUE))*_xlfn.ANCHORARRAY(D7)</f>
        <v>73.869999999998868</v>
      </c>
      <c r="I7" s="7" cm="1">
        <f t="array" aca="1" ref="I7:I11" ca="1">_xlfn.ANCHORARRAY(H7)/(F7:F11-_xlfn.ANCHORARRAY(H7))</f>
        <v>3.461284175319824E-3</v>
      </c>
      <c r="J7" s="2" cm="1">
        <f t="array" aca="1" ref="J7:J11" ca="1">_xlfn.ANCHORARRAY(F7)-SUMIFS(Table1[Total Transaction Amount],Table1[Company],_xlfn.ANCHORARRAY(Dashboard!A7))</f>
        <v>12996.54</v>
      </c>
      <c r="K7" s="2" cm="1">
        <f t="array" aca="1" ref="K7:K11" ca="1">_FV(_xlfn.ANCHORARRAY(A7),"52 week high",TRUE)</f>
        <v>260.10000000000002</v>
      </c>
      <c r="L7" s="2" cm="1">
        <f t="array" aca="1" ref="L7:L11" ca="1">_FV(_xlfn.ANCHORARRAY(A7),"52 week low",TRUE)</f>
        <v>169.21010000000001</v>
      </c>
    </row>
    <row r="8" spans="1:24" x14ac:dyDescent="0.3">
      <c r="A8" t="e" vm="2">
        <v>#VALUE!</v>
      </c>
      <c r="B8" t="str">
        <f ca="1"/>
        <v>TSLA</v>
      </c>
      <c r="C8" t="str">
        <f ca="1"/>
        <v>Automobiles &amp; Auto Parts</v>
      </c>
      <c r="D8">
        <v>30</v>
      </c>
      <c r="E8" s="2">
        <f ca="1"/>
        <v>429.83</v>
      </c>
      <c r="F8" s="2">
        <f t="shared" ref="F8:F11" ca="1" si="0">E8*D8</f>
        <v>12894.9</v>
      </c>
      <c r="G8" s="7">
        <f ca="1"/>
        <v>0.15371638314645034</v>
      </c>
      <c r="H8" s="2">
        <f ca="1"/>
        <v>-185.10000000000048</v>
      </c>
      <c r="I8" s="7">
        <f ca="1"/>
        <v>-1.4151376146789027E-2</v>
      </c>
      <c r="J8" s="2">
        <f ca="1"/>
        <v>1494.6500000000051</v>
      </c>
      <c r="K8" s="2">
        <f ca="1"/>
        <v>488.53989999999999</v>
      </c>
      <c r="L8" s="2">
        <f ca="1"/>
        <v>212.11</v>
      </c>
    </row>
    <row r="9" spans="1:24" x14ac:dyDescent="0.3">
      <c r="A9" t="e" vm="3">
        <v>#VALUE!</v>
      </c>
      <c r="B9" t="str">
        <f ca="1"/>
        <v>MCD</v>
      </c>
      <c r="C9" t="str">
        <f ca="1"/>
        <v>Hotels &amp; Entertainment Services</v>
      </c>
      <c r="D9">
        <v>150</v>
      </c>
      <c r="E9" s="2">
        <f ca="1"/>
        <v>300.98</v>
      </c>
      <c r="F9" s="2">
        <f t="shared" ca="1" si="0"/>
        <v>45147</v>
      </c>
      <c r="G9" s="7">
        <f ca="1"/>
        <v>0.53818436357884081</v>
      </c>
      <c r="H9" s="2">
        <f ca="1"/>
        <v>165.00000000000341</v>
      </c>
      <c r="I9" s="7">
        <f ca="1"/>
        <v>3.6681339202348363E-3</v>
      </c>
      <c r="J9" s="2">
        <f ca="1"/>
        <v>-12402.34</v>
      </c>
      <c r="K9" s="2">
        <f ca="1"/>
        <v>326.32</v>
      </c>
      <c r="L9" s="2">
        <f ca="1"/>
        <v>276.52999999999997</v>
      </c>
    </row>
    <row r="10" spans="1:24" x14ac:dyDescent="0.3">
      <c r="A10" t="e" vm="4">
        <v>#VALUE!</v>
      </c>
      <c r="B10" t="str">
        <f ca="1"/>
        <v>KO</v>
      </c>
      <c r="C10" t="str">
        <f ca="1"/>
        <v>Beverages</v>
      </c>
      <c r="D10">
        <v>50</v>
      </c>
      <c r="E10" s="2">
        <f ca="1"/>
        <v>66.650000000000006</v>
      </c>
      <c r="F10" s="2">
        <f t="shared" ca="1" si="0"/>
        <v>3332.5000000000005</v>
      </c>
      <c r="G10" s="7">
        <f ca="1"/>
        <v>3.9725771183611029E-2</v>
      </c>
      <c r="H10" s="2">
        <f ca="1"/>
        <v>27.500000000000568</v>
      </c>
      <c r="I10" s="7">
        <f ca="1"/>
        <v>8.3207261724661322E-3</v>
      </c>
      <c r="J10" s="2">
        <f ca="1"/>
        <v>18397.16</v>
      </c>
      <c r="K10" s="2">
        <f ca="1"/>
        <v>74.38</v>
      </c>
      <c r="L10" s="2">
        <f ca="1"/>
        <v>60.615000000000002</v>
      </c>
    </row>
    <row r="11" spans="1:24" x14ac:dyDescent="0.3">
      <c r="A11" t="e" vm="5">
        <v>#VALUE!</v>
      </c>
      <c r="B11" t="str">
        <f ca="1"/>
        <v>AMZN</v>
      </c>
      <c r="C11" t="str">
        <f ca="1"/>
        <v>Diversified Retail</v>
      </c>
      <c r="D11">
        <v>5</v>
      </c>
      <c r="E11" s="2">
        <f ca="1"/>
        <v>219.51</v>
      </c>
      <c r="F11" s="2">
        <f t="shared" ca="1" si="0"/>
        <v>1097.55</v>
      </c>
      <c r="G11" s="7">
        <f ca="1"/>
        <v>1.3083576943007436E-2</v>
      </c>
      <c r="H11" s="2">
        <f ca="1"/>
        <v>-14.500000000000028</v>
      </c>
      <c r="I11" s="7">
        <f ca="1"/>
        <v>-1.3038982060159191E-2</v>
      </c>
      <c r="J11" s="2">
        <f ca="1"/>
        <v>7677.91</v>
      </c>
      <c r="K11" s="2">
        <f ca="1"/>
        <v>242.52</v>
      </c>
      <c r="L11" s="2">
        <f ca="1"/>
        <v>161.38</v>
      </c>
    </row>
    <row r="12" spans="1:24" x14ac:dyDescent="0.3">
      <c r="E12" s="2"/>
      <c r="F12" s="2"/>
    </row>
    <row r="16" spans="1:24" x14ac:dyDescent="0.3">
      <c r="F16" t="s">
        <v>34</v>
      </c>
      <c r="G16" s="6" t="s">
        <v>48</v>
      </c>
      <c r="K16" s="6">
        <v>12</v>
      </c>
    </row>
    <row r="18" spans="6:12" x14ac:dyDescent="0.3">
      <c r="F18" s="6"/>
      <c r="G18" s="6"/>
      <c r="H18" s="6"/>
      <c r="I18" s="6" t="str">
        <f>K16&amp;" month tralling closing prices"</f>
        <v>12 month tralling closing prices</v>
      </c>
      <c r="J18" s="6"/>
      <c r="K18" s="6"/>
      <c r="L18" s="6"/>
    </row>
    <row r="31" spans="6:12" ht="15.6" customHeight="1" x14ac:dyDescent="0.3"/>
  </sheetData>
  <conditionalFormatting sqref="G7:G11">
    <cfRule type="dataBar" priority="25">
      <dataBar>
        <cfvo type="min"/>
        <cfvo type="max"/>
        <color rgb="FF638EC6"/>
      </dataBar>
      <extLst>
        <ext xmlns:x14="http://schemas.microsoft.com/office/spreadsheetml/2009/9/main" uri="{B025F937-C7B1-47D3-B67F-A62EFF666E3E}">
          <x14:id>{7483A387-6802-4EC2-82EF-7985FBE61B55}</x14:id>
        </ext>
      </extLst>
    </cfRule>
  </conditionalFormatting>
  <conditionalFormatting sqref="H7:H11">
    <cfRule type="cellIs" dxfId="1" priority="24" operator="lessThan">
      <formula>0</formula>
    </cfRule>
  </conditionalFormatting>
  <conditionalFormatting sqref="I7:I11">
    <cfRule type="iconSet" priority="1">
      <iconSet iconSet="3Arrows">
        <cfvo type="percent" val="0"/>
        <cfvo type="num" val="0"/>
        <cfvo type="num" val="0" gte="0"/>
      </iconSet>
    </cfRule>
  </conditionalFormatting>
  <conditionalFormatting sqref="J7:J11">
    <cfRule type="cellIs" dxfId="0" priority="2" operator="lessThan">
      <formula>0</formula>
    </cfRule>
  </conditionalFormatting>
  <dataValidations count="2">
    <dataValidation type="list" allowBlank="1" showInputMessage="1" showErrorMessage="1" sqref="G16" xr:uid="{23CFF63F-46CE-4D73-BE6A-A6CDC2449EA7}">
      <formula1>$B$7:$B$11</formula1>
    </dataValidation>
    <dataValidation type="list" allowBlank="1" showInputMessage="1" showErrorMessage="1" sqref="K16" xr:uid="{6C270FE1-4ABF-4C52-B1E5-8EFA5FA6C25D}">
      <formula1>"1,3,6,12"</formula1>
    </dataValidation>
  </dataValidations>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7483A387-6802-4EC2-82EF-7985FBE61B55}">
            <x14:dataBar minLength="0" maxLength="100" gradient="0">
              <x14:cfvo type="autoMin"/>
              <x14:cfvo type="autoMax"/>
              <x14:negativeFillColor rgb="FFFF0000"/>
              <x14:axisColor rgb="FF000000"/>
            </x14:dataBar>
          </x14:cfRule>
          <xm:sqref>G7:G11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4FA64-7006-4A65-A53F-356CAE823BF7}">
  <dimension ref="A1:H14"/>
  <sheetViews>
    <sheetView workbookViewId="0">
      <selection activeCell="B17" sqref="B17"/>
    </sheetView>
  </sheetViews>
  <sheetFormatPr defaultRowHeight="14.4" x14ac:dyDescent="0.3"/>
  <cols>
    <col min="1" max="1" width="10.33203125" style="1" bestFit="1" customWidth="1"/>
    <col min="2" max="2" width="40" bestFit="1" customWidth="1"/>
    <col min="4" max="4" width="16.77734375" customWidth="1"/>
    <col min="5" max="5" width="7.5546875" bestFit="1" customWidth="1"/>
    <col min="6" max="6" width="9.88671875" style="2" bestFit="1" customWidth="1"/>
    <col min="7" max="7" width="24.77734375" style="2" customWidth="1"/>
    <col min="8" max="8" width="10.33203125" customWidth="1"/>
  </cols>
  <sheetData>
    <row r="1" spans="1:8" x14ac:dyDescent="0.3">
      <c r="A1" s="1" t="s">
        <v>0</v>
      </c>
      <c r="B1" t="s">
        <v>1</v>
      </c>
      <c r="C1" t="s">
        <v>2</v>
      </c>
      <c r="D1" t="s">
        <v>3</v>
      </c>
      <c r="E1" t="s">
        <v>4</v>
      </c>
      <c r="F1" s="2" t="s">
        <v>5</v>
      </c>
      <c r="G1" s="2" t="s">
        <v>6</v>
      </c>
      <c r="H1" t="s">
        <v>7</v>
      </c>
    </row>
    <row r="2" spans="1:8" x14ac:dyDescent="0.3">
      <c r="A2" s="1" t="s">
        <v>8</v>
      </c>
      <c r="B2" t="e" vm="1">
        <v>#VALUE!</v>
      </c>
      <c r="C2" t="str" cm="1">
        <f t="array" aca="1" ref="C2" ca="1">_FV(B2,"Ticker symbol",TRUE)</f>
        <v>AAPL</v>
      </c>
      <c r="D2" t="s">
        <v>21</v>
      </c>
      <c r="E2">
        <v>100</v>
      </c>
      <c r="F2" s="2">
        <v>123.98</v>
      </c>
      <c r="G2" s="2">
        <f>Table1[[#This Row],[Units]]*Table1[[#This Row],[Price]]</f>
        <v>12398</v>
      </c>
      <c r="H2" t="s">
        <v>23</v>
      </c>
    </row>
    <row r="3" spans="1:8" x14ac:dyDescent="0.3">
      <c r="A3" s="1" t="s">
        <v>9</v>
      </c>
      <c r="B3" t="e" vm="2">
        <v>#VALUE!</v>
      </c>
      <c r="C3" t="str" cm="1">
        <f t="array" aca="1" ref="C3" ca="1">_FV(B3,"Ticker symbol",TRUE)</f>
        <v>TSLA</v>
      </c>
      <c r="D3" t="s">
        <v>21</v>
      </c>
      <c r="E3">
        <v>28</v>
      </c>
      <c r="F3" s="2">
        <v>658.88</v>
      </c>
      <c r="G3" s="2">
        <f>Table1[[#This Row],[Units]]*Table1[[#This Row],[Price]]</f>
        <v>18448.64</v>
      </c>
      <c r="H3" t="s">
        <v>23</v>
      </c>
    </row>
    <row r="4" spans="1:8" x14ac:dyDescent="0.3">
      <c r="A4" s="1" t="s">
        <v>10</v>
      </c>
      <c r="B4" t="e" vm="3">
        <v>#VALUE!</v>
      </c>
      <c r="C4" t="str" cm="1">
        <f t="array" aca="1" ref="C4" ca="1">_FV(B4,"Ticker symbol",TRUE)</f>
        <v>MCD</v>
      </c>
      <c r="D4" t="s">
        <v>21</v>
      </c>
      <c r="E4">
        <v>250</v>
      </c>
      <c r="F4" s="2">
        <v>237.62</v>
      </c>
      <c r="G4" s="2">
        <f>Table1[[#This Row],[Units]]*Table1[[#This Row],[Price]]</f>
        <v>59405</v>
      </c>
      <c r="H4" t="s">
        <v>23</v>
      </c>
    </row>
    <row r="5" spans="1:8" x14ac:dyDescent="0.3">
      <c r="A5" s="1" t="s">
        <v>11</v>
      </c>
      <c r="B5" t="e" vm="3">
        <v>#VALUE!</v>
      </c>
      <c r="C5" t="str" cm="1">
        <f t="array" aca="1" ref="C5" ca="1">_FV(B5,"Ticker symbol",TRUE)</f>
        <v>MCD</v>
      </c>
      <c r="D5" t="s">
        <v>22</v>
      </c>
      <c r="E5">
        <v>-100</v>
      </c>
      <c r="F5" s="2">
        <v>255.87</v>
      </c>
      <c r="G5" s="2">
        <f>Table1[[#This Row],[Units]]*Table1[[#This Row],[Price]]</f>
        <v>-25587</v>
      </c>
      <c r="H5" t="s">
        <v>23</v>
      </c>
    </row>
    <row r="6" spans="1:8" x14ac:dyDescent="0.3">
      <c r="A6" s="1" t="s">
        <v>12</v>
      </c>
      <c r="B6" t="e" vm="4">
        <v>#VALUE!</v>
      </c>
      <c r="C6" t="str" cm="1">
        <f t="array" aca="1" ref="C6" ca="1">_FV(B6,"Ticker symbol",TRUE)</f>
        <v>KO</v>
      </c>
      <c r="D6" t="s">
        <v>21</v>
      </c>
      <c r="E6">
        <v>100</v>
      </c>
      <c r="F6" s="2">
        <v>60.18</v>
      </c>
      <c r="G6" s="2">
        <f>Table1[[#This Row],[Units]]*Table1[[#This Row],[Price]]</f>
        <v>6018</v>
      </c>
      <c r="H6" t="s">
        <v>23</v>
      </c>
    </row>
    <row r="7" spans="1:8" x14ac:dyDescent="0.3">
      <c r="A7" s="1" t="s">
        <v>13</v>
      </c>
      <c r="B7" t="e" vm="1">
        <v>#VALUE!</v>
      </c>
      <c r="C7" t="str" cm="1">
        <f t="array" aca="1" ref="C7" ca="1">_FV(B7,"Ticker symbol",TRUE)</f>
        <v>AAPL</v>
      </c>
      <c r="D7" t="s">
        <v>22</v>
      </c>
      <c r="E7">
        <v>-50</v>
      </c>
      <c r="F7" s="2">
        <v>171.49</v>
      </c>
      <c r="G7" s="2">
        <f>Table1[[#This Row],[Units]]*Table1[[#This Row],[Price]]</f>
        <v>-8574.5</v>
      </c>
      <c r="H7" t="s">
        <v>23</v>
      </c>
    </row>
    <row r="8" spans="1:8" x14ac:dyDescent="0.3">
      <c r="A8" s="1" t="s">
        <v>14</v>
      </c>
      <c r="B8" t="e" vm="5">
        <v>#VALUE!</v>
      </c>
      <c r="C8" t="str" cm="1">
        <f t="array" aca="1" ref="C8" ca="1">_FV(B8,"Ticker symbol",TRUE)</f>
        <v>AMZN</v>
      </c>
      <c r="D8" t="s">
        <v>21</v>
      </c>
      <c r="E8">
        <v>25</v>
      </c>
      <c r="F8" s="2">
        <v>3010.15</v>
      </c>
      <c r="G8" s="2">
        <f>Table1[[#This Row],[Units]]*Table1[[#This Row],[Price]]</f>
        <v>75253.75</v>
      </c>
      <c r="H8" t="s">
        <v>23</v>
      </c>
    </row>
    <row r="9" spans="1:8" x14ac:dyDescent="0.3">
      <c r="A9" s="1" t="s">
        <v>15</v>
      </c>
      <c r="B9" t="e" vm="5">
        <v>#VALUE!</v>
      </c>
      <c r="C9" t="str" cm="1">
        <f t="array" aca="1" ref="C9" ca="1">_FV(B9,"Ticker symbol",TRUE)</f>
        <v>AMZN</v>
      </c>
      <c r="D9" t="s">
        <v>22</v>
      </c>
      <c r="E9">
        <v>-20</v>
      </c>
      <c r="F9" s="2">
        <v>3075.8</v>
      </c>
      <c r="G9" s="2">
        <f>Table1[[#This Row],[Units]]*Table1[[#This Row],[Price]]</f>
        <v>-61516</v>
      </c>
      <c r="H9" t="s">
        <v>23</v>
      </c>
    </row>
    <row r="10" spans="1:8" x14ac:dyDescent="0.3">
      <c r="A10" s="1" t="s">
        <v>16</v>
      </c>
      <c r="B10" t="e" vm="1">
        <v>#VALUE!</v>
      </c>
      <c r="C10" t="str" cm="1">
        <f t="array" aca="1" ref="C10" ca="1">_FV(B10,"Ticker symbol",TRUE)</f>
        <v>AAPL</v>
      </c>
      <c r="D10" t="s">
        <v>21</v>
      </c>
      <c r="E10">
        <v>10</v>
      </c>
      <c r="F10" s="2">
        <v>165.07</v>
      </c>
      <c r="G10" s="2">
        <f>Table1[[#This Row],[Units]]*Table1[[#This Row],[Price]]</f>
        <v>1650.6999999999998</v>
      </c>
      <c r="H10" t="s">
        <v>23</v>
      </c>
    </row>
    <row r="11" spans="1:8" x14ac:dyDescent="0.3">
      <c r="A11" s="1" t="s">
        <v>17</v>
      </c>
      <c r="B11" t="e" vm="1">
        <v>#VALUE!</v>
      </c>
      <c r="C11" t="str" cm="1">
        <f t="array" aca="1" ref="C11" ca="1">_FV(B11,"Ticker symbol",TRUE)</f>
        <v>AAPL</v>
      </c>
      <c r="D11" t="s">
        <v>21</v>
      </c>
      <c r="E11">
        <v>23</v>
      </c>
      <c r="F11" s="2">
        <v>128.04</v>
      </c>
      <c r="G11" s="2">
        <f>Table1[[#This Row],[Units]]*Table1[[#This Row],[Price]]</f>
        <v>2944.9199999999996</v>
      </c>
      <c r="H11" t="s">
        <v>23</v>
      </c>
    </row>
    <row r="12" spans="1:8" x14ac:dyDescent="0.3">
      <c r="A12" s="1" t="s">
        <v>18</v>
      </c>
      <c r="B12" t="e" vm="2">
        <v>#VALUE!</v>
      </c>
      <c r="C12" t="str" cm="1">
        <f t="array" aca="1" ref="C12" ca="1">_FV(B12,"Ticker symbol",TRUE)</f>
        <v>TSLA</v>
      </c>
      <c r="D12" t="s">
        <v>21</v>
      </c>
      <c r="E12">
        <v>19</v>
      </c>
      <c r="F12" s="2">
        <v>704.99</v>
      </c>
      <c r="G12" s="2">
        <f>Table1[[#This Row],[Units]]*Table1[[#This Row],[Price]]</f>
        <v>13394.81</v>
      </c>
      <c r="H12" t="s">
        <v>23</v>
      </c>
    </row>
    <row r="13" spans="1:8" x14ac:dyDescent="0.3">
      <c r="A13" s="1" t="s">
        <v>19</v>
      </c>
      <c r="B13" t="e" vm="2">
        <v>#VALUE!</v>
      </c>
      <c r="C13" t="str" cm="1">
        <f t="array" aca="1" ref="C13" ca="1">_FV(B13,"Ticker symbol",TRUE)</f>
        <v>TSLA</v>
      </c>
      <c r="D13" t="s">
        <v>22</v>
      </c>
      <c r="E13">
        <v>-17</v>
      </c>
      <c r="F13" s="2">
        <v>701.32</v>
      </c>
      <c r="G13" s="2">
        <f>Table1[[#This Row],[Units]]*Table1[[#This Row],[Price]]</f>
        <v>-11922.44</v>
      </c>
      <c r="H13" t="s">
        <v>23</v>
      </c>
    </row>
    <row r="14" spans="1:8" x14ac:dyDescent="0.3">
      <c r="A14" s="1" t="s">
        <v>20</v>
      </c>
      <c r="B14" t="e" vm="4">
        <v>#VALUE!</v>
      </c>
      <c r="C14" t="str" cm="1">
        <f t="array" aca="1" ref="C14" ca="1">_FV(B14,"Ticker symbol",TRUE)</f>
        <v>KO</v>
      </c>
      <c r="D14" t="s">
        <v>22</v>
      </c>
      <c r="E14">
        <v>-50</v>
      </c>
      <c r="F14" s="2">
        <v>59.99</v>
      </c>
      <c r="G14" s="2">
        <f>Table1[[#This Row],[Units]]*Table1[[#This Row],[Price]]</f>
        <v>-2999.5</v>
      </c>
      <c r="H14" t="s">
        <v>23</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A3047-4172-4752-9D4E-A6487FDD1B78}">
  <dimension ref="B3:C256"/>
  <sheetViews>
    <sheetView workbookViewId="0">
      <selection activeCell="E3" sqref="E3"/>
    </sheetView>
  </sheetViews>
  <sheetFormatPr defaultRowHeight="14.4" x14ac:dyDescent="0.3"/>
  <cols>
    <col min="2" max="2" width="10.33203125" bestFit="1" customWidth="1"/>
    <col min="3" max="3" width="9.88671875" customWidth="1"/>
  </cols>
  <sheetData>
    <row r="3" spans="2:3" ht="15" thickBot="1" x14ac:dyDescent="0.35"/>
    <row r="4" spans="2:3" ht="15" thickBot="1" x14ac:dyDescent="0.35">
      <c r="C4" s="10" t="str">
        <f>Dashboard!G16</f>
        <v>AMZN</v>
      </c>
    </row>
    <row r="5" spans="2:3" ht="15" thickBot="1" x14ac:dyDescent="0.35">
      <c r="C5" s="10">
        <f>Dashboard!K16</f>
        <v>12</v>
      </c>
    </row>
    <row r="7" spans="2:3" x14ac:dyDescent="0.3">
      <c r="B7" t="str" cm="1">
        <f t="array" aca="1" ref="B7:C256" ca="1">_xlfn.STOCKHISTORY(C4,EDATE(TODAY(),-C5),TODAY())</f>
        <v>Date</v>
      </c>
      <c r="C7" t="str">
        <f ca="1"/>
        <v>Close</v>
      </c>
    </row>
    <row r="8" spans="2:3" x14ac:dyDescent="0.3">
      <c r="B8" vm="6">
        <f ca="1"/>
        <v>45572</v>
      </c>
      <c r="C8" vm="7">
        <f ca="1"/>
        <v>180.8</v>
      </c>
    </row>
    <row r="9" spans="2:3" x14ac:dyDescent="0.3">
      <c r="B9" vm="8">
        <f ca="1"/>
        <v>45573</v>
      </c>
      <c r="C9" vm="9">
        <f ca="1"/>
        <v>182.72</v>
      </c>
    </row>
    <row r="10" spans="2:3" x14ac:dyDescent="0.3">
      <c r="B10" vm="10">
        <f ca="1"/>
        <v>45574</v>
      </c>
      <c r="C10" vm="11">
        <f ca="1"/>
        <v>185.17</v>
      </c>
    </row>
    <row r="11" spans="2:3" x14ac:dyDescent="0.3">
      <c r="B11" vm="12">
        <f ca="1"/>
        <v>45575</v>
      </c>
      <c r="C11" vm="13">
        <f ca="1"/>
        <v>186.65</v>
      </c>
    </row>
    <row r="12" spans="2:3" x14ac:dyDescent="0.3">
      <c r="B12" vm="14">
        <f ca="1"/>
        <v>45576</v>
      </c>
      <c r="C12" vm="15">
        <f ca="1"/>
        <v>188.82</v>
      </c>
    </row>
    <row r="13" spans="2:3" x14ac:dyDescent="0.3">
      <c r="B13" vm="16">
        <f ca="1"/>
        <v>45579</v>
      </c>
      <c r="C13" vm="17">
        <f ca="1"/>
        <v>187.54</v>
      </c>
    </row>
    <row r="14" spans="2:3" x14ac:dyDescent="0.3">
      <c r="B14" vm="18">
        <f ca="1"/>
        <v>45580</v>
      </c>
      <c r="C14" vm="19">
        <f ca="1"/>
        <v>187.69</v>
      </c>
    </row>
    <row r="15" spans="2:3" x14ac:dyDescent="0.3">
      <c r="B15" vm="20">
        <f ca="1"/>
        <v>45581</v>
      </c>
      <c r="C15" vm="21">
        <f ca="1"/>
        <v>186.89</v>
      </c>
    </row>
    <row r="16" spans="2:3" x14ac:dyDescent="0.3">
      <c r="B16" vm="22">
        <f ca="1"/>
        <v>45582</v>
      </c>
      <c r="C16" vm="23">
        <f ca="1"/>
        <v>187.53</v>
      </c>
    </row>
    <row r="17" spans="2:3" x14ac:dyDescent="0.3">
      <c r="B17" vm="24">
        <f ca="1"/>
        <v>45583</v>
      </c>
      <c r="C17" vm="25">
        <f ca="1"/>
        <v>188.99</v>
      </c>
    </row>
    <row r="18" spans="2:3" x14ac:dyDescent="0.3">
      <c r="B18" vm="26">
        <f ca="1"/>
        <v>45586</v>
      </c>
      <c r="C18" vm="27">
        <f ca="1"/>
        <v>189.07</v>
      </c>
    </row>
    <row r="19" spans="2:3" x14ac:dyDescent="0.3">
      <c r="B19" vm="28">
        <f ca="1"/>
        <v>45587</v>
      </c>
      <c r="C19" vm="29">
        <f ca="1"/>
        <v>189.7</v>
      </c>
    </row>
    <row r="20" spans="2:3" x14ac:dyDescent="0.3">
      <c r="B20" vm="30">
        <f ca="1"/>
        <v>45588</v>
      </c>
      <c r="C20" vm="31">
        <f ca="1"/>
        <v>184.71</v>
      </c>
    </row>
    <row r="21" spans="2:3" x14ac:dyDescent="0.3">
      <c r="B21" vm="32">
        <f ca="1"/>
        <v>45589</v>
      </c>
      <c r="C21" vm="33">
        <f ca="1"/>
        <v>186.38</v>
      </c>
    </row>
    <row r="22" spans="2:3" x14ac:dyDescent="0.3">
      <c r="B22" vm="34">
        <f ca="1"/>
        <v>45590</v>
      </c>
      <c r="C22" vm="35">
        <f ca="1"/>
        <v>187.83</v>
      </c>
    </row>
    <row r="23" spans="2:3" x14ac:dyDescent="0.3">
      <c r="B23" vm="36">
        <f ca="1"/>
        <v>45593</v>
      </c>
      <c r="C23" vm="37">
        <f ca="1"/>
        <v>188.39</v>
      </c>
    </row>
    <row r="24" spans="2:3" x14ac:dyDescent="0.3">
      <c r="B24" vm="38">
        <f ca="1"/>
        <v>45594</v>
      </c>
      <c r="C24" vm="39">
        <f ca="1"/>
        <v>190.83</v>
      </c>
    </row>
    <row r="25" spans="2:3" x14ac:dyDescent="0.3">
      <c r="B25" vm="40">
        <f ca="1"/>
        <v>45595</v>
      </c>
      <c r="C25" vm="41">
        <f ca="1"/>
        <v>192.73</v>
      </c>
    </row>
    <row r="26" spans="2:3" x14ac:dyDescent="0.3">
      <c r="B26" vm="42">
        <f ca="1"/>
        <v>45596</v>
      </c>
      <c r="C26" vm="43">
        <f ca="1"/>
        <v>186.4</v>
      </c>
    </row>
    <row r="27" spans="2:3" x14ac:dyDescent="0.3">
      <c r="B27" vm="44">
        <f ca="1"/>
        <v>45597</v>
      </c>
      <c r="C27" vm="45">
        <f ca="1"/>
        <v>197.93</v>
      </c>
    </row>
    <row r="28" spans="2:3" x14ac:dyDescent="0.3">
      <c r="B28" vm="46">
        <f ca="1"/>
        <v>45600</v>
      </c>
      <c r="C28" vm="47">
        <f ca="1"/>
        <v>195.78</v>
      </c>
    </row>
    <row r="29" spans="2:3" x14ac:dyDescent="0.3">
      <c r="B29" vm="48">
        <f ca="1"/>
        <v>45601</v>
      </c>
      <c r="C29" vm="49">
        <f ca="1"/>
        <v>199.5</v>
      </c>
    </row>
    <row r="30" spans="2:3" x14ac:dyDescent="0.3">
      <c r="B30" vm="50">
        <f ca="1"/>
        <v>45602</v>
      </c>
      <c r="C30" vm="51">
        <f ca="1"/>
        <v>207.09</v>
      </c>
    </row>
    <row r="31" spans="2:3" x14ac:dyDescent="0.3">
      <c r="B31" vm="52">
        <f ca="1"/>
        <v>45603</v>
      </c>
      <c r="C31" vm="53">
        <f ca="1"/>
        <v>210.05</v>
      </c>
    </row>
    <row r="32" spans="2:3" x14ac:dyDescent="0.3">
      <c r="B32" vm="54">
        <f ca="1"/>
        <v>45604</v>
      </c>
      <c r="C32" vm="55">
        <f ca="1"/>
        <v>208.18</v>
      </c>
    </row>
    <row r="33" spans="2:3" x14ac:dyDescent="0.3">
      <c r="B33" vm="56">
        <f ca="1"/>
        <v>45607</v>
      </c>
      <c r="C33" vm="57">
        <f ca="1"/>
        <v>206.84</v>
      </c>
    </row>
    <row r="34" spans="2:3" x14ac:dyDescent="0.3">
      <c r="B34" vm="58">
        <f ca="1"/>
        <v>45608</v>
      </c>
      <c r="C34" vm="59">
        <f ca="1"/>
        <v>208.91</v>
      </c>
    </row>
    <row r="35" spans="2:3" x14ac:dyDescent="0.3">
      <c r="B35" vm="60">
        <f ca="1"/>
        <v>45609</v>
      </c>
      <c r="C35" vm="61">
        <f ca="1"/>
        <v>214.1</v>
      </c>
    </row>
    <row r="36" spans="2:3" x14ac:dyDescent="0.3">
      <c r="B36" vm="62">
        <f ca="1"/>
        <v>45610</v>
      </c>
      <c r="C36" vm="63">
        <f ca="1"/>
        <v>211.48</v>
      </c>
    </row>
    <row r="37" spans="2:3" x14ac:dyDescent="0.3">
      <c r="B37" vm="64">
        <f ca="1"/>
        <v>45611</v>
      </c>
      <c r="C37" vm="65">
        <f ca="1"/>
        <v>202.61</v>
      </c>
    </row>
    <row r="38" spans="2:3" x14ac:dyDescent="0.3">
      <c r="B38" vm="66">
        <f ca="1"/>
        <v>45614</v>
      </c>
      <c r="C38" vm="67">
        <f ca="1"/>
        <v>201.7</v>
      </c>
    </row>
    <row r="39" spans="2:3" x14ac:dyDescent="0.3">
      <c r="B39" vm="68">
        <f ca="1"/>
        <v>45615</v>
      </c>
      <c r="C39" vm="69">
        <f ca="1"/>
        <v>204.61</v>
      </c>
    </row>
    <row r="40" spans="2:3" x14ac:dyDescent="0.3">
      <c r="B40" vm="70">
        <f ca="1"/>
        <v>45616</v>
      </c>
      <c r="C40" vm="71">
        <f ca="1"/>
        <v>202.88</v>
      </c>
    </row>
    <row r="41" spans="2:3" x14ac:dyDescent="0.3">
      <c r="B41" vm="72">
        <f ca="1"/>
        <v>45617</v>
      </c>
      <c r="C41" vm="73">
        <f ca="1"/>
        <v>198.38</v>
      </c>
    </row>
    <row r="42" spans="2:3" x14ac:dyDescent="0.3">
      <c r="B42" vm="74">
        <f ca="1"/>
        <v>45618</v>
      </c>
      <c r="C42" vm="75">
        <f ca="1"/>
        <v>197.12</v>
      </c>
    </row>
    <row r="43" spans="2:3" x14ac:dyDescent="0.3">
      <c r="B43" vm="76">
        <f ca="1"/>
        <v>45621</v>
      </c>
      <c r="C43" vm="77">
        <f ca="1"/>
        <v>201.45</v>
      </c>
    </row>
    <row r="44" spans="2:3" x14ac:dyDescent="0.3">
      <c r="B44" vm="78">
        <f ca="1"/>
        <v>45622</v>
      </c>
      <c r="C44" vm="79">
        <f ca="1"/>
        <v>207.86</v>
      </c>
    </row>
    <row r="45" spans="2:3" x14ac:dyDescent="0.3">
      <c r="B45" vm="80">
        <f ca="1"/>
        <v>45623</v>
      </c>
      <c r="C45" vm="81">
        <f ca="1"/>
        <v>205.74</v>
      </c>
    </row>
    <row r="46" spans="2:3" x14ac:dyDescent="0.3">
      <c r="B46" vm="82">
        <f ca="1"/>
        <v>45625</v>
      </c>
      <c r="C46" vm="83">
        <f ca="1"/>
        <v>207.89</v>
      </c>
    </row>
    <row r="47" spans="2:3" x14ac:dyDescent="0.3">
      <c r="B47" vm="84">
        <f ca="1"/>
        <v>45628</v>
      </c>
      <c r="C47" vm="85">
        <f ca="1"/>
        <v>210.71</v>
      </c>
    </row>
    <row r="48" spans="2:3" x14ac:dyDescent="0.3">
      <c r="B48" vm="86">
        <f ca="1"/>
        <v>45629</v>
      </c>
      <c r="C48" vm="87">
        <f ca="1"/>
        <v>213.44</v>
      </c>
    </row>
    <row r="49" spans="2:3" x14ac:dyDescent="0.3">
      <c r="B49" vm="88">
        <f ca="1"/>
        <v>45630</v>
      </c>
      <c r="C49" vm="89">
        <f ca="1"/>
        <v>218.16</v>
      </c>
    </row>
    <row r="50" spans="2:3" x14ac:dyDescent="0.3">
      <c r="B50" vm="90">
        <f ca="1"/>
        <v>45631</v>
      </c>
      <c r="C50" vm="91">
        <f ca="1"/>
        <v>220.55</v>
      </c>
    </row>
    <row r="51" spans="2:3" x14ac:dyDescent="0.3">
      <c r="B51" vm="92">
        <f ca="1"/>
        <v>45632</v>
      </c>
      <c r="C51" vm="93">
        <f ca="1"/>
        <v>227.03</v>
      </c>
    </row>
    <row r="52" spans="2:3" x14ac:dyDescent="0.3">
      <c r="B52" vm="94">
        <f ca="1"/>
        <v>45635</v>
      </c>
      <c r="C52" vm="95">
        <f ca="1"/>
        <v>226.09</v>
      </c>
    </row>
    <row r="53" spans="2:3" x14ac:dyDescent="0.3">
      <c r="B53" vm="96">
        <f ca="1"/>
        <v>45636</v>
      </c>
      <c r="C53" vm="97">
        <f ca="1"/>
        <v>225.04</v>
      </c>
    </row>
    <row r="54" spans="2:3" x14ac:dyDescent="0.3">
      <c r="B54" vm="98">
        <f ca="1"/>
        <v>45637</v>
      </c>
      <c r="C54" vm="99">
        <f ca="1"/>
        <v>230.26</v>
      </c>
    </row>
    <row r="55" spans="2:3" x14ac:dyDescent="0.3">
      <c r="B55" vm="100">
        <f ca="1"/>
        <v>45638</v>
      </c>
      <c r="C55" vm="101">
        <f ca="1"/>
        <v>228.97</v>
      </c>
    </row>
    <row r="56" spans="2:3" x14ac:dyDescent="0.3">
      <c r="B56" vm="102">
        <f ca="1"/>
        <v>45639</v>
      </c>
      <c r="C56" vm="103">
        <f ca="1"/>
        <v>227.46</v>
      </c>
    </row>
    <row r="57" spans="2:3" x14ac:dyDescent="0.3">
      <c r="B57" vm="104">
        <f ca="1"/>
        <v>45642</v>
      </c>
      <c r="C57" vm="105">
        <f ca="1"/>
        <v>232.93</v>
      </c>
    </row>
    <row r="58" spans="2:3" x14ac:dyDescent="0.3">
      <c r="B58" vm="106">
        <f ca="1"/>
        <v>45643</v>
      </c>
      <c r="C58" vm="107">
        <f ca="1"/>
        <v>231.15</v>
      </c>
    </row>
    <row r="59" spans="2:3" x14ac:dyDescent="0.3">
      <c r="B59" vm="108">
        <f ca="1"/>
        <v>45644</v>
      </c>
      <c r="C59" vm="109">
        <f ca="1"/>
        <v>220.52</v>
      </c>
    </row>
    <row r="60" spans="2:3" x14ac:dyDescent="0.3">
      <c r="B60" vm="110">
        <f ca="1"/>
        <v>45645</v>
      </c>
      <c r="C60" vm="111">
        <f ca="1"/>
        <v>223.29</v>
      </c>
    </row>
    <row r="61" spans="2:3" x14ac:dyDescent="0.3">
      <c r="B61" vm="112">
        <f ca="1"/>
        <v>45646</v>
      </c>
      <c r="C61" vm="113">
        <f ca="1"/>
        <v>224.92</v>
      </c>
    </row>
    <row r="62" spans="2:3" x14ac:dyDescent="0.3">
      <c r="B62" vm="114">
        <f ca="1"/>
        <v>45649</v>
      </c>
      <c r="C62" vm="115">
        <f ca="1"/>
        <v>225.06</v>
      </c>
    </row>
    <row r="63" spans="2:3" x14ac:dyDescent="0.3">
      <c r="B63" vm="116">
        <f ca="1"/>
        <v>45650</v>
      </c>
      <c r="C63" vm="117">
        <f ca="1"/>
        <v>229.05</v>
      </c>
    </row>
    <row r="64" spans="2:3" x14ac:dyDescent="0.3">
      <c r="B64" vm="118">
        <f ca="1"/>
        <v>45652</v>
      </c>
      <c r="C64" vm="119">
        <f ca="1"/>
        <v>227.05</v>
      </c>
    </row>
    <row r="65" spans="2:3" x14ac:dyDescent="0.3">
      <c r="B65" vm="120">
        <f ca="1"/>
        <v>45653</v>
      </c>
      <c r="C65" vm="121">
        <f ca="1"/>
        <v>223.75</v>
      </c>
    </row>
    <row r="66" spans="2:3" x14ac:dyDescent="0.3">
      <c r="B66" vm="122">
        <f ca="1"/>
        <v>45656</v>
      </c>
      <c r="C66" vm="123">
        <f ca="1"/>
        <v>221.3</v>
      </c>
    </row>
    <row r="67" spans="2:3" x14ac:dyDescent="0.3">
      <c r="B67" vm="124">
        <f ca="1"/>
        <v>45657</v>
      </c>
      <c r="C67" vm="125">
        <f ca="1"/>
        <v>219.39</v>
      </c>
    </row>
    <row r="68" spans="2:3" x14ac:dyDescent="0.3">
      <c r="B68" vm="126">
        <f ca="1"/>
        <v>45659</v>
      </c>
      <c r="C68" vm="127">
        <f ca="1"/>
        <v>220.22</v>
      </c>
    </row>
    <row r="69" spans="2:3" x14ac:dyDescent="0.3">
      <c r="B69" vm="128">
        <f ca="1"/>
        <v>45660</v>
      </c>
      <c r="C69" vm="129">
        <f ca="1"/>
        <v>224.19</v>
      </c>
    </row>
    <row r="70" spans="2:3" x14ac:dyDescent="0.3">
      <c r="B70" vm="130">
        <f ca="1"/>
        <v>45663</v>
      </c>
      <c r="C70" vm="131">
        <f ca="1"/>
        <v>227.61</v>
      </c>
    </row>
    <row r="71" spans="2:3" x14ac:dyDescent="0.3">
      <c r="B71" vm="132">
        <f ca="1"/>
        <v>45664</v>
      </c>
      <c r="C71" vm="133">
        <f ca="1"/>
        <v>222.11</v>
      </c>
    </row>
    <row r="72" spans="2:3" x14ac:dyDescent="0.3">
      <c r="B72" vm="134">
        <f ca="1"/>
        <v>45665</v>
      </c>
      <c r="C72" vm="135">
        <f ca="1"/>
        <v>222.13</v>
      </c>
    </row>
    <row r="73" spans="2:3" x14ac:dyDescent="0.3">
      <c r="B73" vm="136">
        <f ca="1"/>
        <v>45667</v>
      </c>
      <c r="C73" vm="137">
        <f ca="1"/>
        <v>218.94</v>
      </c>
    </row>
    <row r="74" spans="2:3" x14ac:dyDescent="0.3">
      <c r="B74" vm="138">
        <f ca="1"/>
        <v>45670</v>
      </c>
      <c r="C74" vm="139">
        <f ca="1"/>
        <v>218.46</v>
      </c>
    </row>
    <row r="75" spans="2:3" x14ac:dyDescent="0.3">
      <c r="B75" vm="140">
        <f ca="1"/>
        <v>45671</v>
      </c>
      <c r="C75" vm="141">
        <f ca="1"/>
        <v>217.76</v>
      </c>
    </row>
    <row r="76" spans="2:3" x14ac:dyDescent="0.3">
      <c r="B76" vm="142">
        <f ca="1"/>
        <v>45672</v>
      </c>
      <c r="C76" vm="143">
        <f ca="1"/>
        <v>223.35</v>
      </c>
    </row>
    <row r="77" spans="2:3" x14ac:dyDescent="0.3">
      <c r="B77" vm="144">
        <f ca="1"/>
        <v>45673</v>
      </c>
      <c r="C77" vm="145">
        <f ca="1"/>
        <v>220.66</v>
      </c>
    </row>
    <row r="78" spans="2:3" x14ac:dyDescent="0.3">
      <c r="B78" vm="146">
        <f ca="1"/>
        <v>45674</v>
      </c>
      <c r="C78" vm="147">
        <f ca="1"/>
        <v>225.94</v>
      </c>
    </row>
    <row r="79" spans="2:3" x14ac:dyDescent="0.3">
      <c r="B79" vm="148">
        <f ca="1"/>
        <v>45678</v>
      </c>
      <c r="C79" vm="149">
        <f ca="1"/>
        <v>230.71</v>
      </c>
    </row>
    <row r="80" spans="2:3" x14ac:dyDescent="0.3">
      <c r="B80" vm="150">
        <f ca="1"/>
        <v>45679</v>
      </c>
      <c r="C80" vm="151">
        <f ca="1"/>
        <v>235.01</v>
      </c>
    </row>
    <row r="81" spans="2:3" x14ac:dyDescent="0.3">
      <c r="B81" vm="152">
        <f ca="1"/>
        <v>45680</v>
      </c>
      <c r="C81" vm="153">
        <f ca="1"/>
        <v>235.42</v>
      </c>
    </row>
    <row r="82" spans="2:3" x14ac:dyDescent="0.3">
      <c r="B82" vm="154">
        <f ca="1"/>
        <v>45681</v>
      </c>
      <c r="C82" vm="155">
        <f ca="1"/>
        <v>234.85</v>
      </c>
    </row>
    <row r="83" spans="2:3" x14ac:dyDescent="0.3">
      <c r="B83" vm="156">
        <f ca="1"/>
        <v>45684</v>
      </c>
      <c r="C83" vm="153">
        <f ca="1"/>
        <v>235.42</v>
      </c>
    </row>
    <row r="84" spans="2:3" x14ac:dyDescent="0.3">
      <c r="B84" vm="157">
        <f ca="1"/>
        <v>45685</v>
      </c>
      <c r="C84" vm="158">
        <f ca="1"/>
        <v>238.15</v>
      </c>
    </row>
    <row r="85" spans="2:3" x14ac:dyDescent="0.3">
      <c r="B85" vm="159">
        <f ca="1"/>
        <v>45686</v>
      </c>
      <c r="C85" vm="160">
        <f ca="1"/>
        <v>237.07</v>
      </c>
    </row>
    <row r="86" spans="2:3" x14ac:dyDescent="0.3">
      <c r="B86" vm="161">
        <f ca="1"/>
        <v>45687</v>
      </c>
      <c r="C86" vm="162">
        <f ca="1"/>
        <v>234.64</v>
      </c>
    </row>
    <row r="87" spans="2:3" x14ac:dyDescent="0.3">
      <c r="B87" vm="163">
        <f ca="1"/>
        <v>45688</v>
      </c>
      <c r="C87" vm="164">
        <f ca="1"/>
        <v>237.68</v>
      </c>
    </row>
    <row r="88" spans="2:3" x14ac:dyDescent="0.3">
      <c r="B88" vm="165">
        <f ca="1"/>
        <v>45691</v>
      </c>
      <c r="C88" vm="166">
        <f ca="1"/>
        <v>237.42</v>
      </c>
    </row>
    <row r="89" spans="2:3" x14ac:dyDescent="0.3">
      <c r="B89" vm="167">
        <f ca="1"/>
        <v>45692</v>
      </c>
      <c r="C89" vm="168">
        <f ca="1"/>
        <v>242.06</v>
      </c>
    </row>
    <row r="90" spans="2:3" x14ac:dyDescent="0.3">
      <c r="B90" vm="169">
        <f ca="1"/>
        <v>45693</v>
      </c>
      <c r="C90" vm="170">
        <f ca="1"/>
        <v>236.17</v>
      </c>
    </row>
    <row r="91" spans="2:3" x14ac:dyDescent="0.3">
      <c r="B91" vm="171">
        <f ca="1"/>
        <v>45694</v>
      </c>
      <c r="C91" vm="172">
        <f ca="1"/>
        <v>238.83</v>
      </c>
    </row>
    <row r="92" spans="2:3" x14ac:dyDescent="0.3">
      <c r="B92" vm="173">
        <f ca="1"/>
        <v>45695</v>
      </c>
      <c r="C92" vm="174">
        <f ca="1"/>
        <v>229.15</v>
      </c>
    </row>
    <row r="93" spans="2:3" x14ac:dyDescent="0.3">
      <c r="B93" vm="175">
        <f ca="1"/>
        <v>45698</v>
      </c>
      <c r="C93" vm="176">
        <f ca="1"/>
        <v>233.14</v>
      </c>
    </row>
    <row r="94" spans="2:3" x14ac:dyDescent="0.3">
      <c r="B94" vm="177">
        <f ca="1"/>
        <v>45699</v>
      </c>
      <c r="C94" vm="178">
        <f ca="1"/>
        <v>232.76</v>
      </c>
    </row>
    <row r="95" spans="2:3" x14ac:dyDescent="0.3">
      <c r="B95" vm="179">
        <f ca="1"/>
        <v>45700</v>
      </c>
      <c r="C95" vm="180">
        <f ca="1"/>
        <v>228.93</v>
      </c>
    </row>
    <row r="96" spans="2:3" x14ac:dyDescent="0.3">
      <c r="B96" vm="181">
        <f ca="1"/>
        <v>45701</v>
      </c>
      <c r="C96" vm="182">
        <f ca="1"/>
        <v>230.37</v>
      </c>
    </row>
    <row r="97" spans="2:3" x14ac:dyDescent="0.3">
      <c r="B97" vm="183">
        <f ca="1"/>
        <v>45702</v>
      </c>
      <c r="C97" vm="184">
        <f ca="1"/>
        <v>228.68</v>
      </c>
    </row>
    <row r="98" spans="2:3" x14ac:dyDescent="0.3">
      <c r="B98" vm="185">
        <f ca="1"/>
        <v>45706</v>
      </c>
      <c r="C98" vm="186">
        <f ca="1"/>
        <v>226.65</v>
      </c>
    </row>
    <row r="99" spans="2:3" x14ac:dyDescent="0.3">
      <c r="B99" vm="187">
        <f ca="1"/>
        <v>45707</v>
      </c>
      <c r="C99" vm="188">
        <f ca="1"/>
        <v>226.63</v>
      </c>
    </row>
    <row r="100" spans="2:3" x14ac:dyDescent="0.3">
      <c r="B100" vm="189">
        <f ca="1"/>
        <v>45708</v>
      </c>
      <c r="C100" vm="190">
        <f ca="1"/>
        <v>222.88</v>
      </c>
    </row>
    <row r="101" spans="2:3" x14ac:dyDescent="0.3">
      <c r="B101" vm="191">
        <f ca="1"/>
        <v>45709</v>
      </c>
      <c r="C101" vm="192">
        <f ca="1"/>
        <v>216.58</v>
      </c>
    </row>
    <row r="102" spans="2:3" x14ac:dyDescent="0.3">
      <c r="B102" vm="193">
        <f ca="1"/>
        <v>45712</v>
      </c>
      <c r="C102" vm="194">
        <f ca="1"/>
        <v>212.71</v>
      </c>
    </row>
    <row r="103" spans="2:3" x14ac:dyDescent="0.3">
      <c r="B103" vm="195">
        <f ca="1"/>
        <v>45713</v>
      </c>
      <c r="C103" vm="196">
        <f ca="1"/>
        <v>212.8</v>
      </c>
    </row>
    <row r="104" spans="2:3" x14ac:dyDescent="0.3">
      <c r="B104" vm="197">
        <f ca="1"/>
        <v>45714</v>
      </c>
      <c r="C104" vm="198">
        <f ca="1"/>
        <v>214.35</v>
      </c>
    </row>
    <row r="105" spans="2:3" x14ac:dyDescent="0.3">
      <c r="B105" vm="199">
        <f ca="1"/>
        <v>45715</v>
      </c>
      <c r="C105" vm="200">
        <f ca="1"/>
        <v>208.74</v>
      </c>
    </row>
    <row r="106" spans="2:3" x14ac:dyDescent="0.3">
      <c r="B106" vm="201">
        <f ca="1"/>
        <v>45716</v>
      </c>
      <c r="C106" vm="202">
        <f ca="1"/>
        <v>212.28</v>
      </c>
    </row>
    <row r="107" spans="2:3" x14ac:dyDescent="0.3">
      <c r="B107" vm="203">
        <f ca="1"/>
        <v>45719</v>
      </c>
      <c r="C107" vm="204">
        <f ca="1"/>
        <v>205.02</v>
      </c>
    </row>
    <row r="108" spans="2:3" x14ac:dyDescent="0.3">
      <c r="B108" vm="205">
        <f ca="1"/>
        <v>45720</v>
      </c>
      <c r="C108" vm="206">
        <f ca="1"/>
        <v>203.8</v>
      </c>
    </row>
    <row r="109" spans="2:3" x14ac:dyDescent="0.3">
      <c r="B109" vm="207">
        <f ca="1"/>
        <v>45721</v>
      </c>
      <c r="C109" vm="208">
        <f ca="1"/>
        <v>208.36</v>
      </c>
    </row>
    <row r="110" spans="2:3" x14ac:dyDescent="0.3">
      <c r="B110" vm="209">
        <f ca="1"/>
        <v>45722</v>
      </c>
      <c r="C110" vm="210">
        <f ca="1"/>
        <v>200.7</v>
      </c>
    </row>
    <row r="111" spans="2:3" x14ac:dyDescent="0.3">
      <c r="B111" vm="211">
        <f ca="1"/>
        <v>45723</v>
      </c>
      <c r="C111" vm="212">
        <f ca="1"/>
        <v>199.25</v>
      </c>
    </row>
    <row r="112" spans="2:3" x14ac:dyDescent="0.3">
      <c r="B112" vm="213">
        <f ca="1"/>
        <v>45726</v>
      </c>
      <c r="C112" vm="214">
        <f ca="1"/>
        <v>194.54</v>
      </c>
    </row>
    <row r="113" spans="2:3" x14ac:dyDescent="0.3">
      <c r="B113" vm="215">
        <f ca="1"/>
        <v>45727</v>
      </c>
      <c r="C113" vm="216">
        <f ca="1"/>
        <v>196.59</v>
      </c>
    </row>
    <row r="114" spans="2:3" x14ac:dyDescent="0.3">
      <c r="B114" vm="217">
        <f ca="1"/>
        <v>45728</v>
      </c>
      <c r="C114" vm="218">
        <f ca="1"/>
        <v>198.89</v>
      </c>
    </row>
    <row r="115" spans="2:3" x14ac:dyDescent="0.3">
      <c r="B115" vm="219">
        <f ca="1"/>
        <v>45729</v>
      </c>
      <c r="C115" vm="220">
        <f ca="1"/>
        <v>193.89</v>
      </c>
    </row>
    <row r="116" spans="2:3" x14ac:dyDescent="0.3">
      <c r="B116" vm="221">
        <f ca="1"/>
        <v>45730</v>
      </c>
      <c r="C116" vm="222">
        <f ca="1"/>
        <v>197.95</v>
      </c>
    </row>
    <row r="117" spans="2:3" x14ac:dyDescent="0.3">
      <c r="B117" vm="223">
        <f ca="1"/>
        <v>45733</v>
      </c>
      <c r="C117" vm="224">
        <f ca="1"/>
        <v>195.74</v>
      </c>
    </row>
    <row r="118" spans="2:3" x14ac:dyDescent="0.3">
      <c r="B118" vm="225">
        <f ca="1"/>
        <v>45734</v>
      </c>
      <c r="C118" vm="226">
        <f ca="1"/>
        <v>192.82</v>
      </c>
    </row>
    <row r="119" spans="2:3" x14ac:dyDescent="0.3">
      <c r="B119" vm="227">
        <f ca="1"/>
        <v>45735</v>
      </c>
      <c r="C119" vm="228">
        <f ca="1"/>
        <v>195.54</v>
      </c>
    </row>
    <row r="120" spans="2:3" x14ac:dyDescent="0.3">
      <c r="B120" vm="229">
        <f ca="1"/>
        <v>45736</v>
      </c>
      <c r="C120" vm="230">
        <f ca="1"/>
        <v>194.95</v>
      </c>
    </row>
    <row r="121" spans="2:3" x14ac:dyDescent="0.3">
      <c r="B121" vm="231">
        <f ca="1"/>
        <v>45737</v>
      </c>
      <c r="C121" vm="232">
        <f ca="1"/>
        <v>196.21</v>
      </c>
    </row>
    <row r="122" spans="2:3" x14ac:dyDescent="0.3">
      <c r="B122" vm="233">
        <f ca="1"/>
        <v>45740</v>
      </c>
      <c r="C122" vm="234">
        <f ca="1"/>
        <v>203.26</v>
      </c>
    </row>
    <row r="123" spans="2:3" x14ac:dyDescent="0.3">
      <c r="B123" vm="235">
        <f ca="1"/>
        <v>45741</v>
      </c>
      <c r="C123" vm="236">
        <f ca="1"/>
        <v>205.71</v>
      </c>
    </row>
    <row r="124" spans="2:3" x14ac:dyDescent="0.3">
      <c r="B124" vm="237">
        <f ca="1"/>
        <v>45742</v>
      </c>
      <c r="C124" vm="238">
        <f ca="1"/>
        <v>201.13</v>
      </c>
    </row>
    <row r="125" spans="2:3" x14ac:dyDescent="0.3">
      <c r="B125" vm="239">
        <f ca="1"/>
        <v>45743</v>
      </c>
      <c r="C125" vm="240">
        <f ca="1"/>
        <v>201.36</v>
      </c>
    </row>
    <row r="126" spans="2:3" x14ac:dyDescent="0.3">
      <c r="B126" vm="241">
        <f ca="1"/>
        <v>45744</v>
      </c>
      <c r="C126" vm="242">
        <f ca="1"/>
        <v>192.72</v>
      </c>
    </row>
    <row r="127" spans="2:3" x14ac:dyDescent="0.3">
      <c r="B127" vm="243">
        <f ca="1"/>
        <v>45747</v>
      </c>
      <c r="C127" vm="244">
        <f ca="1"/>
        <v>190.26</v>
      </c>
    </row>
    <row r="128" spans="2:3" x14ac:dyDescent="0.3">
      <c r="B128" vm="245">
        <f ca="1"/>
        <v>45748</v>
      </c>
      <c r="C128" vm="246">
        <f ca="1"/>
        <v>192.17</v>
      </c>
    </row>
    <row r="129" spans="2:3" x14ac:dyDescent="0.3">
      <c r="B129" vm="247">
        <f ca="1"/>
        <v>45749</v>
      </c>
      <c r="C129" vm="248">
        <f ca="1"/>
        <v>196.01</v>
      </c>
    </row>
    <row r="130" spans="2:3" x14ac:dyDescent="0.3">
      <c r="B130" vm="249">
        <f ca="1"/>
        <v>45750</v>
      </c>
      <c r="C130" vm="250">
        <f ca="1"/>
        <v>178.41</v>
      </c>
    </row>
    <row r="131" spans="2:3" x14ac:dyDescent="0.3">
      <c r="B131" vm="251">
        <f ca="1"/>
        <v>45751</v>
      </c>
      <c r="C131" vm="252">
        <f ca="1"/>
        <v>171</v>
      </c>
    </row>
    <row r="132" spans="2:3" x14ac:dyDescent="0.3">
      <c r="B132" vm="253">
        <f ca="1"/>
        <v>45754</v>
      </c>
      <c r="C132" vm="254">
        <f ca="1"/>
        <v>175.26</v>
      </c>
    </row>
    <row r="133" spans="2:3" x14ac:dyDescent="0.3">
      <c r="B133" vm="255">
        <f ca="1"/>
        <v>45755</v>
      </c>
      <c r="C133" vm="256">
        <f ca="1"/>
        <v>170.66</v>
      </c>
    </row>
    <row r="134" spans="2:3" x14ac:dyDescent="0.3">
      <c r="B134" vm="257">
        <f ca="1"/>
        <v>45756</v>
      </c>
      <c r="C134" vm="258">
        <f ca="1"/>
        <v>191.1</v>
      </c>
    </row>
    <row r="135" spans="2:3" x14ac:dyDescent="0.3">
      <c r="B135" vm="259">
        <f ca="1"/>
        <v>45757</v>
      </c>
      <c r="C135" vm="260">
        <f ca="1"/>
        <v>181.22</v>
      </c>
    </row>
    <row r="136" spans="2:3" x14ac:dyDescent="0.3">
      <c r="B136" vm="261">
        <f ca="1"/>
        <v>45758</v>
      </c>
      <c r="C136" vm="262">
        <f ca="1"/>
        <v>184.87</v>
      </c>
    </row>
    <row r="137" spans="2:3" x14ac:dyDescent="0.3">
      <c r="B137" vm="263">
        <f ca="1"/>
        <v>45761</v>
      </c>
      <c r="C137" vm="264">
        <f ca="1"/>
        <v>182.12</v>
      </c>
    </row>
    <row r="138" spans="2:3" x14ac:dyDescent="0.3">
      <c r="B138" vm="265">
        <f ca="1"/>
        <v>45762</v>
      </c>
      <c r="C138" vm="266">
        <f ca="1"/>
        <v>179.59</v>
      </c>
    </row>
    <row r="139" spans="2:3" x14ac:dyDescent="0.3">
      <c r="B139" vm="267">
        <f ca="1"/>
        <v>45763</v>
      </c>
      <c r="C139" vm="268">
        <f ca="1"/>
        <v>174.33</v>
      </c>
    </row>
    <row r="140" spans="2:3" x14ac:dyDescent="0.3">
      <c r="B140" vm="269">
        <f ca="1"/>
        <v>45764</v>
      </c>
      <c r="C140" vm="270">
        <f ca="1"/>
        <v>172.61</v>
      </c>
    </row>
    <row r="141" spans="2:3" x14ac:dyDescent="0.3">
      <c r="B141" vm="271">
        <f ca="1"/>
        <v>45768</v>
      </c>
      <c r="C141" vm="272">
        <f ca="1"/>
        <v>167.32</v>
      </c>
    </row>
    <row r="142" spans="2:3" x14ac:dyDescent="0.3">
      <c r="B142" vm="273">
        <f ca="1"/>
        <v>45769</v>
      </c>
      <c r="C142" vm="274">
        <f ca="1"/>
        <v>173.18</v>
      </c>
    </row>
    <row r="143" spans="2:3" x14ac:dyDescent="0.3">
      <c r="B143" vm="275">
        <f ca="1"/>
        <v>45770</v>
      </c>
      <c r="C143" vm="276">
        <f ca="1"/>
        <v>180.6</v>
      </c>
    </row>
    <row r="144" spans="2:3" x14ac:dyDescent="0.3">
      <c r="B144" vm="277">
        <f ca="1"/>
        <v>45771</v>
      </c>
      <c r="C144" vm="278">
        <f ca="1"/>
        <v>186.54</v>
      </c>
    </row>
    <row r="145" spans="2:3" x14ac:dyDescent="0.3">
      <c r="B145" vm="279">
        <f ca="1"/>
        <v>45772</v>
      </c>
      <c r="C145" vm="25">
        <f ca="1"/>
        <v>188.99</v>
      </c>
    </row>
    <row r="146" spans="2:3" x14ac:dyDescent="0.3">
      <c r="B146" vm="280">
        <f ca="1"/>
        <v>45775</v>
      </c>
      <c r="C146" vm="281">
        <f ca="1"/>
        <v>187.7</v>
      </c>
    </row>
    <row r="147" spans="2:3" x14ac:dyDescent="0.3">
      <c r="B147" vm="282">
        <f ca="1"/>
        <v>45776</v>
      </c>
      <c r="C147" vm="283">
        <f ca="1"/>
        <v>187.39</v>
      </c>
    </row>
    <row r="148" spans="2:3" x14ac:dyDescent="0.3">
      <c r="B148" vm="284">
        <f ca="1"/>
        <v>45777</v>
      </c>
      <c r="C148" vm="285">
        <f ca="1"/>
        <v>184.42</v>
      </c>
    </row>
    <row r="149" spans="2:3" x14ac:dyDescent="0.3">
      <c r="B149" vm="286">
        <f ca="1"/>
        <v>45778</v>
      </c>
      <c r="C149" vm="287">
        <f ca="1"/>
        <v>190.2</v>
      </c>
    </row>
    <row r="150" spans="2:3" x14ac:dyDescent="0.3">
      <c r="B150" vm="288">
        <f ca="1"/>
        <v>45779</v>
      </c>
      <c r="C150" vm="289">
        <f ca="1"/>
        <v>189.98</v>
      </c>
    </row>
    <row r="151" spans="2:3" x14ac:dyDescent="0.3">
      <c r="B151" vm="290">
        <f ca="1"/>
        <v>45782</v>
      </c>
      <c r="C151" vm="291">
        <f ca="1"/>
        <v>186.35</v>
      </c>
    </row>
    <row r="152" spans="2:3" x14ac:dyDescent="0.3">
      <c r="B152" vm="292">
        <f ca="1"/>
        <v>45783</v>
      </c>
      <c r="C152" vm="293">
        <f ca="1"/>
        <v>185.01</v>
      </c>
    </row>
    <row r="153" spans="2:3" x14ac:dyDescent="0.3">
      <c r="B153" vm="294">
        <f ca="1"/>
        <v>45784</v>
      </c>
      <c r="C153" vm="295">
        <f ca="1"/>
        <v>188.71</v>
      </c>
    </row>
    <row r="154" spans="2:3" x14ac:dyDescent="0.3">
      <c r="B154" vm="296">
        <f ca="1"/>
        <v>45785</v>
      </c>
      <c r="C154" vm="297">
        <f ca="1"/>
        <v>192.08</v>
      </c>
    </row>
    <row r="155" spans="2:3" x14ac:dyDescent="0.3">
      <c r="B155" vm="298">
        <f ca="1"/>
        <v>45786</v>
      </c>
      <c r="C155" vm="299">
        <f ca="1"/>
        <v>193.06</v>
      </c>
    </row>
    <row r="156" spans="2:3" x14ac:dyDescent="0.3">
      <c r="B156" vm="300">
        <f ca="1"/>
        <v>45789</v>
      </c>
      <c r="C156" vm="301">
        <f ca="1"/>
        <v>208.64</v>
      </c>
    </row>
    <row r="157" spans="2:3" x14ac:dyDescent="0.3">
      <c r="B157" vm="302">
        <f ca="1"/>
        <v>45790</v>
      </c>
      <c r="C157" vm="303">
        <f ca="1"/>
        <v>211.37</v>
      </c>
    </row>
    <row r="158" spans="2:3" x14ac:dyDescent="0.3">
      <c r="B158" vm="304">
        <f ca="1"/>
        <v>45791</v>
      </c>
      <c r="C158" vm="305">
        <f ca="1"/>
        <v>210.25</v>
      </c>
    </row>
    <row r="159" spans="2:3" x14ac:dyDescent="0.3">
      <c r="B159" vm="306">
        <f ca="1"/>
        <v>45792</v>
      </c>
      <c r="C159" vm="307">
        <f ca="1"/>
        <v>205.17</v>
      </c>
    </row>
    <row r="160" spans="2:3" x14ac:dyDescent="0.3">
      <c r="B160" vm="308">
        <f ca="1"/>
        <v>45793</v>
      </c>
      <c r="C160" vm="309">
        <f ca="1"/>
        <v>205.59</v>
      </c>
    </row>
    <row r="161" spans="2:3" x14ac:dyDescent="0.3">
      <c r="B161" vm="310">
        <f ca="1"/>
        <v>45796</v>
      </c>
      <c r="C161" vm="311">
        <f ca="1"/>
        <v>206.16</v>
      </c>
    </row>
    <row r="162" spans="2:3" x14ac:dyDescent="0.3">
      <c r="B162" vm="312">
        <f ca="1"/>
        <v>45797</v>
      </c>
      <c r="C162" vm="313">
        <f ca="1"/>
        <v>204.07</v>
      </c>
    </row>
    <row r="163" spans="2:3" x14ac:dyDescent="0.3">
      <c r="B163" vm="314">
        <f ca="1"/>
        <v>45798</v>
      </c>
      <c r="C163" vm="315">
        <f ca="1"/>
        <v>201.12</v>
      </c>
    </row>
    <row r="164" spans="2:3" x14ac:dyDescent="0.3">
      <c r="B164" vm="316">
        <f ca="1"/>
        <v>45799</v>
      </c>
      <c r="C164" vm="317">
        <f ca="1"/>
        <v>203.1</v>
      </c>
    </row>
    <row r="165" spans="2:3" x14ac:dyDescent="0.3">
      <c r="B165" vm="318">
        <f ca="1"/>
        <v>45800</v>
      </c>
      <c r="C165" vm="319">
        <f ca="1"/>
        <v>200.99</v>
      </c>
    </row>
    <row r="166" spans="2:3" x14ac:dyDescent="0.3">
      <c r="B166" vm="320">
        <f ca="1"/>
        <v>45804</v>
      </c>
      <c r="C166" vm="321">
        <f ca="1"/>
        <v>206.02</v>
      </c>
    </row>
    <row r="167" spans="2:3" x14ac:dyDescent="0.3">
      <c r="B167" vm="322">
        <f ca="1"/>
        <v>45805</v>
      </c>
      <c r="C167" vm="323">
        <f ca="1"/>
        <v>204.72</v>
      </c>
    </row>
    <row r="168" spans="2:3" x14ac:dyDescent="0.3">
      <c r="B168" vm="324">
        <f ca="1"/>
        <v>45806</v>
      </c>
      <c r="C168" vm="325">
        <f ca="1"/>
        <v>205.7</v>
      </c>
    </row>
    <row r="169" spans="2:3" x14ac:dyDescent="0.3">
      <c r="B169" vm="326">
        <f ca="1"/>
        <v>45807</v>
      </c>
      <c r="C169" vm="327">
        <f ca="1"/>
        <v>205.01</v>
      </c>
    </row>
    <row r="170" spans="2:3" x14ac:dyDescent="0.3">
      <c r="B170" vm="328">
        <f ca="1"/>
        <v>45810</v>
      </c>
      <c r="C170" vm="329">
        <f ca="1"/>
        <v>206.65</v>
      </c>
    </row>
    <row r="171" spans="2:3" x14ac:dyDescent="0.3">
      <c r="B171" vm="330">
        <f ca="1"/>
        <v>45811</v>
      </c>
      <c r="C171" vm="236">
        <f ca="1"/>
        <v>205.71</v>
      </c>
    </row>
    <row r="172" spans="2:3" x14ac:dyDescent="0.3">
      <c r="B172" vm="331">
        <f ca="1"/>
        <v>45812</v>
      </c>
      <c r="C172" vm="332">
        <f ca="1"/>
        <v>207.23</v>
      </c>
    </row>
    <row r="173" spans="2:3" x14ac:dyDescent="0.3">
      <c r="B173" vm="333">
        <f ca="1"/>
        <v>45813</v>
      </c>
      <c r="C173" vm="334">
        <f ca="1"/>
        <v>207.91</v>
      </c>
    </row>
    <row r="174" spans="2:3" x14ac:dyDescent="0.3">
      <c r="B174" vm="335">
        <f ca="1"/>
        <v>45814</v>
      </c>
      <c r="C174" vm="336">
        <f ca="1"/>
        <v>213.57</v>
      </c>
    </row>
    <row r="175" spans="2:3" x14ac:dyDescent="0.3">
      <c r="B175" vm="337">
        <f ca="1"/>
        <v>45817</v>
      </c>
      <c r="C175" vm="338">
        <f ca="1"/>
        <v>216.98</v>
      </c>
    </row>
    <row r="176" spans="2:3" x14ac:dyDescent="0.3">
      <c r="B176" vm="339">
        <f ca="1"/>
        <v>45818</v>
      </c>
      <c r="C176" vm="340">
        <f ca="1"/>
        <v>217.61</v>
      </c>
    </row>
    <row r="177" spans="2:3" x14ac:dyDescent="0.3">
      <c r="B177" vm="341">
        <f ca="1"/>
        <v>45819</v>
      </c>
      <c r="C177" vm="342">
        <f ca="1"/>
        <v>213.2</v>
      </c>
    </row>
    <row r="178" spans="2:3" x14ac:dyDescent="0.3">
      <c r="B178" vm="343">
        <f ca="1"/>
        <v>45820</v>
      </c>
      <c r="C178" vm="344">
        <f ca="1"/>
        <v>213.24</v>
      </c>
    </row>
    <row r="179" spans="2:3" x14ac:dyDescent="0.3">
      <c r="B179" vm="345">
        <f ca="1"/>
        <v>45821</v>
      </c>
      <c r="C179" vm="346">
        <f ca="1"/>
        <v>212.1</v>
      </c>
    </row>
    <row r="180" spans="2:3" x14ac:dyDescent="0.3">
      <c r="B180" vm="347">
        <f ca="1"/>
        <v>45824</v>
      </c>
      <c r="C180" vm="348">
        <f ca="1"/>
        <v>216.1</v>
      </c>
    </row>
    <row r="181" spans="2:3" x14ac:dyDescent="0.3">
      <c r="B181" vm="349">
        <f ca="1"/>
        <v>45825</v>
      </c>
      <c r="C181" vm="350">
        <f ca="1"/>
        <v>214.82</v>
      </c>
    </row>
    <row r="182" spans="2:3" x14ac:dyDescent="0.3">
      <c r="B182" vm="351">
        <f ca="1"/>
        <v>45826</v>
      </c>
      <c r="C182" vm="352">
        <f ca="1"/>
        <v>212.52</v>
      </c>
    </row>
    <row r="183" spans="2:3" x14ac:dyDescent="0.3">
      <c r="B183" vm="353">
        <f ca="1"/>
        <v>45828</v>
      </c>
      <c r="C183" vm="354">
        <f ca="1"/>
        <v>209.69</v>
      </c>
    </row>
    <row r="184" spans="2:3" x14ac:dyDescent="0.3">
      <c r="B184" vm="355">
        <f ca="1"/>
        <v>45831</v>
      </c>
      <c r="C184" vm="356">
        <f ca="1"/>
        <v>208.47</v>
      </c>
    </row>
    <row r="185" spans="2:3" x14ac:dyDescent="0.3">
      <c r="B185" vm="357">
        <f ca="1"/>
        <v>45832</v>
      </c>
      <c r="C185" vm="358">
        <f ca="1"/>
        <v>212.77</v>
      </c>
    </row>
    <row r="186" spans="2:3" x14ac:dyDescent="0.3">
      <c r="B186" vm="359">
        <f ca="1"/>
        <v>45833</v>
      </c>
      <c r="C186" vm="360">
        <f ca="1"/>
        <v>211.99</v>
      </c>
    </row>
    <row r="187" spans="2:3" x14ac:dyDescent="0.3">
      <c r="B187" vm="361">
        <f ca="1"/>
        <v>45834</v>
      </c>
      <c r="C187" vm="362">
        <f ca="1"/>
        <v>217.12</v>
      </c>
    </row>
    <row r="188" spans="2:3" x14ac:dyDescent="0.3">
      <c r="B188" vm="363">
        <f ca="1"/>
        <v>45835</v>
      </c>
      <c r="C188" vm="364">
        <f ca="1"/>
        <v>223.3</v>
      </c>
    </row>
    <row r="189" spans="2:3" x14ac:dyDescent="0.3">
      <c r="B189" vm="365">
        <f ca="1"/>
        <v>45838</v>
      </c>
      <c r="C189" vm="125">
        <f ca="1"/>
        <v>219.39</v>
      </c>
    </row>
    <row r="190" spans="2:3" x14ac:dyDescent="0.3">
      <c r="B190" vm="366">
        <f ca="1"/>
        <v>45839</v>
      </c>
      <c r="C190" vm="367">
        <f ca="1"/>
        <v>220.46</v>
      </c>
    </row>
    <row r="191" spans="2:3" x14ac:dyDescent="0.3">
      <c r="B191" vm="368">
        <f ca="1"/>
        <v>45840</v>
      </c>
      <c r="C191" vm="369">
        <f ca="1"/>
        <v>219.92</v>
      </c>
    </row>
    <row r="192" spans="2:3" x14ac:dyDescent="0.3">
      <c r="B192" vm="370">
        <f ca="1"/>
        <v>45841</v>
      </c>
      <c r="C192" vm="371">
        <f ca="1"/>
        <v>223.41</v>
      </c>
    </row>
    <row r="193" spans="2:3" x14ac:dyDescent="0.3">
      <c r="B193" vm="372">
        <f ca="1"/>
        <v>45845</v>
      </c>
      <c r="C193" vm="373">
        <f ca="1"/>
        <v>223.47</v>
      </c>
    </row>
    <row r="194" spans="2:3" x14ac:dyDescent="0.3">
      <c r="B194" vm="374">
        <f ca="1"/>
        <v>45846</v>
      </c>
      <c r="C194" vm="375">
        <f ca="1"/>
        <v>219.36</v>
      </c>
    </row>
    <row r="195" spans="2:3" x14ac:dyDescent="0.3">
      <c r="B195" vm="376">
        <f ca="1"/>
        <v>45847</v>
      </c>
      <c r="C195" vm="377">
        <f ca="1"/>
        <v>222.54</v>
      </c>
    </row>
    <row r="196" spans="2:3" x14ac:dyDescent="0.3">
      <c r="B196" vm="378">
        <f ca="1"/>
        <v>45848</v>
      </c>
      <c r="C196" vm="379">
        <f ca="1"/>
        <v>222.26</v>
      </c>
    </row>
    <row r="197" spans="2:3" x14ac:dyDescent="0.3">
      <c r="B197" vm="380">
        <f ca="1"/>
        <v>45849</v>
      </c>
      <c r="C197" vm="381">
        <f ca="1"/>
        <v>225.02</v>
      </c>
    </row>
    <row r="198" spans="2:3" x14ac:dyDescent="0.3">
      <c r="B198" vm="382">
        <f ca="1"/>
        <v>45852</v>
      </c>
      <c r="C198" vm="383">
        <f ca="1"/>
        <v>225.69</v>
      </c>
    </row>
    <row r="199" spans="2:3" x14ac:dyDescent="0.3">
      <c r="B199" vm="384">
        <f ca="1"/>
        <v>45853</v>
      </c>
      <c r="C199" vm="385">
        <f ca="1"/>
        <v>226.35</v>
      </c>
    </row>
    <row r="200" spans="2:3" x14ac:dyDescent="0.3">
      <c r="B200" vm="386">
        <f ca="1"/>
        <v>45854</v>
      </c>
      <c r="C200" vm="387">
        <f ca="1"/>
        <v>223.19</v>
      </c>
    </row>
    <row r="201" spans="2:3" x14ac:dyDescent="0.3">
      <c r="B201" vm="388">
        <f ca="1"/>
        <v>45855</v>
      </c>
      <c r="C201" vm="389">
        <f ca="1"/>
        <v>223.88</v>
      </c>
    </row>
    <row r="202" spans="2:3" x14ac:dyDescent="0.3">
      <c r="B202" vm="390">
        <f ca="1"/>
        <v>45856</v>
      </c>
      <c r="C202" vm="391">
        <f ca="1"/>
        <v>226.13</v>
      </c>
    </row>
    <row r="203" spans="2:3" x14ac:dyDescent="0.3">
      <c r="B203" vm="392">
        <f ca="1"/>
        <v>45859</v>
      </c>
      <c r="C203" vm="393">
        <f ca="1"/>
        <v>229.3</v>
      </c>
    </row>
    <row r="204" spans="2:3" x14ac:dyDescent="0.3">
      <c r="B204" vm="394">
        <f ca="1"/>
        <v>45860</v>
      </c>
      <c r="C204" vm="395">
        <f ca="1"/>
        <v>227.47</v>
      </c>
    </row>
    <row r="205" spans="2:3" x14ac:dyDescent="0.3">
      <c r="B205" vm="396">
        <f ca="1"/>
        <v>45861</v>
      </c>
      <c r="C205" vm="397">
        <f ca="1"/>
        <v>228.29</v>
      </c>
    </row>
    <row r="206" spans="2:3" x14ac:dyDescent="0.3">
      <c r="B206" vm="398">
        <f ca="1"/>
        <v>45862</v>
      </c>
      <c r="C206" vm="399">
        <f ca="1"/>
        <v>232.23</v>
      </c>
    </row>
    <row r="207" spans="2:3" x14ac:dyDescent="0.3">
      <c r="B207" vm="400">
        <f ca="1"/>
        <v>45863</v>
      </c>
      <c r="C207" vm="401">
        <f ca="1"/>
        <v>231.44</v>
      </c>
    </row>
    <row r="208" spans="2:3" x14ac:dyDescent="0.3">
      <c r="B208" vm="402">
        <f ca="1"/>
        <v>45866</v>
      </c>
      <c r="C208" vm="403">
        <f ca="1"/>
        <v>232.79</v>
      </c>
    </row>
    <row r="209" spans="2:3" x14ac:dyDescent="0.3">
      <c r="B209" vm="404">
        <f ca="1"/>
        <v>45867</v>
      </c>
      <c r="C209" vm="405">
        <f ca="1"/>
        <v>231.01</v>
      </c>
    </row>
    <row r="210" spans="2:3" x14ac:dyDescent="0.3">
      <c r="B210" vm="406">
        <f ca="1"/>
        <v>45868</v>
      </c>
      <c r="C210" vm="407">
        <f ca="1"/>
        <v>230.19</v>
      </c>
    </row>
    <row r="211" spans="2:3" x14ac:dyDescent="0.3">
      <c r="B211" vm="408">
        <f ca="1"/>
        <v>45869</v>
      </c>
      <c r="C211" vm="409">
        <f ca="1"/>
        <v>234.11</v>
      </c>
    </row>
    <row r="212" spans="2:3" x14ac:dyDescent="0.3">
      <c r="B212" vm="410">
        <f ca="1"/>
        <v>45870</v>
      </c>
      <c r="C212" vm="411">
        <f ca="1"/>
        <v>214.75</v>
      </c>
    </row>
    <row r="213" spans="2:3" x14ac:dyDescent="0.3">
      <c r="B213" vm="412">
        <f ca="1"/>
        <v>45873</v>
      </c>
      <c r="C213" vm="413">
        <f ca="1"/>
        <v>211.65</v>
      </c>
    </row>
    <row r="214" spans="2:3" x14ac:dyDescent="0.3">
      <c r="B214" vm="414">
        <f ca="1"/>
        <v>45874</v>
      </c>
      <c r="C214" vm="415">
        <f ca="1"/>
        <v>213.75</v>
      </c>
    </row>
    <row r="215" spans="2:3" x14ac:dyDescent="0.3">
      <c r="B215" vm="416">
        <f ca="1"/>
        <v>45875</v>
      </c>
      <c r="C215" vm="417">
        <f ca="1"/>
        <v>222.31</v>
      </c>
    </row>
    <row r="216" spans="2:3" x14ac:dyDescent="0.3">
      <c r="B216" vm="418">
        <f ca="1"/>
        <v>45876</v>
      </c>
      <c r="C216" vm="419">
        <f ca="1"/>
        <v>223.13</v>
      </c>
    </row>
    <row r="217" spans="2:3" x14ac:dyDescent="0.3">
      <c r="B217" vm="420">
        <f ca="1"/>
        <v>45877</v>
      </c>
      <c r="C217" vm="421">
        <f ca="1"/>
        <v>222.69</v>
      </c>
    </row>
    <row r="218" spans="2:3" x14ac:dyDescent="0.3">
      <c r="B218" vm="422">
        <f ca="1"/>
        <v>45880</v>
      </c>
      <c r="C218" vm="123">
        <f ca="1"/>
        <v>221.3</v>
      </c>
    </row>
    <row r="219" spans="2:3" x14ac:dyDescent="0.3">
      <c r="B219" vm="423">
        <f ca="1"/>
        <v>45881</v>
      </c>
      <c r="C219" vm="424">
        <f ca="1"/>
        <v>221.47</v>
      </c>
    </row>
    <row r="220" spans="2:3" x14ac:dyDescent="0.3">
      <c r="B220" vm="425">
        <f ca="1"/>
        <v>45882</v>
      </c>
      <c r="C220" vm="426">
        <f ca="1"/>
        <v>224.56</v>
      </c>
    </row>
    <row r="221" spans="2:3" x14ac:dyDescent="0.3">
      <c r="B221" vm="427">
        <f ca="1"/>
        <v>45883</v>
      </c>
      <c r="C221" vm="428">
        <f ca="1"/>
        <v>230.98</v>
      </c>
    </row>
    <row r="222" spans="2:3" x14ac:dyDescent="0.3">
      <c r="B222" vm="429">
        <f ca="1"/>
        <v>45884</v>
      </c>
      <c r="C222" vm="430">
        <f ca="1"/>
        <v>231.03</v>
      </c>
    </row>
    <row r="223" spans="2:3" x14ac:dyDescent="0.3">
      <c r="B223" vm="431">
        <f ca="1"/>
        <v>45887</v>
      </c>
      <c r="C223" vm="432">
        <f ca="1"/>
        <v>231.49</v>
      </c>
    </row>
    <row r="224" spans="2:3" x14ac:dyDescent="0.3">
      <c r="B224" vm="433">
        <f ca="1"/>
        <v>45888</v>
      </c>
      <c r="C224" vm="434">
        <f ca="1"/>
        <v>228.01</v>
      </c>
    </row>
    <row r="225" spans="2:3" x14ac:dyDescent="0.3">
      <c r="B225" vm="435">
        <f ca="1"/>
        <v>45889</v>
      </c>
      <c r="C225" vm="436">
        <f ca="1"/>
        <v>223.81</v>
      </c>
    </row>
    <row r="226" spans="2:3" x14ac:dyDescent="0.3">
      <c r="B226" vm="437">
        <f ca="1"/>
        <v>45890</v>
      </c>
      <c r="C226" vm="438">
        <f ca="1"/>
        <v>221.95</v>
      </c>
    </row>
    <row r="227" spans="2:3" x14ac:dyDescent="0.3">
      <c r="B227" vm="439">
        <f ca="1"/>
        <v>45891</v>
      </c>
      <c r="C227" vm="440">
        <f ca="1"/>
        <v>228.84</v>
      </c>
    </row>
    <row r="228" spans="2:3" x14ac:dyDescent="0.3">
      <c r="B228" vm="441">
        <f ca="1"/>
        <v>45894</v>
      </c>
      <c r="C228" vm="442">
        <f ca="1"/>
        <v>227.94</v>
      </c>
    </row>
    <row r="229" spans="2:3" x14ac:dyDescent="0.3">
      <c r="B229" vm="443">
        <f ca="1"/>
        <v>45895</v>
      </c>
      <c r="C229" vm="444">
        <f ca="1"/>
        <v>228.71</v>
      </c>
    </row>
    <row r="230" spans="2:3" x14ac:dyDescent="0.3">
      <c r="B230" vm="445">
        <f ca="1"/>
        <v>45896</v>
      </c>
      <c r="C230" vm="446">
        <f ca="1"/>
        <v>229.12</v>
      </c>
    </row>
    <row r="231" spans="2:3" x14ac:dyDescent="0.3">
      <c r="B231" vm="447">
        <f ca="1"/>
        <v>45897</v>
      </c>
      <c r="C231" vm="448">
        <f ca="1"/>
        <v>231.6</v>
      </c>
    </row>
    <row r="232" spans="2:3" x14ac:dyDescent="0.3">
      <c r="B232" vm="449">
        <f ca="1"/>
        <v>45898</v>
      </c>
      <c r="C232" vm="450">
        <f ca="1"/>
        <v>229</v>
      </c>
    </row>
    <row r="233" spans="2:3" x14ac:dyDescent="0.3">
      <c r="B233" vm="451">
        <f ca="1"/>
        <v>45902</v>
      </c>
      <c r="C233" vm="452">
        <f ca="1"/>
        <v>225.34</v>
      </c>
    </row>
    <row r="234" spans="2:3" x14ac:dyDescent="0.3">
      <c r="B234" vm="453">
        <f ca="1"/>
        <v>45903</v>
      </c>
      <c r="C234" vm="454">
        <f ca="1"/>
        <v>225.99</v>
      </c>
    </row>
    <row r="235" spans="2:3" x14ac:dyDescent="0.3">
      <c r="B235" vm="455">
        <f ca="1"/>
        <v>45904</v>
      </c>
      <c r="C235" vm="456">
        <f ca="1"/>
        <v>235.68</v>
      </c>
    </row>
    <row r="236" spans="2:3" x14ac:dyDescent="0.3">
      <c r="B236" vm="457">
        <f ca="1"/>
        <v>45905</v>
      </c>
      <c r="C236" vm="458">
        <f ca="1"/>
        <v>232.33</v>
      </c>
    </row>
    <row r="237" spans="2:3" x14ac:dyDescent="0.3">
      <c r="B237" vm="459">
        <f ca="1"/>
        <v>45908</v>
      </c>
      <c r="C237" vm="460">
        <f ca="1"/>
        <v>235.84</v>
      </c>
    </row>
    <row r="238" spans="2:3" x14ac:dyDescent="0.3">
      <c r="B238" vm="461">
        <f ca="1"/>
        <v>45909</v>
      </c>
      <c r="C238" vm="462">
        <f ca="1"/>
        <v>238.24</v>
      </c>
    </row>
    <row r="239" spans="2:3" x14ac:dyDescent="0.3">
      <c r="B239" vm="463">
        <f ca="1"/>
        <v>45910</v>
      </c>
      <c r="C239" vm="464">
        <f ca="1"/>
        <v>230.33</v>
      </c>
    </row>
    <row r="240" spans="2:3" x14ac:dyDescent="0.3">
      <c r="B240" vm="465">
        <f ca="1"/>
        <v>45911</v>
      </c>
      <c r="C240" vm="466">
        <f ca="1"/>
        <v>229.95</v>
      </c>
    </row>
    <row r="241" spans="2:3" x14ac:dyDescent="0.3">
      <c r="B241" vm="467">
        <f ca="1"/>
        <v>45912</v>
      </c>
      <c r="C241" vm="468">
        <f ca="1"/>
        <v>228.15</v>
      </c>
    </row>
    <row r="242" spans="2:3" x14ac:dyDescent="0.3">
      <c r="B242" vm="469">
        <f ca="1"/>
        <v>45915</v>
      </c>
      <c r="C242" vm="470">
        <f ca="1"/>
        <v>231.43</v>
      </c>
    </row>
    <row r="243" spans="2:3" x14ac:dyDescent="0.3">
      <c r="B243" vm="471">
        <f ca="1"/>
        <v>45916</v>
      </c>
      <c r="C243" vm="472">
        <f ca="1"/>
        <v>234.05</v>
      </c>
    </row>
    <row r="244" spans="2:3" x14ac:dyDescent="0.3">
      <c r="B244" vm="473">
        <f ca="1"/>
        <v>45917</v>
      </c>
      <c r="C244" vm="474">
        <f ca="1"/>
        <v>231.62</v>
      </c>
    </row>
    <row r="245" spans="2:3" x14ac:dyDescent="0.3">
      <c r="B245" vm="475">
        <f ca="1"/>
        <v>45918</v>
      </c>
      <c r="C245" vm="476">
        <f ca="1"/>
        <v>231.23</v>
      </c>
    </row>
    <row r="246" spans="2:3" x14ac:dyDescent="0.3">
      <c r="B246" vm="477">
        <f ca="1"/>
        <v>45919</v>
      </c>
      <c r="C246" vm="478">
        <f ca="1"/>
        <v>231.48</v>
      </c>
    </row>
    <row r="247" spans="2:3" x14ac:dyDescent="0.3">
      <c r="B247" vm="479">
        <f ca="1"/>
        <v>45922</v>
      </c>
      <c r="C247" vm="480">
        <f ca="1"/>
        <v>227.63</v>
      </c>
    </row>
    <row r="248" spans="2:3" x14ac:dyDescent="0.3">
      <c r="B248" vm="481">
        <f ca="1"/>
        <v>45923</v>
      </c>
      <c r="C248" vm="482">
        <f ca="1"/>
        <v>220.71</v>
      </c>
    </row>
    <row r="249" spans="2:3" x14ac:dyDescent="0.3">
      <c r="B249" vm="483">
        <f ca="1"/>
        <v>45924</v>
      </c>
      <c r="C249" vm="484">
        <f ca="1"/>
        <v>220.21</v>
      </c>
    </row>
    <row r="250" spans="2:3" x14ac:dyDescent="0.3">
      <c r="B250" vm="485">
        <f ca="1"/>
        <v>45925</v>
      </c>
      <c r="C250" vm="486">
        <f ca="1"/>
        <v>218.15</v>
      </c>
    </row>
    <row r="251" spans="2:3" x14ac:dyDescent="0.3">
      <c r="B251" vm="487">
        <f ca="1"/>
        <v>45926</v>
      </c>
      <c r="C251" vm="488">
        <f ca="1"/>
        <v>219.78</v>
      </c>
    </row>
    <row r="252" spans="2:3" x14ac:dyDescent="0.3">
      <c r="B252" vm="489">
        <f ca="1"/>
        <v>45929</v>
      </c>
      <c r="C252" vm="490">
        <f ca="1"/>
        <v>222.17</v>
      </c>
    </row>
    <row r="253" spans="2:3" x14ac:dyDescent="0.3">
      <c r="B253" vm="491">
        <f ca="1"/>
        <v>45930</v>
      </c>
      <c r="C253" vm="492">
        <f ca="1"/>
        <v>219.57</v>
      </c>
    </row>
    <row r="254" spans="2:3" x14ac:dyDescent="0.3">
      <c r="B254" vm="493">
        <f ca="1"/>
        <v>45931</v>
      </c>
      <c r="C254" vm="494">
        <f ca="1"/>
        <v>220.63</v>
      </c>
    </row>
    <row r="255" spans="2:3" x14ac:dyDescent="0.3">
      <c r="B255" vm="495">
        <f ca="1"/>
        <v>45932</v>
      </c>
      <c r="C255" vm="496">
        <f ca="1"/>
        <v>222.41</v>
      </c>
    </row>
    <row r="256" spans="2:3" x14ac:dyDescent="0.3">
      <c r="B256" vm="497">
        <f ca="1"/>
        <v>45933</v>
      </c>
      <c r="C256" vm="498">
        <f ca="1"/>
        <v>219.51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AF067-6C06-4918-A304-AB698CFAA421}">
  <dimension ref="A1:IQ27"/>
  <sheetViews>
    <sheetView workbookViewId="0">
      <selection activeCell="A6" sqref="A6"/>
    </sheetView>
  </sheetViews>
  <sheetFormatPr defaultRowHeight="14.4" x14ac:dyDescent="0.3"/>
  <cols>
    <col min="1" max="1" width="22.109375" bestFit="1" customWidth="1"/>
    <col min="2" max="2" width="28.77734375" bestFit="1" customWidth="1"/>
  </cols>
  <sheetData>
    <row r="1" spans="1:251" x14ac:dyDescent="0.3">
      <c r="A1" s="12" t="s">
        <v>1</v>
      </c>
      <c r="B1" t="s">
        <v>45</v>
      </c>
    </row>
    <row r="3" spans="1:251" x14ac:dyDescent="0.3">
      <c r="A3" s="12" t="s">
        <v>35</v>
      </c>
      <c r="B3" s="12" t="s">
        <v>2</v>
      </c>
    </row>
    <row r="4" spans="1:251" x14ac:dyDescent="0.3">
      <c r="A4" t="s">
        <v>41</v>
      </c>
      <c r="B4" t="s">
        <v>42</v>
      </c>
      <c r="C4" cm="1" vm="499">
        <f t="array" aca="1" ref="C4:IQ4" ca="1">TRANSPOSE(_xlfn.STOCKHISTORY(A4&amp;":"&amp;B4,TODAY()-365,TODAY(),0,0,1))</f>
        <v>162.97999999999999</v>
      </c>
      <c r="D4" vm="500">
        <f ca="1"/>
        <v>164.38</v>
      </c>
      <c r="E4" vm="501">
        <f ca="1"/>
        <v>161.86000000000001</v>
      </c>
      <c r="F4" vm="502">
        <f ca="1"/>
        <v>162.08000000000001</v>
      </c>
      <c r="G4" vm="503">
        <f ca="1"/>
        <v>163.24</v>
      </c>
      <c r="H4" vm="504">
        <f ca="1"/>
        <v>164.96</v>
      </c>
      <c r="I4" vm="505">
        <f ca="1"/>
        <v>165.46</v>
      </c>
      <c r="J4" vm="506">
        <f ca="1"/>
        <v>165.16</v>
      </c>
      <c r="K4" vm="507">
        <f ca="1"/>
        <v>162.93</v>
      </c>
      <c r="L4" vm="508">
        <f ca="1"/>
        <v>163.41999999999999</v>
      </c>
      <c r="M4" vm="509">
        <f ca="1"/>
        <v>164.07</v>
      </c>
      <c r="N4" vm="510">
        <f ca="1"/>
        <v>165.14</v>
      </c>
      <c r="O4" vm="511">
        <f ca="1"/>
        <v>162.78</v>
      </c>
      <c r="P4" vm="512">
        <f ca="1"/>
        <v>162.72</v>
      </c>
      <c r="Q4" vm="513">
        <f ca="1"/>
        <v>165.27</v>
      </c>
      <c r="R4" vm="514">
        <f ca="1"/>
        <v>166.72</v>
      </c>
      <c r="S4" vm="515">
        <f ca="1"/>
        <v>169.68</v>
      </c>
      <c r="T4" vm="516">
        <f ca="1"/>
        <v>174.46</v>
      </c>
      <c r="U4" vm="517">
        <f ca="1"/>
        <v>171.11</v>
      </c>
      <c r="V4" vm="518">
        <f ca="1"/>
        <v>171.29</v>
      </c>
      <c r="W4" vm="519">
        <f ca="1"/>
        <v>169.24</v>
      </c>
      <c r="X4" vm="520">
        <f ca="1"/>
        <v>169.74</v>
      </c>
      <c r="Y4" vm="521">
        <f ca="1"/>
        <v>176.51</v>
      </c>
      <c r="Z4" vm="522">
        <f ca="1"/>
        <v>180.75</v>
      </c>
      <c r="AA4" vm="523">
        <f ca="1"/>
        <v>178.35</v>
      </c>
      <c r="AB4" vm="524">
        <f ca="1"/>
        <v>180.35</v>
      </c>
      <c r="AC4" vm="525">
        <f ca="1"/>
        <v>181.62</v>
      </c>
      <c r="AD4" vm="526">
        <f ca="1"/>
        <v>178.88</v>
      </c>
      <c r="AE4" vm="527">
        <f ca="1"/>
        <v>175.58</v>
      </c>
      <c r="AF4" vm="528">
        <f ca="1"/>
        <v>172.49</v>
      </c>
      <c r="AG4" vm="529">
        <f ca="1"/>
        <v>175.3</v>
      </c>
      <c r="AH4" vm="530">
        <f ca="1"/>
        <v>178.12</v>
      </c>
      <c r="AI4" vm="531">
        <f ca="1"/>
        <v>175.98</v>
      </c>
      <c r="AJ4" vm="532">
        <f ca="1"/>
        <v>167.63</v>
      </c>
      <c r="AK4" vm="533">
        <f ca="1"/>
        <v>164.76</v>
      </c>
      <c r="AL4" vm="534">
        <f ca="1"/>
        <v>167.65</v>
      </c>
      <c r="AM4" vm="535">
        <f ca="1"/>
        <v>169.12</v>
      </c>
      <c r="AN4" vm="536">
        <f ca="1"/>
        <v>169.23</v>
      </c>
      <c r="AO4" vm="537">
        <f ca="1"/>
        <v>168.95</v>
      </c>
      <c r="AP4" vm="538">
        <f ca="1"/>
        <v>171.49</v>
      </c>
      <c r="AQ4" vm="539">
        <f ca="1"/>
        <v>171.34</v>
      </c>
      <c r="AR4" vm="540">
        <f ca="1"/>
        <v>174.37</v>
      </c>
      <c r="AS4" vm="541">
        <f ca="1"/>
        <v>172.64</v>
      </c>
      <c r="AT4" vm="542">
        <f ca="1"/>
        <v>174.71</v>
      </c>
      <c r="AU4" vm="543">
        <f ca="1"/>
        <v>175.37</v>
      </c>
      <c r="AV4" vm="11">
        <f ca="1"/>
        <v>185.17</v>
      </c>
      <c r="AW4" vm="544">
        <f ca="1"/>
        <v>195.4</v>
      </c>
      <c r="AX4" vm="545">
        <f ca="1"/>
        <v>191.96</v>
      </c>
      <c r="AY4" vm="546">
        <f ca="1"/>
        <v>189.82</v>
      </c>
      <c r="AZ4" vm="547">
        <f ca="1"/>
        <v>196.66</v>
      </c>
      <c r="BA4" vm="548">
        <f ca="1"/>
        <v>195.42</v>
      </c>
      <c r="BB4" vm="549">
        <f ca="1"/>
        <v>188.4</v>
      </c>
      <c r="BC4" vm="550">
        <f ca="1"/>
        <v>188.51</v>
      </c>
      <c r="BD4" vm="551">
        <f ca="1"/>
        <v>191.41</v>
      </c>
      <c r="BE4" vm="552">
        <f ca="1"/>
        <v>194.63</v>
      </c>
      <c r="BF4" vm="553">
        <f ca="1"/>
        <v>196.11</v>
      </c>
      <c r="BG4" vm="554">
        <f ca="1"/>
        <v>195.6</v>
      </c>
      <c r="BH4" vm="555">
        <f ca="1"/>
        <v>192.76</v>
      </c>
      <c r="BI4" vm="556">
        <f ca="1"/>
        <v>191.24</v>
      </c>
      <c r="BJ4" vm="557">
        <f ca="1"/>
        <v>189.3</v>
      </c>
      <c r="BK4" vm="558">
        <f ca="1"/>
        <v>189.43</v>
      </c>
      <c r="BL4" vm="559">
        <f ca="1"/>
        <v>191.79</v>
      </c>
      <c r="BM4" vm="560">
        <f ca="1"/>
        <v>196.87</v>
      </c>
      <c r="BN4" vm="561">
        <f ca="1"/>
        <v>195.49</v>
      </c>
      <c r="BO4" vm="562">
        <f ca="1"/>
        <v>193.95</v>
      </c>
      <c r="BP4" vm="563">
        <f ca="1"/>
        <v>192.04</v>
      </c>
      <c r="BQ4" vm="564">
        <f ca="1"/>
        <v>191.01</v>
      </c>
      <c r="BR4" vm="565">
        <f ca="1"/>
        <v>189.66</v>
      </c>
      <c r="BS4" vm="566">
        <f ca="1"/>
        <v>195.55</v>
      </c>
      <c r="BT4" vm="567">
        <f ca="1"/>
        <v>192.91</v>
      </c>
      <c r="BU4" vm="568">
        <f ca="1"/>
        <v>196</v>
      </c>
      <c r="BV4" vm="569">
        <f ca="1"/>
        <v>198.05</v>
      </c>
      <c r="BW4" vm="570">
        <f ca="1"/>
        <v>198.37</v>
      </c>
      <c r="BX4" vm="571">
        <f ca="1"/>
        <v>197.98</v>
      </c>
      <c r="BY4" vm="572">
        <f ca="1"/>
        <v>200.21</v>
      </c>
      <c r="BZ4" vm="573">
        <f ca="1"/>
        <v>191.81</v>
      </c>
      <c r="CA4" vm="574">
        <f ca="1"/>
        <v>195.3</v>
      </c>
      <c r="CB4" vm="575">
        <f ca="1"/>
        <v>195.41</v>
      </c>
      <c r="CC4" vm="576">
        <f ca="1"/>
        <v>200.87</v>
      </c>
      <c r="CD4" vm="577">
        <f ca="1"/>
        <v>204.02</v>
      </c>
      <c r="CE4" vm="578">
        <f ca="1"/>
        <v>201.23</v>
      </c>
      <c r="CF4" vm="579">
        <f ca="1"/>
        <v>206.38</v>
      </c>
      <c r="CG4" vm="580">
        <f ca="1"/>
        <v>191.33</v>
      </c>
      <c r="CH4" vm="581">
        <f ca="1"/>
        <v>191.6</v>
      </c>
      <c r="CI4" vm="582">
        <f ca="1"/>
        <v>185.34</v>
      </c>
      <c r="CJ4" vm="583">
        <f ca="1"/>
        <v>186.47</v>
      </c>
      <c r="CK4" vm="584">
        <f ca="1"/>
        <v>185.32</v>
      </c>
      <c r="CL4" vm="585">
        <f ca="1"/>
        <v>183.61</v>
      </c>
      <c r="CM4" vm="586">
        <f ca="1"/>
        <v>186.14</v>
      </c>
      <c r="CN4" vm="587">
        <f ca="1"/>
        <v>185.23</v>
      </c>
      <c r="CO4" vm="588">
        <f ca="1"/>
        <v>183.77</v>
      </c>
      <c r="CP4" vm="589">
        <f ca="1"/>
        <v>185.27</v>
      </c>
      <c r="CQ4" vm="590">
        <f ca="1"/>
        <v>184.56</v>
      </c>
      <c r="CR4" vm="591">
        <f ca="1"/>
        <v>179.66</v>
      </c>
      <c r="CS4" vm="592">
        <f ca="1"/>
        <v>179.25</v>
      </c>
      <c r="CT4" vm="593">
        <f ca="1"/>
        <v>175.42</v>
      </c>
      <c r="CU4" vm="594">
        <f ca="1"/>
        <v>172.73</v>
      </c>
      <c r="CV4" vm="595">
        <f ca="1"/>
        <v>168.5</v>
      </c>
      <c r="CW4" vm="596">
        <f ca="1"/>
        <v>170.28</v>
      </c>
      <c r="CX4" vm="597">
        <f ca="1"/>
        <v>167.01</v>
      </c>
      <c r="CY4" vm="598">
        <f ca="1"/>
        <v>170.92</v>
      </c>
      <c r="CZ4" vm="599">
        <f ca="1"/>
        <v>173.02</v>
      </c>
      <c r="DA4" vm="600">
        <f ca="1"/>
        <v>172.35</v>
      </c>
      <c r="DB4" vm="601">
        <f ca="1"/>
        <v>173.86</v>
      </c>
      <c r="DC4" vm="602">
        <f ca="1"/>
        <v>165.87</v>
      </c>
      <c r="DD4" vm="603">
        <f ca="1"/>
        <v>164.04</v>
      </c>
      <c r="DE4" vm="604">
        <f ca="1"/>
        <v>167.11</v>
      </c>
      <c r="DF4" vm="605">
        <f ca="1"/>
        <v>162.76</v>
      </c>
      <c r="DG4" vm="606">
        <f ca="1"/>
        <v>165.49</v>
      </c>
      <c r="DH4" vm="607">
        <f ca="1"/>
        <v>164.29</v>
      </c>
      <c r="DI4" vm="608">
        <f ca="1"/>
        <v>160.66999999999999</v>
      </c>
      <c r="DJ4" vm="609">
        <f ca="1"/>
        <v>163.89</v>
      </c>
      <c r="DK4" vm="610">
        <f ca="1"/>
        <v>162.80000000000001</v>
      </c>
      <c r="DL4" vm="611">
        <f ca="1"/>
        <v>163.99</v>
      </c>
      <c r="DM4" vm="612">
        <f ca="1"/>
        <v>167.68</v>
      </c>
      <c r="DN4" vm="613">
        <f ca="1"/>
        <v>170.56</v>
      </c>
      <c r="DO4" vm="614">
        <f ca="1"/>
        <v>165.06</v>
      </c>
      <c r="DP4" vm="615">
        <f ca="1"/>
        <v>162.24</v>
      </c>
      <c r="DQ4" vm="616">
        <f ca="1"/>
        <v>154.33000000000001</v>
      </c>
      <c r="DR4" vm="617">
        <f ca="1"/>
        <v>154.63999999999999</v>
      </c>
      <c r="DS4" vm="618">
        <f ca="1"/>
        <v>157.07</v>
      </c>
      <c r="DT4" vm="619">
        <f ca="1"/>
        <v>157.04</v>
      </c>
      <c r="DU4" vm="620">
        <f ca="1"/>
        <v>150.72</v>
      </c>
      <c r="DV4" vm="621">
        <f ca="1"/>
        <v>145.6</v>
      </c>
      <c r="DW4" vm="622">
        <f ca="1"/>
        <v>146.75</v>
      </c>
      <c r="DX4" vm="623">
        <f ca="1"/>
        <v>144.69999999999999</v>
      </c>
      <c r="DY4" vm="624">
        <f ca="1"/>
        <v>158.71</v>
      </c>
      <c r="DZ4" vm="625">
        <f ca="1"/>
        <v>152.82</v>
      </c>
      <c r="EA4" vm="626">
        <f ca="1"/>
        <v>157.13999999999999</v>
      </c>
      <c r="EB4" vm="627">
        <f ca="1"/>
        <v>159.07</v>
      </c>
      <c r="EC4" vm="628">
        <f ca="1"/>
        <v>156.31</v>
      </c>
      <c r="ED4" vm="629">
        <f ca="1"/>
        <v>153.33000000000001</v>
      </c>
      <c r="EE4" vm="630">
        <f ca="1"/>
        <v>151.16</v>
      </c>
      <c r="EF4" vm="631">
        <f ca="1"/>
        <v>147.66999999999999</v>
      </c>
      <c r="EG4" vm="632">
        <f ca="1"/>
        <v>151.47</v>
      </c>
      <c r="EH4" vm="633">
        <f ca="1"/>
        <v>155.35</v>
      </c>
      <c r="EI4" vm="634">
        <f ca="1"/>
        <v>159.28</v>
      </c>
      <c r="EJ4" vm="635">
        <f ca="1"/>
        <v>161.96</v>
      </c>
      <c r="EK4" vm="636">
        <f ca="1"/>
        <v>160.61000000000001</v>
      </c>
      <c r="EL4" vm="637">
        <f ca="1"/>
        <v>160.16</v>
      </c>
      <c r="EM4" vm="638">
        <f ca="1"/>
        <v>158.80000000000001</v>
      </c>
      <c r="EN4" vm="639">
        <f ca="1"/>
        <v>161.30000000000001</v>
      </c>
      <c r="EO4" vm="640">
        <f ca="1"/>
        <v>164.03</v>
      </c>
      <c r="EP4" vm="641">
        <f ca="1"/>
        <v>164.21</v>
      </c>
      <c r="EQ4" vm="642">
        <f ca="1"/>
        <v>163.22999999999999</v>
      </c>
      <c r="ER4" vm="643">
        <f ca="1"/>
        <v>151.38</v>
      </c>
      <c r="ES4" vm="644">
        <f ca="1"/>
        <v>154.28</v>
      </c>
      <c r="ET4" vm="645">
        <f ca="1"/>
        <v>152.75</v>
      </c>
      <c r="EU4" vm="646">
        <f ca="1"/>
        <v>158.46</v>
      </c>
      <c r="EV4" vm="647">
        <f ca="1"/>
        <v>159.53</v>
      </c>
      <c r="EW4" vm="648">
        <f ca="1"/>
        <v>165.37</v>
      </c>
      <c r="EX4" vm="649">
        <f ca="1"/>
        <v>163.96</v>
      </c>
      <c r="EY4" vm="650">
        <f ca="1"/>
        <v>166.19</v>
      </c>
      <c r="EZ4" vm="651">
        <f ca="1"/>
        <v>166.54</v>
      </c>
      <c r="FA4" vm="652">
        <f ca="1"/>
        <v>163.98</v>
      </c>
      <c r="FB4" vm="653">
        <f ca="1"/>
        <v>168.56</v>
      </c>
      <c r="FC4" vm="654">
        <f ca="1"/>
        <v>170.87</v>
      </c>
      <c r="FD4" vm="655">
        <f ca="1"/>
        <v>168.47</v>
      </c>
      <c r="FE4" vm="656">
        <f ca="1"/>
        <v>172.9</v>
      </c>
      <c r="FF4" vm="657">
        <f ca="1"/>
        <v>172.36</v>
      </c>
      <c r="FG4" vm="658">
        <f ca="1"/>
        <v>171.86</v>
      </c>
      <c r="FH4" vm="659">
        <f ca="1"/>
        <v>171.74</v>
      </c>
      <c r="FI4" vm="660">
        <f ca="1"/>
        <v>169.03</v>
      </c>
      <c r="FJ4" vm="661">
        <f ca="1"/>
        <v>166.18</v>
      </c>
      <c r="FK4" vm="662">
        <f ca="1"/>
        <v>168.05</v>
      </c>
      <c r="FL4" vm="663">
        <f ca="1"/>
        <v>168.21</v>
      </c>
      <c r="FM4" vm="664">
        <f ca="1"/>
        <v>173.68</v>
      </c>
      <c r="FN4" vm="665">
        <f ca="1"/>
        <v>176.09</v>
      </c>
      <c r="FO4" vm="666">
        <f ca="1"/>
        <v>178.6</v>
      </c>
      <c r="FP4" vm="667">
        <f ca="1"/>
        <v>177.35</v>
      </c>
      <c r="FQ4" vm="668">
        <f ca="1"/>
        <v>175.7</v>
      </c>
      <c r="FR4" vm="669">
        <f ca="1"/>
        <v>174.67</v>
      </c>
      <c r="FS4" vm="670">
        <f ca="1"/>
        <v>176.77</v>
      </c>
      <c r="FT4" vm="671">
        <f ca="1"/>
        <v>175.95</v>
      </c>
      <c r="FU4" vm="672">
        <f ca="1"/>
        <v>173.32</v>
      </c>
      <c r="FV4" vm="673">
        <f ca="1"/>
        <v>166.64</v>
      </c>
      <c r="FW4" vm="674">
        <f ca="1"/>
        <v>165.19</v>
      </c>
      <c r="FX4" vm="675">
        <f ca="1"/>
        <v>166.77</v>
      </c>
      <c r="FY4" vm="676">
        <f ca="1"/>
        <v>170.68</v>
      </c>
      <c r="FZ4" vm="677">
        <f ca="1"/>
        <v>173.54</v>
      </c>
      <c r="GA4" vm="678">
        <f ca="1"/>
        <v>178.53</v>
      </c>
      <c r="GB4" vm="679">
        <f ca="1"/>
        <v>176.23</v>
      </c>
      <c r="GC4" vm="680">
        <f ca="1"/>
        <v>175.84</v>
      </c>
      <c r="GD4" vm="681">
        <f ca="1"/>
        <v>178.64</v>
      </c>
      <c r="GE4" vm="682">
        <f ca="1"/>
        <v>179.53</v>
      </c>
      <c r="GF4" vm="683">
        <f ca="1"/>
        <v>176.79</v>
      </c>
      <c r="GG4" vm="684">
        <f ca="1"/>
        <v>174.36</v>
      </c>
      <c r="GH4" vm="685">
        <f ca="1"/>
        <v>176.62</v>
      </c>
      <c r="GI4" vm="686">
        <f ca="1"/>
        <v>177.62</v>
      </c>
      <c r="GJ4" vm="687">
        <f ca="1"/>
        <v>180.19</v>
      </c>
      <c r="GK4" vm="688">
        <f ca="1"/>
        <v>181.56</v>
      </c>
      <c r="GL4" vm="689">
        <f ca="1"/>
        <v>182</v>
      </c>
      <c r="GM4" vm="690">
        <f ca="1"/>
        <v>182.97</v>
      </c>
      <c r="GN4" vm="691">
        <f ca="1"/>
        <v>183.58</v>
      </c>
      <c r="GO4" vm="692">
        <f ca="1"/>
        <v>185.06</v>
      </c>
      <c r="GP4" vm="693">
        <f ca="1"/>
        <v>190.1</v>
      </c>
      <c r="GQ4" vm="694">
        <f ca="1"/>
        <v>191.34</v>
      </c>
      <c r="GR4" vm="695">
        <f ca="1"/>
        <v>190.23</v>
      </c>
      <c r="GS4" vm="246">
        <f ca="1"/>
        <v>192.17</v>
      </c>
      <c r="GT4" vm="696">
        <f ca="1"/>
        <v>193.18</v>
      </c>
      <c r="GU4" vm="697">
        <f ca="1"/>
        <v>192.58</v>
      </c>
      <c r="GV4" vm="698">
        <f ca="1"/>
        <v>195.75</v>
      </c>
      <c r="GW4" vm="699">
        <f ca="1"/>
        <v>196.53</v>
      </c>
      <c r="GX4" vm="700">
        <f ca="1"/>
        <v>191.9</v>
      </c>
      <c r="GY4" vm="701">
        <f ca="1"/>
        <v>189.13</v>
      </c>
      <c r="GZ4" vm="702">
        <f ca="1"/>
        <v>195.04</v>
      </c>
      <c r="HA4" vm="703">
        <f ca="1"/>
        <v>194.67</v>
      </c>
      <c r="HB4" vm="704">
        <f ca="1"/>
        <v>196.09</v>
      </c>
      <c r="HC4" vm="705">
        <f ca="1"/>
        <v>196.52</v>
      </c>
      <c r="HD4" vm="706">
        <f ca="1"/>
        <v>201.42</v>
      </c>
      <c r="HE4" vm="707">
        <f ca="1"/>
        <v>201</v>
      </c>
      <c r="HF4" vm="708">
        <f ca="1"/>
        <v>203.34</v>
      </c>
      <c r="HG4" vm="709">
        <f ca="1"/>
        <v>201.96</v>
      </c>
      <c r="HH4" vm="710">
        <f ca="1"/>
        <v>202.94</v>
      </c>
      <c r="HI4" vm="711">
        <f ca="1"/>
        <v>203.9</v>
      </c>
      <c r="HJ4" vm="712">
        <f ca="1"/>
        <v>203.5</v>
      </c>
      <c r="HK4" vm="713">
        <f ca="1"/>
        <v>201.57</v>
      </c>
      <c r="HL4" vm="714">
        <f ca="1"/>
        <v>199.32</v>
      </c>
      <c r="HM4" vm="715">
        <f ca="1"/>
        <v>199.75</v>
      </c>
      <c r="HN4" vm="716">
        <f ca="1"/>
        <v>206.09</v>
      </c>
      <c r="HO4" vm="717">
        <f ca="1"/>
        <v>208.49</v>
      </c>
      <c r="HP4" vm="718">
        <f ca="1"/>
        <v>207.14</v>
      </c>
      <c r="HQ4" vm="719">
        <f ca="1"/>
        <v>207.48</v>
      </c>
      <c r="HR4" vm="720">
        <f ca="1"/>
        <v>211.64</v>
      </c>
      <c r="HS4" vm="721">
        <f ca="1"/>
        <v>212.91</v>
      </c>
      <c r="HT4" vm="722">
        <f ca="1"/>
        <v>211.35</v>
      </c>
      <c r="HU4" vm="723">
        <f ca="1"/>
        <v>230.66</v>
      </c>
      <c r="HV4" vm="724">
        <f ca="1"/>
        <v>232.3</v>
      </c>
      <c r="HW4" vm="725">
        <f ca="1"/>
        <v>235</v>
      </c>
      <c r="HX4" vm="726">
        <f ca="1"/>
        <v>234.04</v>
      </c>
      <c r="HY4" vm="727">
        <f ca="1"/>
        <v>239.63</v>
      </c>
      <c r="HZ4" vm="728">
        <f ca="1"/>
        <v>239.17</v>
      </c>
      <c r="IA4" vm="729">
        <f ca="1"/>
        <v>240.37</v>
      </c>
      <c r="IB4" vm="730">
        <f ca="1"/>
        <v>240.8</v>
      </c>
      <c r="IC4" vm="731">
        <f ca="1"/>
        <v>251.61</v>
      </c>
      <c r="ID4" vm="732">
        <f ca="1"/>
        <v>251.16</v>
      </c>
      <c r="IE4" vm="733">
        <f ca="1"/>
        <v>249.53</v>
      </c>
      <c r="IF4" vm="734">
        <f ca="1"/>
        <v>252.03</v>
      </c>
      <c r="IG4" vm="735">
        <f ca="1"/>
        <v>254.72</v>
      </c>
      <c r="IH4" vm="736">
        <f ca="1"/>
        <v>252.53</v>
      </c>
      <c r="II4" vm="737">
        <f ca="1"/>
        <v>251.66</v>
      </c>
      <c r="IJ4" vm="738">
        <f ca="1"/>
        <v>247.14</v>
      </c>
      <c r="IK4" vm="739">
        <f ca="1"/>
        <v>245.79</v>
      </c>
      <c r="IL4" vm="740">
        <f ca="1"/>
        <v>246.54</v>
      </c>
      <c r="IM4" vm="741">
        <f ca="1"/>
        <v>244.05</v>
      </c>
      <c r="IN4" vm="742">
        <f ca="1"/>
        <v>243.1</v>
      </c>
      <c r="IO4" vm="743">
        <f ca="1"/>
        <v>244.9</v>
      </c>
      <c r="IP4" vm="744">
        <f ca="1"/>
        <v>245.69</v>
      </c>
      <c r="IQ4" vm="745">
        <f ca="1"/>
        <v>245.35</v>
      </c>
    </row>
    <row r="6" spans="1:251" x14ac:dyDescent="0.3">
      <c r="A6" t="str" cm="1">
        <f t="array" aca="1" ref="A6:F27" ca="1">_xlfn.STOCKHISTORY(A4&amp;":"&amp;B4,TODAY()-30,TODAY(),0,1,0,5,2,3,4,1)</f>
        <v>Date</v>
      </c>
      <c r="B6" t="str">
        <f ca="1"/>
        <v>Volume</v>
      </c>
      <c r="C6" t="str">
        <f ca="1"/>
        <v>Open</v>
      </c>
      <c r="D6" t="str">
        <f ca="1"/>
        <v>High</v>
      </c>
      <c r="E6" t="str">
        <f ca="1"/>
        <v>Low</v>
      </c>
      <c r="F6" t="str">
        <f ca="1"/>
        <v>Close</v>
      </c>
    </row>
    <row r="7" spans="1:251" x14ac:dyDescent="0.3">
      <c r="A7" vm="457">
        <f ca="1"/>
        <v>45905</v>
      </c>
      <c r="B7" vm="746">
        <f ca="1"/>
        <v>46588925</v>
      </c>
      <c r="C7" vm="747">
        <f ca="1"/>
        <v>232.2</v>
      </c>
      <c r="D7" vm="748">
        <f ca="1"/>
        <v>235.76</v>
      </c>
      <c r="E7" vm="749">
        <f ca="1"/>
        <v>231.9</v>
      </c>
      <c r="F7" vm="725">
        <f ca="1"/>
        <v>235</v>
      </c>
    </row>
    <row r="8" spans="1:251" x14ac:dyDescent="0.3">
      <c r="A8" vm="459">
        <f ca="1"/>
        <v>45908</v>
      </c>
      <c r="B8" vm="750">
        <f ca="1"/>
        <v>32474743</v>
      </c>
      <c r="C8" vm="751">
        <f ca="1"/>
        <v>235.47</v>
      </c>
      <c r="D8" vm="752">
        <f ca="1"/>
        <v>238.13</v>
      </c>
      <c r="E8" vm="753">
        <f ca="1"/>
        <v>233.67</v>
      </c>
      <c r="F8" vm="726">
        <f ca="1"/>
        <v>234.04</v>
      </c>
    </row>
    <row r="9" spans="1:251" x14ac:dyDescent="0.3">
      <c r="A9" vm="461">
        <f ca="1"/>
        <v>45909</v>
      </c>
      <c r="B9" vm="754">
        <f ca="1"/>
        <v>38060959</v>
      </c>
      <c r="C9" vm="755">
        <f ca="1"/>
        <v>234.16499999999999</v>
      </c>
      <c r="D9" vm="756">
        <f ca="1"/>
        <v>240.47</v>
      </c>
      <c r="E9" vm="757">
        <f ca="1"/>
        <v>233.22900000000001</v>
      </c>
      <c r="F9" vm="727">
        <f ca="1"/>
        <v>239.63</v>
      </c>
    </row>
    <row r="10" spans="1:251" x14ac:dyDescent="0.3">
      <c r="A10" vm="463">
        <f ca="1"/>
        <v>45910</v>
      </c>
      <c r="B10" vm="758">
        <f ca="1"/>
        <v>35141074</v>
      </c>
      <c r="C10" vm="759">
        <f ca="1"/>
        <v>238.9</v>
      </c>
      <c r="D10" vm="760">
        <f ca="1"/>
        <v>241.66</v>
      </c>
      <c r="E10" vm="761">
        <f ca="1"/>
        <v>237.85</v>
      </c>
      <c r="F10" vm="728">
        <f ca="1"/>
        <v>239.17</v>
      </c>
    </row>
    <row r="11" spans="1:251" x14ac:dyDescent="0.3">
      <c r="A11" vm="465">
        <f ca="1"/>
        <v>45911</v>
      </c>
      <c r="B11" vm="762">
        <f ca="1"/>
        <v>30599328</v>
      </c>
      <c r="C11" vm="763">
        <f ca="1"/>
        <v>239.88</v>
      </c>
      <c r="D11" vm="764">
        <f ca="1"/>
        <v>242.25</v>
      </c>
      <c r="E11" vm="765">
        <f ca="1"/>
        <v>236.25</v>
      </c>
      <c r="F11" vm="729">
        <f ca="1"/>
        <v>240.37</v>
      </c>
    </row>
    <row r="12" spans="1:251" x14ac:dyDescent="0.3">
      <c r="A12" vm="467">
        <f ca="1"/>
        <v>45912</v>
      </c>
      <c r="B12" vm="766">
        <f ca="1"/>
        <v>26771610</v>
      </c>
      <c r="C12" vm="729">
        <f ca="1"/>
        <v>240.37</v>
      </c>
      <c r="D12" vm="767">
        <f ca="1"/>
        <v>242.07499999999999</v>
      </c>
      <c r="E12" vm="768">
        <f ca="1"/>
        <v>238</v>
      </c>
      <c r="F12" vm="730">
        <f ca="1"/>
        <v>240.8</v>
      </c>
    </row>
    <row r="13" spans="1:251" x14ac:dyDescent="0.3">
      <c r="A13" vm="469">
        <f ca="1"/>
        <v>45915</v>
      </c>
      <c r="B13" vm="769">
        <f ca="1"/>
        <v>58383796</v>
      </c>
      <c r="C13" vm="770">
        <f ca="1"/>
        <v>244.66</v>
      </c>
      <c r="D13" vm="771">
        <f ca="1"/>
        <v>252.40989999999999</v>
      </c>
      <c r="E13" vm="770">
        <f ca="1"/>
        <v>244.66</v>
      </c>
      <c r="F13" vm="731">
        <f ca="1"/>
        <v>251.61</v>
      </c>
    </row>
    <row r="14" spans="1:251" x14ac:dyDescent="0.3">
      <c r="A14" vm="471">
        <f ca="1"/>
        <v>45916</v>
      </c>
      <c r="B14" vm="772">
        <f ca="1"/>
        <v>34109720</v>
      </c>
      <c r="C14" vm="773">
        <f ca="1"/>
        <v>252.08</v>
      </c>
      <c r="D14" vm="774">
        <f ca="1"/>
        <v>253.04</v>
      </c>
      <c r="E14" vm="775">
        <f ca="1"/>
        <v>249.47</v>
      </c>
      <c r="F14" vm="732">
        <f ca="1"/>
        <v>251.16</v>
      </c>
    </row>
    <row r="15" spans="1:251" x14ac:dyDescent="0.3">
      <c r="A15" vm="473">
        <f ca="1"/>
        <v>45917</v>
      </c>
      <c r="B15" vm="776">
        <f ca="1"/>
        <v>34107992</v>
      </c>
      <c r="C15" vm="777">
        <f ca="1"/>
        <v>251.22</v>
      </c>
      <c r="D15" vm="778">
        <f ca="1"/>
        <v>251.6</v>
      </c>
      <c r="E15" vm="779">
        <f ca="1"/>
        <v>246.28</v>
      </c>
      <c r="F15" vm="733">
        <f ca="1"/>
        <v>249.53</v>
      </c>
    </row>
    <row r="16" spans="1:251" x14ac:dyDescent="0.3">
      <c r="A16" vm="475">
        <f ca="1"/>
        <v>45918</v>
      </c>
      <c r="B16" vm="780">
        <f ca="1"/>
        <v>31239474</v>
      </c>
      <c r="C16" vm="781">
        <f ca="1"/>
        <v>251.68</v>
      </c>
      <c r="D16" vm="782">
        <f ca="1"/>
        <v>253.99</v>
      </c>
      <c r="E16" vm="783">
        <f ca="1"/>
        <v>249.8</v>
      </c>
      <c r="F16" vm="734">
        <f ca="1"/>
        <v>252.03</v>
      </c>
    </row>
    <row r="17" spans="1:6" x14ac:dyDescent="0.3">
      <c r="A17" vm="477">
        <f ca="1"/>
        <v>45919</v>
      </c>
      <c r="B17" vm="784">
        <f ca="1"/>
        <v>55571424</v>
      </c>
      <c r="C17" vm="785">
        <f ca="1"/>
        <v>253.25</v>
      </c>
      <c r="D17" vm="786">
        <f ca="1"/>
        <v>256</v>
      </c>
      <c r="E17" vm="787">
        <f ca="1"/>
        <v>251.81</v>
      </c>
      <c r="F17" vm="735">
        <f ca="1"/>
        <v>254.72</v>
      </c>
    </row>
    <row r="18" spans="1:6" x14ac:dyDescent="0.3">
      <c r="A18" vm="479">
        <f ca="1"/>
        <v>45922</v>
      </c>
      <c r="B18" vm="788">
        <f ca="1"/>
        <v>32290538</v>
      </c>
      <c r="C18" vm="789">
        <f ca="1"/>
        <v>254.43</v>
      </c>
      <c r="D18" vm="790">
        <f ca="1"/>
        <v>255.78</v>
      </c>
      <c r="E18" vm="791">
        <f ca="1"/>
        <v>250.3</v>
      </c>
      <c r="F18" vm="736">
        <f ca="1"/>
        <v>252.53</v>
      </c>
    </row>
    <row r="19" spans="1:6" x14ac:dyDescent="0.3">
      <c r="A19" vm="481">
        <f ca="1"/>
        <v>45923</v>
      </c>
      <c r="B19" vm="792">
        <f ca="1"/>
        <v>26628016</v>
      </c>
      <c r="C19" vm="774">
        <f ca="1"/>
        <v>253.04</v>
      </c>
      <c r="D19" vm="793">
        <f ca="1"/>
        <v>254.36</v>
      </c>
      <c r="E19" vm="794">
        <f ca="1"/>
        <v>250.48</v>
      </c>
      <c r="F19" vm="737">
        <f ca="1"/>
        <v>251.66</v>
      </c>
    </row>
    <row r="20" spans="1:6" x14ac:dyDescent="0.3">
      <c r="A20" vm="483">
        <f ca="1"/>
        <v>45924</v>
      </c>
      <c r="B20" vm="795">
        <f ca="1"/>
        <v>28201003</v>
      </c>
      <c r="C20" vm="737">
        <f ca="1"/>
        <v>251.66</v>
      </c>
      <c r="D20" vm="796">
        <f ca="1"/>
        <v>252.3501</v>
      </c>
      <c r="E20" vm="797">
        <f ca="1"/>
        <v>246.44</v>
      </c>
      <c r="F20" vm="738">
        <f ca="1"/>
        <v>247.14</v>
      </c>
    </row>
    <row r="21" spans="1:6" x14ac:dyDescent="0.3">
      <c r="A21" vm="485">
        <f ca="1"/>
        <v>45925</v>
      </c>
      <c r="B21" vm="798">
        <f ca="1"/>
        <v>31020383</v>
      </c>
      <c r="C21" vm="799">
        <f ca="1"/>
        <v>244.4</v>
      </c>
      <c r="D21" vm="800">
        <f ca="1"/>
        <v>246.49</v>
      </c>
      <c r="E21" vm="801">
        <f ca="1"/>
        <v>240.74</v>
      </c>
      <c r="F21" vm="739">
        <f ca="1"/>
        <v>245.79</v>
      </c>
    </row>
    <row r="22" spans="1:6" x14ac:dyDescent="0.3">
      <c r="A22" vm="487">
        <f ca="1"/>
        <v>45926</v>
      </c>
      <c r="B22" vm="802">
        <f ca="1"/>
        <v>18503194</v>
      </c>
      <c r="C22" vm="803">
        <f ca="1"/>
        <v>247.065</v>
      </c>
      <c r="D22" vm="804">
        <f ca="1"/>
        <v>249.42</v>
      </c>
      <c r="E22" vm="805">
        <f ca="1"/>
        <v>245.97</v>
      </c>
      <c r="F22" vm="740">
        <f ca="1"/>
        <v>246.54</v>
      </c>
    </row>
    <row r="23" spans="1:6" x14ac:dyDescent="0.3">
      <c r="A23" vm="489">
        <f ca="1"/>
        <v>45929</v>
      </c>
      <c r="B23" vm="806">
        <f ca="1"/>
        <v>32505777</v>
      </c>
      <c r="C23" vm="807">
        <f ca="1"/>
        <v>247.85</v>
      </c>
      <c r="D23" vm="808">
        <f ca="1"/>
        <v>251.14859999999999</v>
      </c>
      <c r="E23" vm="809">
        <f ca="1"/>
        <v>242.77</v>
      </c>
      <c r="F23" vm="741">
        <f ca="1"/>
        <v>244.05</v>
      </c>
    </row>
    <row r="24" spans="1:6" x14ac:dyDescent="0.3">
      <c r="A24" vm="491">
        <f ca="1"/>
        <v>45930</v>
      </c>
      <c r="B24" vm="810">
        <f ca="1"/>
        <v>34724346</v>
      </c>
      <c r="C24" vm="811">
        <f ca="1"/>
        <v>242.81</v>
      </c>
      <c r="D24" vm="812">
        <f ca="1"/>
        <v>243.29</v>
      </c>
      <c r="E24" vm="813">
        <f ca="1"/>
        <v>239.245</v>
      </c>
      <c r="F24" vm="742">
        <f ca="1"/>
        <v>243.1</v>
      </c>
    </row>
    <row r="25" spans="1:6" x14ac:dyDescent="0.3">
      <c r="A25" vm="493">
        <f ca="1"/>
        <v>45931</v>
      </c>
      <c r="B25" vm="814">
        <f ca="1"/>
        <v>31658234</v>
      </c>
      <c r="C25" vm="815">
        <f ca="1"/>
        <v>240.75</v>
      </c>
      <c r="D25" vm="816">
        <f ca="1"/>
        <v>246.3</v>
      </c>
      <c r="E25" vm="817">
        <f ca="1"/>
        <v>238.61</v>
      </c>
      <c r="F25" vm="743">
        <f ca="1"/>
        <v>244.9</v>
      </c>
    </row>
    <row r="26" spans="1:6" x14ac:dyDescent="0.3">
      <c r="A26" vm="495">
        <f ca="1"/>
        <v>45932</v>
      </c>
      <c r="B26" vm="818">
        <f ca="1"/>
        <v>25483298</v>
      </c>
      <c r="C26" vm="819">
        <f ca="1"/>
        <v>245.15</v>
      </c>
      <c r="D26" vm="820">
        <f ca="1"/>
        <v>246.81</v>
      </c>
      <c r="E26" vm="821">
        <f ca="1"/>
        <v>242.3</v>
      </c>
      <c r="F26" vm="744">
        <f ca="1"/>
        <v>245.69</v>
      </c>
    </row>
    <row r="27" spans="1:6" x14ac:dyDescent="0.3">
      <c r="A27" vm="497">
        <f ca="1"/>
        <v>45933</v>
      </c>
      <c r="B27" vm="822">
        <f ca="1"/>
        <v>30249559</v>
      </c>
      <c r="C27" vm="823">
        <f ca="1"/>
        <v>244.49</v>
      </c>
      <c r="D27" vm="816">
        <f ca="1"/>
        <v>246.3</v>
      </c>
      <c r="E27" vm="824">
        <f ca="1"/>
        <v>241.655</v>
      </c>
      <c r="F27" vm="745">
        <f ca="1"/>
        <v>245.35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81194-F9FF-4314-94D3-26C7E6045A32}">
  <dimension ref="A1:IQ27"/>
  <sheetViews>
    <sheetView workbookViewId="0">
      <selection activeCell="BL9" sqref="BL9"/>
    </sheetView>
  </sheetViews>
  <sheetFormatPr defaultRowHeight="14.4" x14ac:dyDescent="0.3"/>
  <cols>
    <col min="1" max="1" width="22.109375" bestFit="1" customWidth="1"/>
    <col min="2" max="2" width="37.109375" bestFit="1" customWidth="1"/>
  </cols>
  <sheetData>
    <row r="1" spans="1:251" x14ac:dyDescent="0.3">
      <c r="A1" s="12" t="s">
        <v>1</v>
      </c>
      <c r="B1" t="s">
        <v>44</v>
      </c>
    </row>
    <row r="3" spans="1:251" x14ac:dyDescent="0.3">
      <c r="A3" s="12" t="s">
        <v>35</v>
      </c>
      <c r="B3" s="12" t="s">
        <v>2</v>
      </c>
    </row>
    <row r="4" spans="1:251" x14ac:dyDescent="0.3">
      <c r="A4" t="s">
        <v>41</v>
      </c>
      <c r="B4" t="s">
        <v>43</v>
      </c>
      <c r="C4" cm="1" vm="825">
        <f t="array" aca="1" ref="C4:IQ4" ca="1">TRANSPOSE(_xlfn.STOCKHISTORY(A4&amp;":"&amp;B4,TODAY()-365,TODAY(),0,0,1))</f>
        <v>409.54</v>
      </c>
      <c r="D4" vm="826">
        <f ca="1"/>
        <v>414.71</v>
      </c>
      <c r="E4" vm="827">
        <f ca="1"/>
        <v>417.46</v>
      </c>
      <c r="F4" vm="828">
        <f ca="1"/>
        <v>415.84</v>
      </c>
      <c r="G4" vm="829">
        <f ca="1"/>
        <v>416.32</v>
      </c>
      <c r="H4" vm="830">
        <f ca="1"/>
        <v>419.14</v>
      </c>
      <c r="I4" vm="831">
        <f ca="1"/>
        <v>418.74</v>
      </c>
      <c r="J4" vm="832">
        <f ca="1"/>
        <v>416.12</v>
      </c>
      <c r="K4" vm="833">
        <f ca="1"/>
        <v>416.72</v>
      </c>
      <c r="L4" vm="834">
        <f ca="1"/>
        <v>418.16</v>
      </c>
      <c r="M4" vm="835">
        <f ca="1"/>
        <v>418.78</v>
      </c>
      <c r="N4" vm="836">
        <f ca="1"/>
        <v>427.51</v>
      </c>
      <c r="O4" vm="837">
        <f ca="1"/>
        <v>424.6</v>
      </c>
      <c r="P4" vm="838">
        <f ca="1"/>
        <v>424.73</v>
      </c>
      <c r="Q4" vm="839">
        <f ca="1"/>
        <v>428.15</v>
      </c>
      <c r="R4" vm="840">
        <f ca="1"/>
        <v>426.59</v>
      </c>
      <c r="S4" vm="841">
        <f ca="1"/>
        <v>431.95</v>
      </c>
      <c r="T4" vm="842">
        <f ca="1"/>
        <v>432.53</v>
      </c>
      <c r="U4" vm="843">
        <f ca="1"/>
        <v>406.35</v>
      </c>
      <c r="V4" vm="844">
        <f ca="1"/>
        <v>410.37</v>
      </c>
      <c r="W4" vm="845">
        <f ca="1"/>
        <v>408.46</v>
      </c>
      <c r="X4" vm="846">
        <f ca="1"/>
        <v>411.46</v>
      </c>
      <c r="Y4" vm="847">
        <f ca="1"/>
        <v>420.18</v>
      </c>
      <c r="Z4" vm="848">
        <f ca="1"/>
        <v>425.43</v>
      </c>
      <c r="AA4" vm="849">
        <f ca="1"/>
        <v>422.54</v>
      </c>
      <c r="AB4" vm="850">
        <f ca="1"/>
        <v>418.01</v>
      </c>
      <c r="AC4" vm="851">
        <f ca="1"/>
        <v>423.03</v>
      </c>
      <c r="AD4" vm="852">
        <f ca="1"/>
        <v>425.2</v>
      </c>
      <c r="AE4" vm="853">
        <f ca="1"/>
        <v>426.89</v>
      </c>
      <c r="AF4" vm="854">
        <f ca="1"/>
        <v>415</v>
      </c>
      <c r="AG4" vm="855">
        <f ca="1"/>
        <v>415.76</v>
      </c>
      <c r="AH4" vm="856">
        <f ca="1"/>
        <v>417.79</v>
      </c>
      <c r="AI4" vm="857">
        <f ca="1"/>
        <v>415.49</v>
      </c>
      <c r="AJ4" vm="858">
        <f ca="1"/>
        <v>412.87</v>
      </c>
      <c r="AK4" vm="859">
        <f ca="1"/>
        <v>417</v>
      </c>
      <c r="AL4" vm="860">
        <f ca="1"/>
        <v>418.79</v>
      </c>
      <c r="AM4" vm="861">
        <f ca="1"/>
        <v>427.99</v>
      </c>
      <c r="AN4" vm="862">
        <f ca="1"/>
        <v>422.99</v>
      </c>
      <c r="AO4" vm="863">
        <f ca="1"/>
        <v>423.46</v>
      </c>
      <c r="AP4" vm="864">
        <f ca="1"/>
        <v>430.98</v>
      </c>
      <c r="AQ4" vm="865">
        <f ca="1"/>
        <v>431.2</v>
      </c>
      <c r="AR4" vm="866">
        <f ca="1"/>
        <v>437.42</v>
      </c>
      <c r="AS4" vm="867">
        <f ca="1"/>
        <v>442.62</v>
      </c>
      <c r="AT4" vm="868">
        <f ca="1"/>
        <v>443.57</v>
      </c>
      <c r="AU4" vm="869">
        <f ca="1"/>
        <v>446.02</v>
      </c>
      <c r="AV4" vm="870">
        <f ca="1"/>
        <v>443.33</v>
      </c>
      <c r="AW4" vm="871">
        <f ca="1"/>
        <v>448.99</v>
      </c>
      <c r="AX4" vm="872">
        <f ca="1"/>
        <v>449.56</v>
      </c>
      <c r="AY4" vm="873">
        <f ca="1"/>
        <v>447.27</v>
      </c>
      <c r="AZ4" vm="874">
        <f ca="1"/>
        <v>451.59</v>
      </c>
      <c r="BA4" vm="875">
        <f ca="1"/>
        <v>454.46</v>
      </c>
      <c r="BB4" vm="876">
        <f ca="1"/>
        <v>437.39</v>
      </c>
      <c r="BC4" vm="877">
        <f ca="1"/>
        <v>437.03</v>
      </c>
      <c r="BD4" vm="878">
        <f ca="1"/>
        <v>436.6</v>
      </c>
      <c r="BE4" vm="879">
        <f ca="1"/>
        <v>435.25</v>
      </c>
      <c r="BF4" vm="880">
        <f ca="1"/>
        <v>439.33</v>
      </c>
      <c r="BG4" vm="881">
        <f ca="1"/>
        <v>438.11</v>
      </c>
      <c r="BH4" vm="882">
        <f ca="1"/>
        <v>430.53</v>
      </c>
      <c r="BI4" vm="883">
        <f ca="1"/>
        <v>424.83</v>
      </c>
      <c r="BJ4" vm="884">
        <f ca="1"/>
        <v>421.5</v>
      </c>
      <c r="BK4" vm="885">
        <f ca="1"/>
        <v>418.58</v>
      </c>
      <c r="BL4" vm="886">
        <f ca="1"/>
        <v>423.35</v>
      </c>
      <c r="BM4" vm="887">
        <f ca="1"/>
        <v>427.85</v>
      </c>
      <c r="BN4" vm="888">
        <f ca="1"/>
        <v>422.37</v>
      </c>
      <c r="BO4" vm="889">
        <f ca="1"/>
        <v>424.56</v>
      </c>
      <c r="BP4" vm="890">
        <f ca="1"/>
        <v>418.95</v>
      </c>
      <c r="BQ4" vm="891">
        <f ca="1"/>
        <v>417.19</v>
      </c>
      <c r="BR4" vm="892">
        <f ca="1"/>
        <v>415.67</v>
      </c>
      <c r="BS4" vm="893">
        <f ca="1"/>
        <v>426.31</v>
      </c>
      <c r="BT4" vm="894">
        <f ca="1"/>
        <v>424.58</v>
      </c>
      <c r="BU4" vm="895">
        <f ca="1"/>
        <v>429.03</v>
      </c>
      <c r="BV4" vm="896">
        <f ca="1"/>
        <v>428.5</v>
      </c>
      <c r="BW4" vm="897">
        <f ca="1"/>
        <v>446.2</v>
      </c>
      <c r="BX4" vm="898">
        <f ca="1"/>
        <v>446.71</v>
      </c>
      <c r="BY4" vm="899">
        <f ca="1"/>
        <v>444.06</v>
      </c>
      <c r="BZ4" vm="900">
        <f ca="1"/>
        <v>434.56</v>
      </c>
      <c r="CA4" vm="901">
        <f ca="1"/>
        <v>447.2</v>
      </c>
      <c r="CB4" vm="902">
        <f ca="1"/>
        <v>442.33</v>
      </c>
      <c r="CC4" vm="903">
        <f ca="1"/>
        <v>414.99</v>
      </c>
      <c r="CD4" vm="904">
        <f ca="1"/>
        <v>415.06</v>
      </c>
      <c r="CE4" vm="905">
        <f ca="1"/>
        <v>410.92</v>
      </c>
      <c r="CF4" vm="906">
        <f ca="1"/>
        <v>412.37</v>
      </c>
      <c r="CG4" vm="907">
        <f ca="1"/>
        <v>413.29</v>
      </c>
      <c r="CH4" vm="908">
        <f ca="1"/>
        <v>415.82</v>
      </c>
      <c r="CI4" vm="909">
        <f ca="1"/>
        <v>409.75</v>
      </c>
      <c r="CJ4" vm="910">
        <f ca="1"/>
        <v>412.22</v>
      </c>
      <c r="CK4" vm="911">
        <f ca="1"/>
        <v>411.44</v>
      </c>
      <c r="CL4" vm="912">
        <f ca="1"/>
        <v>409.04</v>
      </c>
      <c r="CM4" vm="913">
        <f ca="1"/>
        <v>410.54</v>
      </c>
      <c r="CN4" vm="914">
        <f ca="1"/>
        <v>408.43</v>
      </c>
      <c r="CO4" vm="915">
        <f ca="1"/>
        <v>409.64</v>
      </c>
      <c r="CP4" vm="916">
        <f ca="1"/>
        <v>414.77</v>
      </c>
      <c r="CQ4" vm="917">
        <f ca="1"/>
        <v>416.13</v>
      </c>
      <c r="CR4" vm="918">
        <f ca="1"/>
        <v>408.21</v>
      </c>
      <c r="CS4" vm="919">
        <f ca="1"/>
        <v>404</v>
      </c>
      <c r="CT4" vm="920">
        <f ca="1"/>
        <v>397.9</v>
      </c>
      <c r="CU4" vm="921">
        <f ca="1"/>
        <v>399.73</v>
      </c>
      <c r="CV4" vm="922">
        <f ca="1"/>
        <v>392.53</v>
      </c>
      <c r="CW4" vm="923">
        <f ca="1"/>
        <v>396.99</v>
      </c>
      <c r="CX4" vm="924">
        <f ca="1"/>
        <v>388.49</v>
      </c>
      <c r="CY4" vm="925">
        <f ca="1"/>
        <v>388.61</v>
      </c>
      <c r="CZ4" vm="926">
        <f ca="1"/>
        <v>401.02</v>
      </c>
      <c r="DA4" vm="927">
        <f ca="1"/>
        <v>396.89</v>
      </c>
      <c r="DB4" vm="928">
        <f ca="1"/>
        <v>393.31</v>
      </c>
      <c r="DC4" vm="929">
        <f ca="1"/>
        <v>380.16</v>
      </c>
      <c r="DD4" vm="930">
        <f ca="1"/>
        <v>380.45</v>
      </c>
      <c r="DE4" vm="931">
        <f ca="1"/>
        <v>383.27</v>
      </c>
      <c r="DF4" vm="932">
        <f ca="1"/>
        <v>378.77</v>
      </c>
      <c r="DG4" vm="933">
        <f ca="1"/>
        <v>388.56</v>
      </c>
      <c r="DH4" vm="934">
        <f ca="1"/>
        <v>388.7</v>
      </c>
      <c r="DI4" vm="935">
        <f ca="1"/>
        <v>383.52</v>
      </c>
      <c r="DJ4" vm="936">
        <f ca="1"/>
        <v>387.82</v>
      </c>
      <c r="DK4" vm="937">
        <f ca="1"/>
        <v>386.84</v>
      </c>
      <c r="DL4" vm="938">
        <f ca="1"/>
        <v>391.26</v>
      </c>
      <c r="DM4" vm="939">
        <f ca="1"/>
        <v>393.08</v>
      </c>
      <c r="DN4" vm="940">
        <f ca="1"/>
        <v>395.16</v>
      </c>
      <c r="DO4" vm="941">
        <f ca="1"/>
        <v>389.97</v>
      </c>
      <c r="DP4" vm="942">
        <f ca="1"/>
        <v>390.58</v>
      </c>
      <c r="DQ4" vm="943">
        <f ca="1"/>
        <v>378.8</v>
      </c>
      <c r="DR4" vm="944">
        <f ca="1"/>
        <v>375.39</v>
      </c>
      <c r="DS4" vm="945">
        <f ca="1"/>
        <v>382.19</v>
      </c>
      <c r="DT4" vm="946">
        <f ca="1"/>
        <v>382.14</v>
      </c>
      <c r="DU4" vm="947">
        <f ca="1"/>
        <v>373.11</v>
      </c>
      <c r="DV4" vm="948">
        <f ca="1"/>
        <v>359.84</v>
      </c>
      <c r="DW4" vm="949">
        <f ca="1"/>
        <v>357.86</v>
      </c>
      <c r="DX4" vm="950">
        <f ca="1"/>
        <v>354.56</v>
      </c>
      <c r="DY4" vm="951">
        <f ca="1"/>
        <v>390.49</v>
      </c>
      <c r="DZ4" vm="952">
        <f ca="1"/>
        <v>381.35</v>
      </c>
      <c r="EA4" vm="953">
        <f ca="1"/>
        <v>388.45</v>
      </c>
      <c r="EB4" vm="954">
        <f ca="1"/>
        <v>387.81</v>
      </c>
      <c r="EC4" vm="955">
        <f ca="1"/>
        <v>385.73</v>
      </c>
      <c r="ED4" vm="956">
        <f ca="1"/>
        <v>371.61</v>
      </c>
      <c r="EE4" vm="957">
        <f ca="1"/>
        <v>367.78</v>
      </c>
      <c r="EF4" vm="958">
        <f ca="1"/>
        <v>359.12</v>
      </c>
      <c r="EG4" vm="959">
        <f ca="1"/>
        <v>366.82</v>
      </c>
      <c r="EH4" vm="960">
        <f ca="1"/>
        <v>374.39</v>
      </c>
      <c r="EI4" vm="961">
        <f ca="1"/>
        <v>387.3</v>
      </c>
      <c r="EJ4" vm="962">
        <f ca="1"/>
        <v>391.85</v>
      </c>
      <c r="EK4" vm="963">
        <f ca="1"/>
        <v>391.16</v>
      </c>
      <c r="EL4" vm="964">
        <f ca="1"/>
        <v>394.04</v>
      </c>
      <c r="EM4" vm="965">
        <f ca="1"/>
        <v>395.26</v>
      </c>
      <c r="EN4" vm="966">
        <f ca="1"/>
        <v>425.4</v>
      </c>
      <c r="EO4" vm="967">
        <f ca="1"/>
        <v>435.28</v>
      </c>
      <c r="EP4" vm="968">
        <f ca="1"/>
        <v>436.17</v>
      </c>
      <c r="EQ4" vm="969">
        <f ca="1"/>
        <v>433.31</v>
      </c>
      <c r="ER4" vm="970">
        <f ca="1"/>
        <v>433.35</v>
      </c>
      <c r="ES4" vm="971">
        <f ca="1"/>
        <v>438.17</v>
      </c>
      <c r="ET4" vm="972">
        <f ca="1"/>
        <v>438.73</v>
      </c>
      <c r="EU4" vm="973">
        <f ca="1"/>
        <v>449.26</v>
      </c>
      <c r="EV4" vm="974">
        <f ca="1"/>
        <v>449.14</v>
      </c>
      <c r="EW4" vm="975">
        <f ca="1"/>
        <v>452.94</v>
      </c>
      <c r="EX4" vm="976">
        <f ca="1"/>
        <v>453.13</v>
      </c>
      <c r="EY4" vm="977">
        <f ca="1"/>
        <v>454.27</v>
      </c>
      <c r="EZ4" vm="978">
        <f ca="1"/>
        <v>458.87</v>
      </c>
      <c r="FA4" vm="979">
        <f ca="1"/>
        <v>458.17</v>
      </c>
      <c r="FB4" vm="980">
        <f ca="1"/>
        <v>452.57</v>
      </c>
      <c r="FC4" vm="981">
        <f ca="1"/>
        <v>454.86</v>
      </c>
      <c r="FD4" vm="982">
        <f ca="1"/>
        <v>450.18</v>
      </c>
      <c r="FE4" vm="983">
        <f ca="1"/>
        <v>460.69</v>
      </c>
      <c r="FF4" vm="984">
        <f ca="1"/>
        <v>457.36</v>
      </c>
      <c r="FG4" vm="985">
        <f ca="1"/>
        <v>458.68</v>
      </c>
      <c r="FH4" vm="986">
        <f ca="1"/>
        <v>460.36</v>
      </c>
      <c r="FI4" vm="987">
        <f ca="1"/>
        <v>461.97</v>
      </c>
      <c r="FJ4" vm="988">
        <f ca="1"/>
        <v>462.97</v>
      </c>
      <c r="FK4" vm="989">
        <f ca="1"/>
        <v>463.87</v>
      </c>
      <c r="FL4" vm="990">
        <f ca="1"/>
        <v>467.68</v>
      </c>
      <c r="FM4" vm="991">
        <f ca="1"/>
        <v>470.38</v>
      </c>
      <c r="FN4" vm="992">
        <f ca="1"/>
        <v>472.75</v>
      </c>
      <c r="FO4" vm="993">
        <f ca="1"/>
        <v>470.92</v>
      </c>
      <c r="FP4" vm="994">
        <f ca="1"/>
        <v>472.62</v>
      </c>
      <c r="FQ4" vm="995">
        <f ca="1"/>
        <v>478.87</v>
      </c>
      <c r="FR4" vm="996">
        <f ca="1"/>
        <v>474.96</v>
      </c>
      <c r="FS4" vm="997">
        <f ca="1"/>
        <v>479.14</v>
      </c>
      <c r="FT4" vm="998">
        <f ca="1"/>
        <v>478.04</v>
      </c>
      <c r="FU4" vm="999">
        <f ca="1"/>
        <v>480.24</v>
      </c>
      <c r="FV4" vm="1000">
        <f ca="1"/>
        <v>477.4</v>
      </c>
      <c r="FW4" vm="1001">
        <f ca="1"/>
        <v>486</v>
      </c>
      <c r="FX4" vm="1002">
        <f ca="1"/>
        <v>490.11</v>
      </c>
      <c r="FY4" vm="1003">
        <f ca="1"/>
        <v>492.27</v>
      </c>
      <c r="FZ4" vm="1004">
        <f ca="1"/>
        <v>497.45</v>
      </c>
      <c r="GA4" vm="1005">
        <f ca="1"/>
        <v>495.94</v>
      </c>
      <c r="GB4" vm="1006">
        <f ca="1"/>
        <v>497.41</v>
      </c>
      <c r="GC4" vm="1007">
        <f ca="1"/>
        <v>492.05</v>
      </c>
      <c r="GD4" vm="1008">
        <f ca="1"/>
        <v>491.09</v>
      </c>
      <c r="GE4" vm="1009">
        <f ca="1"/>
        <v>498.84</v>
      </c>
      <c r="GF4" vm="1010">
        <f ca="1"/>
        <v>497.72</v>
      </c>
      <c r="GG4" vm="1011">
        <f ca="1"/>
        <v>496.62</v>
      </c>
      <c r="GH4" vm="1012">
        <f ca="1"/>
        <v>503.51</v>
      </c>
      <c r="GI4" vm="1013">
        <f ca="1"/>
        <v>501.48</v>
      </c>
      <c r="GJ4" vm="1014">
        <f ca="1"/>
        <v>503.32</v>
      </c>
      <c r="GK4" vm="1015">
        <f ca="1"/>
        <v>503.02</v>
      </c>
      <c r="GL4" vm="1016">
        <f ca="1"/>
        <v>505.82</v>
      </c>
      <c r="GM4" vm="1017">
        <f ca="1"/>
        <v>505.62</v>
      </c>
      <c r="GN4" vm="1018">
        <f ca="1"/>
        <v>511.7</v>
      </c>
      <c r="GO4" vm="1019">
        <f ca="1"/>
        <v>510.05</v>
      </c>
      <c r="GP4" vm="1020">
        <f ca="1"/>
        <v>510.06</v>
      </c>
      <c r="GQ4" vm="1021">
        <f ca="1"/>
        <v>505.27</v>
      </c>
      <c r="GR4" vm="1022">
        <f ca="1"/>
        <v>505.87</v>
      </c>
      <c r="GS4" vm="1023">
        <f ca="1"/>
        <v>510.88</v>
      </c>
      <c r="GT4" vm="1024">
        <f ca="1"/>
        <v>513.71</v>
      </c>
      <c r="GU4" vm="1025">
        <f ca="1"/>
        <v>512.5</v>
      </c>
      <c r="GV4" vm="1026">
        <f ca="1"/>
        <v>512.57000000000005</v>
      </c>
      <c r="GW4" vm="1027">
        <f ca="1"/>
        <v>513.24</v>
      </c>
      <c r="GX4" vm="1028">
        <f ca="1"/>
        <v>533.5</v>
      </c>
      <c r="GY4" vm="1029">
        <f ca="1"/>
        <v>524.11</v>
      </c>
      <c r="GZ4" vm="1030">
        <f ca="1"/>
        <v>535.64</v>
      </c>
      <c r="HA4" vm="1031">
        <f ca="1"/>
        <v>527.75</v>
      </c>
      <c r="HB4" vm="1032">
        <f ca="1"/>
        <v>524.94000000000005</v>
      </c>
      <c r="HC4" vm="1033">
        <f ca="1"/>
        <v>520.84</v>
      </c>
      <c r="HD4" vm="1034">
        <f ca="1"/>
        <v>522.04</v>
      </c>
      <c r="HE4" vm="1035">
        <f ca="1"/>
        <v>521.77</v>
      </c>
      <c r="HF4" vm="1036">
        <f ca="1"/>
        <v>529.24</v>
      </c>
      <c r="HG4" vm="1037">
        <f ca="1"/>
        <v>520.58000000000004</v>
      </c>
      <c r="HH4" vm="1038">
        <f ca="1"/>
        <v>522.48</v>
      </c>
      <c r="HI4" vm="1039">
        <f ca="1"/>
        <v>520.16999999999996</v>
      </c>
      <c r="HJ4" vm="1040">
        <f ca="1"/>
        <v>517.1</v>
      </c>
      <c r="HK4" vm="1041">
        <f ca="1"/>
        <v>509.77</v>
      </c>
      <c r="HL4" vm="1042">
        <f ca="1"/>
        <v>505.72</v>
      </c>
      <c r="HM4" vm="1043">
        <f ca="1"/>
        <v>504.24</v>
      </c>
      <c r="HN4" vm="1044">
        <f ca="1"/>
        <v>507.23</v>
      </c>
      <c r="HO4" vm="1045">
        <f ca="1"/>
        <v>504.26</v>
      </c>
      <c r="HP4" vm="1046">
        <f ca="1"/>
        <v>502.04</v>
      </c>
      <c r="HQ4" vm="1047">
        <f ca="1"/>
        <v>506.74</v>
      </c>
      <c r="HR4" vm="1048">
        <f ca="1"/>
        <v>509.64</v>
      </c>
      <c r="HS4" vm="1049">
        <f ca="1"/>
        <v>506.69</v>
      </c>
      <c r="HT4" vm="1050">
        <f ca="1"/>
        <v>505.12</v>
      </c>
      <c r="HU4" vm="1051">
        <f ca="1"/>
        <v>505.35</v>
      </c>
      <c r="HV4" vm="1052">
        <f ca="1"/>
        <v>507.97</v>
      </c>
      <c r="HW4" vm="1053">
        <f ca="1"/>
        <v>495</v>
      </c>
      <c r="HX4" vm="1054">
        <f ca="1"/>
        <v>498.2</v>
      </c>
      <c r="HY4" vm="1055">
        <f ca="1"/>
        <v>498.41</v>
      </c>
      <c r="HZ4" vm="1056">
        <f ca="1"/>
        <v>500.37</v>
      </c>
      <c r="IA4" vm="1057">
        <f ca="1"/>
        <v>501.01</v>
      </c>
      <c r="IB4" vm="1058">
        <f ca="1"/>
        <v>509.9</v>
      </c>
      <c r="IC4" vm="1059">
        <f ca="1"/>
        <v>515.36</v>
      </c>
      <c r="ID4" vm="1060">
        <f ca="1"/>
        <v>509.04</v>
      </c>
      <c r="IE4" vm="1061">
        <f ca="1"/>
        <v>510.02</v>
      </c>
      <c r="IF4" vm="1062">
        <f ca="1"/>
        <v>508.45</v>
      </c>
      <c r="IG4" vm="1063">
        <f ca="1"/>
        <v>517.92999999999995</v>
      </c>
      <c r="IH4" vm="1064">
        <f ca="1"/>
        <v>514.45000000000005</v>
      </c>
      <c r="II4" vm="1065">
        <f ca="1"/>
        <v>509.23</v>
      </c>
      <c r="IJ4" vm="1066">
        <f ca="1"/>
        <v>510.15</v>
      </c>
      <c r="IK4" vm="1067">
        <f ca="1"/>
        <v>507.03</v>
      </c>
      <c r="IL4" vm="1068">
        <f ca="1"/>
        <v>511.46</v>
      </c>
      <c r="IM4" vm="1069">
        <f ca="1"/>
        <v>514.6</v>
      </c>
      <c r="IN4" vm="1070">
        <f ca="1"/>
        <v>517.95000000000005</v>
      </c>
      <c r="IO4" vm="1071">
        <f ca="1"/>
        <v>519.71</v>
      </c>
      <c r="IP4" vm="1072">
        <f ca="1"/>
        <v>515.74</v>
      </c>
      <c r="IQ4" vm="1073">
        <f ca="1"/>
        <v>517.35</v>
      </c>
    </row>
    <row r="6" spans="1:251" x14ac:dyDescent="0.3">
      <c r="A6" t="str" cm="1">
        <f t="array" aca="1" ref="A6:F27" ca="1">_xlfn.STOCKHISTORY(A4&amp;":"&amp;B4,TODAY()-30,TODAY(),0,1,0,5,2,3,4,1)</f>
        <v>Date</v>
      </c>
      <c r="B6" t="str">
        <f ca="1"/>
        <v>Volume</v>
      </c>
      <c r="C6" t="str">
        <f ca="1"/>
        <v>Open</v>
      </c>
      <c r="D6" t="str">
        <f ca="1"/>
        <v>High</v>
      </c>
      <c r="E6" t="str">
        <f ca="1"/>
        <v>Low</v>
      </c>
      <c r="F6" t="str">
        <f ca="1"/>
        <v>Close</v>
      </c>
    </row>
    <row r="7" spans="1:251" x14ac:dyDescent="0.3">
      <c r="A7" vm="457">
        <f ca="1"/>
        <v>45905</v>
      </c>
      <c r="B7" vm="1074">
        <f ca="1"/>
        <v>31994846</v>
      </c>
      <c r="C7" vm="1075">
        <f ca="1"/>
        <v>509.07</v>
      </c>
      <c r="D7" vm="1076">
        <f ca="1"/>
        <v>511.97</v>
      </c>
      <c r="E7" vm="1077">
        <f ca="1"/>
        <v>492.37</v>
      </c>
      <c r="F7" vm="1053">
        <f ca="1"/>
        <v>495</v>
      </c>
    </row>
    <row r="8" spans="1:251" x14ac:dyDescent="0.3">
      <c r="A8" vm="459">
        <f ca="1"/>
        <v>45908</v>
      </c>
      <c r="B8" vm="1078">
        <f ca="1"/>
        <v>16771015</v>
      </c>
      <c r="C8" vm="1079">
        <f ca="1"/>
        <v>498.10500000000002</v>
      </c>
      <c r="D8" vm="1080">
        <f ca="1"/>
        <v>501.19499999999999</v>
      </c>
      <c r="E8" vm="1081">
        <f ca="1"/>
        <v>495.03</v>
      </c>
      <c r="F8" vm="1054">
        <f ca="1"/>
        <v>498.2</v>
      </c>
    </row>
    <row r="9" spans="1:251" x14ac:dyDescent="0.3">
      <c r="A9" vm="461">
        <f ca="1"/>
        <v>45909</v>
      </c>
      <c r="B9" vm="1082">
        <f ca="1"/>
        <v>14410542</v>
      </c>
      <c r="C9" vm="1083">
        <f ca="1"/>
        <v>501.43</v>
      </c>
      <c r="D9" vm="1084">
        <f ca="1"/>
        <v>502.25</v>
      </c>
      <c r="E9" vm="1085">
        <f ca="1"/>
        <v>497.7</v>
      </c>
      <c r="F9" vm="1055">
        <f ca="1"/>
        <v>498.41</v>
      </c>
    </row>
    <row r="10" spans="1:251" x14ac:dyDescent="0.3">
      <c r="A10" vm="463">
        <f ca="1"/>
        <v>45910</v>
      </c>
      <c r="B10" vm="1086">
        <f ca="1"/>
        <v>21611816</v>
      </c>
      <c r="C10" vm="1087">
        <f ca="1"/>
        <v>502.98</v>
      </c>
      <c r="D10" vm="1088">
        <f ca="1"/>
        <v>503.22989999999999</v>
      </c>
      <c r="E10" vm="1089">
        <f ca="1"/>
        <v>496.72</v>
      </c>
      <c r="F10" vm="1056">
        <f ca="1"/>
        <v>500.37</v>
      </c>
    </row>
    <row r="11" spans="1:251" x14ac:dyDescent="0.3">
      <c r="A11" vm="465">
        <f ca="1"/>
        <v>45911</v>
      </c>
      <c r="B11" vm="1090">
        <f ca="1"/>
        <v>18881608</v>
      </c>
      <c r="C11" vm="1084">
        <f ca="1"/>
        <v>502.25</v>
      </c>
      <c r="D11" vm="1091">
        <f ca="1"/>
        <v>503.17</v>
      </c>
      <c r="E11" vm="1092">
        <f ca="1"/>
        <v>497.88</v>
      </c>
      <c r="F11" vm="1057">
        <f ca="1"/>
        <v>501.01</v>
      </c>
    </row>
    <row r="12" spans="1:251" x14ac:dyDescent="0.3">
      <c r="A12" vm="467">
        <f ca="1"/>
        <v>45912</v>
      </c>
      <c r="B12" vm="1093">
        <f ca="1"/>
        <v>23624884</v>
      </c>
      <c r="C12" vm="1094">
        <f ca="1"/>
        <v>506.65</v>
      </c>
      <c r="D12" vm="1095">
        <f ca="1"/>
        <v>512.54999999999995</v>
      </c>
      <c r="E12" vm="1096">
        <f ca="1"/>
        <v>503.85</v>
      </c>
      <c r="F12" vm="1058">
        <f ca="1"/>
        <v>509.9</v>
      </c>
    </row>
    <row r="13" spans="1:251" x14ac:dyDescent="0.3">
      <c r="A13" vm="469">
        <f ca="1"/>
        <v>45915</v>
      </c>
      <c r="B13" vm="1097">
        <f ca="1"/>
        <v>17143786</v>
      </c>
      <c r="C13" vm="1098">
        <f ca="1"/>
        <v>508.79</v>
      </c>
      <c r="D13" vm="1099">
        <f ca="1"/>
        <v>515.47</v>
      </c>
      <c r="E13" vm="1100">
        <f ca="1"/>
        <v>507</v>
      </c>
      <c r="F13" vm="1059">
        <f ca="1"/>
        <v>515.36</v>
      </c>
    </row>
    <row r="14" spans="1:251" x14ac:dyDescent="0.3">
      <c r="A14" vm="471">
        <f ca="1"/>
        <v>45916</v>
      </c>
      <c r="B14" vm="1101">
        <f ca="1"/>
        <v>19711922</v>
      </c>
      <c r="C14" vm="1102">
        <f ca="1"/>
        <v>516.88</v>
      </c>
      <c r="D14" vm="1103">
        <f ca="1"/>
        <v>517.23</v>
      </c>
      <c r="E14" vm="1104">
        <f ca="1"/>
        <v>508.6</v>
      </c>
      <c r="F14" vm="1060">
        <f ca="1"/>
        <v>509.04</v>
      </c>
    </row>
    <row r="15" spans="1:251" x14ac:dyDescent="0.3">
      <c r="A15" vm="473">
        <f ca="1"/>
        <v>45917</v>
      </c>
      <c r="B15" vm="1105">
        <f ca="1"/>
        <v>15816585</v>
      </c>
      <c r="C15" vm="1106">
        <f ca="1"/>
        <v>510.62</v>
      </c>
      <c r="D15" vm="1107">
        <f ca="1"/>
        <v>511.29</v>
      </c>
      <c r="E15" vm="1108">
        <f ca="1"/>
        <v>505.93</v>
      </c>
      <c r="F15" vm="1061">
        <f ca="1"/>
        <v>510.02</v>
      </c>
    </row>
    <row r="16" spans="1:251" x14ac:dyDescent="0.3">
      <c r="A16" vm="475">
        <f ca="1"/>
        <v>45918</v>
      </c>
      <c r="B16" vm="1109">
        <f ca="1"/>
        <v>18913696</v>
      </c>
      <c r="C16" vm="1110">
        <f ca="1"/>
        <v>511.49</v>
      </c>
      <c r="D16" vm="1111">
        <f ca="1"/>
        <v>513.07000000000005</v>
      </c>
      <c r="E16" vm="1112">
        <f ca="1"/>
        <v>507.66</v>
      </c>
      <c r="F16" vm="1062">
        <f ca="1"/>
        <v>508.45</v>
      </c>
    </row>
    <row r="17" spans="1:6" x14ac:dyDescent="0.3">
      <c r="A17" vm="477">
        <f ca="1"/>
        <v>45919</v>
      </c>
      <c r="B17" vm="1113">
        <f ca="1"/>
        <v>52474093</v>
      </c>
      <c r="C17" vm="1114">
        <f ca="1"/>
        <v>510.56</v>
      </c>
      <c r="D17" vm="1115">
        <f ca="1"/>
        <v>519.29999999999995</v>
      </c>
      <c r="E17" vm="1116">
        <f ca="1"/>
        <v>510.31</v>
      </c>
      <c r="F17" vm="1063">
        <f ca="1"/>
        <v>517.92999999999995</v>
      </c>
    </row>
    <row r="18" spans="1:6" x14ac:dyDescent="0.3">
      <c r="A18" vm="479">
        <f ca="1"/>
        <v>45922</v>
      </c>
      <c r="B18" vm="1117">
        <f ca="1"/>
        <v>20009314</v>
      </c>
      <c r="C18" vm="1118">
        <f ca="1"/>
        <v>515.59</v>
      </c>
      <c r="D18" vm="1119">
        <f ca="1"/>
        <v>517.74</v>
      </c>
      <c r="E18" vm="1120">
        <f ca="1"/>
        <v>512.54499999999996</v>
      </c>
      <c r="F18" vm="1064">
        <f ca="1"/>
        <v>514.45000000000005</v>
      </c>
    </row>
    <row r="19" spans="1:6" x14ac:dyDescent="0.3">
      <c r="A19" vm="481">
        <f ca="1"/>
        <v>45923</v>
      </c>
      <c r="B19" vm="1121">
        <f ca="1"/>
        <v>19799580</v>
      </c>
      <c r="C19" vm="1122">
        <f ca="1"/>
        <v>513.79999999999995</v>
      </c>
      <c r="D19" vm="1123">
        <f ca="1"/>
        <v>514.58989999999994</v>
      </c>
      <c r="E19" vm="1124">
        <f ca="1"/>
        <v>507.31</v>
      </c>
      <c r="F19" vm="1065">
        <f ca="1"/>
        <v>509.23</v>
      </c>
    </row>
    <row r="20" spans="1:6" x14ac:dyDescent="0.3">
      <c r="A20" vm="483">
        <f ca="1"/>
        <v>45924</v>
      </c>
      <c r="B20" vm="1125">
        <f ca="1"/>
        <v>13533711</v>
      </c>
      <c r="C20" vm="1126">
        <f ca="1"/>
        <v>510.38</v>
      </c>
      <c r="D20" vm="1127">
        <f ca="1"/>
        <v>512.48</v>
      </c>
      <c r="E20" vm="1128">
        <f ca="1"/>
        <v>506.92</v>
      </c>
      <c r="F20" vm="1066">
        <f ca="1"/>
        <v>510.15</v>
      </c>
    </row>
    <row r="21" spans="1:6" x14ac:dyDescent="0.3">
      <c r="A21" vm="485">
        <f ca="1"/>
        <v>45925</v>
      </c>
      <c r="B21" vm="1129">
        <f ca="1"/>
        <v>15786468</v>
      </c>
      <c r="C21" vm="1130">
        <f ca="1"/>
        <v>508.3</v>
      </c>
      <c r="D21" vm="1131">
        <f ca="1"/>
        <v>510.01</v>
      </c>
      <c r="E21" vm="1132">
        <f ca="1"/>
        <v>505.04</v>
      </c>
      <c r="F21" vm="1067">
        <f ca="1"/>
        <v>507.03</v>
      </c>
    </row>
    <row r="22" spans="1:6" x14ac:dyDescent="0.3">
      <c r="A22" vm="487">
        <f ca="1"/>
        <v>45926</v>
      </c>
      <c r="B22" vm="1133">
        <f ca="1"/>
        <v>16213129</v>
      </c>
      <c r="C22" vm="1020">
        <f ca="1"/>
        <v>510.06</v>
      </c>
      <c r="D22" vm="1134">
        <f ca="1"/>
        <v>513.94000000000005</v>
      </c>
      <c r="E22" vm="1135">
        <f ca="1"/>
        <v>506.62</v>
      </c>
      <c r="F22" vm="1068">
        <f ca="1"/>
        <v>511.46</v>
      </c>
    </row>
    <row r="23" spans="1:6" x14ac:dyDescent="0.3">
      <c r="A23" vm="489">
        <f ca="1"/>
        <v>45929</v>
      </c>
      <c r="B23" vm="1136">
        <f ca="1"/>
        <v>17617775</v>
      </c>
      <c r="C23" vm="1137">
        <f ca="1"/>
        <v>511.5</v>
      </c>
      <c r="D23" vm="1138">
        <f ca="1"/>
        <v>516.84500000000003</v>
      </c>
      <c r="E23" vm="1139">
        <f ca="1"/>
        <v>508.88</v>
      </c>
      <c r="F23" vm="1069">
        <f ca="1"/>
        <v>514.6</v>
      </c>
    </row>
    <row r="24" spans="1:6" x14ac:dyDescent="0.3">
      <c r="A24" vm="491">
        <f ca="1"/>
        <v>45930</v>
      </c>
      <c r="B24" vm="1140">
        <f ca="1"/>
        <v>19728229</v>
      </c>
      <c r="C24" vm="1027">
        <f ca="1"/>
        <v>513.24</v>
      </c>
      <c r="D24" vm="1141">
        <f ca="1"/>
        <v>518.16</v>
      </c>
      <c r="E24" vm="1142">
        <f ca="1"/>
        <v>509.66</v>
      </c>
      <c r="F24" vm="1070">
        <f ca="1"/>
        <v>517.95000000000005</v>
      </c>
    </row>
    <row r="25" spans="1:6" x14ac:dyDescent="0.3">
      <c r="A25" vm="493">
        <f ca="1"/>
        <v>45931</v>
      </c>
      <c r="B25" vm="1143">
        <f ca="1"/>
        <v>22632336</v>
      </c>
      <c r="C25" vm="1144">
        <f ca="1"/>
        <v>514.79999999999995</v>
      </c>
      <c r="D25" vm="1145">
        <f ca="1"/>
        <v>520.505</v>
      </c>
      <c r="E25" vm="1146">
        <f ca="1"/>
        <v>511.69</v>
      </c>
      <c r="F25" vm="1071">
        <f ca="1"/>
        <v>519.71</v>
      </c>
    </row>
    <row r="26" spans="1:6" x14ac:dyDescent="0.3">
      <c r="A26" vm="495">
        <f ca="1"/>
        <v>45932</v>
      </c>
      <c r="B26" vm="1147">
        <f ca="1"/>
        <v>21222886</v>
      </c>
      <c r="C26" vm="1148">
        <f ca="1"/>
        <v>517.64</v>
      </c>
      <c r="D26" vm="1149">
        <f ca="1"/>
        <v>521.6</v>
      </c>
      <c r="E26" vm="1150">
        <f ca="1"/>
        <v>510.67910000000001</v>
      </c>
      <c r="F26" vm="1072">
        <f ca="1"/>
        <v>515.74</v>
      </c>
    </row>
    <row r="27" spans="1:6" x14ac:dyDescent="0.3">
      <c r="A27" vm="497">
        <f ca="1"/>
        <v>45933</v>
      </c>
      <c r="B27" vm="1151">
        <f ca="1"/>
        <v>15112321</v>
      </c>
      <c r="C27" vm="1040">
        <f ca="1"/>
        <v>517.1</v>
      </c>
      <c r="D27" vm="1152">
        <f ca="1"/>
        <v>520.49</v>
      </c>
      <c r="E27" vm="1153">
        <f ca="1"/>
        <v>515</v>
      </c>
      <c r="F27" vm="1073">
        <f ca="1"/>
        <v>517.35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3C561-17CB-49DC-AE3C-8242E10E0E3E}">
  <dimension ref="A1:K5"/>
  <sheetViews>
    <sheetView workbookViewId="0">
      <selection activeCell="J1" sqref="J1"/>
    </sheetView>
  </sheetViews>
  <sheetFormatPr defaultRowHeight="14.4" x14ac:dyDescent="0.3"/>
  <cols>
    <col min="1" max="1" width="37" bestFit="1" customWidth="1"/>
    <col min="2" max="2" width="8.33203125" bestFit="1" customWidth="1"/>
    <col min="3" max="3" width="22.109375" bestFit="1" customWidth="1"/>
    <col min="4" max="4" width="13.6640625" bestFit="1" customWidth="1"/>
    <col min="5" max="5" width="13.109375" bestFit="1" customWidth="1"/>
    <col min="8" max="8" width="9.33203125" bestFit="1" customWidth="1"/>
    <col min="10" max="10" width="12.44140625" bestFit="1" customWidth="1"/>
    <col min="11" max="11" width="8.33203125" bestFit="1" customWidth="1"/>
  </cols>
  <sheetData>
    <row r="1" spans="1:11" x14ac:dyDescent="0.3">
      <c r="A1" t="s">
        <v>1</v>
      </c>
      <c r="B1" t="s">
        <v>2</v>
      </c>
      <c r="C1" t="s">
        <v>35</v>
      </c>
      <c r="D1" t="s">
        <v>36</v>
      </c>
      <c r="E1" t="s">
        <v>37</v>
      </c>
      <c r="F1" t="s">
        <v>5</v>
      </c>
      <c r="G1" t="s">
        <v>38</v>
      </c>
      <c r="H1" t="s">
        <v>39</v>
      </c>
      <c r="J1" s="12" t="s">
        <v>1</v>
      </c>
      <c r="K1" t="s">
        <v>40</v>
      </c>
    </row>
    <row r="2" spans="1:11" x14ac:dyDescent="0.3">
      <c r="A2" t="e" vm="1154">
        <v>#VALUE!</v>
      </c>
      <c r="B2" t="str" cm="1">
        <f t="array" aca="1" ref="B2" ca="1">_FV(Table2[[#This Row],[Company]],"Ticker symbol",TRUE)</f>
        <v>MSFT</v>
      </c>
      <c r="C2" t="str" cm="1">
        <f t="array" aca="1" ref="C2" ca="1">_FV(Table2[[#This Row],[Company]],"Exchange abbreviation",TRUE)</f>
        <v>XNAS</v>
      </c>
      <c r="D2" s="11" cm="1">
        <f t="array" aca="1" ref="D2" ca="1">_FV(Table2[[#This Row],[Company]],"52 week high",TRUE)</f>
        <v>555.45000000000005</v>
      </c>
      <c r="E2" s="11" cm="1">
        <f t="array" aca="1" ref="E2" ca="1">_FV(Table2[[#This Row],[Company]],"52 week low",TRUE)</f>
        <v>344.79</v>
      </c>
      <c r="F2" s="11" cm="1">
        <f t="array" aca="1" ref="F2" ca="1">_FV(Table2[[#This Row],[Company]],"Price")</f>
        <v>517.35</v>
      </c>
      <c r="G2" s="11" cm="1">
        <f t="array" aca="1" ref="G2" ca="1">_FV(Table2[[#This Row],[Company]],"P/E",TRUE)</f>
        <v>37.807899999999997</v>
      </c>
      <c r="H2" s="11" cm="1">
        <f t="array" aca="1" ref="H2" ca="1">_FV(Table2[[#This Row],[Company]],"Change")</f>
        <v>1.61</v>
      </c>
    </row>
    <row r="3" spans="1:11" x14ac:dyDescent="0.3">
      <c r="A3" t="e" vm="1155">
        <v>#VALUE!</v>
      </c>
      <c r="B3" t="str" cm="1">
        <f t="array" aca="1" ref="B3" ca="1">_FV(Table2[[#This Row],[Company]],"Ticker symbol",TRUE)</f>
        <v>GOOGL</v>
      </c>
      <c r="C3" t="str" cm="1">
        <f t="array" aca="1" ref="C3" ca="1">_FV(Table2[[#This Row],[Company]],"Exchange abbreviation",TRUE)</f>
        <v>XNAS</v>
      </c>
      <c r="D3" s="11" cm="1">
        <f t="array" aca="1" ref="D3" ca="1">_FV(Table2[[#This Row],[Company]],"52 week high",TRUE)</f>
        <v>256</v>
      </c>
      <c r="E3" s="11" cm="1">
        <f t="array" aca="1" ref="E3" ca="1">_FV(Table2[[#This Row],[Company]],"52 week low",TRUE)</f>
        <v>140.53</v>
      </c>
      <c r="F3" s="11" cm="1">
        <f t="array" aca="1" ref="F3" ca="1">_FV(Table2[[#This Row],[Company]],"Price")</f>
        <v>245.35</v>
      </c>
      <c r="G3" s="11" cm="1">
        <f t="array" aca="1" ref="G3" ca="1">_FV(Table2[[#This Row],[Company]],"P/E",TRUE)</f>
        <v>26.162600000000001</v>
      </c>
      <c r="H3" s="11" cm="1">
        <f t="array" aca="1" ref="H3" ca="1">_FV(Table2[[#This Row],[Company]],"Change")</f>
        <v>-0.34</v>
      </c>
      <c r="J3" s="12" t="s">
        <v>35</v>
      </c>
      <c r="K3" s="12" t="s">
        <v>2</v>
      </c>
    </row>
    <row r="4" spans="1:11" x14ac:dyDescent="0.3">
      <c r="J4" t="s">
        <v>41</v>
      </c>
      <c r="K4" t="s">
        <v>42</v>
      </c>
    </row>
    <row r="5" spans="1:11" x14ac:dyDescent="0.3">
      <c r="J5" t="s">
        <v>41</v>
      </c>
      <c r="K5" t="s">
        <v>43</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Transactions</vt:lpstr>
      <vt:lpstr>Charting</vt:lpstr>
      <vt:lpstr>GOOGL</vt:lpstr>
      <vt:lpstr>MSFT</vt:lpstr>
      <vt:lpstr>Watch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Leshego Bapela</dc:creator>
  <cp:lastModifiedBy>Leshego Bapela</cp:lastModifiedBy>
  <cp:lastPrinted>2024-10-20T15:32:10Z</cp:lastPrinted>
  <dcterms:created xsi:type="dcterms:W3CDTF">2024-10-20T14:12:18Z</dcterms:created>
  <dcterms:modified xsi:type="dcterms:W3CDTF">2025-10-05T15:15:23Z</dcterms:modified>
</cp:coreProperties>
</file>