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2.xml" ContentType="application/vnd.openxmlformats-officedocument.spreadsheetml.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mmiholdingsltd-my.sharepoint.com/personal/leshego_bapela_momentum_co_za/Documents/Desktop/"/>
    </mc:Choice>
  </mc:AlternateContent>
  <xr:revisionPtr revIDLastSave="0" documentId="14_{041D45F7-27E6-43A7-9735-AD1058BD81A7}" xr6:coauthVersionLast="47" xr6:coauthVersionMax="47" xr10:uidLastSave="{00000000-0000-0000-0000-000000000000}"/>
  <bookViews>
    <workbookView xWindow="-108" yWindow="-108" windowWidth="23256" windowHeight="12576" activeTab="5" xr2:uid="{9930E29F-3562-49C8-9619-87A7A9644C90}"/>
  </bookViews>
  <sheets>
    <sheet name="Transactions" sheetId="1" r:id="rId1"/>
    <sheet name="Charting" sheetId="2" r:id="rId2"/>
    <sheet name="GOOGL" sheetId="6" r:id="rId3"/>
    <sheet name="MSFT" sheetId="5" r:id="rId4"/>
    <sheet name="Watch List" sheetId="3" r:id="rId5"/>
    <sheet name="Dashboard" sheetId="4" r:id="rId6"/>
  </sheets>
  <calcPr calcId="191029"/>
  <pivotCaches>
    <pivotCache cacheId="0"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 i="3" l="1" a="1"/>
  <c r="H2" i="3" s="1"/>
  <c r="H3" i="3" a="1"/>
  <c r="H3" i="3" s="1"/>
  <c r="G2" i="3" a="1"/>
  <c r="G2" i="3" s="1"/>
  <c r="G3" i="3" a="1"/>
  <c r="G3" i="3" s="1"/>
  <c r="F2" i="3" a="1"/>
  <c r="F2" i="3" s="1"/>
  <c r="F3" i="3" a="1"/>
  <c r="F3" i="3" s="1"/>
  <c r="E2" i="3" a="1"/>
  <c r="E2" i="3" s="1"/>
  <c r="E3" i="3" a="1"/>
  <c r="E3" i="3" s="1"/>
  <c r="D2" i="3" a="1"/>
  <c r="D2" i="3" s="1"/>
  <c r="D3" i="3" a="1"/>
  <c r="D3" i="3" s="1"/>
  <c r="C2" i="3" a="1"/>
  <c r="C2" i="3" s="1"/>
  <c r="C3" i="3" a="1"/>
  <c r="C3" i="3" s="1"/>
  <c r="B2" i="3" a="1"/>
  <c r="B2" i="3" s="1"/>
  <c r="B3" i="3" a="1"/>
  <c r="B3" i="3" s="1"/>
  <c r="I18" i="4"/>
  <c r="C5" i="2"/>
  <c r="C4" i="2"/>
  <c r="C3" i="1" a="1"/>
  <c r="C3" i="1" s="1"/>
  <c r="A7" i="4" a="1"/>
  <c r="A7" i="4" s="1"/>
  <c r="E7" i="4" s="1" a="1"/>
  <c r="G3" i="1"/>
  <c r="G4" i="1"/>
  <c r="G5" i="1"/>
  <c r="G6" i="1"/>
  <c r="G7" i="1"/>
  <c r="G8" i="1"/>
  <c r="G9" i="1"/>
  <c r="G10" i="1"/>
  <c r="G11" i="1"/>
  <c r="G12" i="1"/>
  <c r="G13" i="1"/>
  <c r="G14" i="1"/>
  <c r="G2" i="1"/>
  <c r="C2" i="1" a="1"/>
  <c r="C2" i="1" s="1"/>
  <c r="C4" i="1" a="1"/>
  <c r="C4" i="1" s="1"/>
  <c r="C5" i="1" a="1"/>
  <c r="C5" i="1" s="1"/>
  <c r="C6" i="1" a="1"/>
  <c r="C6" i="1" s="1"/>
  <c r="C7" i="1" a="1"/>
  <c r="C7" i="1" s="1"/>
  <c r="C8" i="1" a="1"/>
  <c r="C8" i="1" s="1"/>
  <c r="C9" i="1" a="1"/>
  <c r="C9" i="1" s="1"/>
  <c r="C10" i="1" a="1"/>
  <c r="C10" i="1" s="1"/>
  <c r="C11" i="1" a="1"/>
  <c r="C11" i="1" s="1"/>
  <c r="C12" i="1" a="1"/>
  <c r="C12" i="1" s="1"/>
  <c r="C13" i="1" a="1"/>
  <c r="C13" i="1" s="1"/>
  <c r="C14" i="1" a="1"/>
  <c r="C14" i="1" s="1"/>
  <c r="B7" i="2" a="1"/>
  <c r="A6" i="6" a="1"/>
  <c r="C4" i="6" a="1"/>
  <c r="A6" i="5" a="1"/>
  <c r="C4" i="5" a="1"/>
  <c r="A6" i="5" l="1"/>
  <c r="C4" i="5"/>
  <c r="C4" i="6"/>
  <c r="A6" i="6"/>
  <c r="B7" i="4" a="1"/>
  <c r="B7" i="4" s="1"/>
  <c r="B7" i="2"/>
  <c r="E7" i="4"/>
  <c r="D7" i="4" a="1"/>
  <c r="K7" i="4" a="1"/>
  <c r="K7" i="4" s="1"/>
  <c r="L7" i="4" a="1"/>
  <c r="L7" i="4" s="1"/>
  <c r="C7" i="4" a="1"/>
  <c r="C7" i="4" s="1"/>
  <c r="D7" i="4" l="1"/>
  <c r="F7" i="4" s="1"/>
  <c r="F11" i="4"/>
  <c r="F10" i="4"/>
  <c r="F8" i="4"/>
  <c r="F9" i="4"/>
  <c r="H7" i="4" a="1"/>
  <c r="H7" i="4" s="1"/>
  <c r="I2" i="4" s="1"/>
  <c r="H2" i="4" l="1"/>
  <c r="I7" i="4" a="1"/>
  <c r="I7" i="4" s="1"/>
  <c r="G7" i="4" a="1"/>
  <c r="G7" i="4" s="1"/>
  <c r="J7" i="4" a="1"/>
  <c r="J7" i="4" s="1"/>
  <c r="J2"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152">
    <bk>
      <extLst>
        <ext uri="{3e2802c4-a4d2-4d8b-9148-e3be6c30e623}">
          <xlrd:rvb i="2"/>
        </ext>
      </extLst>
    </bk>
    <bk>
      <extLst>
        <ext uri="{3e2802c4-a4d2-4d8b-9148-e3be6c30e623}">
          <xlrd:rvb i="5"/>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9"/>
        </ext>
      </extLst>
    </bk>
    <bk>
      <extLst>
        <ext uri="{3e2802c4-a4d2-4d8b-9148-e3be6c30e623}">
          <xlrd:rvb i="1172"/>
        </ext>
      </extLst>
    </bk>
  </futureMetadata>
  <cellMetadata count="1">
    <bk>
      <rc t="1" v="0"/>
    </bk>
  </cellMetadata>
  <valueMetadata count="115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valueMetadata>
</metadata>
</file>

<file path=xl/sharedStrings.xml><?xml version="1.0" encoding="utf-8"?>
<sst xmlns="http://schemas.openxmlformats.org/spreadsheetml/2006/main" count="92" uniqueCount="49">
  <si>
    <t>Date</t>
  </si>
  <si>
    <t>Company</t>
  </si>
  <si>
    <t>Ticker</t>
  </si>
  <si>
    <t>Transaction Type</t>
  </si>
  <si>
    <t>Units</t>
  </si>
  <si>
    <t>Price</t>
  </si>
  <si>
    <t>Total Transaction Amount</t>
  </si>
  <si>
    <t>Currency</t>
  </si>
  <si>
    <t>6/1/2021</t>
  </si>
  <si>
    <t>7/7/2021</t>
  </si>
  <si>
    <t>9/8/2021</t>
  </si>
  <si>
    <t>11/5/2021</t>
  </si>
  <si>
    <t>1/5/2022</t>
  </si>
  <si>
    <t>1/18/2022</t>
  </si>
  <si>
    <t>3/8/2022</t>
  </si>
  <si>
    <t>4/12/2022</t>
  </si>
  <si>
    <t>4/18/2022</t>
  </si>
  <si>
    <t>10/15/2022</t>
  </si>
  <si>
    <t>3/6/2023</t>
  </si>
  <si>
    <t>11/23/2023</t>
  </si>
  <si>
    <t>9/30/2024</t>
  </si>
  <si>
    <t>BUY</t>
  </si>
  <si>
    <t>SELL</t>
  </si>
  <si>
    <t>USD</t>
  </si>
  <si>
    <t>Current Holdings</t>
  </si>
  <si>
    <t>Industry</t>
  </si>
  <si>
    <t>Quantity</t>
  </si>
  <si>
    <t>Current Price</t>
  </si>
  <si>
    <t>Market Value</t>
  </si>
  <si>
    <t>% Breakedown</t>
  </si>
  <si>
    <t>Gain / Loss</t>
  </si>
  <si>
    <t>52  Weeks High</t>
  </si>
  <si>
    <t>52 Weeks Low</t>
  </si>
  <si>
    <t xml:space="preserve">                    Today's Change</t>
  </si>
  <si>
    <t>Stock Lookup-&gt;</t>
  </si>
  <si>
    <t>TSLA</t>
  </si>
  <si>
    <t>Exchange abbreviation</t>
  </si>
  <si>
    <t>52 week high</t>
  </si>
  <si>
    <t>52 week low</t>
  </si>
  <si>
    <t>P/E</t>
  </si>
  <si>
    <t>Change</t>
  </si>
  <si>
    <t>(All)</t>
  </si>
  <si>
    <t>XNAS</t>
  </si>
  <si>
    <t>GOOGL</t>
  </si>
  <si>
    <t>MSFT</t>
  </si>
  <si>
    <t>MICROSOFT CORPORATION (XNAS:MSFT)</t>
  </si>
  <si>
    <t>ALPHABET INC. (XNAS:GOOGL)</t>
  </si>
  <si>
    <t>Portfolio Value</t>
  </si>
  <si>
    <t>Today's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</si>
</sst>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 ;_-[$$-409]* \-#,##0.00\ ;_-[$$-409]* &quot;-&quot;??_ ;_-@_ "/>
    <numFmt numFmtId="165" formatCode="_([$$-409]* #,##0.00_);_([$$-409]* \(#,##0.00\);_([$$-409]* &quot;-&quot;??_);_(@_)"/>
  </numFmts>
  <fonts count="5" x14ac:knownFonts="1">
    <font>
      <sz val="11"/>
      <color theme="1"/>
      <name val="Aptos Narrow"/>
      <family val="2"/>
      <scheme val="minor"/>
    </font>
    <font>
      <sz val="11"/>
      <color theme="1"/>
      <name val="Aptos Narrow"/>
      <family val="2"/>
      <scheme val="minor"/>
    </font>
    <font>
      <sz val="16"/>
      <color theme="0"/>
      <name val="Aptos Narrow"/>
      <family val="2"/>
      <scheme val="minor"/>
    </font>
    <font>
      <b/>
      <sz val="16"/>
      <color theme="0"/>
      <name val="Aptos Narrow"/>
      <family val="2"/>
      <scheme val="minor"/>
    </font>
    <font>
      <sz val="11"/>
      <color theme="0"/>
      <name val="Aptos Narrow"/>
      <family val="2"/>
      <scheme val="minor"/>
    </font>
  </fonts>
  <fills count="5">
    <fill>
      <patternFill patternType="none"/>
    </fill>
    <fill>
      <patternFill patternType="gray125"/>
    </fill>
    <fill>
      <patternFill patternType="solid">
        <fgColor theme="0"/>
        <bgColor indexed="64"/>
      </patternFill>
    </fill>
    <fill>
      <patternFill patternType="solid">
        <fgColor theme="3" tint="0.249977111117893"/>
        <bgColor indexed="64"/>
      </patternFill>
    </fill>
    <fill>
      <patternFill patternType="solid">
        <fgColor theme="3" tint="0.749992370372631"/>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9" fontId="1" fillId="0" borderId="0" applyFont="0" applyFill="0" applyBorder="0" applyAlignment="0" applyProtection="0"/>
  </cellStyleXfs>
  <cellXfs count="15">
    <xf numFmtId="0" fontId="0" fillId="0" borderId="0" xfId="0"/>
    <xf numFmtId="14" fontId="0" fillId="0" borderId="0" xfId="0" applyNumberFormat="1"/>
    <xf numFmtId="164" fontId="0" fillId="0" borderId="0" xfId="0" applyNumberFormat="1"/>
    <xf numFmtId="0" fontId="0" fillId="2" borderId="0" xfId="0" applyFill="1"/>
    <xf numFmtId="0" fontId="0" fillId="3" borderId="0" xfId="0" applyFill="1"/>
    <xf numFmtId="0" fontId="2" fillId="3" borderId="0" xfId="0" applyFont="1" applyFill="1"/>
    <xf numFmtId="0" fontId="0" fillId="4" borderId="0" xfId="0" applyFill="1"/>
    <xf numFmtId="10" fontId="0" fillId="0" borderId="0" xfId="1" applyNumberFormat="1" applyFont="1"/>
    <xf numFmtId="164" fontId="0" fillId="4" borderId="0" xfId="0" applyNumberFormat="1" applyFill="1"/>
    <xf numFmtId="0" fontId="3" fillId="3" borderId="0" xfId="0" applyFont="1" applyFill="1"/>
    <xf numFmtId="0" fontId="0" fillId="4" borderId="1" xfId="0" applyFill="1" applyBorder="1"/>
    <xf numFmtId="165" fontId="0" fillId="0" borderId="0" xfId="0" applyNumberFormat="1"/>
    <xf numFmtId="0" fontId="0" fillId="0" borderId="0" xfId="0" pivotButton="1"/>
    <xf numFmtId="0" fontId="4" fillId="3" borderId="0" xfId="0" applyFont="1" applyFill="1" applyAlignment="1">
      <alignment horizontal="center" vertical="center"/>
    </xf>
    <xf numFmtId="164" fontId="4" fillId="3" borderId="0" xfId="0" applyNumberFormat="1" applyFont="1" applyFill="1"/>
  </cellXfs>
  <cellStyles count="2">
    <cellStyle name="Normal" xfId="0" builtinId="0"/>
    <cellStyle name="Percent" xfId="1" builtinId="5"/>
  </cellStyles>
  <dxfs count="11">
    <dxf>
      <font>
        <color rgb="FF9C0006"/>
      </font>
      <fill>
        <patternFill>
          <bgColor rgb="FFFFC7CE"/>
        </patternFill>
      </fill>
    </dxf>
    <dxf>
      <font>
        <color rgb="FF9C0006"/>
      </font>
      <fill>
        <patternFill>
          <bgColor rgb="FFFFC7CE"/>
        </patternFill>
      </fill>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0" formatCode="General"/>
    </dxf>
    <dxf>
      <numFmt numFmtId="164" formatCode="_-[$$-409]* #,##0.00_ ;_-[$$-409]* \-#,##0.00\ ;_-[$$-409]* &quot;-&quot;??_ ;_-@_ "/>
    </dxf>
    <dxf>
      <numFmt numFmtId="164" formatCode="_-[$$-409]* #,##0.00_ ;_-[$$-409]* \-#,##0.00\ ;_-[$$-409]* &quot;-&quot;??_ ;_-@_ "/>
    </dxf>
    <dxf>
      <numFmt numFmtId="19" formatCode="yyyy/mm/dd"/>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17/06/relationships/rdRichValue" Target="richData/rdrichvalue.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haredStrings" Target="sharedStrings.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Array" Target="richData/rdarray.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1C0D-4B24-A2CB-25E264FFB8C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1C0D-4B24-A2CB-25E264FFB8C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1C0D-4B24-A2CB-25E264FFB8C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FD08-44D7-99E1-07AA35EECE05}"/>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FD08-44D7-99E1-07AA35EECE05}"/>
              </c:ext>
            </c:extLst>
          </c:dPt>
          <c:dLbls>
            <c:dLbl>
              <c:idx val="4"/>
              <c:layout>
                <c:manualLayout>
                  <c:x val="1.6000211968753311E-2"/>
                  <c:y val="0.13186869246977928"/>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FD08-44D7-99E1-07AA35EECE05}"/>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Dashboard!$B$7:$B$11</c:f>
              <c:strCache>
                <c:ptCount val="5"/>
                <c:pt idx="0">
                  <c:v>AAPL</c:v>
                </c:pt>
                <c:pt idx="1">
                  <c:v>TSLA</c:v>
                </c:pt>
                <c:pt idx="2">
                  <c:v>MCD</c:v>
                </c:pt>
                <c:pt idx="3">
                  <c:v>KO</c:v>
                </c:pt>
                <c:pt idx="4">
                  <c:v>AMZN</c:v>
                </c:pt>
              </c:strCache>
            </c:strRef>
          </c:cat>
          <c:val>
            <c:numRef>
              <c:f>Dashboard!$G$7:$G$11</c:f>
              <c:numCache>
                <c:formatCode>0.00%</c:formatCode>
                <c:ptCount val="5"/>
                <c:pt idx="0">
                  <c:v>0.25359096604847003</c:v>
                </c:pt>
                <c:pt idx="1">
                  <c:v>0.10172277577976085</c:v>
                </c:pt>
                <c:pt idx="2">
                  <c:v>0.5890411758557369</c:v>
                </c:pt>
                <c:pt idx="3">
                  <c:v>4.3254204044245508E-2</c:v>
                </c:pt>
                <c:pt idx="4">
                  <c:v>1.2390878271786738E-2</c:v>
                </c:pt>
              </c:numCache>
            </c:numRef>
          </c:val>
          <c:extLst>
            <c:ext xmlns:c16="http://schemas.microsoft.com/office/drawing/2014/chart" uri="{C3380CC4-5D6E-409C-BE32-E72D297353CC}">
              <c16:uniqueId val="{00000000-FD08-44D7-99E1-07AA35EECE05}"/>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cat>
            <c:strRef>
              <c:f>Dashboard!$B$7:$B$11</c:f>
              <c:strCache>
                <c:ptCount val="5"/>
                <c:pt idx="0">
                  <c:v>AAPL</c:v>
                </c:pt>
                <c:pt idx="1">
                  <c:v>TSLA</c:v>
                </c:pt>
                <c:pt idx="2">
                  <c:v>MCD</c:v>
                </c:pt>
                <c:pt idx="3">
                  <c:v>KO</c:v>
                </c:pt>
                <c:pt idx="4">
                  <c:v>AMZN</c:v>
                </c:pt>
              </c:strCache>
            </c:strRef>
          </c:cat>
          <c:val>
            <c:numRef>
              <c:f>Dashboard!$J$7:$J$11</c:f>
              <c:numCache>
                <c:formatCode>_-[$$-409]* #\ ##0.00_ ;_-[$$-409]* \-#\ ##0.00\ ;_-[$$-409]* "-"??_ ;_-@_ </c:formatCode>
                <c:ptCount val="5"/>
                <c:pt idx="0">
                  <c:v>10955.985000000001</c:v>
                </c:pt>
                <c:pt idx="1">
                  <c:v>-545.9049999999952</c:v>
                </c:pt>
                <c:pt idx="2">
                  <c:v>-14442.895</c:v>
                </c:pt>
                <c:pt idx="3">
                  <c:v>16356.605</c:v>
                </c:pt>
                <c:pt idx="4">
                  <c:v>5637.3549999999996</c:v>
                </c:pt>
              </c:numCache>
            </c:numRef>
          </c:val>
          <c:extLst>
            <c:ext xmlns:c16="http://schemas.microsoft.com/office/drawing/2014/chart" uri="{C3380CC4-5D6E-409C-BE32-E72D297353CC}">
              <c16:uniqueId val="{00000000-BD06-4DB5-B7B4-B49EBA8AE3EA}"/>
            </c:ext>
          </c:extLst>
        </c:ser>
        <c:dLbls>
          <c:showLegendKey val="0"/>
          <c:showVal val="0"/>
          <c:showCatName val="0"/>
          <c:showSerName val="0"/>
          <c:showPercent val="0"/>
          <c:showBubbleSize val="0"/>
        </c:dLbls>
        <c:gapWidth val="182"/>
        <c:axId val="2017105696"/>
        <c:axId val="2017104256"/>
      </c:barChart>
      <c:catAx>
        <c:axId val="201710569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2">
                    <a:lumMod val="75000"/>
                  </a:schemeClr>
                </a:solidFill>
                <a:latin typeface="+mn-lt"/>
                <a:ea typeface="+mn-ea"/>
                <a:cs typeface="+mn-cs"/>
              </a:defRPr>
            </a:pPr>
            <a:endParaRPr lang="en-US"/>
          </a:p>
        </c:txPr>
        <c:crossAx val="2017104256"/>
        <c:crosses val="autoZero"/>
        <c:auto val="1"/>
        <c:lblAlgn val="ctr"/>
        <c:lblOffset val="100"/>
        <c:noMultiLvlLbl val="0"/>
      </c:catAx>
      <c:valAx>
        <c:axId val="2017104256"/>
        <c:scaling>
          <c:orientation val="minMax"/>
        </c:scaling>
        <c:delete val="1"/>
        <c:axPos val="b"/>
        <c:majorGridlines>
          <c:spPr>
            <a:ln w="9525" cap="flat" cmpd="sng" algn="ctr">
              <a:solidFill>
                <a:schemeClr val="tx1">
                  <a:lumMod val="15000"/>
                  <a:lumOff val="85000"/>
                </a:schemeClr>
              </a:solidFill>
              <a:round/>
            </a:ln>
            <a:effectLst/>
          </c:spPr>
        </c:majorGridlines>
        <c:numFmt formatCode="_-[$$-409]* #\ ##0.00_ ;_-[$$-409]* \-#\ ##0.00\ ;_-[$$-409]* &quot;-&quot;??_ ;_-@_ " sourceLinked="1"/>
        <c:majorTickMark val="out"/>
        <c:minorTickMark val="none"/>
        <c:tickLblPos val="nextTo"/>
        <c:crossAx val="2017105696"/>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9526610378521965E-2"/>
          <c:y val="4.61361014994233E-2"/>
          <c:w val="0.86829254023969893"/>
          <c:h val="0.65007447165990062"/>
        </c:manualLayout>
      </c:layout>
      <c:lineChart>
        <c:grouping val="standard"/>
        <c:varyColors val="0"/>
        <c:ser>
          <c:idx val="0"/>
          <c:order val="0"/>
          <c:tx>
            <c:strRef>
              <c:f>Charting!$C$7</c:f>
              <c:strCache>
                <c:ptCount val="1"/>
                <c:pt idx="0">
                  <c:v>Close</c:v>
                </c:pt>
              </c:strCache>
            </c:strRef>
          </c:tx>
          <c:spPr>
            <a:ln w="28575" cap="rnd">
              <a:solidFill>
                <a:schemeClr val="accent1"/>
              </a:solidFill>
              <a:round/>
            </a:ln>
            <a:effectLst/>
          </c:spPr>
          <c:marker>
            <c:symbol val="none"/>
          </c:marker>
          <c:cat>
            <c:numRef>
              <c:f>Charting!$B$8:$B$258</c:f>
              <c:numCache>
                <c:formatCode>m/d/yyyy</c:formatCode>
                <c:ptCount val="251"/>
                <c:pt idx="0">
                  <c:v>45229</c:v>
                </c:pt>
                <c:pt idx="1">
                  <c:v>45230</c:v>
                </c:pt>
                <c:pt idx="2">
                  <c:v>45231</c:v>
                </c:pt>
                <c:pt idx="3">
                  <c:v>45232</c:v>
                </c:pt>
                <c:pt idx="4">
                  <c:v>45233</c:v>
                </c:pt>
                <c:pt idx="5">
                  <c:v>45236</c:v>
                </c:pt>
                <c:pt idx="6">
                  <c:v>45237</c:v>
                </c:pt>
                <c:pt idx="7">
                  <c:v>45238</c:v>
                </c:pt>
                <c:pt idx="8">
                  <c:v>45239</c:v>
                </c:pt>
                <c:pt idx="9">
                  <c:v>45240</c:v>
                </c:pt>
                <c:pt idx="10">
                  <c:v>45243</c:v>
                </c:pt>
                <c:pt idx="11">
                  <c:v>45244</c:v>
                </c:pt>
                <c:pt idx="12">
                  <c:v>45245</c:v>
                </c:pt>
                <c:pt idx="13">
                  <c:v>45246</c:v>
                </c:pt>
                <c:pt idx="14">
                  <c:v>45247</c:v>
                </c:pt>
                <c:pt idx="15">
                  <c:v>45250</c:v>
                </c:pt>
                <c:pt idx="16">
                  <c:v>45251</c:v>
                </c:pt>
                <c:pt idx="17">
                  <c:v>45252</c:v>
                </c:pt>
                <c:pt idx="18">
                  <c:v>45254</c:v>
                </c:pt>
                <c:pt idx="19">
                  <c:v>45257</c:v>
                </c:pt>
                <c:pt idx="20">
                  <c:v>45258</c:v>
                </c:pt>
                <c:pt idx="21">
                  <c:v>45259</c:v>
                </c:pt>
                <c:pt idx="22">
                  <c:v>45260</c:v>
                </c:pt>
                <c:pt idx="23">
                  <c:v>45261</c:v>
                </c:pt>
                <c:pt idx="24">
                  <c:v>45264</c:v>
                </c:pt>
                <c:pt idx="25">
                  <c:v>45265</c:v>
                </c:pt>
                <c:pt idx="26">
                  <c:v>45266</c:v>
                </c:pt>
                <c:pt idx="27">
                  <c:v>45267</c:v>
                </c:pt>
                <c:pt idx="28">
                  <c:v>45268</c:v>
                </c:pt>
                <c:pt idx="29">
                  <c:v>45271</c:v>
                </c:pt>
                <c:pt idx="30">
                  <c:v>45272</c:v>
                </c:pt>
                <c:pt idx="31">
                  <c:v>45273</c:v>
                </c:pt>
                <c:pt idx="32">
                  <c:v>45274</c:v>
                </c:pt>
                <c:pt idx="33">
                  <c:v>45275</c:v>
                </c:pt>
                <c:pt idx="34">
                  <c:v>45278</c:v>
                </c:pt>
                <c:pt idx="35">
                  <c:v>45279</c:v>
                </c:pt>
                <c:pt idx="36">
                  <c:v>45280</c:v>
                </c:pt>
                <c:pt idx="37">
                  <c:v>45281</c:v>
                </c:pt>
                <c:pt idx="38">
                  <c:v>45282</c:v>
                </c:pt>
                <c:pt idx="39">
                  <c:v>45286</c:v>
                </c:pt>
                <c:pt idx="40">
                  <c:v>45287</c:v>
                </c:pt>
                <c:pt idx="41">
                  <c:v>45288</c:v>
                </c:pt>
                <c:pt idx="42">
                  <c:v>45289</c:v>
                </c:pt>
                <c:pt idx="43">
                  <c:v>45293</c:v>
                </c:pt>
                <c:pt idx="44">
                  <c:v>45294</c:v>
                </c:pt>
                <c:pt idx="45">
                  <c:v>45295</c:v>
                </c:pt>
                <c:pt idx="46">
                  <c:v>45296</c:v>
                </c:pt>
                <c:pt idx="47">
                  <c:v>45299</c:v>
                </c:pt>
                <c:pt idx="48">
                  <c:v>45300</c:v>
                </c:pt>
                <c:pt idx="49">
                  <c:v>45301</c:v>
                </c:pt>
                <c:pt idx="50">
                  <c:v>45302</c:v>
                </c:pt>
                <c:pt idx="51">
                  <c:v>45303</c:v>
                </c:pt>
                <c:pt idx="52">
                  <c:v>45307</c:v>
                </c:pt>
                <c:pt idx="53">
                  <c:v>45308</c:v>
                </c:pt>
                <c:pt idx="54">
                  <c:v>45309</c:v>
                </c:pt>
                <c:pt idx="55">
                  <c:v>45310</c:v>
                </c:pt>
                <c:pt idx="56">
                  <c:v>45313</c:v>
                </c:pt>
                <c:pt idx="57">
                  <c:v>45314</c:v>
                </c:pt>
                <c:pt idx="58">
                  <c:v>45315</c:v>
                </c:pt>
                <c:pt idx="59">
                  <c:v>45316</c:v>
                </c:pt>
                <c:pt idx="60">
                  <c:v>45317</c:v>
                </c:pt>
                <c:pt idx="61">
                  <c:v>45320</c:v>
                </c:pt>
                <c:pt idx="62">
                  <c:v>45321</c:v>
                </c:pt>
                <c:pt idx="63">
                  <c:v>45322</c:v>
                </c:pt>
                <c:pt idx="64">
                  <c:v>45323</c:v>
                </c:pt>
                <c:pt idx="65">
                  <c:v>45324</c:v>
                </c:pt>
                <c:pt idx="66">
                  <c:v>45327</c:v>
                </c:pt>
                <c:pt idx="67">
                  <c:v>45328</c:v>
                </c:pt>
                <c:pt idx="68">
                  <c:v>45329</c:v>
                </c:pt>
                <c:pt idx="69">
                  <c:v>45330</c:v>
                </c:pt>
                <c:pt idx="70">
                  <c:v>45331</c:v>
                </c:pt>
                <c:pt idx="71">
                  <c:v>45334</c:v>
                </c:pt>
                <c:pt idx="72">
                  <c:v>45335</c:v>
                </c:pt>
                <c:pt idx="73">
                  <c:v>45336</c:v>
                </c:pt>
                <c:pt idx="74">
                  <c:v>45337</c:v>
                </c:pt>
                <c:pt idx="75">
                  <c:v>45338</c:v>
                </c:pt>
                <c:pt idx="76">
                  <c:v>45342</c:v>
                </c:pt>
                <c:pt idx="77">
                  <c:v>45343</c:v>
                </c:pt>
                <c:pt idx="78">
                  <c:v>45344</c:v>
                </c:pt>
                <c:pt idx="79">
                  <c:v>45345</c:v>
                </c:pt>
                <c:pt idx="80">
                  <c:v>45348</c:v>
                </c:pt>
                <c:pt idx="81">
                  <c:v>45349</c:v>
                </c:pt>
                <c:pt idx="82">
                  <c:v>45350</c:v>
                </c:pt>
                <c:pt idx="83">
                  <c:v>45351</c:v>
                </c:pt>
                <c:pt idx="84">
                  <c:v>45352</c:v>
                </c:pt>
                <c:pt idx="85">
                  <c:v>45355</c:v>
                </c:pt>
                <c:pt idx="86">
                  <c:v>45356</c:v>
                </c:pt>
                <c:pt idx="87">
                  <c:v>45357</c:v>
                </c:pt>
                <c:pt idx="88">
                  <c:v>45358</c:v>
                </c:pt>
                <c:pt idx="89">
                  <c:v>45359</c:v>
                </c:pt>
                <c:pt idx="90">
                  <c:v>45362</c:v>
                </c:pt>
                <c:pt idx="91">
                  <c:v>45363</c:v>
                </c:pt>
                <c:pt idx="92">
                  <c:v>45364</c:v>
                </c:pt>
                <c:pt idx="93">
                  <c:v>45365</c:v>
                </c:pt>
                <c:pt idx="94">
                  <c:v>45366</c:v>
                </c:pt>
                <c:pt idx="95">
                  <c:v>45369</c:v>
                </c:pt>
                <c:pt idx="96">
                  <c:v>45370</c:v>
                </c:pt>
                <c:pt idx="97">
                  <c:v>45371</c:v>
                </c:pt>
                <c:pt idx="98">
                  <c:v>45372</c:v>
                </c:pt>
                <c:pt idx="99">
                  <c:v>45373</c:v>
                </c:pt>
                <c:pt idx="100">
                  <c:v>45376</c:v>
                </c:pt>
                <c:pt idx="101">
                  <c:v>45377</c:v>
                </c:pt>
                <c:pt idx="102">
                  <c:v>45378</c:v>
                </c:pt>
                <c:pt idx="103">
                  <c:v>45379</c:v>
                </c:pt>
                <c:pt idx="104">
                  <c:v>45383</c:v>
                </c:pt>
                <c:pt idx="105">
                  <c:v>45384</c:v>
                </c:pt>
                <c:pt idx="106">
                  <c:v>45385</c:v>
                </c:pt>
                <c:pt idx="107">
                  <c:v>45386</c:v>
                </c:pt>
                <c:pt idx="108">
                  <c:v>45387</c:v>
                </c:pt>
                <c:pt idx="109">
                  <c:v>45390</c:v>
                </c:pt>
                <c:pt idx="110">
                  <c:v>45391</c:v>
                </c:pt>
                <c:pt idx="111">
                  <c:v>45392</c:v>
                </c:pt>
                <c:pt idx="112">
                  <c:v>45393</c:v>
                </c:pt>
                <c:pt idx="113">
                  <c:v>45394</c:v>
                </c:pt>
                <c:pt idx="114">
                  <c:v>45397</c:v>
                </c:pt>
                <c:pt idx="115">
                  <c:v>45398</c:v>
                </c:pt>
                <c:pt idx="116">
                  <c:v>45399</c:v>
                </c:pt>
                <c:pt idx="117">
                  <c:v>45400</c:v>
                </c:pt>
                <c:pt idx="118">
                  <c:v>45401</c:v>
                </c:pt>
                <c:pt idx="119">
                  <c:v>45404</c:v>
                </c:pt>
                <c:pt idx="120">
                  <c:v>45405</c:v>
                </c:pt>
                <c:pt idx="121">
                  <c:v>45406</c:v>
                </c:pt>
                <c:pt idx="122">
                  <c:v>45407</c:v>
                </c:pt>
                <c:pt idx="123">
                  <c:v>45408</c:v>
                </c:pt>
                <c:pt idx="124">
                  <c:v>45411</c:v>
                </c:pt>
                <c:pt idx="125">
                  <c:v>45412</c:v>
                </c:pt>
                <c:pt idx="126">
                  <c:v>45413</c:v>
                </c:pt>
                <c:pt idx="127">
                  <c:v>45414</c:v>
                </c:pt>
                <c:pt idx="128">
                  <c:v>45415</c:v>
                </c:pt>
                <c:pt idx="129">
                  <c:v>45418</c:v>
                </c:pt>
                <c:pt idx="130">
                  <c:v>45419</c:v>
                </c:pt>
                <c:pt idx="131">
                  <c:v>45420</c:v>
                </c:pt>
                <c:pt idx="132">
                  <c:v>45421</c:v>
                </c:pt>
                <c:pt idx="133">
                  <c:v>45422</c:v>
                </c:pt>
                <c:pt idx="134">
                  <c:v>45425</c:v>
                </c:pt>
                <c:pt idx="135">
                  <c:v>45426</c:v>
                </c:pt>
                <c:pt idx="136">
                  <c:v>45427</c:v>
                </c:pt>
                <c:pt idx="137">
                  <c:v>45428</c:v>
                </c:pt>
                <c:pt idx="138">
                  <c:v>45429</c:v>
                </c:pt>
                <c:pt idx="139">
                  <c:v>45432</c:v>
                </c:pt>
                <c:pt idx="140">
                  <c:v>45433</c:v>
                </c:pt>
                <c:pt idx="141">
                  <c:v>45434</c:v>
                </c:pt>
                <c:pt idx="142">
                  <c:v>45435</c:v>
                </c:pt>
                <c:pt idx="143">
                  <c:v>45436</c:v>
                </c:pt>
                <c:pt idx="144">
                  <c:v>45440</c:v>
                </c:pt>
                <c:pt idx="145">
                  <c:v>45441</c:v>
                </c:pt>
                <c:pt idx="146">
                  <c:v>45442</c:v>
                </c:pt>
                <c:pt idx="147">
                  <c:v>45443</c:v>
                </c:pt>
                <c:pt idx="148">
                  <c:v>45446</c:v>
                </c:pt>
                <c:pt idx="149">
                  <c:v>45447</c:v>
                </c:pt>
                <c:pt idx="150">
                  <c:v>45448</c:v>
                </c:pt>
                <c:pt idx="151">
                  <c:v>45449</c:v>
                </c:pt>
                <c:pt idx="152">
                  <c:v>45450</c:v>
                </c:pt>
                <c:pt idx="153">
                  <c:v>45453</c:v>
                </c:pt>
                <c:pt idx="154">
                  <c:v>45454</c:v>
                </c:pt>
                <c:pt idx="155">
                  <c:v>45455</c:v>
                </c:pt>
                <c:pt idx="156">
                  <c:v>45456</c:v>
                </c:pt>
                <c:pt idx="157">
                  <c:v>45457</c:v>
                </c:pt>
                <c:pt idx="158">
                  <c:v>45460</c:v>
                </c:pt>
                <c:pt idx="159">
                  <c:v>45461</c:v>
                </c:pt>
                <c:pt idx="160">
                  <c:v>45463</c:v>
                </c:pt>
                <c:pt idx="161">
                  <c:v>45464</c:v>
                </c:pt>
                <c:pt idx="162">
                  <c:v>45467</c:v>
                </c:pt>
                <c:pt idx="163">
                  <c:v>45468</c:v>
                </c:pt>
                <c:pt idx="164">
                  <c:v>45469</c:v>
                </c:pt>
                <c:pt idx="165">
                  <c:v>45470</c:v>
                </c:pt>
                <c:pt idx="166">
                  <c:v>45471</c:v>
                </c:pt>
                <c:pt idx="167">
                  <c:v>45474</c:v>
                </c:pt>
                <c:pt idx="168">
                  <c:v>45475</c:v>
                </c:pt>
                <c:pt idx="169">
                  <c:v>45476</c:v>
                </c:pt>
                <c:pt idx="170">
                  <c:v>45478</c:v>
                </c:pt>
                <c:pt idx="171">
                  <c:v>45481</c:v>
                </c:pt>
                <c:pt idx="172">
                  <c:v>45482</c:v>
                </c:pt>
                <c:pt idx="173">
                  <c:v>45483</c:v>
                </c:pt>
                <c:pt idx="174">
                  <c:v>45484</c:v>
                </c:pt>
                <c:pt idx="175">
                  <c:v>45485</c:v>
                </c:pt>
                <c:pt idx="176">
                  <c:v>45488</c:v>
                </c:pt>
                <c:pt idx="177">
                  <c:v>45489</c:v>
                </c:pt>
                <c:pt idx="178">
                  <c:v>45490</c:v>
                </c:pt>
                <c:pt idx="179">
                  <c:v>45491</c:v>
                </c:pt>
                <c:pt idx="180">
                  <c:v>45492</c:v>
                </c:pt>
                <c:pt idx="181">
                  <c:v>45495</c:v>
                </c:pt>
                <c:pt idx="182">
                  <c:v>45496</c:v>
                </c:pt>
                <c:pt idx="183">
                  <c:v>45497</c:v>
                </c:pt>
                <c:pt idx="184">
                  <c:v>45498</c:v>
                </c:pt>
                <c:pt idx="185">
                  <c:v>45499</c:v>
                </c:pt>
                <c:pt idx="186">
                  <c:v>45502</c:v>
                </c:pt>
                <c:pt idx="187">
                  <c:v>45503</c:v>
                </c:pt>
                <c:pt idx="188">
                  <c:v>45504</c:v>
                </c:pt>
                <c:pt idx="189">
                  <c:v>45505</c:v>
                </c:pt>
                <c:pt idx="190">
                  <c:v>45506</c:v>
                </c:pt>
                <c:pt idx="191">
                  <c:v>45509</c:v>
                </c:pt>
                <c:pt idx="192">
                  <c:v>45510</c:v>
                </c:pt>
                <c:pt idx="193">
                  <c:v>45511</c:v>
                </c:pt>
                <c:pt idx="194">
                  <c:v>45512</c:v>
                </c:pt>
                <c:pt idx="195">
                  <c:v>45513</c:v>
                </c:pt>
                <c:pt idx="196">
                  <c:v>45516</c:v>
                </c:pt>
                <c:pt idx="197">
                  <c:v>45517</c:v>
                </c:pt>
                <c:pt idx="198">
                  <c:v>45518</c:v>
                </c:pt>
                <c:pt idx="199">
                  <c:v>45519</c:v>
                </c:pt>
                <c:pt idx="200">
                  <c:v>45520</c:v>
                </c:pt>
                <c:pt idx="201">
                  <c:v>45523</c:v>
                </c:pt>
                <c:pt idx="202">
                  <c:v>45524</c:v>
                </c:pt>
                <c:pt idx="203">
                  <c:v>45525</c:v>
                </c:pt>
                <c:pt idx="204">
                  <c:v>45526</c:v>
                </c:pt>
                <c:pt idx="205">
                  <c:v>45527</c:v>
                </c:pt>
                <c:pt idx="206">
                  <c:v>45530</c:v>
                </c:pt>
                <c:pt idx="207">
                  <c:v>45531</c:v>
                </c:pt>
                <c:pt idx="208">
                  <c:v>45532</c:v>
                </c:pt>
                <c:pt idx="209">
                  <c:v>45533</c:v>
                </c:pt>
                <c:pt idx="210">
                  <c:v>45534</c:v>
                </c:pt>
                <c:pt idx="211">
                  <c:v>45538</c:v>
                </c:pt>
                <c:pt idx="212">
                  <c:v>45539</c:v>
                </c:pt>
                <c:pt idx="213">
                  <c:v>45540</c:v>
                </c:pt>
                <c:pt idx="214">
                  <c:v>45541</c:v>
                </c:pt>
                <c:pt idx="215">
                  <c:v>45544</c:v>
                </c:pt>
                <c:pt idx="216">
                  <c:v>45545</c:v>
                </c:pt>
                <c:pt idx="217">
                  <c:v>45546</c:v>
                </c:pt>
                <c:pt idx="218">
                  <c:v>45547</c:v>
                </c:pt>
                <c:pt idx="219">
                  <c:v>45548</c:v>
                </c:pt>
                <c:pt idx="220">
                  <c:v>45551</c:v>
                </c:pt>
                <c:pt idx="221">
                  <c:v>45552</c:v>
                </c:pt>
                <c:pt idx="222">
                  <c:v>45553</c:v>
                </c:pt>
                <c:pt idx="223">
                  <c:v>45554</c:v>
                </c:pt>
                <c:pt idx="224">
                  <c:v>45555</c:v>
                </c:pt>
                <c:pt idx="225">
                  <c:v>45558</c:v>
                </c:pt>
                <c:pt idx="226">
                  <c:v>45559</c:v>
                </c:pt>
                <c:pt idx="227">
                  <c:v>45560</c:v>
                </c:pt>
                <c:pt idx="228">
                  <c:v>45561</c:v>
                </c:pt>
                <c:pt idx="229">
                  <c:v>45562</c:v>
                </c:pt>
                <c:pt idx="230">
                  <c:v>45565</c:v>
                </c:pt>
                <c:pt idx="231">
                  <c:v>45566</c:v>
                </c:pt>
                <c:pt idx="232">
                  <c:v>45567</c:v>
                </c:pt>
                <c:pt idx="233">
                  <c:v>45568</c:v>
                </c:pt>
                <c:pt idx="234">
                  <c:v>45569</c:v>
                </c:pt>
                <c:pt idx="235">
                  <c:v>45572</c:v>
                </c:pt>
                <c:pt idx="236">
                  <c:v>45573</c:v>
                </c:pt>
                <c:pt idx="237">
                  <c:v>45574</c:v>
                </c:pt>
                <c:pt idx="238">
                  <c:v>45575</c:v>
                </c:pt>
                <c:pt idx="239">
                  <c:v>45576</c:v>
                </c:pt>
                <c:pt idx="240">
                  <c:v>45579</c:v>
                </c:pt>
                <c:pt idx="241">
                  <c:v>45580</c:v>
                </c:pt>
                <c:pt idx="242">
                  <c:v>45581</c:v>
                </c:pt>
                <c:pt idx="243">
                  <c:v>45582</c:v>
                </c:pt>
                <c:pt idx="244">
                  <c:v>45583</c:v>
                </c:pt>
                <c:pt idx="245">
                  <c:v>45586</c:v>
                </c:pt>
                <c:pt idx="246">
                  <c:v>45587</c:v>
                </c:pt>
                <c:pt idx="247">
                  <c:v>45588</c:v>
                </c:pt>
                <c:pt idx="248">
                  <c:v>45589</c:v>
                </c:pt>
                <c:pt idx="249">
                  <c:v>45590</c:v>
                </c:pt>
                <c:pt idx="250">
                  <c:v>45593</c:v>
                </c:pt>
              </c:numCache>
            </c:numRef>
          </c:cat>
          <c:val>
            <c:numRef>
              <c:f>Charting!$C$8:$C$258</c:f>
              <c:numCache>
                <c:formatCode>_([$$-409]* #\ ##0.00_);_([$$-409]* \(#\ ##0.00\);_([$$-409]* "-"??_);_(@_)</c:formatCode>
                <c:ptCount val="251"/>
                <c:pt idx="0">
                  <c:v>197.36</c:v>
                </c:pt>
                <c:pt idx="1">
                  <c:v>200.84</c:v>
                </c:pt>
                <c:pt idx="2">
                  <c:v>205.66</c:v>
                </c:pt>
                <c:pt idx="3">
                  <c:v>218.51</c:v>
                </c:pt>
                <c:pt idx="4">
                  <c:v>219.96</c:v>
                </c:pt>
                <c:pt idx="5">
                  <c:v>219.27</c:v>
                </c:pt>
                <c:pt idx="6">
                  <c:v>222.18</c:v>
                </c:pt>
                <c:pt idx="7">
                  <c:v>222.11</c:v>
                </c:pt>
                <c:pt idx="8">
                  <c:v>209.98</c:v>
                </c:pt>
                <c:pt idx="9">
                  <c:v>214.65</c:v>
                </c:pt>
                <c:pt idx="10">
                  <c:v>223.71</c:v>
                </c:pt>
                <c:pt idx="11">
                  <c:v>237.41</c:v>
                </c:pt>
                <c:pt idx="12">
                  <c:v>242.84</c:v>
                </c:pt>
                <c:pt idx="13">
                  <c:v>233.59</c:v>
                </c:pt>
                <c:pt idx="14">
                  <c:v>234.3</c:v>
                </c:pt>
                <c:pt idx="15">
                  <c:v>235.6</c:v>
                </c:pt>
                <c:pt idx="16">
                  <c:v>241.2</c:v>
                </c:pt>
                <c:pt idx="17">
                  <c:v>234.21</c:v>
                </c:pt>
                <c:pt idx="18">
                  <c:v>235.45</c:v>
                </c:pt>
                <c:pt idx="19">
                  <c:v>236.08</c:v>
                </c:pt>
                <c:pt idx="20">
                  <c:v>246.72</c:v>
                </c:pt>
                <c:pt idx="21">
                  <c:v>244.14</c:v>
                </c:pt>
                <c:pt idx="22">
                  <c:v>240.08</c:v>
                </c:pt>
                <c:pt idx="23">
                  <c:v>238.83</c:v>
                </c:pt>
                <c:pt idx="24">
                  <c:v>235.58</c:v>
                </c:pt>
                <c:pt idx="25">
                  <c:v>238.72</c:v>
                </c:pt>
                <c:pt idx="26">
                  <c:v>239.37</c:v>
                </c:pt>
                <c:pt idx="27">
                  <c:v>242.64</c:v>
                </c:pt>
                <c:pt idx="28">
                  <c:v>243.84</c:v>
                </c:pt>
                <c:pt idx="29">
                  <c:v>239.74</c:v>
                </c:pt>
                <c:pt idx="30">
                  <c:v>237.01</c:v>
                </c:pt>
                <c:pt idx="31">
                  <c:v>239.29</c:v>
                </c:pt>
                <c:pt idx="32">
                  <c:v>251.05</c:v>
                </c:pt>
                <c:pt idx="33">
                  <c:v>253.5</c:v>
                </c:pt>
                <c:pt idx="34">
                  <c:v>252.08</c:v>
                </c:pt>
                <c:pt idx="35">
                  <c:v>257.22000000000003</c:v>
                </c:pt>
                <c:pt idx="36">
                  <c:v>247.14</c:v>
                </c:pt>
                <c:pt idx="37">
                  <c:v>254.5</c:v>
                </c:pt>
                <c:pt idx="38">
                  <c:v>252.54</c:v>
                </c:pt>
                <c:pt idx="39">
                  <c:v>256.61</c:v>
                </c:pt>
                <c:pt idx="40">
                  <c:v>261.44</c:v>
                </c:pt>
                <c:pt idx="41">
                  <c:v>253.18</c:v>
                </c:pt>
                <c:pt idx="42">
                  <c:v>248.48</c:v>
                </c:pt>
                <c:pt idx="43">
                  <c:v>248.42</c:v>
                </c:pt>
                <c:pt idx="44">
                  <c:v>238.45</c:v>
                </c:pt>
                <c:pt idx="45">
                  <c:v>237.93</c:v>
                </c:pt>
                <c:pt idx="46">
                  <c:v>237.49</c:v>
                </c:pt>
                <c:pt idx="47">
                  <c:v>240.45</c:v>
                </c:pt>
                <c:pt idx="48">
                  <c:v>234.96</c:v>
                </c:pt>
                <c:pt idx="49">
                  <c:v>233.94</c:v>
                </c:pt>
                <c:pt idx="50">
                  <c:v>227.22</c:v>
                </c:pt>
                <c:pt idx="51">
                  <c:v>218.89</c:v>
                </c:pt>
                <c:pt idx="52">
                  <c:v>219.91</c:v>
                </c:pt>
                <c:pt idx="53">
                  <c:v>215.55</c:v>
                </c:pt>
                <c:pt idx="54">
                  <c:v>211.88</c:v>
                </c:pt>
                <c:pt idx="55">
                  <c:v>212.19</c:v>
                </c:pt>
                <c:pt idx="56">
                  <c:v>208.8</c:v>
                </c:pt>
                <c:pt idx="57">
                  <c:v>209.14</c:v>
                </c:pt>
                <c:pt idx="58">
                  <c:v>207.83</c:v>
                </c:pt>
                <c:pt idx="59">
                  <c:v>182.63</c:v>
                </c:pt>
                <c:pt idx="60">
                  <c:v>183.25</c:v>
                </c:pt>
                <c:pt idx="61">
                  <c:v>190.93</c:v>
                </c:pt>
                <c:pt idx="62">
                  <c:v>191.59</c:v>
                </c:pt>
                <c:pt idx="63">
                  <c:v>187.29</c:v>
                </c:pt>
                <c:pt idx="64">
                  <c:v>188.86</c:v>
                </c:pt>
                <c:pt idx="65">
                  <c:v>187.91</c:v>
                </c:pt>
                <c:pt idx="66">
                  <c:v>181.06</c:v>
                </c:pt>
                <c:pt idx="67">
                  <c:v>185.1</c:v>
                </c:pt>
                <c:pt idx="68">
                  <c:v>187.58</c:v>
                </c:pt>
                <c:pt idx="69">
                  <c:v>189.56</c:v>
                </c:pt>
                <c:pt idx="70">
                  <c:v>193.57</c:v>
                </c:pt>
                <c:pt idx="71">
                  <c:v>188.13</c:v>
                </c:pt>
                <c:pt idx="72">
                  <c:v>184.02</c:v>
                </c:pt>
                <c:pt idx="73">
                  <c:v>188.71</c:v>
                </c:pt>
                <c:pt idx="74">
                  <c:v>200.45</c:v>
                </c:pt>
                <c:pt idx="75">
                  <c:v>199.95</c:v>
                </c:pt>
                <c:pt idx="76">
                  <c:v>193.76</c:v>
                </c:pt>
                <c:pt idx="77">
                  <c:v>194.77</c:v>
                </c:pt>
                <c:pt idx="78">
                  <c:v>197.41</c:v>
                </c:pt>
                <c:pt idx="79">
                  <c:v>191.97</c:v>
                </c:pt>
                <c:pt idx="80">
                  <c:v>199.4</c:v>
                </c:pt>
                <c:pt idx="81">
                  <c:v>199.73</c:v>
                </c:pt>
                <c:pt idx="82">
                  <c:v>202.04</c:v>
                </c:pt>
                <c:pt idx="83">
                  <c:v>201.88</c:v>
                </c:pt>
                <c:pt idx="84">
                  <c:v>202.64</c:v>
                </c:pt>
                <c:pt idx="85">
                  <c:v>188.14</c:v>
                </c:pt>
                <c:pt idx="86">
                  <c:v>180.74</c:v>
                </c:pt>
                <c:pt idx="87">
                  <c:v>176.54</c:v>
                </c:pt>
                <c:pt idx="88">
                  <c:v>178.65</c:v>
                </c:pt>
                <c:pt idx="89">
                  <c:v>175.34</c:v>
                </c:pt>
                <c:pt idx="90">
                  <c:v>177.77</c:v>
                </c:pt>
                <c:pt idx="91">
                  <c:v>177.54</c:v>
                </c:pt>
                <c:pt idx="92">
                  <c:v>169.48</c:v>
                </c:pt>
                <c:pt idx="93">
                  <c:v>162.5</c:v>
                </c:pt>
                <c:pt idx="94">
                  <c:v>163.57</c:v>
                </c:pt>
                <c:pt idx="95">
                  <c:v>173.8</c:v>
                </c:pt>
                <c:pt idx="96">
                  <c:v>171.32</c:v>
                </c:pt>
                <c:pt idx="97">
                  <c:v>175.66</c:v>
                </c:pt>
                <c:pt idx="98">
                  <c:v>172.82</c:v>
                </c:pt>
                <c:pt idx="99">
                  <c:v>170.83</c:v>
                </c:pt>
                <c:pt idx="100">
                  <c:v>172.63</c:v>
                </c:pt>
                <c:pt idx="101">
                  <c:v>177.67</c:v>
                </c:pt>
                <c:pt idx="102">
                  <c:v>179.83</c:v>
                </c:pt>
                <c:pt idx="103">
                  <c:v>175.79</c:v>
                </c:pt>
                <c:pt idx="104">
                  <c:v>175.22</c:v>
                </c:pt>
                <c:pt idx="105">
                  <c:v>166.63</c:v>
                </c:pt>
                <c:pt idx="106">
                  <c:v>168.38</c:v>
                </c:pt>
                <c:pt idx="107">
                  <c:v>171.11</c:v>
                </c:pt>
                <c:pt idx="108">
                  <c:v>164.9</c:v>
                </c:pt>
                <c:pt idx="109">
                  <c:v>172.98</c:v>
                </c:pt>
                <c:pt idx="110">
                  <c:v>176.88</c:v>
                </c:pt>
                <c:pt idx="111">
                  <c:v>171.76</c:v>
                </c:pt>
                <c:pt idx="112">
                  <c:v>174.6</c:v>
                </c:pt>
                <c:pt idx="113">
                  <c:v>171.05</c:v>
                </c:pt>
                <c:pt idx="114">
                  <c:v>161.47999999999999</c:v>
                </c:pt>
                <c:pt idx="115">
                  <c:v>157.11000000000001</c:v>
                </c:pt>
                <c:pt idx="116">
                  <c:v>155.44999999999999</c:v>
                </c:pt>
                <c:pt idx="117">
                  <c:v>149.93</c:v>
                </c:pt>
                <c:pt idx="118">
                  <c:v>147.05000000000001</c:v>
                </c:pt>
                <c:pt idx="119">
                  <c:v>142.05000000000001</c:v>
                </c:pt>
                <c:pt idx="120">
                  <c:v>144.68</c:v>
                </c:pt>
                <c:pt idx="121">
                  <c:v>162.13</c:v>
                </c:pt>
                <c:pt idx="122">
                  <c:v>170.18</c:v>
                </c:pt>
                <c:pt idx="123">
                  <c:v>168.29</c:v>
                </c:pt>
                <c:pt idx="124">
                  <c:v>194.05</c:v>
                </c:pt>
                <c:pt idx="125">
                  <c:v>183.28</c:v>
                </c:pt>
                <c:pt idx="126">
                  <c:v>179.99</c:v>
                </c:pt>
                <c:pt idx="127">
                  <c:v>180.01</c:v>
                </c:pt>
                <c:pt idx="128">
                  <c:v>181.19</c:v>
                </c:pt>
                <c:pt idx="129">
                  <c:v>184.76</c:v>
                </c:pt>
                <c:pt idx="130">
                  <c:v>177.81</c:v>
                </c:pt>
                <c:pt idx="131">
                  <c:v>174.72</c:v>
                </c:pt>
                <c:pt idx="132">
                  <c:v>171.97</c:v>
                </c:pt>
                <c:pt idx="133">
                  <c:v>168.47</c:v>
                </c:pt>
                <c:pt idx="134">
                  <c:v>171.89</c:v>
                </c:pt>
                <c:pt idx="135">
                  <c:v>177.55</c:v>
                </c:pt>
                <c:pt idx="136">
                  <c:v>173.99</c:v>
                </c:pt>
                <c:pt idx="137">
                  <c:v>174.84</c:v>
                </c:pt>
                <c:pt idx="138">
                  <c:v>177.46</c:v>
                </c:pt>
                <c:pt idx="139">
                  <c:v>174.95</c:v>
                </c:pt>
                <c:pt idx="140">
                  <c:v>186.6</c:v>
                </c:pt>
                <c:pt idx="141">
                  <c:v>180.11</c:v>
                </c:pt>
                <c:pt idx="142">
                  <c:v>173.74</c:v>
                </c:pt>
                <c:pt idx="143">
                  <c:v>179.24</c:v>
                </c:pt>
                <c:pt idx="144">
                  <c:v>176.75</c:v>
                </c:pt>
                <c:pt idx="145">
                  <c:v>176.19</c:v>
                </c:pt>
                <c:pt idx="146">
                  <c:v>178.79</c:v>
                </c:pt>
                <c:pt idx="147">
                  <c:v>178.08</c:v>
                </c:pt>
                <c:pt idx="148">
                  <c:v>176.29</c:v>
                </c:pt>
                <c:pt idx="149">
                  <c:v>174.77</c:v>
                </c:pt>
                <c:pt idx="150">
                  <c:v>175</c:v>
                </c:pt>
                <c:pt idx="151">
                  <c:v>177.94</c:v>
                </c:pt>
                <c:pt idx="152">
                  <c:v>177.48</c:v>
                </c:pt>
                <c:pt idx="153">
                  <c:v>173.79</c:v>
                </c:pt>
                <c:pt idx="154">
                  <c:v>170.66</c:v>
                </c:pt>
                <c:pt idx="155">
                  <c:v>177.29</c:v>
                </c:pt>
                <c:pt idx="156">
                  <c:v>182.47</c:v>
                </c:pt>
                <c:pt idx="157">
                  <c:v>178.01</c:v>
                </c:pt>
                <c:pt idx="158">
                  <c:v>187.44</c:v>
                </c:pt>
                <c:pt idx="159">
                  <c:v>184.86</c:v>
                </c:pt>
                <c:pt idx="160">
                  <c:v>181.57</c:v>
                </c:pt>
                <c:pt idx="161">
                  <c:v>183.01</c:v>
                </c:pt>
                <c:pt idx="162">
                  <c:v>182.58</c:v>
                </c:pt>
                <c:pt idx="163">
                  <c:v>187.35</c:v>
                </c:pt>
                <c:pt idx="164">
                  <c:v>196.37</c:v>
                </c:pt>
                <c:pt idx="165">
                  <c:v>197.42</c:v>
                </c:pt>
                <c:pt idx="166">
                  <c:v>197.88</c:v>
                </c:pt>
                <c:pt idx="167">
                  <c:v>209.86</c:v>
                </c:pt>
                <c:pt idx="168">
                  <c:v>231.26</c:v>
                </c:pt>
                <c:pt idx="169">
                  <c:v>246.39</c:v>
                </c:pt>
                <c:pt idx="170">
                  <c:v>251.52</c:v>
                </c:pt>
                <c:pt idx="171">
                  <c:v>252.94</c:v>
                </c:pt>
                <c:pt idx="172">
                  <c:v>262.33</c:v>
                </c:pt>
                <c:pt idx="173">
                  <c:v>263.26</c:v>
                </c:pt>
                <c:pt idx="174">
                  <c:v>241.03</c:v>
                </c:pt>
                <c:pt idx="175">
                  <c:v>248.23</c:v>
                </c:pt>
                <c:pt idx="176">
                  <c:v>252.64</c:v>
                </c:pt>
                <c:pt idx="177">
                  <c:v>256.56</c:v>
                </c:pt>
                <c:pt idx="178">
                  <c:v>248.5</c:v>
                </c:pt>
                <c:pt idx="179">
                  <c:v>249.23</c:v>
                </c:pt>
                <c:pt idx="180">
                  <c:v>239.2</c:v>
                </c:pt>
                <c:pt idx="181">
                  <c:v>251.51</c:v>
                </c:pt>
                <c:pt idx="182">
                  <c:v>246.38</c:v>
                </c:pt>
                <c:pt idx="183">
                  <c:v>215.99</c:v>
                </c:pt>
                <c:pt idx="184">
                  <c:v>220.25</c:v>
                </c:pt>
                <c:pt idx="185">
                  <c:v>219.8</c:v>
                </c:pt>
                <c:pt idx="186">
                  <c:v>232.1</c:v>
                </c:pt>
                <c:pt idx="187">
                  <c:v>222.62</c:v>
                </c:pt>
                <c:pt idx="188">
                  <c:v>232.07</c:v>
                </c:pt>
                <c:pt idx="189">
                  <c:v>216.86</c:v>
                </c:pt>
                <c:pt idx="190">
                  <c:v>207.67</c:v>
                </c:pt>
                <c:pt idx="191">
                  <c:v>198.88</c:v>
                </c:pt>
                <c:pt idx="192">
                  <c:v>200.64</c:v>
                </c:pt>
                <c:pt idx="193">
                  <c:v>191.76</c:v>
                </c:pt>
                <c:pt idx="194">
                  <c:v>198.84</c:v>
                </c:pt>
                <c:pt idx="195">
                  <c:v>200</c:v>
                </c:pt>
                <c:pt idx="196">
                  <c:v>197.49</c:v>
                </c:pt>
                <c:pt idx="197">
                  <c:v>207.83</c:v>
                </c:pt>
                <c:pt idx="198">
                  <c:v>201.38</c:v>
                </c:pt>
                <c:pt idx="199">
                  <c:v>214.14</c:v>
                </c:pt>
                <c:pt idx="200">
                  <c:v>216.12</c:v>
                </c:pt>
                <c:pt idx="201">
                  <c:v>222.72</c:v>
                </c:pt>
                <c:pt idx="202">
                  <c:v>221.1</c:v>
                </c:pt>
                <c:pt idx="203">
                  <c:v>223.27</c:v>
                </c:pt>
                <c:pt idx="204">
                  <c:v>210.66</c:v>
                </c:pt>
                <c:pt idx="205">
                  <c:v>220.32</c:v>
                </c:pt>
                <c:pt idx="206">
                  <c:v>213.21</c:v>
                </c:pt>
                <c:pt idx="207">
                  <c:v>209.21</c:v>
                </c:pt>
                <c:pt idx="208">
                  <c:v>205.75</c:v>
                </c:pt>
                <c:pt idx="209">
                  <c:v>206.28</c:v>
                </c:pt>
                <c:pt idx="210">
                  <c:v>214.11</c:v>
                </c:pt>
                <c:pt idx="211">
                  <c:v>210.6</c:v>
                </c:pt>
                <c:pt idx="212">
                  <c:v>219.41</c:v>
                </c:pt>
                <c:pt idx="213">
                  <c:v>230.17</c:v>
                </c:pt>
                <c:pt idx="214">
                  <c:v>210.73</c:v>
                </c:pt>
                <c:pt idx="215">
                  <c:v>216.27</c:v>
                </c:pt>
                <c:pt idx="216">
                  <c:v>226.17</c:v>
                </c:pt>
                <c:pt idx="217">
                  <c:v>228.13</c:v>
                </c:pt>
                <c:pt idx="218">
                  <c:v>229.81</c:v>
                </c:pt>
                <c:pt idx="219">
                  <c:v>230.29</c:v>
                </c:pt>
                <c:pt idx="220">
                  <c:v>226.78</c:v>
                </c:pt>
                <c:pt idx="221">
                  <c:v>227.87</c:v>
                </c:pt>
                <c:pt idx="222">
                  <c:v>227.2</c:v>
                </c:pt>
                <c:pt idx="223">
                  <c:v>243.92</c:v>
                </c:pt>
                <c:pt idx="224">
                  <c:v>238.25</c:v>
                </c:pt>
                <c:pt idx="225">
                  <c:v>250</c:v>
                </c:pt>
                <c:pt idx="226">
                  <c:v>254.27</c:v>
                </c:pt>
                <c:pt idx="227">
                  <c:v>257.02</c:v>
                </c:pt>
                <c:pt idx="228">
                  <c:v>254.22</c:v>
                </c:pt>
                <c:pt idx="229">
                  <c:v>260.45999999999998</c:v>
                </c:pt>
                <c:pt idx="230">
                  <c:v>261.63</c:v>
                </c:pt>
                <c:pt idx="231">
                  <c:v>258.02</c:v>
                </c:pt>
                <c:pt idx="232">
                  <c:v>249.02</c:v>
                </c:pt>
                <c:pt idx="233">
                  <c:v>240.66</c:v>
                </c:pt>
                <c:pt idx="234">
                  <c:v>250.08</c:v>
                </c:pt>
                <c:pt idx="235">
                  <c:v>240.83</c:v>
                </c:pt>
                <c:pt idx="236">
                  <c:v>244.5</c:v>
                </c:pt>
                <c:pt idx="237">
                  <c:v>241.05</c:v>
                </c:pt>
                <c:pt idx="238">
                  <c:v>238.77</c:v>
                </c:pt>
                <c:pt idx="239">
                  <c:v>217.8</c:v>
                </c:pt>
                <c:pt idx="240">
                  <c:v>219.16</c:v>
                </c:pt>
                <c:pt idx="241">
                  <c:v>219.57</c:v>
                </c:pt>
                <c:pt idx="242">
                  <c:v>221.33</c:v>
                </c:pt>
                <c:pt idx="243">
                  <c:v>220.89</c:v>
                </c:pt>
                <c:pt idx="244">
                  <c:v>220.7</c:v>
                </c:pt>
                <c:pt idx="245">
                  <c:v>218.85</c:v>
                </c:pt>
                <c:pt idx="246">
                  <c:v>217.97</c:v>
                </c:pt>
                <c:pt idx="247">
                  <c:v>213.65</c:v>
                </c:pt>
                <c:pt idx="248">
                  <c:v>260.48</c:v>
                </c:pt>
                <c:pt idx="249">
                  <c:v>269.19</c:v>
                </c:pt>
                <c:pt idx="250">
                  <c:v>262.51</c:v>
                </c:pt>
              </c:numCache>
            </c:numRef>
          </c:val>
          <c:smooth val="0"/>
          <c:extLst>
            <c:ext xmlns:c16="http://schemas.microsoft.com/office/drawing/2014/chart" uri="{C3380CC4-5D6E-409C-BE32-E72D297353CC}">
              <c16:uniqueId val="{00000000-2231-47C1-A96B-0E4E7FA315A2}"/>
            </c:ext>
          </c:extLst>
        </c:ser>
        <c:dLbls>
          <c:showLegendKey val="0"/>
          <c:showVal val="0"/>
          <c:showCatName val="0"/>
          <c:showSerName val="0"/>
          <c:showPercent val="0"/>
          <c:showBubbleSize val="0"/>
        </c:dLbls>
        <c:smooth val="0"/>
        <c:axId val="218844704"/>
        <c:axId val="218842784"/>
      </c:lineChart>
      <c:dateAx>
        <c:axId val="218844704"/>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8842784"/>
        <c:crosses val="autoZero"/>
        <c:auto val="1"/>
        <c:lblOffset val="100"/>
        <c:baseTimeUnit val="days"/>
      </c:dateAx>
      <c:valAx>
        <c:axId val="218842784"/>
        <c:scaling>
          <c:orientation val="minMax"/>
        </c:scaling>
        <c:delete val="0"/>
        <c:axPos val="l"/>
        <c:majorGridlines>
          <c:spPr>
            <a:ln w="9525" cap="flat" cmpd="sng" algn="ctr">
              <a:solidFill>
                <a:schemeClr val="tx1">
                  <a:lumMod val="15000"/>
                  <a:lumOff val="85000"/>
                </a:schemeClr>
              </a:solidFill>
              <a:round/>
            </a:ln>
            <a:effectLst/>
          </c:spPr>
        </c:majorGridlines>
        <c:numFmt formatCode="_([$$-409]* #\ ##0.00_);_([$$-409]* \(#\ ##0.00\);_([$$-409]*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8844704"/>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GOOGL!$B$1</c:f>
          <c:strCache>
            <c:ptCount val="1"/>
            <c:pt idx="0">
              <c:v>ALPHABET INC. (XNAS:GOOGL)</c:v>
            </c:pt>
          </c:strCache>
        </c:strRef>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GOOGL!$B$6</c:f>
              <c:strCache>
                <c:ptCount val="1"/>
                <c:pt idx="0">
                  <c:v>Volume</c:v>
                </c:pt>
              </c:strCache>
            </c:strRef>
          </c:tx>
          <c:spPr>
            <a:solidFill>
              <a:schemeClr val="accent1"/>
            </a:solidFill>
            <a:ln w="38100">
              <a:noFill/>
            </a:ln>
            <a:effectLst/>
          </c:spPr>
          <c:invertIfNegative val="0"/>
          <c:cat>
            <c:numRef>
              <c:f>GOOGL!$A$7:$A$27</c:f>
              <c:numCache>
                <c:formatCode>m/d/yyyy</c:formatCode>
                <c:ptCount val="21"/>
                <c:pt idx="0">
                  <c:v>45565</c:v>
                </c:pt>
                <c:pt idx="1">
                  <c:v>45566</c:v>
                </c:pt>
                <c:pt idx="2">
                  <c:v>45567</c:v>
                </c:pt>
                <c:pt idx="3">
                  <c:v>45568</c:v>
                </c:pt>
                <c:pt idx="4">
                  <c:v>45569</c:v>
                </c:pt>
                <c:pt idx="5">
                  <c:v>45572</c:v>
                </c:pt>
                <c:pt idx="6">
                  <c:v>45573</c:v>
                </c:pt>
                <c:pt idx="7">
                  <c:v>45574</c:v>
                </c:pt>
                <c:pt idx="8">
                  <c:v>45575</c:v>
                </c:pt>
                <c:pt idx="9">
                  <c:v>45576</c:v>
                </c:pt>
                <c:pt idx="10">
                  <c:v>45579</c:v>
                </c:pt>
                <c:pt idx="11">
                  <c:v>45580</c:v>
                </c:pt>
                <c:pt idx="12">
                  <c:v>45581</c:v>
                </c:pt>
                <c:pt idx="13">
                  <c:v>45582</c:v>
                </c:pt>
                <c:pt idx="14">
                  <c:v>45583</c:v>
                </c:pt>
                <c:pt idx="15">
                  <c:v>45586</c:v>
                </c:pt>
                <c:pt idx="16">
                  <c:v>45587</c:v>
                </c:pt>
                <c:pt idx="17">
                  <c:v>45588</c:v>
                </c:pt>
                <c:pt idx="18">
                  <c:v>45589</c:v>
                </c:pt>
                <c:pt idx="19">
                  <c:v>45590</c:v>
                </c:pt>
                <c:pt idx="20">
                  <c:v>45593</c:v>
                </c:pt>
              </c:numCache>
            </c:numRef>
          </c:cat>
          <c:val>
            <c:numRef>
              <c:f>GOOGL!$B$7:$B$27</c:f>
              <c:numCache>
                <c:formatCode>#,##0</c:formatCode>
                <c:ptCount val="21"/>
                <c:pt idx="0">
                  <c:v>20481303</c:v>
                </c:pt>
                <c:pt idx="1">
                  <c:v>28338123</c:v>
                </c:pt>
                <c:pt idx="2">
                  <c:v>17760179</c:v>
                </c:pt>
                <c:pt idx="3">
                  <c:v>15073101</c:v>
                </c:pt>
                <c:pt idx="4">
                  <c:v>19093724</c:v>
                </c:pt>
                <c:pt idx="5">
                  <c:v>22463140</c:v>
                </c:pt>
                <c:pt idx="6">
                  <c:v>23072733</c:v>
                </c:pt>
                <c:pt idx="7">
                  <c:v>31181774</c:v>
                </c:pt>
                <c:pt idx="8">
                  <c:v>14144068</c:v>
                </c:pt>
                <c:pt idx="9">
                  <c:v>15344251</c:v>
                </c:pt>
                <c:pt idx="10">
                  <c:v>19016141</c:v>
                </c:pt>
                <c:pt idx="11">
                  <c:v>20247195</c:v>
                </c:pt>
                <c:pt idx="12">
                  <c:v>16406030</c:v>
                </c:pt>
                <c:pt idx="13">
                  <c:v>21453395</c:v>
                </c:pt>
                <c:pt idx="14">
                  <c:v>19757661</c:v>
                </c:pt>
                <c:pt idx="15">
                  <c:v>20946455</c:v>
                </c:pt>
                <c:pt idx="16">
                  <c:v>16568121</c:v>
                </c:pt>
                <c:pt idx="17">
                  <c:v>18280518</c:v>
                </c:pt>
                <c:pt idx="18">
                  <c:v>22412527</c:v>
                </c:pt>
                <c:pt idx="19">
                  <c:v>19828884</c:v>
                </c:pt>
                <c:pt idx="20">
                  <c:v>32138641</c:v>
                </c:pt>
              </c:numCache>
            </c:numRef>
          </c:val>
          <c:extLst>
            <c:ext xmlns:c16="http://schemas.microsoft.com/office/drawing/2014/chart" uri="{C3380CC4-5D6E-409C-BE32-E72D297353CC}">
              <c16:uniqueId val="{00000000-FA4C-4965-BC1B-0D847B891665}"/>
            </c:ext>
          </c:extLst>
        </c:ser>
        <c:dLbls>
          <c:showLegendKey val="0"/>
          <c:showVal val="0"/>
          <c:showCatName val="0"/>
          <c:showSerName val="0"/>
          <c:showPercent val="0"/>
          <c:showBubbleSize val="0"/>
        </c:dLbls>
        <c:gapWidth val="150"/>
        <c:axId val="509536896"/>
        <c:axId val="509534496"/>
      </c:barChart>
      <c:stockChart>
        <c:ser>
          <c:idx val="1"/>
          <c:order val="1"/>
          <c:tx>
            <c:strRef>
              <c:f>GOOGL!$C$6</c:f>
              <c:strCache>
                <c:ptCount val="1"/>
                <c:pt idx="0">
                  <c:v>Open</c:v>
                </c:pt>
              </c:strCache>
            </c:strRef>
          </c:tx>
          <c:spPr>
            <a:ln w="38100" cap="rnd">
              <a:noFill/>
              <a:round/>
            </a:ln>
            <a:effectLst/>
          </c:spPr>
          <c:marker>
            <c:symbol val="none"/>
          </c:marker>
          <c:cat>
            <c:numRef>
              <c:f>GOOGL!$A$7:$A$27</c:f>
              <c:numCache>
                <c:formatCode>m/d/yyyy</c:formatCode>
                <c:ptCount val="21"/>
                <c:pt idx="0">
                  <c:v>45565</c:v>
                </c:pt>
                <c:pt idx="1">
                  <c:v>45566</c:v>
                </c:pt>
                <c:pt idx="2">
                  <c:v>45567</c:v>
                </c:pt>
                <c:pt idx="3">
                  <c:v>45568</c:v>
                </c:pt>
                <c:pt idx="4">
                  <c:v>45569</c:v>
                </c:pt>
                <c:pt idx="5">
                  <c:v>45572</c:v>
                </c:pt>
                <c:pt idx="6">
                  <c:v>45573</c:v>
                </c:pt>
                <c:pt idx="7">
                  <c:v>45574</c:v>
                </c:pt>
                <c:pt idx="8">
                  <c:v>45575</c:v>
                </c:pt>
                <c:pt idx="9">
                  <c:v>45576</c:v>
                </c:pt>
                <c:pt idx="10">
                  <c:v>45579</c:v>
                </c:pt>
                <c:pt idx="11">
                  <c:v>45580</c:v>
                </c:pt>
                <c:pt idx="12">
                  <c:v>45581</c:v>
                </c:pt>
                <c:pt idx="13">
                  <c:v>45582</c:v>
                </c:pt>
                <c:pt idx="14">
                  <c:v>45583</c:v>
                </c:pt>
                <c:pt idx="15">
                  <c:v>45586</c:v>
                </c:pt>
                <c:pt idx="16">
                  <c:v>45587</c:v>
                </c:pt>
                <c:pt idx="17">
                  <c:v>45588</c:v>
                </c:pt>
                <c:pt idx="18">
                  <c:v>45589</c:v>
                </c:pt>
                <c:pt idx="19">
                  <c:v>45590</c:v>
                </c:pt>
                <c:pt idx="20">
                  <c:v>45593</c:v>
                </c:pt>
              </c:numCache>
            </c:numRef>
          </c:cat>
          <c:val>
            <c:numRef>
              <c:f>GOOGL!$C$7:$C$27</c:f>
              <c:numCache>
                <c:formatCode>_([$$-409]* #\ ##0.00_);_([$$-409]* \(#\ ##0.00\);_([$$-409]* "-"??_);_(@_)</c:formatCode>
                <c:ptCount val="21"/>
                <c:pt idx="0">
                  <c:v>163.32</c:v>
                </c:pt>
                <c:pt idx="1">
                  <c:v>167.685</c:v>
                </c:pt>
                <c:pt idx="2">
                  <c:v>166.42</c:v>
                </c:pt>
                <c:pt idx="3">
                  <c:v>164.41</c:v>
                </c:pt>
                <c:pt idx="4">
                  <c:v>168.06</c:v>
                </c:pt>
                <c:pt idx="5">
                  <c:v>167.72</c:v>
                </c:pt>
                <c:pt idx="6">
                  <c:v>163.94</c:v>
                </c:pt>
                <c:pt idx="7">
                  <c:v>163.44999999999999</c:v>
                </c:pt>
                <c:pt idx="8">
                  <c:v>160.87</c:v>
                </c:pt>
                <c:pt idx="9">
                  <c:v>162.13</c:v>
                </c:pt>
                <c:pt idx="10">
                  <c:v>163.63999999999999</c:v>
                </c:pt>
                <c:pt idx="11">
                  <c:v>165.785</c:v>
                </c:pt>
                <c:pt idx="12">
                  <c:v>164.53</c:v>
                </c:pt>
                <c:pt idx="13">
                  <c:v>165.73</c:v>
                </c:pt>
                <c:pt idx="14">
                  <c:v>163.19</c:v>
                </c:pt>
                <c:pt idx="15">
                  <c:v>162.94999999999999</c:v>
                </c:pt>
                <c:pt idx="16">
                  <c:v>162.97999999999999</c:v>
                </c:pt>
                <c:pt idx="17">
                  <c:v>164.76</c:v>
                </c:pt>
                <c:pt idx="18">
                  <c:v>162.83000000000001</c:v>
                </c:pt>
                <c:pt idx="19">
                  <c:v>163.66999999999999</c:v>
                </c:pt>
                <c:pt idx="20">
                  <c:v>168.75</c:v>
                </c:pt>
              </c:numCache>
            </c:numRef>
          </c:val>
          <c:smooth val="0"/>
          <c:extLst>
            <c:ext xmlns:c16="http://schemas.microsoft.com/office/drawing/2014/chart" uri="{C3380CC4-5D6E-409C-BE32-E72D297353CC}">
              <c16:uniqueId val="{00000001-FA4C-4965-BC1B-0D847B891665}"/>
            </c:ext>
          </c:extLst>
        </c:ser>
        <c:ser>
          <c:idx val="2"/>
          <c:order val="2"/>
          <c:tx>
            <c:strRef>
              <c:f>GOOGL!$D$6</c:f>
              <c:strCache>
                <c:ptCount val="1"/>
                <c:pt idx="0">
                  <c:v>High</c:v>
                </c:pt>
              </c:strCache>
            </c:strRef>
          </c:tx>
          <c:spPr>
            <a:ln w="38100" cap="rnd">
              <a:noFill/>
              <a:round/>
            </a:ln>
            <a:effectLst/>
          </c:spPr>
          <c:marker>
            <c:symbol val="none"/>
          </c:marker>
          <c:cat>
            <c:numRef>
              <c:f>GOOGL!$A$7:$A$27</c:f>
              <c:numCache>
                <c:formatCode>m/d/yyyy</c:formatCode>
                <c:ptCount val="21"/>
                <c:pt idx="0">
                  <c:v>45565</c:v>
                </c:pt>
                <c:pt idx="1">
                  <c:v>45566</c:v>
                </c:pt>
                <c:pt idx="2">
                  <c:v>45567</c:v>
                </c:pt>
                <c:pt idx="3">
                  <c:v>45568</c:v>
                </c:pt>
                <c:pt idx="4">
                  <c:v>45569</c:v>
                </c:pt>
                <c:pt idx="5">
                  <c:v>45572</c:v>
                </c:pt>
                <c:pt idx="6">
                  <c:v>45573</c:v>
                </c:pt>
                <c:pt idx="7">
                  <c:v>45574</c:v>
                </c:pt>
                <c:pt idx="8">
                  <c:v>45575</c:v>
                </c:pt>
                <c:pt idx="9">
                  <c:v>45576</c:v>
                </c:pt>
                <c:pt idx="10">
                  <c:v>45579</c:v>
                </c:pt>
                <c:pt idx="11">
                  <c:v>45580</c:v>
                </c:pt>
                <c:pt idx="12">
                  <c:v>45581</c:v>
                </c:pt>
                <c:pt idx="13">
                  <c:v>45582</c:v>
                </c:pt>
                <c:pt idx="14">
                  <c:v>45583</c:v>
                </c:pt>
                <c:pt idx="15">
                  <c:v>45586</c:v>
                </c:pt>
                <c:pt idx="16">
                  <c:v>45587</c:v>
                </c:pt>
                <c:pt idx="17">
                  <c:v>45588</c:v>
                </c:pt>
                <c:pt idx="18">
                  <c:v>45589</c:v>
                </c:pt>
                <c:pt idx="19">
                  <c:v>45590</c:v>
                </c:pt>
                <c:pt idx="20">
                  <c:v>45593</c:v>
                </c:pt>
              </c:numCache>
            </c:numRef>
          </c:cat>
          <c:val>
            <c:numRef>
              <c:f>GOOGL!$D$7:$D$27</c:f>
              <c:numCache>
                <c:formatCode>_([$$-409]* #\ ##0.00_);_([$$-409]* \(#\ ##0.00\);_([$$-409]* "-"??_);_(@_)</c:formatCode>
                <c:ptCount val="21"/>
                <c:pt idx="0">
                  <c:v>166.15</c:v>
                </c:pt>
                <c:pt idx="1">
                  <c:v>169.16</c:v>
                </c:pt>
                <c:pt idx="2">
                  <c:v>167.52</c:v>
                </c:pt>
                <c:pt idx="3">
                  <c:v>166.64</c:v>
                </c:pt>
                <c:pt idx="4">
                  <c:v>168.23</c:v>
                </c:pt>
                <c:pt idx="5">
                  <c:v>168.48</c:v>
                </c:pt>
                <c:pt idx="6">
                  <c:v>164.72499999999999</c:v>
                </c:pt>
                <c:pt idx="7">
                  <c:v>164.84</c:v>
                </c:pt>
                <c:pt idx="8">
                  <c:v>163.07</c:v>
                </c:pt>
                <c:pt idx="9">
                  <c:v>163.9</c:v>
                </c:pt>
                <c:pt idx="10">
                  <c:v>166.226</c:v>
                </c:pt>
                <c:pt idx="11">
                  <c:v>167.68</c:v>
                </c:pt>
                <c:pt idx="12">
                  <c:v>165.8</c:v>
                </c:pt>
                <c:pt idx="13">
                  <c:v>166.37</c:v>
                </c:pt>
                <c:pt idx="14">
                  <c:v>164.71</c:v>
                </c:pt>
                <c:pt idx="15">
                  <c:v>164.5</c:v>
                </c:pt>
                <c:pt idx="16">
                  <c:v>165.77</c:v>
                </c:pt>
                <c:pt idx="17">
                  <c:v>165.82</c:v>
                </c:pt>
                <c:pt idx="18">
                  <c:v>163.33000000000001</c:v>
                </c:pt>
                <c:pt idx="19">
                  <c:v>165.59</c:v>
                </c:pt>
                <c:pt idx="20">
                  <c:v>168.75</c:v>
                </c:pt>
              </c:numCache>
            </c:numRef>
          </c:val>
          <c:smooth val="0"/>
          <c:extLst>
            <c:ext xmlns:c16="http://schemas.microsoft.com/office/drawing/2014/chart" uri="{C3380CC4-5D6E-409C-BE32-E72D297353CC}">
              <c16:uniqueId val="{00000002-FA4C-4965-BC1B-0D847B891665}"/>
            </c:ext>
          </c:extLst>
        </c:ser>
        <c:ser>
          <c:idx val="3"/>
          <c:order val="3"/>
          <c:tx>
            <c:strRef>
              <c:f>GOOGL!$E$6</c:f>
              <c:strCache>
                <c:ptCount val="1"/>
                <c:pt idx="0">
                  <c:v>Low</c:v>
                </c:pt>
              </c:strCache>
            </c:strRef>
          </c:tx>
          <c:spPr>
            <a:ln w="38100" cap="rnd">
              <a:noFill/>
              <a:round/>
            </a:ln>
            <a:effectLst/>
          </c:spPr>
          <c:marker>
            <c:symbol val="none"/>
          </c:marker>
          <c:cat>
            <c:numRef>
              <c:f>GOOGL!$A$7:$A$27</c:f>
              <c:numCache>
                <c:formatCode>m/d/yyyy</c:formatCode>
                <c:ptCount val="21"/>
                <c:pt idx="0">
                  <c:v>45565</c:v>
                </c:pt>
                <c:pt idx="1">
                  <c:v>45566</c:v>
                </c:pt>
                <c:pt idx="2">
                  <c:v>45567</c:v>
                </c:pt>
                <c:pt idx="3">
                  <c:v>45568</c:v>
                </c:pt>
                <c:pt idx="4">
                  <c:v>45569</c:v>
                </c:pt>
                <c:pt idx="5">
                  <c:v>45572</c:v>
                </c:pt>
                <c:pt idx="6">
                  <c:v>45573</c:v>
                </c:pt>
                <c:pt idx="7">
                  <c:v>45574</c:v>
                </c:pt>
                <c:pt idx="8">
                  <c:v>45575</c:v>
                </c:pt>
                <c:pt idx="9">
                  <c:v>45576</c:v>
                </c:pt>
                <c:pt idx="10">
                  <c:v>45579</c:v>
                </c:pt>
                <c:pt idx="11">
                  <c:v>45580</c:v>
                </c:pt>
                <c:pt idx="12">
                  <c:v>45581</c:v>
                </c:pt>
                <c:pt idx="13">
                  <c:v>45582</c:v>
                </c:pt>
                <c:pt idx="14">
                  <c:v>45583</c:v>
                </c:pt>
                <c:pt idx="15">
                  <c:v>45586</c:v>
                </c:pt>
                <c:pt idx="16">
                  <c:v>45587</c:v>
                </c:pt>
                <c:pt idx="17">
                  <c:v>45588</c:v>
                </c:pt>
                <c:pt idx="18">
                  <c:v>45589</c:v>
                </c:pt>
                <c:pt idx="19">
                  <c:v>45590</c:v>
                </c:pt>
                <c:pt idx="20">
                  <c:v>45593</c:v>
                </c:pt>
              </c:numCache>
            </c:numRef>
          </c:cat>
          <c:val>
            <c:numRef>
              <c:f>GOOGL!$E$7:$E$27</c:f>
              <c:numCache>
                <c:formatCode>_([$$-409]* #\ ##0.00_);_([$$-409]* \(#\ ##0.00\);_([$$-409]* "-"??_);_(@_)</c:formatCode>
                <c:ptCount val="21"/>
                <c:pt idx="0">
                  <c:v>163.26</c:v>
                </c:pt>
                <c:pt idx="1">
                  <c:v>164.58</c:v>
                </c:pt>
                <c:pt idx="2">
                  <c:v>164.73</c:v>
                </c:pt>
                <c:pt idx="3">
                  <c:v>163.923</c:v>
                </c:pt>
                <c:pt idx="4">
                  <c:v>165.48</c:v>
                </c:pt>
                <c:pt idx="5">
                  <c:v>162.75</c:v>
                </c:pt>
                <c:pt idx="6">
                  <c:v>162.87</c:v>
                </c:pt>
                <c:pt idx="7">
                  <c:v>159.74</c:v>
                </c:pt>
                <c:pt idx="8">
                  <c:v>160.39500000000001</c:v>
                </c:pt>
                <c:pt idx="9">
                  <c:v>161.23500000000001</c:v>
                </c:pt>
                <c:pt idx="10">
                  <c:v>163.4</c:v>
                </c:pt>
                <c:pt idx="11">
                  <c:v>164.625</c:v>
                </c:pt>
                <c:pt idx="12">
                  <c:v>163.74</c:v>
                </c:pt>
                <c:pt idx="13">
                  <c:v>162.76</c:v>
                </c:pt>
                <c:pt idx="14">
                  <c:v>163.08000000000001</c:v>
                </c:pt>
                <c:pt idx="15">
                  <c:v>162.62</c:v>
                </c:pt>
                <c:pt idx="16">
                  <c:v>162.97999999999999</c:v>
                </c:pt>
                <c:pt idx="17">
                  <c:v>161.92500000000001</c:v>
                </c:pt>
                <c:pt idx="18">
                  <c:v>161.01</c:v>
                </c:pt>
                <c:pt idx="19">
                  <c:v>163.41999999999999</c:v>
                </c:pt>
                <c:pt idx="20">
                  <c:v>163.95</c:v>
                </c:pt>
              </c:numCache>
            </c:numRef>
          </c:val>
          <c:smooth val="0"/>
          <c:extLst>
            <c:ext xmlns:c16="http://schemas.microsoft.com/office/drawing/2014/chart" uri="{C3380CC4-5D6E-409C-BE32-E72D297353CC}">
              <c16:uniqueId val="{00000003-FA4C-4965-BC1B-0D847B891665}"/>
            </c:ext>
          </c:extLst>
        </c:ser>
        <c:ser>
          <c:idx val="4"/>
          <c:order val="4"/>
          <c:tx>
            <c:strRef>
              <c:f>GOOGL!$F$6</c:f>
              <c:strCache>
                <c:ptCount val="1"/>
                <c:pt idx="0">
                  <c:v>Close</c:v>
                </c:pt>
              </c:strCache>
            </c:strRef>
          </c:tx>
          <c:spPr>
            <a:ln w="38100" cap="rnd">
              <a:noFill/>
              <a:round/>
            </a:ln>
            <a:effectLst/>
          </c:spPr>
          <c:marker>
            <c:symbol val="none"/>
          </c:marker>
          <c:cat>
            <c:numRef>
              <c:f>GOOGL!$A$7:$A$27</c:f>
              <c:numCache>
                <c:formatCode>m/d/yyyy</c:formatCode>
                <c:ptCount val="21"/>
                <c:pt idx="0">
                  <c:v>45565</c:v>
                </c:pt>
                <c:pt idx="1">
                  <c:v>45566</c:v>
                </c:pt>
                <c:pt idx="2">
                  <c:v>45567</c:v>
                </c:pt>
                <c:pt idx="3">
                  <c:v>45568</c:v>
                </c:pt>
                <c:pt idx="4">
                  <c:v>45569</c:v>
                </c:pt>
                <c:pt idx="5">
                  <c:v>45572</c:v>
                </c:pt>
                <c:pt idx="6">
                  <c:v>45573</c:v>
                </c:pt>
                <c:pt idx="7">
                  <c:v>45574</c:v>
                </c:pt>
                <c:pt idx="8">
                  <c:v>45575</c:v>
                </c:pt>
                <c:pt idx="9">
                  <c:v>45576</c:v>
                </c:pt>
                <c:pt idx="10">
                  <c:v>45579</c:v>
                </c:pt>
                <c:pt idx="11">
                  <c:v>45580</c:v>
                </c:pt>
                <c:pt idx="12">
                  <c:v>45581</c:v>
                </c:pt>
                <c:pt idx="13">
                  <c:v>45582</c:v>
                </c:pt>
                <c:pt idx="14">
                  <c:v>45583</c:v>
                </c:pt>
                <c:pt idx="15">
                  <c:v>45586</c:v>
                </c:pt>
                <c:pt idx="16">
                  <c:v>45587</c:v>
                </c:pt>
                <c:pt idx="17">
                  <c:v>45588</c:v>
                </c:pt>
                <c:pt idx="18">
                  <c:v>45589</c:v>
                </c:pt>
                <c:pt idx="19">
                  <c:v>45590</c:v>
                </c:pt>
                <c:pt idx="20">
                  <c:v>45593</c:v>
                </c:pt>
              </c:numCache>
            </c:numRef>
          </c:cat>
          <c:val>
            <c:numRef>
              <c:f>GOOGL!$F$7:$F$27</c:f>
              <c:numCache>
                <c:formatCode>_([$$-409]* #\ ##0.00_);_([$$-409]* \(#\ ##0.00\);_([$$-409]* "-"??_);_(@_)</c:formatCode>
                <c:ptCount val="21"/>
                <c:pt idx="0">
                  <c:v>165.85</c:v>
                </c:pt>
                <c:pt idx="1">
                  <c:v>166.99</c:v>
                </c:pt>
                <c:pt idx="2">
                  <c:v>165.86</c:v>
                </c:pt>
                <c:pt idx="3">
                  <c:v>165.86</c:v>
                </c:pt>
                <c:pt idx="4">
                  <c:v>167.06</c:v>
                </c:pt>
                <c:pt idx="5">
                  <c:v>162.97999999999999</c:v>
                </c:pt>
                <c:pt idx="6">
                  <c:v>164.38</c:v>
                </c:pt>
                <c:pt idx="7">
                  <c:v>161.86000000000001</c:v>
                </c:pt>
                <c:pt idx="8">
                  <c:v>162.08000000000001</c:v>
                </c:pt>
                <c:pt idx="9">
                  <c:v>163.24</c:v>
                </c:pt>
                <c:pt idx="10">
                  <c:v>164.96</c:v>
                </c:pt>
                <c:pt idx="11">
                  <c:v>165.46</c:v>
                </c:pt>
                <c:pt idx="12">
                  <c:v>165.16</c:v>
                </c:pt>
                <c:pt idx="13">
                  <c:v>162.93</c:v>
                </c:pt>
                <c:pt idx="14">
                  <c:v>163.41999999999999</c:v>
                </c:pt>
                <c:pt idx="15">
                  <c:v>164.07</c:v>
                </c:pt>
                <c:pt idx="16">
                  <c:v>165.14</c:v>
                </c:pt>
                <c:pt idx="17">
                  <c:v>162.78</c:v>
                </c:pt>
                <c:pt idx="18">
                  <c:v>162.72</c:v>
                </c:pt>
                <c:pt idx="19">
                  <c:v>165.27</c:v>
                </c:pt>
                <c:pt idx="20">
                  <c:v>166.72</c:v>
                </c:pt>
              </c:numCache>
            </c:numRef>
          </c:val>
          <c:smooth val="0"/>
          <c:extLst>
            <c:ext xmlns:c16="http://schemas.microsoft.com/office/drawing/2014/chart" uri="{C3380CC4-5D6E-409C-BE32-E72D297353CC}">
              <c16:uniqueId val="{00000004-FA4C-4965-BC1B-0D847B891665}"/>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635689376"/>
        <c:axId val="635687936"/>
      </c:stockChart>
      <c:dateAx>
        <c:axId val="509536896"/>
        <c:scaling>
          <c:orientation val="minMax"/>
        </c:scaling>
        <c:delete val="0"/>
        <c:axPos val="b"/>
        <c:numFmt formatCode="d\ m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534496"/>
        <c:crosses val="autoZero"/>
        <c:auto val="1"/>
        <c:lblOffset val="100"/>
        <c:baseTimeUnit val="days"/>
      </c:dateAx>
      <c:valAx>
        <c:axId val="509534496"/>
        <c:scaling>
          <c:orientation val="minMax"/>
        </c:scaling>
        <c:delete val="0"/>
        <c:axPos val="l"/>
        <c:majorGridlines>
          <c:spPr>
            <a:ln w="9525" cap="flat" cmpd="sng" algn="ctr">
              <a:solidFill>
                <a:schemeClr val="tx1">
                  <a:lumMod val="15000"/>
                  <a:lumOff val="85000"/>
                </a:schemeClr>
              </a:solidFill>
              <a:round/>
            </a:ln>
            <a:effectLst/>
          </c:spPr>
        </c:majorGridlines>
        <c:numFmt formatCode="_-[$$-409]* #\ ##0.00_ ;_-[$$-409]* \-#\ ##0.00\ ;_-[$$-409]* &quot;-&quot;??_ ;_-@_ "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536896"/>
        <c:crosses val="autoZero"/>
        <c:crossBetween val="between"/>
      </c:valAx>
      <c:valAx>
        <c:axId val="635687936"/>
        <c:scaling>
          <c:orientation val="minMax"/>
        </c:scaling>
        <c:delete val="0"/>
        <c:axPos val="r"/>
        <c:majorGridlines>
          <c:spPr>
            <a:ln w="9525" cap="flat" cmpd="sng" algn="ctr">
              <a:solidFill>
                <a:schemeClr val="tx1">
                  <a:lumMod val="15000"/>
                  <a:lumOff val="85000"/>
                </a:schemeClr>
              </a:solidFill>
              <a:round/>
            </a:ln>
            <a:effectLst/>
          </c:spPr>
        </c:majorGridlines>
        <c:numFmt formatCode="_([$$-409]* #\ ##0.00_);_([$$-409]* \(#\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5689376"/>
        <c:crosses val="max"/>
        <c:crossBetween val="between"/>
      </c:valAx>
      <c:dateAx>
        <c:axId val="635689376"/>
        <c:scaling>
          <c:orientation val="minMax"/>
        </c:scaling>
        <c:delete val="1"/>
        <c:axPos val="b"/>
        <c:numFmt formatCode="m/d/yyyy" sourceLinked="1"/>
        <c:majorTickMark val="out"/>
        <c:minorTickMark val="none"/>
        <c:tickLblPos val="nextTo"/>
        <c:crossAx val="635687936"/>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ZA" sz="1100"/>
              <a:t>CLOSE</a:t>
            </a:r>
            <a:r>
              <a:rPr lang="en-ZA" sz="1100" baseline="0"/>
              <a:t> LAST 12 MONTHS</a:t>
            </a:r>
            <a:endParaRPr lang="en-ZA" sz="1100"/>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spPr>
            <a:gradFill>
              <a:gsLst>
                <a:gs pos="0">
                  <a:schemeClr val="bg1"/>
                </a:gs>
                <a:gs pos="74000">
                  <a:schemeClr val="accent1">
                    <a:lumMod val="45000"/>
                    <a:lumOff val="55000"/>
                  </a:schemeClr>
                </a:gs>
                <a:gs pos="83000">
                  <a:schemeClr val="tx2">
                    <a:lumMod val="25000"/>
                    <a:lumOff val="75000"/>
                  </a:schemeClr>
                </a:gs>
                <a:gs pos="100000">
                  <a:schemeClr val="tx2">
                    <a:lumMod val="50000"/>
                    <a:lumOff val="50000"/>
                  </a:schemeClr>
                </a:gs>
              </a:gsLst>
              <a:lin ang="5400000" scaled="1"/>
            </a:gradFill>
            <a:ln>
              <a:noFill/>
            </a:ln>
            <a:effectLst/>
          </c:spPr>
          <c:val>
            <c:numRef>
              <c:f>GOOGL!$C$4:$IS$4</c:f>
              <c:numCache>
                <c:formatCode>_([$$-409]* #\ ##0.00_);_([$$-409]* \(#\ ##0.00\);_([$$-409]* "-"??_);_(@_)</c:formatCode>
                <c:ptCount val="251"/>
                <c:pt idx="0">
                  <c:v>124.46</c:v>
                </c:pt>
                <c:pt idx="1">
                  <c:v>124.08</c:v>
                </c:pt>
                <c:pt idx="2">
                  <c:v>126.45</c:v>
                </c:pt>
                <c:pt idx="3">
                  <c:v>127.49</c:v>
                </c:pt>
                <c:pt idx="4">
                  <c:v>129.1</c:v>
                </c:pt>
                <c:pt idx="5">
                  <c:v>130.25</c:v>
                </c:pt>
                <c:pt idx="6">
                  <c:v>130.97</c:v>
                </c:pt>
                <c:pt idx="7">
                  <c:v>131.84</c:v>
                </c:pt>
                <c:pt idx="8">
                  <c:v>130.24</c:v>
                </c:pt>
                <c:pt idx="9">
                  <c:v>132.59</c:v>
                </c:pt>
                <c:pt idx="10">
                  <c:v>132.09</c:v>
                </c:pt>
                <c:pt idx="11">
                  <c:v>133.62</c:v>
                </c:pt>
                <c:pt idx="12">
                  <c:v>134.62</c:v>
                </c:pt>
                <c:pt idx="13">
                  <c:v>136.93</c:v>
                </c:pt>
                <c:pt idx="14">
                  <c:v>135.31</c:v>
                </c:pt>
                <c:pt idx="15">
                  <c:v>136.25</c:v>
                </c:pt>
                <c:pt idx="16">
                  <c:v>136.97</c:v>
                </c:pt>
                <c:pt idx="17">
                  <c:v>138.49</c:v>
                </c:pt>
                <c:pt idx="18">
                  <c:v>136.69</c:v>
                </c:pt>
                <c:pt idx="19">
                  <c:v>136.41</c:v>
                </c:pt>
                <c:pt idx="20">
                  <c:v>137.19999999999999</c:v>
                </c:pt>
                <c:pt idx="21">
                  <c:v>134.99</c:v>
                </c:pt>
                <c:pt idx="22">
                  <c:v>132.53</c:v>
                </c:pt>
                <c:pt idx="23">
                  <c:v>131.86000000000001</c:v>
                </c:pt>
                <c:pt idx="24">
                  <c:v>129.27000000000001</c:v>
                </c:pt>
                <c:pt idx="25">
                  <c:v>130.99</c:v>
                </c:pt>
                <c:pt idx="26">
                  <c:v>130.02000000000001</c:v>
                </c:pt>
                <c:pt idx="27">
                  <c:v>136.93</c:v>
                </c:pt>
                <c:pt idx="28">
                  <c:v>134.99</c:v>
                </c:pt>
                <c:pt idx="29">
                  <c:v>133.29</c:v>
                </c:pt>
                <c:pt idx="30">
                  <c:v>132.52000000000001</c:v>
                </c:pt>
                <c:pt idx="31">
                  <c:v>132.57</c:v>
                </c:pt>
                <c:pt idx="32">
                  <c:v>131.94</c:v>
                </c:pt>
                <c:pt idx="33">
                  <c:v>132.6</c:v>
                </c:pt>
                <c:pt idx="34">
                  <c:v>135.80000000000001</c:v>
                </c:pt>
                <c:pt idx="35">
                  <c:v>136.65</c:v>
                </c:pt>
                <c:pt idx="36">
                  <c:v>138.34</c:v>
                </c:pt>
                <c:pt idx="37">
                  <c:v>140.41999999999999</c:v>
                </c:pt>
                <c:pt idx="38">
                  <c:v>141.49</c:v>
                </c:pt>
                <c:pt idx="39">
                  <c:v>141.52000000000001</c:v>
                </c:pt>
                <c:pt idx="40">
                  <c:v>140.37</c:v>
                </c:pt>
                <c:pt idx="41">
                  <c:v>140.22999999999999</c:v>
                </c:pt>
                <c:pt idx="42">
                  <c:v>139.69</c:v>
                </c:pt>
                <c:pt idx="43">
                  <c:v>138.16999999999999</c:v>
                </c:pt>
                <c:pt idx="44">
                  <c:v>138.91999999999999</c:v>
                </c:pt>
                <c:pt idx="45">
                  <c:v>136.38999999999999</c:v>
                </c:pt>
                <c:pt idx="46">
                  <c:v>135.72999999999999</c:v>
                </c:pt>
                <c:pt idx="47">
                  <c:v>138.84</c:v>
                </c:pt>
                <c:pt idx="48">
                  <c:v>140.94999999999999</c:v>
                </c:pt>
                <c:pt idx="49">
                  <c:v>142.28</c:v>
                </c:pt>
                <c:pt idx="50">
                  <c:v>142.08000000000001</c:v>
                </c:pt>
                <c:pt idx="51">
                  <c:v>142.65</c:v>
                </c:pt>
                <c:pt idx="52">
                  <c:v>142.49</c:v>
                </c:pt>
                <c:pt idx="53">
                  <c:v>141.47</c:v>
                </c:pt>
                <c:pt idx="54">
                  <c:v>143.47999999999999</c:v>
                </c:pt>
                <c:pt idx="55">
                  <c:v>146.38</c:v>
                </c:pt>
                <c:pt idx="56">
                  <c:v>145.99</c:v>
                </c:pt>
                <c:pt idx="57">
                  <c:v>147.04</c:v>
                </c:pt>
                <c:pt idx="58">
                  <c:v>148.69999999999999</c:v>
                </c:pt>
                <c:pt idx="59">
                  <c:v>151.87</c:v>
                </c:pt>
                <c:pt idx="60">
                  <c:v>152.185</c:v>
                </c:pt>
                <c:pt idx="61">
                  <c:v>153.51</c:v>
                </c:pt>
                <c:pt idx="62">
                  <c:v>151.46</c:v>
                </c:pt>
                <c:pt idx="63">
                  <c:v>140.1</c:v>
                </c:pt>
                <c:pt idx="64">
                  <c:v>141.16</c:v>
                </c:pt>
                <c:pt idx="65">
                  <c:v>142.38</c:v>
                </c:pt>
                <c:pt idx="66">
                  <c:v>143.68</c:v>
                </c:pt>
                <c:pt idx="67">
                  <c:v>144.1</c:v>
                </c:pt>
                <c:pt idx="68">
                  <c:v>145.54</c:v>
                </c:pt>
                <c:pt idx="69">
                  <c:v>145.91</c:v>
                </c:pt>
                <c:pt idx="70">
                  <c:v>149</c:v>
                </c:pt>
                <c:pt idx="71">
                  <c:v>147.53</c:v>
                </c:pt>
                <c:pt idx="72">
                  <c:v>145.13999999999999</c:v>
                </c:pt>
                <c:pt idx="73">
                  <c:v>145.94</c:v>
                </c:pt>
                <c:pt idx="74">
                  <c:v>142.77000000000001</c:v>
                </c:pt>
                <c:pt idx="75">
                  <c:v>140.52000000000001</c:v>
                </c:pt>
                <c:pt idx="76">
                  <c:v>141.12</c:v>
                </c:pt>
                <c:pt idx="77">
                  <c:v>142.55000000000001</c:v>
                </c:pt>
                <c:pt idx="78">
                  <c:v>144.09</c:v>
                </c:pt>
                <c:pt idx="79">
                  <c:v>143.96</c:v>
                </c:pt>
                <c:pt idx="80">
                  <c:v>137.57</c:v>
                </c:pt>
                <c:pt idx="81">
                  <c:v>138.88</c:v>
                </c:pt>
                <c:pt idx="82">
                  <c:v>136.38</c:v>
                </c:pt>
                <c:pt idx="83">
                  <c:v>138.46</c:v>
                </c:pt>
                <c:pt idx="84">
                  <c:v>137.13999999999999</c:v>
                </c:pt>
                <c:pt idx="85">
                  <c:v>133.35</c:v>
                </c:pt>
                <c:pt idx="86">
                  <c:v>132.66999999999999</c:v>
                </c:pt>
                <c:pt idx="87">
                  <c:v>131.4</c:v>
                </c:pt>
                <c:pt idx="88">
                  <c:v>134.38</c:v>
                </c:pt>
                <c:pt idx="89">
                  <c:v>135.41</c:v>
                </c:pt>
                <c:pt idx="90">
                  <c:v>137.66999999999999</c:v>
                </c:pt>
                <c:pt idx="91">
                  <c:v>138.5</c:v>
                </c:pt>
                <c:pt idx="92">
                  <c:v>139.79</c:v>
                </c:pt>
                <c:pt idx="93">
                  <c:v>143.1</c:v>
                </c:pt>
                <c:pt idx="94">
                  <c:v>141.18</c:v>
                </c:pt>
                <c:pt idx="95">
                  <c:v>147.68</c:v>
                </c:pt>
                <c:pt idx="96">
                  <c:v>147.03</c:v>
                </c:pt>
                <c:pt idx="97">
                  <c:v>148.74</c:v>
                </c:pt>
                <c:pt idx="98">
                  <c:v>147.6</c:v>
                </c:pt>
                <c:pt idx="99">
                  <c:v>150.77000000000001</c:v>
                </c:pt>
                <c:pt idx="100">
                  <c:v>150.07</c:v>
                </c:pt>
                <c:pt idx="101">
                  <c:v>150.66999999999999</c:v>
                </c:pt>
                <c:pt idx="102">
                  <c:v>150.87</c:v>
                </c:pt>
                <c:pt idx="103">
                  <c:v>150.93</c:v>
                </c:pt>
                <c:pt idx="104">
                  <c:v>155.49</c:v>
                </c:pt>
                <c:pt idx="105">
                  <c:v>154.56</c:v>
                </c:pt>
                <c:pt idx="106">
                  <c:v>154.91999999999999</c:v>
                </c:pt>
                <c:pt idx="107">
                  <c:v>150.53</c:v>
                </c:pt>
                <c:pt idx="108">
                  <c:v>152.5</c:v>
                </c:pt>
                <c:pt idx="109">
                  <c:v>154.85</c:v>
                </c:pt>
                <c:pt idx="110">
                  <c:v>156.6</c:v>
                </c:pt>
                <c:pt idx="111">
                  <c:v>156.13999999999999</c:v>
                </c:pt>
                <c:pt idx="112">
                  <c:v>159.41</c:v>
                </c:pt>
                <c:pt idx="113">
                  <c:v>157.72999999999999</c:v>
                </c:pt>
                <c:pt idx="114">
                  <c:v>154.86000000000001</c:v>
                </c:pt>
                <c:pt idx="115">
                  <c:v>154.4</c:v>
                </c:pt>
                <c:pt idx="116">
                  <c:v>155.47</c:v>
                </c:pt>
                <c:pt idx="117">
                  <c:v>156.01</c:v>
                </c:pt>
                <c:pt idx="118">
                  <c:v>154.09</c:v>
                </c:pt>
                <c:pt idx="119">
                  <c:v>156.28</c:v>
                </c:pt>
                <c:pt idx="120">
                  <c:v>158.26</c:v>
                </c:pt>
                <c:pt idx="121">
                  <c:v>159.13</c:v>
                </c:pt>
                <c:pt idx="122">
                  <c:v>156</c:v>
                </c:pt>
                <c:pt idx="123">
                  <c:v>171.95</c:v>
                </c:pt>
                <c:pt idx="124">
                  <c:v>166.15</c:v>
                </c:pt>
                <c:pt idx="125">
                  <c:v>162.78</c:v>
                </c:pt>
                <c:pt idx="126">
                  <c:v>163.86</c:v>
                </c:pt>
                <c:pt idx="127">
                  <c:v>166.62</c:v>
                </c:pt>
                <c:pt idx="128">
                  <c:v>167.24</c:v>
                </c:pt>
                <c:pt idx="129">
                  <c:v>168.1</c:v>
                </c:pt>
                <c:pt idx="130">
                  <c:v>171.25</c:v>
                </c:pt>
                <c:pt idx="131">
                  <c:v>169.38</c:v>
                </c:pt>
                <c:pt idx="132">
                  <c:v>169.96</c:v>
                </c:pt>
                <c:pt idx="133">
                  <c:v>168.65</c:v>
                </c:pt>
                <c:pt idx="134">
                  <c:v>169.14</c:v>
                </c:pt>
                <c:pt idx="135">
                  <c:v>170.34</c:v>
                </c:pt>
                <c:pt idx="136">
                  <c:v>172.51</c:v>
                </c:pt>
                <c:pt idx="137">
                  <c:v>174.18</c:v>
                </c:pt>
                <c:pt idx="138">
                  <c:v>176.06</c:v>
                </c:pt>
                <c:pt idx="139">
                  <c:v>176.92</c:v>
                </c:pt>
                <c:pt idx="140">
                  <c:v>177.85</c:v>
                </c:pt>
                <c:pt idx="141">
                  <c:v>176.38</c:v>
                </c:pt>
                <c:pt idx="142">
                  <c:v>173.55</c:v>
                </c:pt>
                <c:pt idx="143">
                  <c:v>174.99</c:v>
                </c:pt>
                <c:pt idx="144">
                  <c:v>176.4</c:v>
                </c:pt>
                <c:pt idx="145">
                  <c:v>175.9</c:v>
                </c:pt>
                <c:pt idx="146">
                  <c:v>172.11</c:v>
                </c:pt>
                <c:pt idx="147">
                  <c:v>172.5</c:v>
                </c:pt>
                <c:pt idx="148">
                  <c:v>173.17</c:v>
                </c:pt>
                <c:pt idx="149">
                  <c:v>173.79</c:v>
                </c:pt>
                <c:pt idx="150">
                  <c:v>175.41</c:v>
                </c:pt>
                <c:pt idx="151">
                  <c:v>176.73</c:v>
                </c:pt>
                <c:pt idx="152">
                  <c:v>174.46</c:v>
                </c:pt>
                <c:pt idx="153">
                  <c:v>175.01</c:v>
                </c:pt>
                <c:pt idx="154">
                  <c:v>176.62</c:v>
                </c:pt>
                <c:pt idx="155">
                  <c:v>177.79</c:v>
                </c:pt>
                <c:pt idx="156">
                  <c:v>175.16</c:v>
                </c:pt>
                <c:pt idx="157">
                  <c:v>176.79</c:v>
                </c:pt>
                <c:pt idx="158">
                  <c:v>177.24</c:v>
                </c:pt>
                <c:pt idx="159">
                  <c:v>175.09</c:v>
                </c:pt>
                <c:pt idx="160">
                  <c:v>176.3</c:v>
                </c:pt>
                <c:pt idx="161">
                  <c:v>179.63</c:v>
                </c:pt>
                <c:pt idx="162">
                  <c:v>179.22</c:v>
                </c:pt>
                <c:pt idx="163">
                  <c:v>184.03</c:v>
                </c:pt>
                <c:pt idx="164">
                  <c:v>183.88</c:v>
                </c:pt>
                <c:pt idx="165">
                  <c:v>185.41</c:v>
                </c:pt>
                <c:pt idx="166">
                  <c:v>182.15</c:v>
                </c:pt>
                <c:pt idx="167">
                  <c:v>182.99</c:v>
                </c:pt>
                <c:pt idx="168">
                  <c:v>185.24</c:v>
                </c:pt>
                <c:pt idx="169">
                  <c:v>185.82</c:v>
                </c:pt>
                <c:pt idx="170">
                  <c:v>190.6</c:v>
                </c:pt>
                <c:pt idx="171">
                  <c:v>189.03</c:v>
                </c:pt>
                <c:pt idx="172">
                  <c:v>188.98</c:v>
                </c:pt>
                <c:pt idx="173">
                  <c:v>191.18</c:v>
                </c:pt>
                <c:pt idx="174">
                  <c:v>185.57</c:v>
                </c:pt>
                <c:pt idx="175">
                  <c:v>185.07</c:v>
                </c:pt>
                <c:pt idx="176">
                  <c:v>186.53</c:v>
                </c:pt>
                <c:pt idx="177">
                  <c:v>183.92</c:v>
                </c:pt>
                <c:pt idx="178">
                  <c:v>181.02</c:v>
                </c:pt>
                <c:pt idx="179">
                  <c:v>177.69</c:v>
                </c:pt>
                <c:pt idx="180">
                  <c:v>177.66</c:v>
                </c:pt>
                <c:pt idx="181">
                  <c:v>181.67</c:v>
                </c:pt>
                <c:pt idx="182">
                  <c:v>181.79</c:v>
                </c:pt>
                <c:pt idx="183">
                  <c:v>172.63</c:v>
                </c:pt>
                <c:pt idx="184">
                  <c:v>167.28</c:v>
                </c:pt>
                <c:pt idx="185">
                  <c:v>167</c:v>
                </c:pt>
                <c:pt idx="186">
                  <c:v>169.53</c:v>
                </c:pt>
                <c:pt idx="187">
                  <c:v>170.29</c:v>
                </c:pt>
                <c:pt idx="188">
                  <c:v>171.54</c:v>
                </c:pt>
                <c:pt idx="189">
                  <c:v>170.76</c:v>
                </c:pt>
                <c:pt idx="190">
                  <c:v>166.66</c:v>
                </c:pt>
                <c:pt idx="191">
                  <c:v>159.25</c:v>
                </c:pt>
                <c:pt idx="192">
                  <c:v>158.29</c:v>
                </c:pt>
                <c:pt idx="193">
                  <c:v>158.94</c:v>
                </c:pt>
                <c:pt idx="194">
                  <c:v>162.03</c:v>
                </c:pt>
                <c:pt idx="195">
                  <c:v>163.66999999999999</c:v>
                </c:pt>
                <c:pt idx="196">
                  <c:v>162.29</c:v>
                </c:pt>
                <c:pt idx="197">
                  <c:v>164.16</c:v>
                </c:pt>
                <c:pt idx="198">
                  <c:v>160.37</c:v>
                </c:pt>
                <c:pt idx="199">
                  <c:v>161.30000000000001</c:v>
                </c:pt>
                <c:pt idx="200">
                  <c:v>162.96</c:v>
                </c:pt>
                <c:pt idx="201">
                  <c:v>166.67</c:v>
                </c:pt>
                <c:pt idx="202">
                  <c:v>167.18</c:v>
                </c:pt>
                <c:pt idx="203">
                  <c:v>165.85</c:v>
                </c:pt>
                <c:pt idx="204">
                  <c:v>163.80000000000001</c:v>
                </c:pt>
                <c:pt idx="205">
                  <c:v>165.62</c:v>
                </c:pt>
                <c:pt idx="206">
                  <c:v>166.16</c:v>
                </c:pt>
                <c:pt idx="207">
                  <c:v>164.68</c:v>
                </c:pt>
                <c:pt idx="208">
                  <c:v>162.85</c:v>
                </c:pt>
                <c:pt idx="209">
                  <c:v>161.78</c:v>
                </c:pt>
                <c:pt idx="210">
                  <c:v>163.38</c:v>
                </c:pt>
                <c:pt idx="211">
                  <c:v>157.36000000000001</c:v>
                </c:pt>
                <c:pt idx="212">
                  <c:v>156.44999999999999</c:v>
                </c:pt>
                <c:pt idx="213">
                  <c:v>157.24</c:v>
                </c:pt>
                <c:pt idx="214">
                  <c:v>150.91999999999999</c:v>
                </c:pt>
                <c:pt idx="215">
                  <c:v>148.71</c:v>
                </c:pt>
                <c:pt idx="216">
                  <c:v>148.66</c:v>
                </c:pt>
                <c:pt idx="217">
                  <c:v>151.16</c:v>
                </c:pt>
                <c:pt idx="218">
                  <c:v>154.69</c:v>
                </c:pt>
                <c:pt idx="219">
                  <c:v>157.46</c:v>
                </c:pt>
                <c:pt idx="220">
                  <c:v>158.06</c:v>
                </c:pt>
                <c:pt idx="221">
                  <c:v>159.32</c:v>
                </c:pt>
                <c:pt idx="222">
                  <c:v>159.81</c:v>
                </c:pt>
                <c:pt idx="223">
                  <c:v>162.13999999999999</c:v>
                </c:pt>
                <c:pt idx="224">
                  <c:v>163.59</c:v>
                </c:pt>
                <c:pt idx="225">
                  <c:v>161.85</c:v>
                </c:pt>
                <c:pt idx="226">
                  <c:v>162.29</c:v>
                </c:pt>
                <c:pt idx="227">
                  <c:v>161.49</c:v>
                </c:pt>
                <c:pt idx="228">
                  <c:v>162.72999999999999</c:v>
                </c:pt>
                <c:pt idx="229">
                  <c:v>163.95</c:v>
                </c:pt>
                <c:pt idx="230">
                  <c:v>165.85</c:v>
                </c:pt>
                <c:pt idx="231">
                  <c:v>166.99</c:v>
                </c:pt>
                <c:pt idx="232">
                  <c:v>165.86</c:v>
                </c:pt>
                <c:pt idx="233">
                  <c:v>165.86</c:v>
                </c:pt>
                <c:pt idx="234">
                  <c:v>167.06</c:v>
                </c:pt>
                <c:pt idx="235">
                  <c:v>162.97999999999999</c:v>
                </c:pt>
                <c:pt idx="236">
                  <c:v>164.38</c:v>
                </c:pt>
                <c:pt idx="237">
                  <c:v>161.86000000000001</c:v>
                </c:pt>
                <c:pt idx="238">
                  <c:v>162.08000000000001</c:v>
                </c:pt>
                <c:pt idx="239">
                  <c:v>163.24</c:v>
                </c:pt>
                <c:pt idx="240">
                  <c:v>164.96</c:v>
                </c:pt>
                <c:pt idx="241">
                  <c:v>165.46</c:v>
                </c:pt>
                <c:pt idx="242">
                  <c:v>165.16</c:v>
                </c:pt>
                <c:pt idx="243">
                  <c:v>162.93</c:v>
                </c:pt>
                <c:pt idx="244">
                  <c:v>163.41999999999999</c:v>
                </c:pt>
                <c:pt idx="245">
                  <c:v>164.07</c:v>
                </c:pt>
                <c:pt idx="246">
                  <c:v>165.14</c:v>
                </c:pt>
                <c:pt idx="247">
                  <c:v>162.78</c:v>
                </c:pt>
                <c:pt idx="248">
                  <c:v>162.72</c:v>
                </c:pt>
                <c:pt idx="249">
                  <c:v>165.27</c:v>
                </c:pt>
                <c:pt idx="250">
                  <c:v>166.72</c:v>
                </c:pt>
              </c:numCache>
            </c:numRef>
          </c:val>
          <c:extLst>
            <c:ext xmlns:c16="http://schemas.microsoft.com/office/drawing/2014/chart" uri="{C3380CC4-5D6E-409C-BE32-E72D297353CC}">
              <c16:uniqueId val="{00000000-27AB-42A1-9B48-19A8D9C6AB22}"/>
            </c:ext>
          </c:extLst>
        </c:ser>
        <c:dLbls>
          <c:showLegendKey val="0"/>
          <c:showVal val="0"/>
          <c:showCatName val="0"/>
          <c:showSerName val="0"/>
          <c:showPercent val="0"/>
          <c:showBubbleSize val="0"/>
        </c:dLbls>
        <c:axId val="1282822448"/>
        <c:axId val="1282823888"/>
      </c:areaChart>
      <c:catAx>
        <c:axId val="1282822448"/>
        <c:scaling>
          <c:orientation val="minMax"/>
        </c:scaling>
        <c:delete val="1"/>
        <c:axPos val="b"/>
        <c:majorTickMark val="out"/>
        <c:minorTickMark val="none"/>
        <c:tickLblPos val="nextTo"/>
        <c:crossAx val="1282823888"/>
        <c:crosses val="autoZero"/>
        <c:auto val="1"/>
        <c:lblAlgn val="ctr"/>
        <c:lblOffset val="100"/>
        <c:noMultiLvlLbl val="0"/>
      </c:catAx>
      <c:valAx>
        <c:axId val="1282823888"/>
        <c:scaling>
          <c:orientation val="minMax"/>
        </c:scaling>
        <c:delete val="0"/>
        <c:axPos val="l"/>
        <c:majorGridlines>
          <c:spPr>
            <a:ln w="9525" cap="flat" cmpd="sng" algn="ctr">
              <a:solidFill>
                <a:schemeClr val="tx1">
                  <a:lumMod val="15000"/>
                  <a:lumOff val="85000"/>
                </a:schemeClr>
              </a:solidFill>
              <a:round/>
            </a:ln>
            <a:effectLst/>
          </c:spPr>
        </c:majorGridlines>
        <c:numFmt formatCode="_([$$-409]* #\ ##0.00_);_([$$-409]* \(#\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282244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MSFT!$B$1</c:f>
          <c:strCache>
            <c:ptCount val="1"/>
            <c:pt idx="0">
              <c:v>MICROSOFT CORPORATION (XNAS:MSFT)</c:v>
            </c:pt>
          </c:strCache>
        </c:strRef>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MSFT!$B$6</c:f>
              <c:strCache>
                <c:ptCount val="1"/>
                <c:pt idx="0">
                  <c:v>Volume</c:v>
                </c:pt>
              </c:strCache>
            </c:strRef>
          </c:tx>
          <c:spPr>
            <a:solidFill>
              <a:schemeClr val="accent1"/>
            </a:solidFill>
            <a:ln w="38100">
              <a:noFill/>
            </a:ln>
            <a:effectLst/>
          </c:spPr>
          <c:invertIfNegative val="0"/>
          <c:cat>
            <c:numRef>
              <c:f>MSFT!$A$7:$A$27</c:f>
              <c:numCache>
                <c:formatCode>m/d/yyyy</c:formatCode>
                <c:ptCount val="21"/>
                <c:pt idx="0">
                  <c:v>45565</c:v>
                </c:pt>
                <c:pt idx="1">
                  <c:v>45566</c:v>
                </c:pt>
                <c:pt idx="2">
                  <c:v>45567</c:v>
                </c:pt>
                <c:pt idx="3">
                  <c:v>45568</c:v>
                </c:pt>
                <c:pt idx="4">
                  <c:v>45569</c:v>
                </c:pt>
                <c:pt idx="5">
                  <c:v>45572</c:v>
                </c:pt>
                <c:pt idx="6">
                  <c:v>45573</c:v>
                </c:pt>
                <c:pt idx="7">
                  <c:v>45574</c:v>
                </c:pt>
                <c:pt idx="8">
                  <c:v>45575</c:v>
                </c:pt>
                <c:pt idx="9">
                  <c:v>45576</c:v>
                </c:pt>
                <c:pt idx="10">
                  <c:v>45579</c:v>
                </c:pt>
                <c:pt idx="11">
                  <c:v>45580</c:v>
                </c:pt>
                <c:pt idx="12">
                  <c:v>45581</c:v>
                </c:pt>
                <c:pt idx="13">
                  <c:v>45582</c:v>
                </c:pt>
                <c:pt idx="14">
                  <c:v>45583</c:v>
                </c:pt>
                <c:pt idx="15">
                  <c:v>45586</c:v>
                </c:pt>
                <c:pt idx="16">
                  <c:v>45587</c:v>
                </c:pt>
                <c:pt idx="17">
                  <c:v>45588</c:v>
                </c:pt>
                <c:pt idx="18">
                  <c:v>45589</c:v>
                </c:pt>
                <c:pt idx="19">
                  <c:v>45590</c:v>
                </c:pt>
                <c:pt idx="20">
                  <c:v>45593</c:v>
                </c:pt>
              </c:numCache>
            </c:numRef>
          </c:cat>
          <c:val>
            <c:numRef>
              <c:f>MSFT!$B$7:$B$27</c:f>
              <c:numCache>
                <c:formatCode>#,##0</c:formatCode>
                <c:ptCount val="21"/>
                <c:pt idx="0">
                  <c:v>16854606</c:v>
                </c:pt>
                <c:pt idx="1">
                  <c:v>19092945</c:v>
                </c:pt>
                <c:pt idx="2">
                  <c:v>16582257</c:v>
                </c:pt>
                <c:pt idx="3">
                  <c:v>13686421</c:v>
                </c:pt>
                <c:pt idx="4">
                  <c:v>19190913</c:v>
                </c:pt>
                <c:pt idx="5">
                  <c:v>20919761</c:v>
                </c:pt>
                <c:pt idx="6">
                  <c:v>19229261</c:v>
                </c:pt>
                <c:pt idx="7">
                  <c:v>14974257</c:v>
                </c:pt>
                <c:pt idx="8">
                  <c:v>13848376</c:v>
                </c:pt>
                <c:pt idx="9">
                  <c:v>14144944</c:v>
                </c:pt>
                <c:pt idx="10">
                  <c:v>16653086</c:v>
                </c:pt>
                <c:pt idx="11">
                  <c:v>18900201</c:v>
                </c:pt>
                <c:pt idx="12">
                  <c:v>15508932</c:v>
                </c:pt>
                <c:pt idx="13">
                  <c:v>14820004</c:v>
                </c:pt>
                <c:pt idx="14">
                  <c:v>17145317</c:v>
                </c:pt>
                <c:pt idx="15">
                  <c:v>14206115</c:v>
                </c:pt>
                <c:pt idx="16">
                  <c:v>25482197</c:v>
                </c:pt>
                <c:pt idx="17">
                  <c:v>19654379</c:v>
                </c:pt>
                <c:pt idx="18">
                  <c:v>13581631</c:v>
                </c:pt>
                <c:pt idx="19">
                  <c:v>16899064</c:v>
                </c:pt>
                <c:pt idx="20">
                  <c:v>14882444</c:v>
                </c:pt>
              </c:numCache>
            </c:numRef>
          </c:val>
          <c:extLst>
            <c:ext xmlns:c16="http://schemas.microsoft.com/office/drawing/2014/chart" uri="{C3380CC4-5D6E-409C-BE32-E72D297353CC}">
              <c16:uniqueId val="{00000000-2F3E-40AE-AB6E-B367E49E1045}"/>
            </c:ext>
          </c:extLst>
        </c:ser>
        <c:dLbls>
          <c:showLegendKey val="0"/>
          <c:showVal val="0"/>
          <c:showCatName val="0"/>
          <c:showSerName val="0"/>
          <c:showPercent val="0"/>
          <c:showBubbleSize val="0"/>
        </c:dLbls>
        <c:gapWidth val="150"/>
        <c:axId val="669002880"/>
        <c:axId val="669000480"/>
      </c:barChart>
      <c:stockChart>
        <c:ser>
          <c:idx val="1"/>
          <c:order val="1"/>
          <c:tx>
            <c:strRef>
              <c:f>MSFT!$C$6</c:f>
              <c:strCache>
                <c:ptCount val="1"/>
                <c:pt idx="0">
                  <c:v>Open</c:v>
                </c:pt>
              </c:strCache>
            </c:strRef>
          </c:tx>
          <c:spPr>
            <a:ln w="38100" cap="rnd">
              <a:noFill/>
              <a:round/>
            </a:ln>
            <a:effectLst/>
          </c:spPr>
          <c:marker>
            <c:symbol val="none"/>
          </c:marker>
          <c:cat>
            <c:numRef>
              <c:f>MSFT!$A$7:$A$27</c:f>
              <c:numCache>
                <c:formatCode>m/d/yyyy</c:formatCode>
                <c:ptCount val="21"/>
                <c:pt idx="0">
                  <c:v>45565</c:v>
                </c:pt>
                <c:pt idx="1">
                  <c:v>45566</c:v>
                </c:pt>
                <c:pt idx="2">
                  <c:v>45567</c:v>
                </c:pt>
                <c:pt idx="3">
                  <c:v>45568</c:v>
                </c:pt>
                <c:pt idx="4">
                  <c:v>45569</c:v>
                </c:pt>
                <c:pt idx="5">
                  <c:v>45572</c:v>
                </c:pt>
                <c:pt idx="6">
                  <c:v>45573</c:v>
                </c:pt>
                <c:pt idx="7">
                  <c:v>45574</c:v>
                </c:pt>
                <c:pt idx="8">
                  <c:v>45575</c:v>
                </c:pt>
                <c:pt idx="9">
                  <c:v>45576</c:v>
                </c:pt>
                <c:pt idx="10">
                  <c:v>45579</c:v>
                </c:pt>
                <c:pt idx="11">
                  <c:v>45580</c:v>
                </c:pt>
                <c:pt idx="12">
                  <c:v>45581</c:v>
                </c:pt>
                <c:pt idx="13">
                  <c:v>45582</c:v>
                </c:pt>
                <c:pt idx="14">
                  <c:v>45583</c:v>
                </c:pt>
                <c:pt idx="15">
                  <c:v>45586</c:v>
                </c:pt>
                <c:pt idx="16">
                  <c:v>45587</c:v>
                </c:pt>
                <c:pt idx="17">
                  <c:v>45588</c:v>
                </c:pt>
                <c:pt idx="18">
                  <c:v>45589</c:v>
                </c:pt>
                <c:pt idx="19">
                  <c:v>45590</c:v>
                </c:pt>
                <c:pt idx="20">
                  <c:v>45593</c:v>
                </c:pt>
              </c:numCache>
            </c:numRef>
          </c:cat>
          <c:val>
            <c:numRef>
              <c:f>MSFT!$C$7:$C$27</c:f>
              <c:numCache>
                <c:formatCode>_([$$-409]* #\ ##0.00_);_([$$-409]* \(#\ ##0.00\);_([$$-409]* "-"??_);_(@_)</c:formatCode>
                <c:ptCount val="21"/>
                <c:pt idx="0">
                  <c:v>428.21</c:v>
                </c:pt>
                <c:pt idx="1">
                  <c:v>428.45</c:v>
                </c:pt>
                <c:pt idx="2">
                  <c:v>422.58</c:v>
                </c:pt>
                <c:pt idx="3">
                  <c:v>417.63</c:v>
                </c:pt>
                <c:pt idx="4">
                  <c:v>418.24</c:v>
                </c:pt>
                <c:pt idx="5">
                  <c:v>416</c:v>
                </c:pt>
                <c:pt idx="6">
                  <c:v>410.9</c:v>
                </c:pt>
                <c:pt idx="7">
                  <c:v>415.86</c:v>
                </c:pt>
                <c:pt idx="8">
                  <c:v>415.22500000000002</c:v>
                </c:pt>
                <c:pt idx="9">
                  <c:v>416.13499999999999</c:v>
                </c:pt>
                <c:pt idx="10">
                  <c:v>417.77</c:v>
                </c:pt>
                <c:pt idx="11">
                  <c:v>422.18</c:v>
                </c:pt>
                <c:pt idx="12">
                  <c:v>415.17</c:v>
                </c:pt>
                <c:pt idx="13">
                  <c:v>422.36</c:v>
                </c:pt>
                <c:pt idx="14">
                  <c:v>417.14</c:v>
                </c:pt>
                <c:pt idx="15">
                  <c:v>416.12</c:v>
                </c:pt>
                <c:pt idx="16">
                  <c:v>418.49</c:v>
                </c:pt>
                <c:pt idx="17">
                  <c:v>430.85500000000002</c:v>
                </c:pt>
                <c:pt idx="18">
                  <c:v>425.32499999999999</c:v>
                </c:pt>
                <c:pt idx="19">
                  <c:v>426.76</c:v>
                </c:pt>
                <c:pt idx="20">
                  <c:v>431.65499999999997</c:v>
                </c:pt>
              </c:numCache>
            </c:numRef>
          </c:val>
          <c:smooth val="0"/>
          <c:extLst>
            <c:ext xmlns:c16="http://schemas.microsoft.com/office/drawing/2014/chart" uri="{C3380CC4-5D6E-409C-BE32-E72D297353CC}">
              <c16:uniqueId val="{00000001-2F3E-40AE-AB6E-B367E49E1045}"/>
            </c:ext>
          </c:extLst>
        </c:ser>
        <c:ser>
          <c:idx val="2"/>
          <c:order val="2"/>
          <c:tx>
            <c:strRef>
              <c:f>MSFT!$D$6</c:f>
              <c:strCache>
                <c:ptCount val="1"/>
                <c:pt idx="0">
                  <c:v>High</c:v>
                </c:pt>
              </c:strCache>
            </c:strRef>
          </c:tx>
          <c:spPr>
            <a:ln w="38100" cap="rnd">
              <a:noFill/>
              <a:round/>
            </a:ln>
            <a:effectLst/>
          </c:spPr>
          <c:marker>
            <c:symbol val="none"/>
          </c:marker>
          <c:cat>
            <c:numRef>
              <c:f>MSFT!$A$7:$A$27</c:f>
              <c:numCache>
                <c:formatCode>m/d/yyyy</c:formatCode>
                <c:ptCount val="21"/>
                <c:pt idx="0">
                  <c:v>45565</c:v>
                </c:pt>
                <c:pt idx="1">
                  <c:v>45566</c:v>
                </c:pt>
                <c:pt idx="2">
                  <c:v>45567</c:v>
                </c:pt>
                <c:pt idx="3">
                  <c:v>45568</c:v>
                </c:pt>
                <c:pt idx="4">
                  <c:v>45569</c:v>
                </c:pt>
                <c:pt idx="5">
                  <c:v>45572</c:v>
                </c:pt>
                <c:pt idx="6">
                  <c:v>45573</c:v>
                </c:pt>
                <c:pt idx="7">
                  <c:v>45574</c:v>
                </c:pt>
                <c:pt idx="8">
                  <c:v>45575</c:v>
                </c:pt>
                <c:pt idx="9">
                  <c:v>45576</c:v>
                </c:pt>
                <c:pt idx="10">
                  <c:v>45579</c:v>
                </c:pt>
                <c:pt idx="11">
                  <c:v>45580</c:v>
                </c:pt>
                <c:pt idx="12">
                  <c:v>45581</c:v>
                </c:pt>
                <c:pt idx="13">
                  <c:v>45582</c:v>
                </c:pt>
                <c:pt idx="14">
                  <c:v>45583</c:v>
                </c:pt>
                <c:pt idx="15">
                  <c:v>45586</c:v>
                </c:pt>
                <c:pt idx="16">
                  <c:v>45587</c:v>
                </c:pt>
                <c:pt idx="17">
                  <c:v>45588</c:v>
                </c:pt>
                <c:pt idx="18">
                  <c:v>45589</c:v>
                </c:pt>
                <c:pt idx="19">
                  <c:v>45590</c:v>
                </c:pt>
                <c:pt idx="20">
                  <c:v>45593</c:v>
                </c:pt>
              </c:numCache>
            </c:numRef>
          </c:cat>
          <c:val>
            <c:numRef>
              <c:f>MSFT!$D$7:$D$27</c:f>
              <c:numCache>
                <c:formatCode>_([$$-409]* #\ ##0.00_);_([$$-409]* \(#\ ##0.00\);_([$$-409]* "-"??_);_(@_)</c:formatCode>
                <c:ptCount val="21"/>
                <c:pt idx="0">
                  <c:v>430.42</c:v>
                </c:pt>
                <c:pt idx="1">
                  <c:v>428.48</c:v>
                </c:pt>
                <c:pt idx="2">
                  <c:v>422.82</c:v>
                </c:pt>
                <c:pt idx="3">
                  <c:v>419.55</c:v>
                </c:pt>
                <c:pt idx="4">
                  <c:v>419.75</c:v>
                </c:pt>
                <c:pt idx="5">
                  <c:v>417.11</c:v>
                </c:pt>
                <c:pt idx="6">
                  <c:v>415.66</c:v>
                </c:pt>
                <c:pt idx="7">
                  <c:v>420.38</c:v>
                </c:pt>
                <c:pt idx="8">
                  <c:v>417.35</c:v>
                </c:pt>
                <c:pt idx="9">
                  <c:v>417.13</c:v>
                </c:pt>
                <c:pt idx="10">
                  <c:v>424.04</c:v>
                </c:pt>
                <c:pt idx="11">
                  <c:v>422.48</c:v>
                </c:pt>
                <c:pt idx="12">
                  <c:v>416.36</c:v>
                </c:pt>
                <c:pt idx="13">
                  <c:v>422.5</c:v>
                </c:pt>
                <c:pt idx="14">
                  <c:v>419.65</c:v>
                </c:pt>
                <c:pt idx="15">
                  <c:v>418.96</c:v>
                </c:pt>
                <c:pt idx="16">
                  <c:v>430.57929999999999</c:v>
                </c:pt>
                <c:pt idx="17">
                  <c:v>431.08</c:v>
                </c:pt>
                <c:pt idx="18">
                  <c:v>425.97820000000002</c:v>
                </c:pt>
                <c:pt idx="19">
                  <c:v>432.52</c:v>
                </c:pt>
                <c:pt idx="20">
                  <c:v>431.94</c:v>
                </c:pt>
              </c:numCache>
            </c:numRef>
          </c:val>
          <c:smooth val="0"/>
          <c:extLst>
            <c:ext xmlns:c16="http://schemas.microsoft.com/office/drawing/2014/chart" uri="{C3380CC4-5D6E-409C-BE32-E72D297353CC}">
              <c16:uniqueId val="{00000002-2F3E-40AE-AB6E-B367E49E1045}"/>
            </c:ext>
          </c:extLst>
        </c:ser>
        <c:ser>
          <c:idx val="3"/>
          <c:order val="3"/>
          <c:tx>
            <c:strRef>
              <c:f>MSFT!$E$6</c:f>
              <c:strCache>
                <c:ptCount val="1"/>
                <c:pt idx="0">
                  <c:v>Low</c:v>
                </c:pt>
              </c:strCache>
            </c:strRef>
          </c:tx>
          <c:spPr>
            <a:ln w="38100" cap="rnd">
              <a:noFill/>
              <a:round/>
            </a:ln>
            <a:effectLst/>
          </c:spPr>
          <c:marker>
            <c:symbol val="none"/>
          </c:marker>
          <c:cat>
            <c:numRef>
              <c:f>MSFT!$A$7:$A$27</c:f>
              <c:numCache>
                <c:formatCode>m/d/yyyy</c:formatCode>
                <c:ptCount val="21"/>
                <c:pt idx="0">
                  <c:v>45565</c:v>
                </c:pt>
                <c:pt idx="1">
                  <c:v>45566</c:v>
                </c:pt>
                <c:pt idx="2">
                  <c:v>45567</c:v>
                </c:pt>
                <c:pt idx="3">
                  <c:v>45568</c:v>
                </c:pt>
                <c:pt idx="4">
                  <c:v>45569</c:v>
                </c:pt>
                <c:pt idx="5">
                  <c:v>45572</c:v>
                </c:pt>
                <c:pt idx="6">
                  <c:v>45573</c:v>
                </c:pt>
                <c:pt idx="7">
                  <c:v>45574</c:v>
                </c:pt>
                <c:pt idx="8">
                  <c:v>45575</c:v>
                </c:pt>
                <c:pt idx="9">
                  <c:v>45576</c:v>
                </c:pt>
                <c:pt idx="10">
                  <c:v>45579</c:v>
                </c:pt>
                <c:pt idx="11">
                  <c:v>45580</c:v>
                </c:pt>
                <c:pt idx="12">
                  <c:v>45581</c:v>
                </c:pt>
                <c:pt idx="13">
                  <c:v>45582</c:v>
                </c:pt>
                <c:pt idx="14">
                  <c:v>45583</c:v>
                </c:pt>
                <c:pt idx="15">
                  <c:v>45586</c:v>
                </c:pt>
                <c:pt idx="16">
                  <c:v>45587</c:v>
                </c:pt>
                <c:pt idx="17">
                  <c:v>45588</c:v>
                </c:pt>
                <c:pt idx="18">
                  <c:v>45589</c:v>
                </c:pt>
                <c:pt idx="19">
                  <c:v>45590</c:v>
                </c:pt>
                <c:pt idx="20">
                  <c:v>45593</c:v>
                </c:pt>
              </c:numCache>
            </c:numRef>
          </c:cat>
          <c:val>
            <c:numRef>
              <c:f>MSFT!$E$7:$E$27</c:f>
              <c:numCache>
                <c:formatCode>_([$$-409]* #\ ##0.00_);_([$$-409]* \(#\ ##0.00\);_([$$-409]* "-"??_);_(@_)</c:formatCode>
                <c:ptCount val="21"/>
                <c:pt idx="0">
                  <c:v>425.37</c:v>
                </c:pt>
                <c:pt idx="1">
                  <c:v>418.81</c:v>
                </c:pt>
                <c:pt idx="2">
                  <c:v>416.71</c:v>
                </c:pt>
                <c:pt idx="3">
                  <c:v>414.29</c:v>
                </c:pt>
                <c:pt idx="4">
                  <c:v>414.97</c:v>
                </c:pt>
                <c:pt idx="5">
                  <c:v>409</c:v>
                </c:pt>
                <c:pt idx="6">
                  <c:v>408.17</c:v>
                </c:pt>
                <c:pt idx="7">
                  <c:v>414.3</c:v>
                </c:pt>
                <c:pt idx="8">
                  <c:v>413.15</c:v>
                </c:pt>
                <c:pt idx="9">
                  <c:v>413.25</c:v>
                </c:pt>
                <c:pt idx="10">
                  <c:v>417.52</c:v>
                </c:pt>
                <c:pt idx="11">
                  <c:v>415.26</c:v>
                </c:pt>
                <c:pt idx="12">
                  <c:v>410.48</c:v>
                </c:pt>
                <c:pt idx="13">
                  <c:v>415.59</c:v>
                </c:pt>
                <c:pt idx="14">
                  <c:v>416.26010000000002</c:v>
                </c:pt>
                <c:pt idx="15">
                  <c:v>413.75009999999997</c:v>
                </c:pt>
                <c:pt idx="16">
                  <c:v>418.04</c:v>
                </c:pt>
                <c:pt idx="17">
                  <c:v>422.53</c:v>
                </c:pt>
                <c:pt idx="18">
                  <c:v>422.4</c:v>
                </c:pt>
                <c:pt idx="19">
                  <c:v>426.565</c:v>
                </c:pt>
                <c:pt idx="20">
                  <c:v>426.3</c:v>
                </c:pt>
              </c:numCache>
            </c:numRef>
          </c:val>
          <c:smooth val="0"/>
          <c:extLst>
            <c:ext xmlns:c16="http://schemas.microsoft.com/office/drawing/2014/chart" uri="{C3380CC4-5D6E-409C-BE32-E72D297353CC}">
              <c16:uniqueId val="{00000003-2F3E-40AE-AB6E-B367E49E1045}"/>
            </c:ext>
          </c:extLst>
        </c:ser>
        <c:ser>
          <c:idx val="4"/>
          <c:order val="4"/>
          <c:tx>
            <c:strRef>
              <c:f>MSFT!$F$6</c:f>
              <c:strCache>
                <c:ptCount val="1"/>
                <c:pt idx="0">
                  <c:v>Close</c:v>
                </c:pt>
              </c:strCache>
            </c:strRef>
          </c:tx>
          <c:spPr>
            <a:ln w="38100" cap="rnd">
              <a:noFill/>
              <a:round/>
            </a:ln>
            <a:effectLst/>
          </c:spPr>
          <c:marker>
            <c:symbol val="none"/>
          </c:marker>
          <c:cat>
            <c:numRef>
              <c:f>MSFT!$A$7:$A$27</c:f>
              <c:numCache>
                <c:formatCode>m/d/yyyy</c:formatCode>
                <c:ptCount val="21"/>
                <c:pt idx="0">
                  <c:v>45565</c:v>
                </c:pt>
                <c:pt idx="1">
                  <c:v>45566</c:v>
                </c:pt>
                <c:pt idx="2">
                  <c:v>45567</c:v>
                </c:pt>
                <c:pt idx="3">
                  <c:v>45568</c:v>
                </c:pt>
                <c:pt idx="4">
                  <c:v>45569</c:v>
                </c:pt>
                <c:pt idx="5">
                  <c:v>45572</c:v>
                </c:pt>
                <c:pt idx="6">
                  <c:v>45573</c:v>
                </c:pt>
                <c:pt idx="7">
                  <c:v>45574</c:v>
                </c:pt>
                <c:pt idx="8">
                  <c:v>45575</c:v>
                </c:pt>
                <c:pt idx="9">
                  <c:v>45576</c:v>
                </c:pt>
                <c:pt idx="10">
                  <c:v>45579</c:v>
                </c:pt>
                <c:pt idx="11">
                  <c:v>45580</c:v>
                </c:pt>
                <c:pt idx="12">
                  <c:v>45581</c:v>
                </c:pt>
                <c:pt idx="13">
                  <c:v>45582</c:v>
                </c:pt>
                <c:pt idx="14">
                  <c:v>45583</c:v>
                </c:pt>
                <c:pt idx="15">
                  <c:v>45586</c:v>
                </c:pt>
                <c:pt idx="16">
                  <c:v>45587</c:v>
                </c:pt>
                <c:pt idx="17">
                  <c:v>45588</c:v>
                </c:pt>
                <c:pt idx="18">
                  <c:v>45589</c:v>
                </c:pt>
                <c:pt idx="19">
                  <c:v>45590</c:v>
                </c:pt>
                <c:pt idx="20">
                  <c:v>45593</c:v>
                </c:pt>
              </c:numCache>
            </c:numRef>
          </c:cat>
          <c:val>
            <c:numRef>
              <c:f>MSFT!$F$7:$F$27</c:f>
              <c:numCache>
                <c:formatCode>_([$$-409]* #\ ##0.00_);_([$$-409]* \(#\ ##0.00\);_([$$-409]* "-"??_);_(@_)</c:formatCode>
                <c:ptCount val="21"/>
                <c:pt idx="0">
                  <c:v>430.3</c:v>
                </c:pt>
                <c:pt idx="1">
                  <c:v>420.69</c:v>
                </c:pt>
                <c:pt idx="2">
                  <c:v>417.13</c:v>
                </c:pt>
                <c:pt idx="3">
                  <c:v>416.54</c:v>
                </c:pt>
                <c:pt idx="4">
                  <c:v>416.06</c:v>
                </c:pt>
                <c:pt idx="5">
                  <c:v>409.54</c:v>
                </c:pt>
                <c:pt idx="6">
                  <c:v>414.71</c:v>
                </c:pt>
                <c:pt idx="7">
                  <c:v>417.46</c:v>
                </c:pt>
                <c:pt idx="8">
                  <c:v>415.84</c:v>
                </c:pt>
                <c:pt idx="9">
                  <c:v>416.32</c:v>
                </c:pt>
                <c:pt idx="10">
                  <c:v>419.14</c:v>
                </c:pt>
                <c:pt idx="11">
                  <c:v>418.74</c:v>
                </c:pt>
                <c:pt idx="12">
                  <c:v>416.12</c:v>
                </c:pt>
                <c:pt idx="13">
                  <c:v>416.72</c:v>
                </c:pt>
                <c:pt idx="14">
                  <c:v>418.16</c:v>
                </c:pt>
                <c:pt idx="15">
                  <c:v>418.78</c:v>
                </c:pt>
                <c:pt idx="16">
                  <c:v>427.51</c:v>
                </c:pt>
                <c:pt idx="17">
                  <c:v>424.6</c:v>
                </c:pt>
                <c:pt idx="18">
                  <c:v>424.73</c:v>
                </c:pt>
                <c:pt idx="19">
                  <c:v>428.15</c:v>
                </c:pt>
                <c:pt idx="20">
                  <c:v>426.59</c:v>
                </c:pt>
              </c:numCache>
            </c:numRef>
          </c:val>
          <c:smooth val="0"/>
          <c:extLst>
            <c:ext xmlns:c16="http://schemas.microsoft.com/office/drawing/2014/chart" uri="{C3380CC4-5D6E-409C-BE32-E72D297353CC}">
              <c16:uniqueId val="{00000004-2F3E-40AE-AB6E-B367E49E1045}"/>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508755696"/>
        <c:axId val="508754256"/>
      </c:stockChart>
      <c:dateAx>
        <c:axId val="669002880"/>
        <c:scaling>
          <c:orientation val="minMax"/>
        </c:scaling>
        <c:delete val="0"/>
        <c:axPos val="b"/>
        <c:numFmt formatCode="d\ m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9000480"/>
        <c:crosses val="autoZero"/>
        <c:auto val="1"/>
        <c:lblOffset val="100"/>
        <c:baseTimeUnit val="days"/>
      </c:dateAx>
      <c:valAx>
        <c:axId val="669000480"/>
        <c:scaling>
          <c:orientation val="minMax"/>
        </c:scaling>
        <c:delete val="0"/>
        <c:axPos val="l"/>
        <c:majorGridlines>
          <c:spPr>
            <a:ln w="9525" cap="flat" cmpd="sng" algn="ctr">
              <a:solidFill>
                <a:schemeClr val="tx1">
                  <a:lumMod val="15000"/>
                  <a:lumOff val="85000"/>
                </a:schemeClr>
              </a:solidFill>
              <a:round/>
            </a:ln>
            <a:effectLst/>
          </c:spPr>
        </c:majorGridlines>
        <c:numFmt formatCode="_-[$$-409]* #\ ##0.00_ ;_-[$$-409]* \-#\ ##0.00\ ;_-[$$-409]* &quot;-&quot;??_ ;_-@_ "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9002880"/>
        <c:crosses val="autoZero"/>
        <c:crossBetween val="between"/>
      </c:valAx>
      <c:valAx>
        <c:axId val="508754256"/>
        <c:scaling>
          <c:orientation val="minMax"/>
        </c:scaling>
        <c:delete val="0"/>
        <c:axPos val="r"/>
        <c:majorGridlines>
          <c:spPr>
            <a:ln w="9525" cap="flat" cmpd="sng" algn="ctr">
              <a:solidFill>
                <a:schemeClr val="tx1">
                  <a:lumMod val="15000"/>
                  <a:lumOff val="85000"/>
                </a:schemeClr>
              </a:solidFill>
              <a:round/>
            </a:ln>
            <a:effectLst/>
          </c:spPr>
        </c:majorGridlines>
        <c:numFmt formatCode="_([$$-409]* #\ ##0.00_);_([$$-409]* \(#\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8755696"/>
        <c:crosses val="max"/>
        <c:crossBetween val="between"/>
      </c:valAx>
      <c:dateAx>
        <c:axId val="508755696"/>
        <c:scaling>
          <c:orientation val="minMax"/>
        </c:scaling>
        <c:delete val="1"/>
        <c:axPos val="b"/>
        <c:numFmt formatCode="m/d/yyyy" sourceLinked="1"/>
        <c:majorTickMark val="out"/>
        <c:minorTickMark val="none"/>
        <c:tickLblPos val="nextTo"/>
        <c:crossAx val="508754256"/>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ZA" sz="1100" b="0" i="0" u="none" strike="noStrike" kern="1200" spc="0" baseline="0">
                <a:solidFill>
                  <a:sysClr val="windowText" lastClr="000000">
                    <a:lumMod val="65000"/>
                    <a:lumOff val="35000"/>
                  </a:sysClr>
                </a:solidFill>
              </a:rPr>
              <a:t>CLOSE LAST 12 MONTHS</a:t>
            </a: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spPr>
            <a:gradFill>
              <a:gsLst>
                <a:gs pos="0">
                  <a:schemeClr val="bg1"/>
                </a:gs>
                <a:gs pos="74000">
                  <a:schemeClr val="accent1">
                    <a:lumMod val="45000"/>
                    <a:lumOff val="55000"/>
                  </a:schemeClr>
                </a:gs>
                <a:gs pos="83000">
                  <a:schemeClr val="tx2">
                    <a:lumMod val="25000"/>
                    <a:lumOff val="75000"/>
                  </a:schemeClr>
                </a:gs>
                <a:gs pos="100000">
                  <a:schemeClr val="tx2">
                    <a:lumMod val="50000"/>
                    <a:lumOff val="50000"/>
                  </a:schemeClr>
                </a:gs>
              </a:gsLst>
              <a:lin ang="5400000" scaled="1"/>
            </a:gradFill>
            <a:ln>
              <a:noFill/>
            </a:ln>
            <a:effectLst/>
          </c:spPr>
          <c:val>
            <c:numRef>
              <c:f>MSFT!$C$4:$IS$4</c:f>
              <c:numCache>
                <c:formatCode>_([$$-409]* #\ ##0.00_);_([$$-409]* \(#\ ##0.00\);_([$$-409]* "-"??_);_(@_)</c:formatCode>
                <c:ptCount val="251"/>
                <c:pt idx="0">
                  <c:v>337.31</c:v>
                </c:pt>
                <c:pt idx="1">
                  <c:v>338.11</c:v>
                </c:pt>
                <c:pt idx="2">
                  <c:v>346.07</c:v>
                </c:pt>
                <c:pt idx="3">
                  <c:v>348.32</c:v>
                </c:pt>
                <c:pt idx="4">
                  <c:v>352.8</c:v>
                </c:pt>
                <c:pt idx="5">
                  <c:v>356.53</c:v>
                </c:pt>
                <c:pt idx="6">
                  <c:v>360.53</c:v>
                </c:pt>
                <c:pt idx="7">
                  <c:v>363.2</c:v>
                </c:pt>
                <c:pt idx="8">
                  <c:v>360.69</c:v>
                </c:pt>
                <c:pt idx="9">
                  <c:v>369.67</c:v>
                </c:pt>
                <c:pt idx="10">
                  <c:v>366.68</c:v>
                </c:pt>
                <c:pt idx="11">
                  <c:v>370.27</c:v>
                </c:pt>
                <c:pt idx="12">
                  <c:v>369.67</c:v>
                </c:pt>
                <c:pt idx="13">
                  <c:v>376.17</c:v>
                </c:pt>
                <c:pt idx="14">
                  <c:v>369.85</c:v>
                </c:pt>
                <c:pt idx="15">
                  <c:v>377.44</c:v>
                </c:pt>
                <c:pt idx="16">
                  <c:v>373.07</c:v>
                </c:pt>
                <c:pt idx="17">
                  <c:v>377.85</c:v>
                </c:pt>
                <c:pt idx="18">
                  <c:v>377.43</c:v>
                </c:pt>
                <c:pt idx="19">
                  <c:v>378.61</c:v>
                </c:pt>
                <c:pt idx="20">
                  <c:v>382.7</c:v>
                </c:pt>
                <c:pt idx="21">
                  <c:v>378.85</c:v>
                </c:pt>
                <c:pt idx="22">
                  <c:v>378.91</c:v>
                </c:pt>
                <c:pt idx="23">
                  <c:v>374.51</c:v>
                </c:pt>
                <c:pt idx="24">
                  <c:v>369.14</c:v>
                </c:pt>
                <c:pt idx="25">
                  <c:v>372.52</c:v>
                </c:pt>
                <c:pt idx="26">
                  <c:v>368.8</c:v>
                </c:pt>
                <c:pt idx="27">
                  <c:v>370.95</c:v>
                </c:pt>
                <c:pt idx="28">
                  <c:v>374.23</c:v>
                </c:pt>
                <c:pt idx="29">
                  <c:v>371.3</c:v>
                </c:pt>
                <c:pt idx="30">
                  <c:v>374.38</c:v>
                </c:pt>
                <c:pt idx="31">
                  <c:v>374.37</c:v>
                </c:pt>
                <c:pt idx="32">
                  <c:v>365.93</c:v>
                </c:pt>
                <c:pt idx="33">
                  <c:v>370.73</c:v>
                </c:pt>
                <c:pt idx="34">
                  <c:v>372.65</c:v>
                </c:pt>
                <c:pt idx="35">
                  <c:v>373.26</c:v>
                </c:pt>
                <c:pt idx="36">
                  <c:v>370.62</c:v>
                </c:pt>
                <c:pt idx="37">
                  <c:v>373.54</c:v>
                </c:pt>
                <c:pt idx="38">
                  <c:v>374.58</c:v>
                </c:pt>
                <c:pt idx="39">
                  <c:v>374.66</c:v>
                </c:pt>
                <c:pt idx="40">
                  <c:v>374.07</c:v>
                </c:pt>
                <c:pt idx="41">
                  <c:v>375.28</c:v>
                </c:pt>
                <c:pt idx="42">
                  <c:v>376.04</c:v>
                </c:pt>
                <c:pt idx="43">
                  <c:v>370.87</c:v>
                </c:pt>
                <c:pt idx="44">
                  <c:v>370.6</c:v>
                </c:pt>
                <c:pt idx="45">
                  <c:v>367.94</c:v>
                </c:pt>
                <c:pt idx="46">
                  <c:v>367.75</c:v>
                </c:pt>
                <c:pt idx="47">
                  <c:v>374.69</c:v>
                </c:pt>
                <c:pt idx="48">
                  <c:v>375.79</c:v>
                </c:pt>
                <c:pt idx="49">
                  <c:v>382.77</c:v>
                </c:pt>
                <c:pt idx="50">
                  <c:v>384.63</c:v>
                </c:pt>
                <c:pt idx="51">
                  <c:v>388.47</c:v>
                </c:pt>
                <c:pt idx="52">
                  <c:v>390.27</c:v>
                </c:pt>
                <c:pt idx="53">
                  <c:v>389.47</c:v>
                </c:pt>
                <c:pt idx="54">
                  <c:v>393.87</c:v>
                </c:pt>
                <c:pt idx="55">
                  <c:v>398.67</c:v>
                </c:pt>
                <c:pt idx="56">
                  <c:v>396.51</c:v>
                </c:pt>
                <c:pt idx="57">
                  <c:v>398.9</c:v>
                </c:pt>
                <c:pt idx="58">
                  <c:v>402.56</c:v>
                </c:pt>
                <c:pt idx="59">
                  <c:v>404.87</c:v>
                </c:pt>
                <c:pt idx="60">
                  <c:v>403.93</c:v>
                </c:pt>
                <c:pt idx="61">
                  <c:v>409.72</c:v>
                </c:pt>
                <c:pt idx="62">
                  <c:v>408.59</c:v>
                </c:pt>
                <c:pt idx="63">
                  <c:v>397.58</c:v>
                </c:pt>
                <c:pt idx="64">
                  <c:v>403.78</c:v>
                </c:pt>
                <c:pt idx="65">
                  <c:v>411.22</c:v>
                </c:pt>
                <c:pt idx="66">
                  <c:v>405.65</c:v>
                </c:pt>
                <c:pt idx="67">
                  <c:v>405.49</c:v>
                </c:pt>
                <c:pt idx="68">
                  <c:v>414.05</c:v>
                </c:pt>
                <c:pt idx="69">
                  <c:v>414.11</c:v>
                </c:pt>
                <c:pt idx="70">
                  <c:v>420.55</c:v>
                </c:pt>
                <c:pt idx="71">
                  <c:v>415.26</c:v>
                </c:pt>
                <c:pt idx="72">
                  <c:v>406.32</c:v>
                </c:pt>
                <c:pt idx="73">
                  <c:v>409.49</c:v>
                </c:pt>
                <c:pt idx="74">
                  <c:v>406.56</c:v>
                </c:pt>
                <c:pt idx="75">
                  <c:v>404.06</c:v>
                </c:pt>
                <c:pt idx="76">
                  <c:v>402.79</c:v>
                </c:pt>
                <c:pt idx="77">
                  <c:v>402.18</c:v>
                </c:pt>
                <c:pt idx="78">
                  <c:v>411.65</c:v>
                </c:pt>
                <c:pt idx="79">
                  <c:v>410.34</c:v>
                </c:pt>
                <c:pt idx="80">
                  <c:v>407.54</c:v>
                </c:pt>
                <c:pt idx="81">
                  <c:v>407.48</c:v>
                </c:pt>
                <c:pt idx="82">
                  <c:v>407.72</c:v>
                </c:pt>
                <c:pt idx="83">
                  <c:v>413.64</c:v>
                </c:pt>
                <c:pt idx="84">
                  <c:v>415.5</c:v>
                </c:pt>
                <c:pt idx="85">
                  <c:v>414.92</c:v>
                </c:pt>
                <c:pt idx="86">
                  <c:v>402.65</c:v>
                </c:pt>
                <c:pt idx="87">
                  <c:v>402.09</c:v>
                </c:pt>
                <c:pt idx="88">
                  <c:v>409.14</c:v>
                </c:pt>
                <c:pt idx="89">
                  <c:v>406.22</c:v>
                </c:pt>
                <c:pt idx="90">
                  <c:v>404.52</c:v>
                </c:pt>
                <c:pt idx="91">
                  <c:v>415.28</c:v>
                </c:pt>
                <c:pt idx="92">
                  <c:v>415.1</c:v>
                </c:pt>
                <c:pt idx="93">
                  <c:v>425.22</c:v>
                </c:pt>
                <c:pt idx="94">
                  <c:v>416.42</c:v>
                </c:pt>
                <c:pt idx="95">
                  <c:v>417.32</c:v>
                </c:pt>
                <c:pt idx="96">
                  <c:v>421.41</c:v>
                </c:pt>
                <c:pt idx="97">
                  <c:v>425.23</c:v>
                </c:pt>
                <c:pt idx="98">
                  <c:v>429.37</c:v>
                </c:pt>
                <c:pt idx="99">
                  <c:v>428.74</c:v>
                </c:pt>
                <c:pt idx="100">
                  <c:v>422.86</c:v>
                </c:pt>
                <c:pt idx="101">
                  <c:v>421.65</c:v>
                </c:pt>
                <c:pt idx="102">
                  <c:v>421.43</c:v>
                </c:pt>
                <c:pt idx="103">
                  <c:v>420.72</c:v>
                </c:pt>
                <c:pt idx="104">
                  <c:v>424.57</c:v>
                </c:pt>
                <c:pt idx="105">
                  <c:v>421.44</c:v>
                </c:pt>
                <c:pt idx="106">
                  <c:v>420.45</c:v>
                </c:pt>
                <c:pt idx="107">
                  <c:v>417.88</c:v>
                </c:pt>
                <c:pt idx="108">
                  <c:v>425.52</c:v>
                </c:pt>
                <c:pt idx="109">
                  <c:v>424.59</c:v>
                </c:pt>
                <c:pt idx="110">
                  <c:v>426.28</c:v>
                </c:pt>
                <c:pt idx="111">
                  <c:v>423.26</c:v>
                </c:pt>
                <c:pt idx="112">
                  <c:v>427.93</c:v>
                </c:pt>
                <c:pt idx="113">
                  <c:v>421.9</c:v>
                </c:pt>
                <c:pt idx="114">
                  <c:v>413.64</c:v>
                </c:pt>
                <c:pt idx="115">
                  <c:v>414.58</c:v>
                </c:pt>
                <c:pt idx="116">
                  <c:v>411.84</c:v>
                </c:pt>
                <c:pt idx="117">
                  <c:v>404.27</c:v>
                </c:pt>
                <c:pt idx="118">
                  <c:v>399.12</c:v>
                </c:pt>
                <c:pt idx="119">
                  <c:v>400.96</c:v>
                </c:pt>
                <c:pt idx="120">
                  <c:v>407.57</c:v>
                </c:pt>
                <c:pt idx="121">
                  <c:v>409.06</c:v>
                </c:pt>
                <c:pt idx="122">
                  <c:v>399.04</c:v>
                </c:pt>
                <c:pt idx="123">
                  <c:v>406.32</c:v>
                </c:pt>
                <c:pt idx="124">
                  <c:v>402.25</c:v>
                </c:pt>
                <c:pt idx="125">
                  <c:v>389.33</c:v>
                </c:pt>
                <c:pt idx="126">
                  <c:v>394.94</c:v>
                </c:pt>
                <c:pt idx="127">
                  <c:v>397.84</c:v>
                </c:pt>
                <c:pt idx="128">
                  <c:v>406.66</c:v>
                </c:pt>
                <c:pt idx="129">
                  <c:v>413.54</c:v>
                </c:pt>
                <c:pt idx="130">
                  <c:v>409.34</c:v>
                </c:pt>
                <c:pt idx="131">
                  <c:v>410.54</c:v>
                </c:pt>
                <c:pt idx="132">
                  <c:v>412.32</c:v>
                </c:pt>
                <c:pt idx="133">
                  <c:v>414.74</c:v>
                </c:pt>
                <c:pt idx="134">
                  <c:v>413.72</c:v>
                </c:pt>
                <c:pt idx="135">
                  <c:v>416.56</c:v>
                </c:pt>
                <c:pt idx="136">
                  <c:v>423.08</c:v>
                </c:pt>
                <c:pt idx="137">
                  <c:v>420.99</c:v>
                </c:pt>
                <c:pt idx="138">
                  <c:v>420.21</c:v>
                </c:pt>
                <c:pt idx="139">
                  <c:v>425.34</c:v>
                </c:pt>
                <c:pt idx="140">
                  <c:v>429.04</c:v>
                </c:pt>
                <c:pt idx="141">
                  <c:v>430.52</c:v>
                </c:pt>
                <c:pt idx="142">
                  <c:v>427</c:v>
                </c:pt>
                <c:pt idx="143">
                  <c:v>430.16</c:v>
                </c:pt>
                <c:pt idx="144">
                  <c:v>430.32</c:v>
                </c:pt>
                <c:pt idx="145">
                  <c:v>429.17</c:v>
                </c:pt>
                <c:pt idx="146">
                  <c:v>414.67</c:v>
                </c:pt>
                <c:pt idx="147">
                  <c:v>415.13</c:v>
                </c:pt>
                <c:pt idx="148">
                  <c:v>413.52</c:v>
                </c:pt>
                <c:pt idx="149">
                  <c:v>416.07</c:v>
                </c:pt>
                <c:pt idx="150">
                  <c:v>424.01</c:v>
                </c:pt>
                <c:pt idx="151">
                  <c:v>424.52</c:v>
                </c:pt>
                <c:pt idx="152">
                  <c:v>423.85</c:v>
                </c:pt>
                <c:pt idx="153">
                  <c:v>427.87</c:v>
                </c:pt>
                <c:pt idx="154">
                  <c:v>432.68</c:v>
                </c:pt>
                <c:pt idx="155">
                  <c:v>441.06</c:v>
                </c:pt>
                <c:pt idx="156">
                  <c:v>441.58</c:v>
                </c:pt>
                <c:pt idx="157">
                  <c:v>442.57</c:v>
                </c:pt>
                <c:pt idx="158">
                  <c:v>448.37</c:v>
                </c:pt>
                <c:pt idx="159">
                  <c:v>446.34</c:v>
                </c:pt>
                <c:pt idx="160">
                  <c:v>445.7</c:v>
                </c:pt>
                <c:pt idx="161">
                  <c:v>449.78</c:v>
                </c:pt>
                <c:pt idx="162">
                  <c:v>447.67</c:v>
                </c:pt>
                <c:pt idx="163">
                  <c:v>450.95</c:v>
                </c:pt>
                <c:pt idx="164">
                  <c:v>452.16</c:v>
                </c:pt>
                <c:pt idx="165">
                  <c:v>452.85</c:v>
                </c:pt>
                <c:pt idx="166">
                  <c:v>446.95</c:v>
                </c:pt>
                <c:pt idx="167">
                  <c:v>456.73</c:v>
                </c:pt>
                <c:pt idx="168">
                  <c:v>459.28</c:v>
                </c:pt>
                <c:pt idx="169">
                  <c:v>460.77</c:v>
                </c:pt>
                <c:pt idx="170">
                  <c:v>467.56</c:v>
                </c:pt>
                <c:pt idx="171">
                  <c:v>466.24</c:v>
                </c:pt>
                <c:pt idx="172">
                  <c:v>459.54</c:v>
                </c:pt>
                <c:pt idx="173">
                  <c:v>466.25</c:v>
                </c:pt>
                <c:pt idx="174">
                  <c:v>454.7</c:v>
                </c:pt>
                <c:pt idx="175">
                  <c:v>453.55</c:v>
                </c:pt>
                <c:pt idx="176">
                  <c:v>453.96</c:v>
                </c:pt>
                <c:pt idx="177">
                  <c:v>449.52</c:v>
                </c:pt>
                <c:pt idx="178">
                  <c:v>443.52</c:v>
                </c:pt>
                <c:pt idx="179">
                  <c:v>440.37</c:v>
                </c:pt>
                <c:pt idx="180">
                  <c:v>437.11</c:v>
                </c:pt>
                <c:pt idx="181">
                  <c:v>442.94</c:v>
                </c:pt>
                <c:pt idx="182">
                  <c:v>444.85</c:v>
                </c:pt>
                <c:pt idx="183">
                  <c:v>428.9</c:v>
                </c:pt>
                <c:pt idx="184">
                  <c:v>418.4</c:v>
                </c:pt>
                <c:pt idx="185">
                  <c:v>425.27</c:v>
                </c:pt>
                <c:pt idx="186">
                  <c:v>426.73</c:v>
                </c:pt>
                <c:pt idx="187">
                  <c:v>422.92</c:v>
                </c:pt>
                <c:pt idx="188">
                  <c:v>418.35</c:v>
                </c:pt>
                <c:pt idx="189">
                  <c:v>417.11</c:v>
                </c:pt>
                <c:pt idx="190">
                  <c:v>408.49</c:v>
                </c:pt>
                <c:pt idx="191">
                  <c:v>395.15</c:v>
                </c:pt>
                <c:pt idx="192">
                  <c:v>399.61</c:v>
                </c:pt>
                <c:pt idx="193">
                  <c:v>398.43</c:v>
                </c:pt>
                <c:pt idx="194">
                  <c:v>402.69</c:v>
                </c:pt>
                <c:pt idx="195">
                  <c:v>406.02</c:v>
                </c:pt>
                <c:pt idx="196">
                  <c:v>406.81</c:v>
                </c:pt>
                <c:pt idx="197">
                  <c:v>414.01</c:v>
                </c:pt>
                <c:pt idx="198">
                  <c:v>416.86</c:v>
                </c:pt>
                <c:pt idx="199">
                  <c:v>421.03</c:v>
                </c:pt>
                <c:pt idx="200">
                  <c:v>418.47</c:v>
                </c:pt>
                <c:pt idx="201">
                  <c:v>421.53</c:v>
                </c:pt>
                <c:pt idx="202">
                  <c:v>424.8</c:v>
                </c:pt>
                <c:pt idx="203">
                  <c:v>424.14</c:v>
                </c:pt>
                <c:pt idx="204">
                  <c:v>415.55</c:v>
                </c:pt>
                <c:pt idx="205">
                  <c:v>416.79</c:v>
                </c:pt>
                <c:pt idx="206">
                  <c:v>413.49</c:v>
                </c:pt>
                <c:pt idx="207">
                  <c:v>413.84</c:v>
                </c:pt>
                <c:pt idx="208">
                  <c:v>410.6</c:v>
                </c:pt>
                <c:pt idx="209">
                  <c:v>413.12</c:v>
                </c:pt>
                <c:pt idx="210">
                  <c:v>417.14</c:v>
                </c:pt>
                <c:pt idx="211">
                  <c:v>409.44</c:v>
                </c:pt>
                <c:pt idx="212">
                  <c:v>408.9</c:v>
                </c:pt>
                <c:pt idx="213">
                  <c:v>408.39</c:v>
                </c:pt>
                <c:pt idx="214">
                  <c:v>401.7</c:v>
                </c:pt>
                <c:pt idx="215">
                  <c:v>405.72</c:v>
                </c:pt>
                <c:pt idx="216">
                  <c:v>414.2</c:v>
                </c:pt>
                <c:pt idx="217">
                  <c:v>423.04</c:v>
                </c:pt>
                <c:pt idx="218">
                  <c:v>427</c:v>
                </c:pt>
                <c:pt idx="219">
                  <c:v>430.59</c:v>
                </c:pt>
                <c:pt idx="220">
                  <c:v>431.34</c:v>
                </c:pt>
                <c:pt idx="221">
                  <c:v>435.15</c:v>
                </c:pt>
                <c:pt idx="222">
                  <c:v>430.81</c:v>
                </c:pt>
                <c:pt idx="223">
                  <c:v>438.69</c:v>
                </c:pt>
                <c:pt idx="224">
                  <c:v>435.27</c:v>
                </c:pt>
                <c:pt idx="225">
                  <c:v>433.51</c:v>
                </c:pt>
                <c:pt idx="226">
                  <c:v>429.17</c:v>
                </c:pt>
                <c:pt idx="227">
                  <c:v>432.11</c:v>
                </c:pt>
                <c:pt idx="228">
                  <c:v>431.31</c:v>
                </c:pt>
                <c:pt idx="229">
                  <c:v>428.02</c:v>
                </c:pt>
                <c:pt idx="230">
                  <c:v>430.3</c:v>
                </c:pt>
                <c:pt idx="231">
                  <c:v>420.69</c:v>
                </c:pt>
                <c:pt idx="232">
                  <c:v>417.13</c:v>
                </c:pt>
                <c:pt idx="233">
                  <c:v>416.54</c:v>
                </c:pt>
                <c:pt idx="234">
                  <c:v>416.06</c:v>
                </c:pt>
                <c:pt idx="235">
                  <c:v>409.54</c:v>
                </c:pt>
                <c:pt idx="236">
                  <c:v>414.71</c:v>
                </c:pt>
                <c:pt idx="237">
                  <c:v>417.46</c:v>
                </c:pt>
                <c:pt idx="238">
                  <c:v>415.84</c:v>
                </c:pt>
                <c:pt idx="239">
                  <c:v>416.32</c:v>
                </c:pt>
                <c:pt idx="240">
                  <c:v>419.14</c:v>
                </c:pt>
                <c:pt idx="241">
                  <c:v>418.74</c:v>
                </c:pt>
                <c:pt idx="242">
                  <c:v>416.12</c:v>
                </c:pt>
                <c:pt idx="243">
                  <c:v>416.72</c:v>
                </c:pt>
                <c:pt idx="244">
                  <c:v>418.16</c:v>
                </c:pt>
                <c:pt idx="245">
                  <c:v>418.78</c:v>
                </c:pt>
                <c:pt idx="246">
                  <c:v>427.51</c:v>
                </c:pt>
                <c:pt idx="247">
                  <c:v>424.6</c:v>
                </c:pt>
                <c:pt idx="248">
                  <c:v>424.73</c:v>
                </c:pt>
                <c:pt idx="249">
                  <c:v>428.15</c:v>
                </c:pt>
                <c:pt idx="250">
                  <c:v>426.59</c:v>
                </c:pt>
              </c:numCache>
            </c:numRef>
          </c:val>
          <c:extLst>
            <c:ext xmlns:c16="http://schemas.microsoft.com/office/drawing/2014/chart" uri="{C3380CC4-5D6E-409C-BE32-E72D297353CC}">
              <c16:uniqueId val="{00000000-4DC6-43B9-AD16-A7BC7E61901D}"/>
            </c:ext>
          </c:extLst>
        </c:ser>
        <c:dLbls>
          <c:showLegendKey val="0"/>
          <c:showVal val="0"/>
          <c:showCatName val="0"/>
          <c:showSerName val="0"/>
          <c:showPercent val="0"/>
          <c:showBubbleSize val="0"/>
        </c:dLbls>
        <c:axId val="670254992"/>
        <c:axId val="670255472"/>
      </c:areaChart>
      <c:catAx>
        <c:axId val="670254992"/>
        <c:scaling>
          <c:orientation val="minMax"/>
        </c:scaling>
        <c:delete val="1"/>
        <c:axPos val="b"/>
        <c:majorTickMark val="out"/>
        <c:minorTickMark val="none"/>
        <c:tickLblPos val="nextTo"/>
        <c:crossAx val="670255472"/>
        <c:crosses val="autoZero"/>
        <c:auto val="1"/>
        <c:lblAlgn val="ctr"/>
        <c:lblOffset val="100"/>
        <c:noMultiLvlLbl val="0"/>
      </c:catAx>
      <c:valAx>
        <c:axId val="670255472"/>
        <c:scaling>
          <c:orientation val="minMax"/>
        </c:scaling>
        <c:delete val="0"/>
        <c:axPos val="l"/>
        <c:majorGridlines>
          <c:spPr>
            <a:ln w="9525" cap="flat" cmpd="sng" algn="ctr">
              <a:solidFill>
                <a:schemeClr val="tx1">
                  <a:lumMod val="15000"/>
                  <a:lumOff val="85000"/>
                </a:schemeClr>
              </a:solidFill>
              <a:round/>
            </a:ln>
            <a:effectLst/>
          </c:spPr>
        </c:majorGridlines>
        <c:numFmt formatCode="_([$$-409]* #\ ##0.00_);_([$$-409]* \(#\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25499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320040</xdr:colOff>
      <xdr:row>1</xdr:row>
      <xdr:rowOff>0</xdr:rowOff>
    </xdr:from>
    <xdr:to>
      <xdr:col>3</xdr:col>
      <xdr:colOff>281940</xdr:colOff>
      <xdr:row>2</xdr:row>
      <xdr:rowOff>7620</xdr:rowOff>
    </xdr:to>
    <xdr:sp macro="" textlink="">
      <xdr:nvSpPr>
        <xdr:cNvPr id="2" name="Rectangle 1">
          <a:extLst>
            <a:ext uri="{FF2B5EF4-FFF2-40B4-BE49-F238E27FC236}">
              <a16:creationId xmlns:a16="http://schemas.microsoft.com/office/drawing/2014/main" id="{711C98F2-E4F7-F311-6C9A-9B0FEA974373}"/>
            </a:ext>
          </a:extLst>
        </xdr:cNvPr>
        <xdr:cNvSpPr/>
      </xdr:nvSpPr>
      <xdr:spPr>
        <a:xfrm>
          <a:off x="320040" y="182880"/>
          <a:ext cx="1859280" cy="190500"/>
        </a:xfrm>
        <a:prstGeom prst="rect">
          <a:avLst/>
        </a:prstGeom>
        <a:solidFill>
          <a:schemeClr val="tx2">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0</xdr:col>
      <xdr:colOff>228600</xdr:colOff>
      <xdr:row>2</xdr:row>
      <xdr:rowOff>175260</xdr:rowOff>
    </xdr:from>
    <xdr:to>
      <xdr:col>1</xdr:col>
      <xdr:colOff>601980</xdr:colOff>
      <xdr:row>3</xdr:row>
      <xdr:rowOff>175980</xdr:rowOff>
    </xdr:to>
    <xdr:sp macro="" textlink="">
      <xdr:nvSpPr>
        <xdr:cNvPr id="4" name="Rectangle 3">
          <a:extLst>
            <a:ext uri="{FF2B5EF4-FFF2-40B4-BE49-F238E27FC236}">
              <a16:creationId xmlns:a16="http://schemas.microsoft.com/office/drawing/2014/main" id="{0809C2A1-100C-4320-8BC7-4CBD5ABC0984}"/>
            </a:ext>
          </a:extLst>
        </xdr:cNvPr>
        <xdr:cNvSpPr/>
      </xdr:nvSpPr>
      <xdr:spPr>
        <a:xfrm>
          <a:off x="228600" y="541020"/>
          <a:ext cx="982980" cy="1836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ZA" sz="1100">
              <a:solidFill>
                <a:schemeClr val="tx1"/>
              </a:solidFill>
            </a:rPr>
            <a:t>Ticker-&gt;</a:t>
          </a:r>
        </a:p>
      </xdr:txBody>
    </xdr:sp>
    <xdr:clientData/>
  </xdr:twoCellAnchor>
  <xdr:twoCellAnchor>
    <xdr:from>
      <xdr:col>0</xdr:col>
      <xdr:colOff>228600</xdr:colOff>
      <xdr:row>4</xdr:row>
      <xdr:rowOff>0</xdr:rowOff>
    </xdr:from>
    <xdr:to>
      <xdr:col>1</xdr:col>
      <xdr:colOff>601800</xdr:colOff>
      <xdr:row>5</xdr:row>
      <xdr:rowOff>0</xdr:rowOff>
    </xdr:to>
    <xdr:sp macro="" textlink="">
      <xdr:nvSpPr>
        <xdr:cNvPr id="5" name="Rectangle 4">
          <a:extLst>
            <a:ext uri="{FF2B5EF4-FFF2-40B4-BE49-F238E27FC236}">
              <a16:creationId xmlns:a16="http://schemas.microsoft.com/office/drawing/2014/main" id="{32660498-D5BD-4C70-AFB0-EA3AF300EB5C}"/>
            </a:ext>
          </a:extLst>
        </xdr:cNvPr>
        <xdr:cNvSpPr/>
      </xdr:nvSpPr>
      <xdr:spPr>
        <a:xfrm>
          <a:off x="228600" y="731520"/>
          <a:ext cx="982800" cy="1828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ZA" sz="1100">
              <a:solidFill>
                <a:schemeClr val="tx1"/>
              </a:solidFill>
            </a:rPr>
            <a:t>Months-&gt;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7620</xdr:colOff>
      <xdr:row>0</xdr:row>
      <xdr:rowOff>0</xdr:rowOff>
    </xdr:from>
    <xdr:to>
      <xdr:col>7</xdr:col>
      <xdr:colOff>45720</xdr:colOff>
      <xdr:row>3</xdr:row>
      <xdr:rowOff>7620</xdr:rowOff>
    </xdr:to>
    <xdr:sp macro="" textlink="">
      <xdr:nvSpPr>
        <xdr:cNvPr id="2" name="Rectangle 1">
          <a:extLst>
            <a:ext uri="{FF2B5EF4-FFF2-40B4-BE49-F238E27FC236}">
              <a16:creationId xmlns:a16="http://schemas.microsoft.com/office/drawing/2014/main" id="{05D72DCA-EF89-340E-3483-651336F80B23}"/>
            </a:ext>
          </a:extLst>
        </xdr:cNvPr>
        <xdr:cNvSpPr/>
      </xdr:nvSpPr>
      <xdr:spPr>
        <a:xfrm>
          <a:off x="7620" y="0"/>
          <a:ext cx="9014460" cy="556260"/>
        </a:xfrm>
        <a:prstGeom prst="rect">
          <a:avLst/>
        </a:prstGeom>
        <a:solidFill>
          <a:schemeClr val="tx2">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ZA" sz="2000">
              <a:solidFill>
                <a:schemeClr val="bg1"/>
              </a:solidFill>
            </a:rPr>
            <a:t>              </a:t>
          </a:r>
          <a:r>
            <a:rPr lang="en-ZA" sz="2800" b="1">
              <a:solidFill>
                <a:schemeClr val="bg1"/>
              </a:solidFill>
            </a:rPr>
            <a:t>Stock</a:t>
          </a:r>
          <a:r>
            <a:rPr lang="en-ZA" sz="2800" b="1" baseline="0">
              <a:solidFill>
                <a:schemeClr val="bg1"/>
              </a:solidFill>
            </a:rPr>
            <a:t> Portfolio Tracker</a:t>
          </a:r>
          <a:endParaRPr lang="en-ZA" sz="2800" b="1">
            <a:solidFill>
              <a:schemeClr val="bg1"/>
            </a:solidFill>
          </a:endParaRPr>
        </a:p>
      </xdr:txBody>
    </xdr:sp>
    <xdr:clientData/>
  </xdr:twoCellAnchor>
  <xdr:twoCellAnchor>
    <xdr:from>
      <xdr:col>0</xdr:col>
      <xdr:colOff>0</xdr:colOff>
      <xdr:row>13</xdr:row>
      <xdr:rowOff>0</xdr:rowOff>
    </xdr:from>
    <xdr:to>
      <xdr:col>4</xdr:col>
      <xdr:colOff>0</xdr:colOff>
      <xdr:row>14</xdr:row>
      <xdr:rowOff>7620</xdr:rowOff>
    </xdr:to>
    <xdr:sp macro="" textlink="">
      <xdr:nvSpPr>
        <xdr:cNvPr id="3" name="Rectangle 2">
          <a:extLst>
            <a:ext uri="{FF2B5EF4-FFF2-40B4-BE49-F238E27FC236}">
              <a16:creationId xmlns:a16="http://schemas.microsoft.com/office/drawing/2014/main" id="{9225BC2D-7AC8-3D4D-9734-FBDCC6161D79}"/>
            </a:ext>
          </a:extLst>
        </xdr:cNvPr>
        <xdr:cNvSpPr/>
      </xdr:nvSpPr>
      <xdr:spPr>
        <a:xfrm>
          <a:off x="0" y="2461260"/>
          <a:ext cx="6377940" cy="190500"/>
        </a:xfrm>
        <a:prstGeom prst="rect">
          <a:avLst/>
        </a:prstGeom>
        <a:solidFill>
          <a:schemeClr val="tx2">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ZA" sz="1400" b="1"/>
            <a:t>Breakdowns</a:t>
          </a:r>
        </a:p>
      </xdr:txBody>
    </xdr:sp>
    <xdr:clientData/>
  </xdr:twoCellAnchor>
  <xdr:twoCellAnchor>
    <xdr:from>
      <xdr:col>4</xdr:col>
      <xdr:colOff>792480</xdr:colOff>
      <xdr:row>13</xdr:row>
      <xdr:rowOff>0</xdr:rowOff>
    </xdr:from>
    <xdr:to>
      <xdr:col>12</xdr:col>
      <xdr:colOff>15240</xdr:colOff>
      <xdr:row>14</xdr:row>
      <xdr:rowOff>0</xdr:rowOff>
    </xdr:to>
    <xdr:sp macro="" textlink="">
      <xdr:nvSpPr>
        <xdr:cNvPr id="4" name="Rectangle 3">
          <a:extLst>
            <a:ext uri="{FF2B5EF4-FFF2-40B4-BE49-F238E27FC236}">
              <a16:creationId xmlns:a16="http://schemas.microsoft.com/office/drawing/2014/main" id="{47467C63-9A7C-4C2B-867C-2DC2339053F8}"/>
            </a:ext>
          </a:extLst>
        </xdr:cNvPr>
        <xdr:cNvSpPr/>
      </xdr:nvSpPr>
      <xdr:spPr>
        <a:xfrm>
          <a:off x="7170420" y="2461260"/>
          <a:ext cx="6225540" cy="182880"/>
        </a:xfrm>
        <a:prstGeom prst="rect">
          <a:avLst/>
        </a:prstGeom>
        <a:solidFill>
          <a:schemeClr val="tx2">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ZA" sz="1400" b="1"/>
            <a:t>Historical Perfomance</a:t>
          </a:r>
        </a:p>
      </xdr:txBody>
    </xdr:sp>
    <xdr:clientData/>
  </xdr:twoCellAnchor>
  <xdr:twoCellAnchor>
    <xdr:from>
      <xdr:col>0</xdr:col>
      <xdr:colOff>0</xdr:colOff>
      <xdr:row>15</xdr:row>
      <xdr:rowOff>15240</xdr:rowOff>
    </xdr:from>
    <xdr:to>
      <xdr:col>1</xdr:col>
      <xdr:colOff>594360</xdr:colOff>
      <xdr:row>29</xdr:row>
      <xdr:rowOff>160020</xdr:rowOff>
    </xdr:to>
    <xdr:graphicFrame macro="">
      <xdr:nvGraphicFramePr>
        <xdr:cNvPr id="7" name="Chart 6">
          <a:extLst>
            <a:ext uri="{FF2B5EF4-FFF2-40B4-BE49-F238E27FC236}">
              <a16:creationId xmlns:a16="http://schemas.microsoft.com/office/drawing/2014/main" id="{B7C29DF3-5D76-599B-A8DE-5728A68A95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14</xdr:row>
      <xdr:rowOff>7620</xdr:rowOff>
    </xdr:from>
    <xdr:to>
      <xdr:col>2</xdr:col>
      <xdr:colOff>0</xdr:colOff>
      <xdr:row>15</xdr:row>
      <xdr:rowOff>7620</xdr:rowOff>
    </xdr:to>
    <xdr:sp macro="" textlink="">
      <xdr:nvSpPr>
        <xdr:cNvPr id="8" name="Rectangle 7">
          <a:extLst>
            <a:ext uri="{FF2B5EF4-FFF2-40B4-BE49-F238E27FC236}">
              <a16:creationId xmlns:a16="http://schemas.microsoft.com/office/drawing/2014/main" id="{3978CCBF-3477-63FA-E6F0-9BCB4FC202D2}"/>
            </a:ext>
          </a:extLst>
        </xdr:cNvPr>
        <xdr:cNvSpPr/>
      </xdr:nvSpPr>
      <xdr:spPr>
        <a:xfrm>
          <a:off x="0" y="2651760"/>
          <a:ext cx="3208020" cy="182880"/>
        </a:xfrm>
        <a:prstGeom prst="rect">
          <a:avLst/>
        </a:prstGeom>
        <a:solidFill>
          <a:schemeClr val="tx2">
            <a:lumMod val="25000"/>
            <a:lumOff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ZA" sz="1200" b="1">
              <a:solidFill>
                <a:schemeClr val="tx1"/>
              </a:solidFill>
            </a:rPr>
            <a:t>Portfolio </a:t>
          </a:r>
        </a:p>
      </xdr:txBody>
    </xdr:sp>
    <xdr:clientData/>
  </xdr:twoCellAnchor>
  <xdr:twoCellAnchor>
    <xdr:from>
      <xdr:col>2</xdr:col>
      <xdr:colOff>22860</xdr:colOff>
      <xdr:row>14</xdr:row>
      <xdr:rowOff>7620</xdr:rowOff>
    </xdr:from>
    <xdr:to>
      <xdr:col>4</xdr:col>
      <xdr:colOff>0</xdr:colOff>
      <xdr:row>15</xdr:row>
      <xdr:rowOff>0</xdr:rowOff>
    </xdr:to>
    <xdr:sp macro="" textlink="">
      <xdr:nvSpPr>
        <xdr:cNvPr id="9" name="Rectangle 8">
          <a:extLst>
            <a:ext uri="{FF2B5EF4-FFF2-40B4-BE49-F238E27FC236}">
              <a16:creationId xmlns:a16="http://schemas.microsoft.com/office/drawing/2014/main" id="{2F96287F-9B78-4272-A2F9-E3E1C0969067}"/>
            </a:ext>
          </a:extLst>
        </xdr:cNvPr>
        <xdr:cNvSpPr/>
      </xdr:nvSpPr>
      <xdr:spPr>
        <a:xfrm>
          <a:off x="3230880" y="2651760"/>
          <a:ext cx="3147060" cy="175260"/>
        </a:xfrm>
        <a:prstGeom prst="rect">
          <a:avLst/>
        </a:prstGeom>
        <a:solidFill>
          <a:schemeClr val="tx2">
            <a:lumMod val="25000"/>
            <a:lumOff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ZA" sz="1200" b="1">
              <a:solidFill>
                <a:schemeClr val="tx1"/>
              </a:solidFill>
            </a:rPr>
            <a:t>Gain/(loss)</a:t>
          </a:r>
        </a:p>
      </xdr:txBody>
    </xdr:sp>
    <xdr:clientData/>
  </xdr:twoCellAnchor>
  <xdr:twoCellAnchor>
    <xdr:from>
      <xdr:col>2</xdr:col>
      <xdr:colOff>30480</xdr:colOff>
      <xdr:row>15</xdr:row>
      <xdr:rowOff>7620</xdr:rowOff>
    </xdr:from>
    <xdr:to>
      <xdr:col>4</xdr:col>
      <xdr:colOff>7620</xdr:colOff>
      <xdr:row>30</xdr:row>
      <xdr:rowOff>0</xdr:rowOff>
    </xdr:to>
    <xdr:graphicFrame macro="">
      <xdr:nvGraphicFramePr>
        <xdr:cNvPr id="10" name="Chart 9">
          <a:extLst>
            <a:ext uri="{FF2B5EF4-FFF2-40B4-BE49-F238E27FC236}">
              <a16:creationId xmlns:a16="http://schemas.microsoft.com/office/drawing/2014/main" id="{75306DB8-F96A-7927-3A25-E75FB072CD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1013460</xdr:colOff>
      <xdr:row>30</xdr:row>
      <xdr:rowOff>190500</xdr:rowOff>
    </xdr:from>
    <xdr:to>
      <xdr:col>9</xdr:col>
      <xdr:colOff>480060</xdr:colOff>
      <xdr:row>32</xdr:row>
      <xdr:rowOff>7620</xdr:rowOff>
    </xdr:to>
    <xdr:sp macro="" textlink="">
      <xdr:nvSpPr>
        <xdr:cNvPr id="11" name="Rectangle 10">
          <a:extLst>
            <a:ext uri="{FF2B5EF4-FFF2-40B4-BE49-F238E27FC236}">
              <a16:creationId xmlns:a16="http://schemas.microsoft.com/office/drawing/2014/main" id="{B0E7537E-0FEC-4A8E-BFBD-B59584B7824A}"/>
            </a:ext>
          </a:extLst>
        </xdr:cNvPr>
        <xdr:cNvSpPr/>
      </xdr:nvSpPr>
      <xdr:spPr>
        <a:xfrm>
          <a:off x="1013460" y="5760720"/>
          <a:ext cx="10431780" cy="198120"/>
        </a:xfrm>
        <a:prstGeom prst="rect">
          <a:avLst/>
        </a:prstGeom>
        <a:solidFill>
          <a:schemeClr val="tx2">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ZA" sz="1400" b="1">
              <a:solidFill>
                <a:schemeClr val="bg1"/>
              </a:solidFill>
            </a:rPr>
            <a:t>Watch</a:t>
          </a:r>
          <a:r>
            <a:rPr lang="en-ZA" sz="1400" b="1" baseline="0">
              <a:solidFill>
                <a:schemeClr val="bg1"/>
              </a:solidFill>
            </a:rPr>
            <a:t> List</a:t>
          </a:r>
          <a:endParaRPr lang="en-ZA" sz="1400" b="1">
            <a:solidFill>
              <a:schemeClr val="bg1"/>
            </a:solidFill>
          </a:endParaRPr>
        </a:p>
      </xdr:txBody>
    </xdr:sp>
    <xdr:clientData/>
  </xdr:twoCellAnchor>
  <xdr:twoCellAnchor>
    <xdr:from>
      <xdr:col>8</xdr:col>
      <xdr:colOff>0</xdr:colOff>
      <xdr:row>15</xdr:row>
      <xdr:rowOff>0</xdr:rowOff>
    </xdr:from>
    <xdr:to>
      <xdr:col>10</xdr:col>
      <xdr:colOff>441960</xdr:colOff>
      <xdr:row>16</xdr:row>
      <xdr:rowOff>15240</xdr:rowOff>
    </xdr:to>
    <xdr:sp macro="" textlink="">
      <xdr:nvSpPr>
        <xdr:cNvPr id="12" name="Rectangle 11">
          <a:extLst>
            <a:ext uri="{FF2B5EF4-FFF2-40B4-BE49-F238E27FC236}">
              <a16:creationId xmlns:a16="http://schemas.microsoft.com/office/drawing/2014/main" id="{7E47758B-8182-07E0-D1E6-056B20F75E9E}"/>
            </a:ext>
          </a:extLst>
        </xdr:cNvPr>
        <xdr:cNvSpPr/>
      </xdr:nvSpPr>
      <xdr:spPr>
        <a:xfrm>
          <a:off x="9959340" y="2827020"/>
          <a:ext cx="2240280" cy="19812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ZA" sz="1050">
              <a:solidFill>
                <a:schemeClr val="tx1"/>
              </a:solidFill>
            </a:rPr>
            <a:t>Time Period</a:t>
          </a:r>
          <a:r>
            <a:rPr lang="en-ZA" sz="1050" baseline="0">
              <a:solidFill>
                <a:schemeClr val="tx1"/>
              </a:solidFill>
            </a:rPr>
            <a:t> (months)-&gt;</a:t>
          </a:r>
          <a:endParaRPr lang="en-ZA" sz="1050">
            <a:solidFill>
              <a:schemeClr val="tx1"/>
            </a:solidFill>
          </a:endParaRPr>
        </a:p>
      </xdr:txBody>
    </xdr:sp>
    <xdr:clientData/>
  </xdr:twoCellAnchor>
  <xdr:twoCellAnchor>
    <xdr:from>
      <xdr:col>5</xdr:col>
      <xdr:colOff>0</xdr:colOff>
      <xdr:row>18</xdr:row>
      <xdr:rowOff>0</xdr:rowOff>
    </xdr:from>
    <xdr:to>
      <xdr:col>12</xdr:col>
      <xdr:colOff>7620</xdr:colOff>
      <xdr:row>30</xdr:row>
      <xdr:rowOff>0</xdr:rowOff>
    </xdr:to>
    <xdr:graphicFrame macro="">
      <xdr:nvGraphicFramePr>
        <xdr:cNvPr id="16" name="Chart 15">
          <a:extLst>
            <a:ext uri="{FF2B5EF4-FFF2-40B4-BE49-F238E27FC236}">
              <a16:creationId xmlns:a16="http://schemas.microsoft.com/office/drawing/2014/main" id="{D5C5DEF5-8CBA-4AF1-8E31-DE92C3244E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1013460</xdr:colOff>
      <xdr:row>32</xdr:row>
      <xdr:rowOff>7620</xdr:rowOff>
    </xdr:from>
    <xdr:to>
      <xdr:col>3</xdr:col>
      <xdr:colOff>449580</xdr:colOff>
      <xdr:row>47</xdr:row>
      <xdr:rowOff>15240</xdr:rowOff>
    </xdr:to>
    <xdr:graphicFrame macro="">
      <xdr:nvGraphicFramePr>
        <xdr:cNvPr id="5" name="Chart 4">
          <a:extLst>
            <a:ext uri="{FF2B5EF4-FFF2-40B4-BE49-F238E27FC236}">
              <a16:creationId xmlns:a16="http://schemas.microsoft.com/office/drawing/2014/main" id="{332D9BAD-7F78-42F3-A708-37DE71EE79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998220</xdr:colOff>
      <xdr:row>47</xdr:row>
      <xdr:rowOff>106680</xdr:rowOff>
    </xdr:from>
    <xdr:to>
      <xdr:col>3</xdr:col>
      <xdr:colOff>441960</xdr:colOff>
      <xdr:row>63</xdr:row>
      <xdr:rowOff>22860</xdr:rowOff>
    </xdr:to>
    <xdr:graphicFrame macro="">
      <xdr:nvGraphicFramePr>
        <xdr:cNvPr id="6" name="Chart 5">
          <a:extLst>
            <a:ext uri="{FF2B5EF4-FFF2-40B4-BE49-F238E27FC236}">
              <a16:creationId xmlns:a16="http://schemas.microsoft.com/office/drawing/2014/main" id="{B7463B6F-3460-4EE5-A852-D75ABDA469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541020</xdr:colOff>
      <xdr:row>32</xdr:row>
      <xdr:rowOff>15240</xdr:rowOff>
    </xdr:from>
    <xdr:to>
      <xdr:col>9</xdr:col>
      <xdr:colOff>472440</xdr:colOff>
      <xdr:row>47</xdr:row>
      <xdr:rowOff>22860</xdr:rowOff>
    </xdr:to>
    <xdr:graphicFrame macro="">
      <xdr:nvGraphicFramePr>
        <xdr:cNvPr id="13" name="Chart 12">
          <a:extLst>
            <a:ext uri="{FF2B5EF4-FFF2-40B4-BE49-F238E27FC236}">
              <a16:creationId xmlns:a16="http://schemas.microsoft.com/office/drawing/2014/main" id="{6C27FBE2-D825-4CF1-A619-0828D7352A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541020</xdr:colOff>
      <xdr:row>47</xdr:row>
      <xdr:rowOff>99060</xdr:rowOff>
    </xdr:from>
    <xdr:to>
      <xdr:col>9</xdr:col>
      <xdr:colOff>480060</xdr:colOff>
      <xdr:row>63</xdr:row>
      <xdr:rowOff>30480</xdr:rowOff>
    </xdr:to>
    <xdr:graphicFrame macro="">
      <xdr:nvGraphicFramePr>
        <xdr:cNvPr id="14" name="Chart 13">
          <a:extLst>
            <a:ext uri="{FF2B5EF4-FFF2-40B4-BE49-F238E27FC236}">
              <a16:creationId xmlns:a16="http://schemas.microsoft.com/office/drawing/2014/main" id="{162C6430-E2B0-45A8-B80B-05D4DEE6E7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shego Bapela" refreshedDate="45587.555919212966" createdVersion="8" refreshedVersion="8" minRefreshableVersion="3" recordCount="2" xr:uid="{AEE48672-58EE-46A1-841D-BB6E196AC0A2}">
  <cacheSource type="worksheet">
    <worksheetSource name="Table2"/>
  </cacheSource>
  <cacheFields count="8">
    <cacheField name="Company" numFmtId="0">
      <sharedItems count="2">
        <s v="MICROSOFT CORPORATION (XNAS:MSFT)"/>
        <s v="ALPHABET INC. (XNAS:GOOGL)"/>
      </sharedItems>
    </cacheField>
    <cacheField name="Ticker" numFmtId="0">
      <sharedItems count="2">
        <s v="MSFT"/>
        <s v="GOOGL"/>
      </sharedItems>
    </cacheField>
    <cacheField name="Exchange abbreviation" numFmtId="0">
      <sharedItems count="1">
        <s v="XNAS"/>
      </sharedItems>
    </cacheField>
    <cacheField name="52 week high" numFmtId="165">
      <sharedItems containsSemiMixedTypes="0" containsString="0" containsNumber="1" minValue="191.75" maxValue="468.35"/>
    </cacheField>
    <cacheField name="52 week low" numFmtId="165">
      <sharedItems containsSemiMixedTypes="0" containsString="0" containsNumber="1" minValue="120.20569999999999" maxValue="324.39"/>
    </cacheField>
    <cacheField name="Price" numFmtId="165">
      <sharedItems containsSemiMixedTypes="0" containsString="0" containsNumber="1" minValue="164.07" maxValue="418.78"/>
    </cacheField>
    <cacheField name="P/E" numFmtId="165">
      <sharedItems containsSemiMixedTypes="0" containsString="0" containsNumber="1" minValue="23.539100000000001" maxValue="35.490200000000002"/>
    </cacheField>
    <cacheField name="Change" numFmtId="165">
      <sharedItems containsSemiMixedTypes="0" containsString="0" containsNumber="1" minValue="0.62" maxValue="0.6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x v="0"/>
    <x v="0"/>
    <n v="468.35"/>
    <n v="324.39"/>
    <n v="418.78"/>
    <n v="35.490200000000002"/>
    <n v="0.62"/>
  </r>
  <r>
    <x v="1"/>
    <x v="1"/>
    <x v="0"/>
    <n v="191.75"/>
    <n v="120.20569999999999"/>
    <n v="164.07"/>
    <n v="23.539100000000001"/>
    <n v="0.6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561F566-924C-48F9-B7FE-9E5D34C39BD6}" name="PivotTable3"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s>
  <rowFields count="2">
    <field x="2"/>
    <field x="1"/>
  </rowFields>
  <rowItems count="1">
    <i>
      <x/>
      <x/>
    </i>
  </rowItems>
  <colItems count="1">
    <i/>
  </colItems>
  <pageFields count="1">
    <pageField fld="0" item="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561F566-924C-48F9-B7FE-9E5D34C39BD6}" name="PivotTable2"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s>
  <rowFields count="2">
    <field x="2"/>
    <field x="1"/>
  </rowFields>
  <rowItems count="1">
    <i>
      <x/>
      <x v="1"/>
    </i>
  </rowItems>
  <colItems count="1">
    <i/>
  </colItems>
  <pageFields count="1">
    <pageField fld="0" item="1"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561F566-924C-48F9-B7FE-9E5D34C39BD6}" name="PivotTable1"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J3:K5" firstHeaderRow="1" firstDataRow="1" firstDataCol="2" rowPageCount="1" colPageCount="1"/>
  <pivotFields count="8">
    <pivotField axis="axisPage"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s>
  <rowFields count="2">
    <field x="2"/>
    <field x="1"/>
  </rowFields>
  <rowItems count="2">
    <i>
      <x/>
      <x/>
    </i>
    <i r="1">
      <x v="1"/>
    </i>
  </rowItems>
  <colItems count="1">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16">
  <a r="1" c="251">
    <v t="i">1</v>
    <v t="i">2</v>
    <v t="i">3</v>
    <v t="i">4</v>
    <v t="i">5</v>
    <v t="i">8</v>
    <v t="i">9</v>
    <v t="i">10</v>
    <v t="i">11</v>
    <v t="i">12</v>
    <v t="i">15</v>
    <v t="i">16</v>
    <v t="i">17</v>
    <v t="i">18</v>
    <v t="i">19</v>
    <v t="i">22</v>
    <v t="i">23</v>
    <v t="i">24</v>
    <v t="i">26</v>
    <v t="i">29</v>
    <v t="i">30</v>
    <v t="i">31</v>
    <v t="i">32</v>
    <v t="i">33</v>
    <v t="i">36</v>
    <v t="i">37</v>
    <v t="i">38</v>
    <v t="i">39</v>
    <v t="i">40</v>
    <v t="i">43</v>
    <v t="i">44</v>
    <v t="i">45</v>
    <v t="i">46</v>
    <v t="i">47</v>
    <v t="i">50</v>
    <v t="i">51</v>
    <v t="i">52</v>
    <v t="i">53</v>
    <v t="i">54</v>
    <v t="i">58</v>
    <v t="i">59</v>
    <v t="i">60</v>
    <v t="i">61</v>
    <v t="i">65</v>
    <v t="i">66</v>
    <v t="i">67</v>
    <v t="i">68</v>
    <v t="i">71</v>
    <v t="i">72</v>
    <v t="i">73</v>
    <v t="i">74</v>
    <v t="i">75</v>
    <v t="i">79</v>
    <v t="i">80</v>
    <v t="i">81</v>
    <v t="i">82</v>
    <v t="i">85</v>
    <v t="i">86</v>
    <v t="i">87</v>
    <v t="i">88</v>
    <v t="i">89</v>
    <v t="i">92</v>
    <v t="i">93</v>
    <v t="i">94</v>
    <v t="i">95</v>
    <v t="i">96</v>
    <v t="i">99</v>
    <v t="i">100</v>
    <v t="i">101</v>
    <v t="i">102</v>
    <v t="i">103</v>
    <v t="i">106</v>
    <v t="i">107</v>
    <v t="i">108</v>
    <v t="i">109</v>
    <v t="i">110</v>
    <v t="i">114</v>
    <v t="i">115</v>
    <v t="i">116</v>
    <v t="i">117</v>
    <v t="i">120</v>
    <v t="i">121</v>
    <v t="i">122</v>
    <v t="i">123</v>
    <v t="i">124</v>
    <v t="i">127</v>
    <v t="i">128</v>
    <v t="i">129</v>
    <v t="i">130</v>
    <v t="i">131</v>
    <v t="i">134</v>
    <v t="i">135</v>
    <v t="i">136</v>
    <v t="i">137</v>
    <v t="i">138</v>
    <v t="i">141</v>
    <v t="i">142</v>
    <v t="i">143</v>
    <v t="i">144</v>
    <v t="i">145</v>
    <v t="i">148</v>
    <v t="i">149</v>
    <v t="i">150</v>
    <v t="i">151</v>
    <v t="i">155</v>
    <v t="i">156</v>
    <v t="i">157</v>
    <v t="i">158</v>
    <v t="i">159</v>
    <v t="i">162</v>
    <v t="i">163</v>
    <v t="i">164</v>
    <v t="i">165</v>
    <v t="i">166</v>
    <v t="i">169</v>
    <v t="i">170</v>
    <v t="i">171</v>
    <v t="i">172</v>
    <v t="i">173</v>
    <v t="i">176</v>
    <v t="i">177</v>
    <v t="i">178</v>
    <v t="i">179</v>
    <v t="i">180</v>
    <v t="i">183</v>
    <v t="i">184</v>
    <v t="i">185</v>
    <v t="i">186</v>
    <v t="i">187</v>
    <v t="i">190</v>
    <v t="i">191</v>
    <v t="i">192</v>
    <v t="i">193</v>
    <v t="i">194</v>
    <v t="i">197</v>
    <v t="i">198</v>
    <v t="i">199</v>
    <v t="i">200</v>
    <v t="i">201</v>
    <v t="i">204</v>
    <v t="i">205</v>
    <v t="i">206</v>
    <v t="i">207</v>
    <v t="i">208</v>
    <v t="i">212</v>
    <v t="i">213</v>
    <v t="i">214</v>
    <v t="i">215</v>
    <v t="i">218</v>
    <v t="i">219</v>
    <v t="i">220</v>
    <v t="i">221</v>
    <v t="i">222</v>
    <v t="i">225</v>
    <v t="i">226</v>
    <v t="i">227</v>
    <v t="i">228</v>
    <v t="i">229</v>
    <v t="i">232</v>
    <v t="i">233</v>
    <v t="i">235</v>
    <v t="i">236</v>
    <v t="i">239</v>
    <v t="i">240</v>
    <v t="i">241</v>
    <v t="i">242</v>
    <v t="i">243</v>
    <v t="i">246</v>
    <v t="i">247</v>
    <v t="i">248</v>
    <v t="i">250</v>
    <v t="i">253</v>
    <v t="i">254</v>
    <v t="i">255</v>
    <v t="i">256</v>
    <v t="i">257</v>
    <v t="i">260</v>
    <v t="i">261</v>
    <v t="i">262</v>
    <v t="i">263</v>
    <v t="i">264</v>
    <v t="i">267</v>
    <v t="i">268</v>
    <v t="i">269</v>
    <v t="i">270</v>
    <v t="i">271</v>
    <v t="i">274</v>
    <v t="i">275</v>
    <v t="i">276</v>
    <v t="i">277</v>
    <v t="i">278</v>
    <v t="i">281</v>
    <v t="i">282</v>
    <v t="i">283</v>
    <v t="i">284</v>
    <v t="i">285</v>
    <v t="i">288</v>
    <v t="i">289</v>
    <v t="i">290</v>
    <v t="i">291</v>
    <v t="i">292</v>
    <v t="i">295</v>
    <v t="i">296</v>
    <v t="i">297</v>
    <v t="i">298</v>
    <v t="i">299</v>
    <v t="i">302</v>
    <v t="i">303</v>
    <v t="i">304</v>
    <v t="i">305</v>
    <v t="i">306</v>
    <v t="i">310</v>
    <v t="i">311</v>
    <v t="i">312</v>
    <v t="i">313</v>
    <v t="i">316</v>
    <v t="i">317</v>
    <v t="i">318</v>
    <v t="i">319</v>
    <v t="i">320</v>
    <v t="i">323</v>
    <v t="i">324</v>
    <v t="i">325</v>
    <v t="i">326</v>
    <v t="i">327</v>
    <v t="i">330</v>
    <v t="i">331</v>
    <v t="i">332</v>
    <v t="i">333</v>
    <v t="i">334</v>
    <v t="i">337</v>
    <v t="i">338</v>
    <v t="i">339</v>
    <v t="i">340</v>
    <v t="i">341</v>
    <v t="i">344</v>
    <v t="i">345</v>
    <v t="i">346</v>
    <v t="i">347</v>
    <v t="i">348</v>
    <v t="i">351</v>
    <v t="i">352</v>
    <v t="i">353</v>
    <v t="i">354</v>
    <v t="i">355</v>
    <v t="i">358</v>
    <v t="i">359</v>
    <v t="i">360</v>
    <v t="i">361</v>
    <v t="i">362</v>
    <v t="i">365</v>
  </a>
  <a r="1" c="251">
    <v>197.36</v>
    <v>200.84</v>
    <v>205.66</v>
    <v>218.51</v>
    <v>219.96</v>
    <v>219.27</v>
    <v>222.18</v>
    <v>222.11</v>
    <v>209.98</v>
    <v>214.65</v>
    <v>223.71</v>
    <v>237.41</v>
    <v>242.84</v>
    <v>233.59</v>
    <v>234.3</v>
    <v>235.6</v>
    <v>241.2</v>
    <v>234.21</v>
    <v>235.45</v>
    <v>236.08</v>
    <v>246.72</v>
    <v>244.14</v>
    <v>240.08</v>
    <v>238.83</v>
    <v>235.58</v>
    <v>238.72</v>
    <v>239.37</v>
    <v>242.64</v>
    <v>243.84</v>
    <v>239.74</v>
    <v>237.01</v>
    <v>239.29</v>
    <v>251.05</v>
    <v>253.5</v>
    <v>252.08</v>
    <v>257.22000000000003</v>
    <v>247.14</v>
    <v>254.5</v>
    <v>252.54</v>
    <v>256.61</v>
    <v>261.44</v>
    <v>253.18</v>
    <v>248.48</v>
    <v>248.42</v>
    <v>238.45</v>
    <v>237.93</v>
    <v>237.49</v>
    <v>240.45</v>
    <v>234.96</v>
    <v>233.94</v>
    <v>227.22</v>
    <v>218.89</v>
    <v>219.91</v>
    <v>215.55</v>
    <v>211.88</v>
    <v>212.19</v>
    <v>208.8</v>
    <v>209.14</v>
    <v>207.83</v>
    <v>182.63</v>
    <v>183.25</v>
    <v>190.93</v>
    <v>191.59</v>
    <v>187.29</v>
    <v>188.86</v>
    <v>187.91</v>
    <v>181.06</v>
    <v>185.1</v>
    <v>187.58</v>
    <v>189.56</v>
    <v>193.57</v>
    <v>188.13</v>
    <v>184.02</v>
    <v>188.71</v>
    <v>200.45</v>
    <v>199.95</v>
    <v>193.76</v>
    <v>194.77</v>
    <v>197.41</v>
    <v>191.97</v>
    <v>199.4</v>
    <v>199.73</v>
    <v>202.04</v>
    <v>201.88</v>
    <v>202.64</v>
    <v>188.14</v>
    <v>180.74</v>
    <v>176.54</v>
    <v>178.65</v>
    <v>175.34</v>
    <v>177.77</v>
    <v>177.54</v>
    <v>169.48</v>
    <v>162.5</v>
    <v>163.57</v>
    <v>173.8</v>
    <v>171.32</v>
    <v>175.66</v>
    <v>172.82</v>
    <v>170.83</v>
    <v>172.63</v>
    <v>177.67</v>
    <v>179.83</v>
    <v>175.79</v>
    <v>175.22</v>
    <v>166.63</v>
    <v>168.38</v>
    <v>171.11</v>
    <v>164.9</v>
    <v>172.98</v>
    <v>176.88</v>
    <v>171.76</v>
    <v>174.6</v>
    <v>171.05</v>
    <v>161.47999999999999</v>
    <v>157.11000000000001</v>
    <v>155.44999999999999</v>
    <v>149.93</v>
    <v>147.05000000000001</v>
    <v>142.05000000000001</v>
    <v>144.68</v>
    <v>162.13</v>
    <v>170.18</v>
    <v>168.29</v>
    <v>194.05</v>
    <v>183.28</v>
    <v>179.99</v>
    <v>180.01</v>
    <v>181.19</v>
    <v>184.76</v>
    <v>177.81</v>
    <v>174.72</v>
    <v>171.97</v>
    <v>168.47</v>
    <v>171.89</v>
    <v>177.55</v>
    <v>173.99</v>
    <v>174.84</v>
    <v>177.46</v>
    <v>174.95</v>
    <v>186.6</v>
    <v>180.11</v>
    <v>173.74</v>
    <v>179.24</v>
    <v>176.75</v>
    <v>176.19</v>
    <v>178.79</v>
    <v>178.08</v>
    <v>176.29</v>
    <v>174.77</v>
    <v>175</v>
    <v>177.94</v>
    <v>177.48</v>
    <v>173.79</v>
    <v>170.66</v>
    <v>177.29</v>
    <v>182.47</v>
    <v>178.01</v>
    <v>187.44</v>
    <v>184.86</v>
    <v>181.57</v>
    <v>183.01</v>
    <v>182.58</v>
    <v>187.35</v>
    <v>196.37</v>
    <v>197.42</v>
    <v>197.88</v>
    <v>209.86</v>
    <v>231.26</v>
    <v>246.39</v>
    <v>251.52</v>
    <v>252.94</v>
    <v>262.33</v>
    <v>263.26</v>
    <v>241.03</v>
    <v>248.23</v>
    <v>252.64</v>
    <v>256.56</v>
    <v>248.5</v>
    <v>249.23</v>
    <v>239.2</v>
    <v>251.51</v>
    <v>246.38</v>
    <v>215.99</v>
    <v>220.25</v>
    <v>219.8</v>
    <v>232.1</v>
    <v>222.62</v>
    <v>232.07</v>
    <v>216.86</v>
    <v>207.67</v>
    <v>198.88</v>
    <v>200.64</v>
    <v>191.76</v>
    <v>198.84</v>
    <v>200</v>
    <v>197.49</v>
    <v>207.83</v>
    <v>201.38</v>
    <v>214.14</v>
    <v>216.12</v>
    <v>222.72</v>
    <v>221.1</v>
    <v>223.27</v>
    <v>210.66</v>
    <v>220.32</v>
    <v>213.21</v>
    <v>209.21</v>
    <v>205.75</v>
    <v>206.28</v>
    <v>214.11</v>
    <v>210.6</v>
    <v>219.41</v>
    <v>230.17</v>
    <v>210.73</v>
    <v>216.27</v>
    <v>226.17</v>
    <v>228.13</v>
    <v>229.81</v>
    <v>230.29</v>
    <v>226.78</v>
    <v>227.87</v>
    <v>227.2</v>
    <v>243.92</v>
    <v>238.25</v>
    <v>250</v>
    <v>254.27</v>
    <v>257.02</v>
    <v>254.22</v>
    <v>260.45999999999998</v>
    <v>261.63</v>
    <v>258.02</v>
    <v>249.02</v>
    <v>240.66</v>
    <v>250.08</v>
    <v>240.83</v>
    <v>244.5</v>
    <v>241.05</v>
    <v>238.77</v>
    <v>217.8</v>
    <v>219.16</v>
    <v>219.57</v>
    <v>221.33</v>
    <v>220.89</v>
    <v>220.7</v>
    <v>218.85</v>
    <v>217.97</v>
    <v>213.65</v>
    <v>260.48</v>
    <v>269.19</v>
    <v>262.51</v>
  </a>
  <a r="1" c="21">
    <v t="i">1</v>
    <v t="i">2</v>
    <v t="i">3</v>
    <v t="i">4</v>
    <v t="i">5</v>
    <v t="i">8</v>
    <v t="i">9</v>
    <v t="i">10</v>
    <v t="i">11</v>
    <v t="i">12</v>
    <v t="i">15</v>
    <v t="i">16</v>
    <v t="i">17</v>
    <v t="i">18</v>
    <v t="i">19</v>
    <v t="i">22</v>
    <v t="i">23</v>
    <v t="i">24</v>
    <v t="i">25</v>
    <v t="i">26</v>
    <v t="i">29</v>
  </a>
  <a r="1" c="21">
    <v>165.85</v>
    <v>166.99</v>
    <v>165.86</v>
    <v>165.86</v>
    <v>167.06</v>
    <v>162.97999999999999</v>
    <v>164.38</v>
    <v>161.86000000000001</v>
    <v>162.08000000000001</v>
    <v>163.24</v>
    <v>164.96</v>
    <v>165.46</v>
    <v>165.16</v>
    <v>162.93</v>
    <v>163.41999999999999</v>
    <v>164.07</v>
    <v>165.14</v>
    <v>162.78</v>
    <v>162.72</v>
    <v>165.27</v>
    <v>166.72</v>
  </a>
  <a r="1" c="21">
    <v>163.32</v>
    <v>167.685</v>
    <v>166.42</v>
    <v>164.41</v>
    <v>168.06</v>
    <v>167.72</v>
    <v>163.94</v>
    <v>163.44999999999999</v>
    <v>160.87</v>
    <v>162.13</v>
    <v>163.63999999999999</v>
    <v>165.785</v>
    <v>164.53</v>
    <v>165.73</v>
    <v>163.19</v>
    <v>162.94999999999999</v>
    <v>162.97999999999999</v>
    <v>164.76</v>
    <v>162.83000000000001</v>
    <v>163.66999999999999</v>
    <v>168.75</v>
  </a>
  <a r="1" c="21">
    <v>166.15</v>
    <v>169.16</v>
    <v>167.52</v>
    <v>166.64</v>
    <v>168.23</v>
    <v>168.48</v>
    <v>164.72499999999999</v>
    <v>164.84</v>
    <v>163.07</v>
    <v>163.9</v>
    <v>166.226</v>
    <v>167.68</v>
    <v>165.8</v>
    <v>166.37</v>
    <v>164.71</v>
    <v>164.5</v>
    <v>165.77</v>
    <v>165.82</v>
    <v>163.33000000000001</v>
    <v>165.59</v>
    <v>168.75</v>
  </a>
  <a r="1" c="21">
    <v>163.26</v>
    <v>164.58</v>
    <v>164.73</v>
    <v>163.923</v>
    <v>165.48</v>
    <v>162.75</v>
    <v>162.87</v>
    <v>159.74</v>
    <v>160.39500000000001</v>
    <v>161.23500000000001</v>
    <v>163.4</v>
    <v>164.625</v>
    <v>163.74</v>
    <v>162.76</v>
    <v>163.08000000000001</v>
    <v>162.62</v>
    <v>162.97999999999999</v>
    <v>161.92500000000001</v>
    <v>161.01</v>
    <v>163.41999999999999</v>
    <v>163.95</v>
  </a>
  <a r="1" c="21">
    <v>20481303</v>
    <v>28338123</v>
    <v>17760179</v>
    <v>15073101</v>
    <v>19093724</v>
    <v>22463140</v>
    <v>23072733</v>
    <v>31181774</v>
    <v>14144068</v>
    <v>15344251</v>
    <v>19016141</v>
    <v>20247195</v>
    <v>16406030</v>
    <v>21453395</v>
    <v>19757661</v>
    <v>20946455</v>
    <v>16568121</v>
    <v>18280518</v>
    <v>22412527</v>
    <v>19828884</v>
    <v>32138641</v>
  </a>
  <a r="1" c="251">
    <v t="i">0</v>
    <v t="i">1</v>
    <v t="i">2</v>
    <v t="i">3</v>
    <v t="i">4</v>
    <v t="i">7</v>
    <v t="i">8</v>
    <v t="i">9</v>
    <v t="i">10</v>
    <v t="i">11</v>
    <v t="i">14</v>
    <v t="i">15</v>
    <v t="i">16</v>
    <v t="i">17</v>
    <v t="i">18</v>
    <v t="i">21</v>
    <v t="i">22</v>
    <v t="i">23</v>
    <v t="i">25</v>
    <v t="i">28</v>
    <v t="i">29</v>
    <v t="i">30</v>
    <v t="i">31</v>
    <v t="i">32</v>
    <v t="i">35</v>
    <v t="i">36</v>
    <v t="i">37</v>
    <v t="i">38</v>
    <v t="i">39</v>
    <v t="i">42</v>
    <v t="i">43</v>
    <v t="i">44</v>
    <v t="i">45</v>
    <v t="i">46</v>
    <v t="i">49</v>
    <v t="i">50</v>
    <v t="i">51</v>
    <v t="i">52</v>
    <v t="i">53</v>
    <v t="i">57</v>
    <v t="i">58</v>
    <v t="i">59</v>
    <v t="i">60</v>
    <v t="i">64</v>
    <v t="i">65</v>
    <v t="i">66</v>
    <v t="i">67</v>
    <v t="i">70</v>
    <v t="i">71</v>
    <v t="i">72</v>
    <v t="i">73</v>
    <v t="i">74</v>
    <v t="i">78</v>
    <v t="i">79</v>
    <v t="i">80</v>
    <v t="i">81</v>
    <v t="i">84</v>
    <v t="i">85</v>
    <v t="i">86</v>
    <v t="i">87</v>
    <v t="i">88</v>
    <v t="i">91</v>
    <v t="i">92</v>
    <v t="i">93</v>
    <v t="i">94</v>
    <v t="i">95</v>
    <v t="i">98</v>
    <v t="i">99</v>
    <v t="i">100</v>
    <v t="i">101</v>
    <v t="i">102</v>
    <v t="i">105</v>
    <v t="i">106</v>
    <v t="i">107</v>
    <v t="i">108</v>
    <v t="i">109</v>
    <v t="i">113</v>
    <v t="i">114</v>
    <v t="i">115</v>
    <v t="i">116</v>
    <v t="i">119</v>
    <v t="i">120</v>
    <v t="i">121</v>
    <v t="i">122</v>
    <v t="i">123</v>
    <v t="i">126</v>
    <v t="i">127</v>
    <v t="i">128</v>
    <v t="i">129</v>
    <v t="i">130</v>
    <v t="i">133</v>
    <v t="i">134</v>
    <v t="i">135</v>
    <v t="i">136</v>
    <v t="i">137</v>
    <v t="i">140</v>
    <v t="i">141</v>
    <v t="i">142</v>
    <v t="i">143</v>
    <v t="i">144</v>
    <v t="i">147</v>
    <v t="i">148</v>
    <v t="i">149</v>
    <v t="i">150</v>
    <v t="i">154</v>
    <v t="i">155</v>
    <v t="i">156</v>
    <v t="i">157</v>
    <v t="i">158</v>
    <v t="i">161</v>
    <v t="i">162</v>
    <v t="i">163</v>
    <v t="i">164</v>
    <v t="i">165</v>
    <v t="i">168</v>
    <v t="i">169</v>
    <v t="i">170</v>
    <v t="i">171</v>
    <v t="i">172</v>
    <v t="i">175</v>
    <v t="i">176</v>
    <v t="i">177</v>
    <v t="i">178</v>
    <v t="i">179</v>
    <v t="i">182</v>
    <v t="i">183</v>
    <v t="i">184</v>
    <v t="i">185</v>
    <v t="i">186</v>
    <v t="i">189</v>
    <v t="i">190</v>
    <v t="i">191</v>
    <v t="i">192</v>
    <v t="i">193</v>
    <v t="i">196</v>
    <v t="i">197</v>
    <v t="i">198</v>
    <v t="i">199</v>
    <v t="i">200</v>
    <v t="i">203</v>
    <v t="i">204</v>
    <v t="i">205</v>
    <v t="i">206</v>
    <v t="i">207</v>
    <v t="i">211</v>
    <v t="i">212</v>
    <v t="i">213</v>
    <v t="i">214</v>
    <v t="i">217</v>
    <v t="i">218</v>
    <v t="i">219</v>
    <v t="i">220</v>
    <v t="i">221</v>
    <v t="i">224</v>
    <v t="i">225</v>
    <v t="i">226</v>
    <v t="i">227</v>
    <v t="i">228</v>
    <v t="i">231</v>
    <v t="i">232</v>
    <v t="i">234</v>
    <v t="i">235</v>
    <v t="i">238</v>
    <v t="i">239</v>
    <v t="i">240</v>
    <v t="i">241</v>
    <v t="i">242</v>
    <v t="i">245</v>
    <v t="i">246</v>
    <v t="i">247</v>
    <v t="i">249</v>
    <v t="i">252</v>
    <v t="i">253</v>
    <v t="i">254</v>
    <v t="i">255</v>
    <v t="i">256</v>
    <v t="i">259</v>
    <v t="i">260</v>
    <v t="i">261</v>
    <v t="i">262</v>
    <v t="i">263</v>
    <v t="i">266</v>
    <v t="i">267</v>
    <v t="i">268</v>
    <v t="i">269</v>
    <v t="i">270</v>
    <v t="i">273</v>
    <v t="i">274</v>
    <v t="i">275</v>
    <v t="i">276</v>
    <v t="i">277</v>
    <v t="i">280</v>
    <v t="i">281</v>
    <v t="i">282</v>
    <v t="i">283</v>
    <v t="i">284</v>
    <v t="i">287</v>
    <v t="i">288</v>
    <v t="i">289</v>
    <v t="i">290</v>
    <v t="i">291</v>
    <v t="i">294</v>
    <v t="i">295</v>
    <v t="i">296</v>
    <v t="i">297</v>
    <v t="i">298</v>
    <v t="i">301</v>
    <v t="i">302</v>
    <v t="i">303</v>
    <v t="i">304</v>
    <v t="i">305</v>
    <v t="i">309</v>
    <v t="i">310</v>
    <v t="i">311</v>
    <v t="i">312</v>
    <v t="i">315</v>
    <v t="i">316</v>
    <v t="i">317</v>
    <v t="i">318</v>
    <v t="i">319</v>
    <v t="i">322</v>
    <v t="i">323</v>
    <v t="i">324</v>
    <v t="i">325</v>
    <v t="i">326</v>
    <v t="i">329</v>
    <v t="i">330</v>
    <v t="i">331</v>
    <v t="i">332</v>
    <v t="i">333</v>
    <v t="i">336</v>
    <v t="i">337</v>
    <v t="i">338</v>
    <v t="i">339</v>
    <v t="i">340</v>
    <v t="i">343</v>
    <v t="i">344</v>
    <v t="i">345</v>
    <v t="i">346</v>
    <v t="i">347</v>
    <v t="i">350</v>
    <v t="i">351</v>
    <v t="i">352</v>
    <v t="i">353</v>
    <v t="i">354</v>
    <v t="i">357</v>
    <v t="i">358</v>
    <v t="i">359</v>
    <v t="i">360</v>
    <v t="i">361</v>
    <v t="i">364</v>
  </a>
  <a r="1" c="251">
    <v>124.46</v>
    <v>124.08</v>
    <v>126.45</v>
    <v>127.49</v>
    <v>129.1</v>
    <v>130.25</v>
    <v>130.97</v>
    <v>131.84</v>
    <v>130.24</v>
    <v>132.59</v>
    <v>132.09</v>
    <v>133.62</v>
    <v>134.62</v>
    <v>136.93</v>
    <v>135.31</v>
    <v>136.25</v>
    <v>136.97</v>
    <v>138.49</v>
    <v>136.69</v>
    <v>136.41</v>
    <v>137.19999999999999</v>
    <v>134.99</v>
    <v>132.53</v>
    <v>131.86000000000001</v>
    <v>129.27000000000001</v>
    <v>130.99</v>
    <v>130.02000000000001</v>
    <v>136.93</v>
    <v>134.99</v>
    <v>133.29</v>
    <v>132.52000000000001</v>
    <v>132.57</v>
    <v>131.94</v>
    <v>132.6</v>
    <v>135.80000000000001</v>
    <v>136.65</v>
    <v>138.34</v>
    <v>140.41999999999999</v>
    <v>141.49</v>
    <v>141.52000000000001</v>
    <v>140.37</v>
    <v>140.22999999999999</v>
    <v>139.69</v>
    <v>138.16999999999999</v>
    <v>138.91999999999999</v>
    <v>136.38999999999999</v>
    <v>135.72999999999999</v>
    <v>138.84</v>
    <v>140.94999999999999</v>
    <v>142.28</v>
    <v>142.08000000000001</v>
    <v>142.65</v>
    <v>142.49</v>
    <v>141.47</v>
    <v>143.47999999999999</v>
    <v>146.38</v>
    <v>145.99</v>
    <v>147.04</v>
    <v>148.69999999999999</v>
    <v>151.87</v>
    <v>152.185</v>
    <v>153.51</v>
    <v>151.46</v>
    <v>140.1</v>
    <v>141.16</v>
    <v>142.38</v>
    <v>143.68</v>
    <v>144.1</v>
    <v>145.54</v>
    <v>145.91</v>
    <v>149</v>
    <v>147.53</v>
    <v>145.13999999999999</v>
    <v>145.94</v>
    <v>142.77000000000001</v>
    <v>140.52000000000001</v>
    <v>141.12</v>
    <v>142.55000000000001</v>
    <v>144.09</v>
    <v>143.96</v>
    <v>137.57</v>
    <v>138.88</v>
    <v>136.38</v>
    <v>138.46</v>
    <v>137.13999999999999</v>
    <v>133.35</v>
    <v>132.66999999999999</v>
    <v>131.4</v>
    <v>134.38</v>
    <v>135.41</v>
    <v>137.66999999999999</v>
    <v>138.5</v>
    <v>139.79</v>
    <v>143.1</v>
    <v>141.18</v>
    <v>147.68</v>
    <v>147.03</v>
    <v>148.74</v>
    <v>147.6</v>
    <v>150.77000000000001</v>
    <v>150.07</v>
    <v>150.66999999999999</v>
    <v>150.87</v>
    <v>150.93</v>
    <v>155.49</v>
    <v>154.56</v>
    <v>154.91999999999999</v>
    <v>150.53</v>
    <v>152.5</v>
    <v>154.85</v>
    <v>156.6</v>
    <v>156.13999999999999</v>
    <v>159.41</v>
    <v>157.72999999999999</v>
    <v>154.86000000000001</v>
    <v>154.4</v>
    <v>155.47</v>
    <v>156.01</v>
    <v>154.09</v>
    <v>156.28</v>
    <v>158.26</v>
    <v>159.13</v>
    <v>156</v>
    <v>171.95</v>
    <v>166.15</v>
    <v>162.78</v>
    <v>163.86</v>
    <v>166.62</v>
    <v>167.24</v>
    <v>168.1</v>
    <v>171.25</v>
    <v>169.38</v>
    <v>169.96</v>
    <v>168.65</v>
    <v>169.14</v>
    <v>170.34</v>
    <v>172.51</v>
    <v>174.18</v>
    <v>176.06</v>
    <v>176.92</v>
    <v>177.85</v>
    <v>176.38</v>
    <v>173.55</v>
    <v>174.99</v>
    <v>176.4</v>
    <v>175.9</v>
    <v>172.11</v>
    <v>172.5</v>
    <v>173.17</v>
    <v>173.79</v>
    <v>175.41</v>
    <v>176.73</v>
    <v>174.46</v>
    <v>175.01</v>
    <v>176.62</v>
    <v>177.79</v>
    <v>175.16</v>
    <v>176.79</v>
    <v>177.24</v>
    <v>175.09</v>
    <v>176.3</v>
    <v>179.63</v>
    <v>179.22</v>
    <v>184.03</v>
    <v>183.88</v>
    <v>185.41</v>
    <v>182.15</v>
    <v>182.99</v>
    <v>185.24</v>
    <v>185.82</v>
    <v>190.6</v>
    <v>189.03</v>
    <v>188.98</v>
    <v>191.18</v>
    <v>185.57</v>
    <v>185.07</v>
    <v>186.53</v>
    <v>183.92</v>
    <v>181.02</v>
    <v>177.69</v>
    <v>177.66</v>
    <v>181.67</v>
    <v>181.79</v>
    <v>172.63</v>
    <v>167.28</v>
    <v>167</v>
    <v>169.53</v>
    <v>170.29</v>
    <v>171.54</v>
    <v>170.76</v>
    <v>166.66</v>
    <v>159.25</v>
    <v>158.29</v>
    <v>158.94</v>
    <v>162.03</v>
    <v>163.66999999999999</v>
    <v>162.29</v>
    <v>164.16</v>
    <v>160.37</v>
    <v>161.30000000000001</v>
    <v>162.96</v>
    <v>166.67</v>
    <v>167.18</v>
    <v>165.85</v>
    <v>163.80000000000001</v>
    <v>165.62</v>
    <v>166.16</v>
    <v>164.68</v>
    <v>162.85</v>
    <v>161.78</v>
    <v>163.38</v>
    <v>157.36000000000001</v>
    <v>156.44999999999999</v>
    <v>157.24</v>
    <v>150.91999999999999</v>
    <v>148.71</v>
    <v>148.66</v>
    <v>151.16</v>
    <v>154.69</v>
    <v>157.46</v>
    <v>158.06</v>
    <v>159.32</v>
    <v>159.81</v>
    <v>162.13999999999999</v>
    <v>163.59</v>
    <v>161.85</v>
    <v>162.29</v>
    <v>161.49</v>
    <v>162.72999999999999</v>
    <v>163.95</v>
    <v>165.85</v>
    <v>166.99</v>
    <v>165.86</v>
    <v>165.86</v>
    <v>167.06</v>
    <v>162.97999999999999</v>
    <v>164.38</v>
    <v>161.86000000000001</v>
    <v>162.08000000000001</v>
    <v>163.24</v>
    <v>164.96</v>
    <v>165.46</v>
    <v>165.16</v>
    <v>162.93</v>
    <v>163.41999999999999</v>
    <v>164.07</v>
    <v>165.14</v>
    <v>162.78</v>
    <v>162.72</v>
    <v>165.27</v>
    <v>166.72</v>
  </a>
  <a r="1" c="21">
    <v>430.3</v>
    <v>420.69</v>
    <v>417.13</v>
    <v>416.54</v>
    <v>416.06</v>
    <v>409.54</v>
    <v>414.71</v>
    <v>417.46</v>
    <v>415.84</v>
    <v>416.32</v>
    <v>419.14</v>
    <v>418.74</v>
    <v>416.12</v>
    <v>416.72</v>
    <v>418.16</v>
    <v>418.78</v>
    <v>427.51</v>
    <v>424.6</v>
    <v>424.73</v>
    <v>428.15</v>
    <v>426.59</v>
  </a>
  <a r="1" c="21">
    <v>428.21</v>
    <v>428.45</v>
    <v>422.58</v>
    <v>417.63</v>
    <v>418.24</v>
    <v>416</v>
    <v>410.9</v>
    <v>415.86</v>
    <v>415.22500000000002</v>
    <v>416.13499999999999</v>
    <v>417.77</v>
    <v>422.18</v>
    <v>415.17</v>
    <v>422.36</v>
    <v>417.14</v>
    <v>416.12</v>
    <v>418.49</v>
    <v>430.85500000000002</v>
    <v>425.32499999999999</v>
    <v>426.76</v>
    <v>431.65499999999997</v>
  </a>
  <a r="1" c="21">
    <v>430.42</v>
    <v>428.48</v>
    <v>422.82</v>
    <v>419.55</v>
    <v>419.75</v>
    <v>417.11</v>
    <v>415.66</v>
    <v>420.38</v>
    <v>417.35</v>
    <v>417.13</v>
    <v>424.04</v>
    <v>422.48</v>
    <v>416.36</v>
    <v>422.5</v>
    <v>419.65</v>
    <v>418.96</v>
    <v>430.57929999999999</v>
    <v>431.08</v>
    <v>425.97820000000002</v>
    <v>432.52</v>
    <v>431.94</v>
  </a>
  <a r="1" c="21">
    <v>425.37</v>
    <v>418.81</v>
    <v>416.71</v>
    <v>414.29</v>
    <v>414.97</v>
    <v>409</v>
    <v>408.17</v>
    <v>414.3</v>
    <v>413.15</v>
    <v>413.25</v>
    <v>417.52</v>
    <v>415.26</v>
    <v>410.48</v>
    <v>415.59</v>
    <v>416.26010000000002</v>
    <v>413.75009999999997</v>
    <v>418.04</v>
    <v>422.53</v>
    <v>422.4</v>
    <v>426.565</v>
    <v>426.3</v>
  </a>
  <a r="1" c="21">
    <v>16854606</v>
    <v>19092945</v>
    <v>16582257</v>
    <v>13686421</v>
    <v>19190913</v>
    <v>20919761</v>
    <v>19229261</v>
    <v>14974257</v>
    <v>13848376</v>
    <v>14144944</v>
    <v>16653086</v>
    <v>18900201</v>
    <v>15508932</v>
    <v>14820004</v>
    <v>17145317</v>
    <v>14206115</v>
    <v>25482197</v>
    <v>19654379</v>
    <v>13581631</v>
    <v>16899064</v>
    <v>14882444</v>
  </a>
  <a r="1" c="251">
    <v>337.31</v>
    <v>338.11</v>
    <v>346.07</v>
    <v>348.32</v>
    <v>352.8</v>
    <v>356.53</v>
    <v>360.53</v>
    <v>363.2</v>
    <v>360.69</v>
    <v>369.67</v>
    <v>366.68</v>
    <v>370.27</v>
    <v>369.67</v>
    <v>376.17</v>
    <v>369.85</v>
    <v>377.44</v>
    <v>373.07</v>
    <v>377.85</v>
    <v>377.43</v>
    <v>378.61</v>
    <v>382.7</v>
    <v>378.85</v>
    <v>378.91</v>
    <v>374.51</v>
    <v>369.14</v>
    <v>372.52</v>
    <v>368.8</v>
    <v>370.95</v>
    <v>374.23</v>
    <v>371.3</v>
    <v>374.38</v>
    <v>374.37</v>
    <v>365.93</v>
    <v>370.73</v>
    <v>372.65</v>
    <v>373.26</v>
    <v>370.62</v>
    <v>373.54</v>
    <v>374.58</v>
    <v>374.66</v>
    <v>374.07</v>
    <v>375.28</v>
    <v>376.04</v>
    <v>370.87</v>
    <v>370.6</v>
    <v>367.94</v>
    <v>367.75</v>
    <v>374.69</v>
    <v>375.79</v>
    <v>382.77</v>
    <v>384.63</v>
    <v>388.47</v>
    <v>390.27</v>
    <v>389.47</v>
    <v>393.87</v>
    <v>398.67</v>
    <v>396.51</v>
    <v>398.9</v>
    <v>402.56</v>
    <v>404.87</v>
    <v>403.93</v>
    <v>409.72</v>
    <v>408.59</v>
    <v>397.58</v>
    <v>403.78</v>
    <v>411.22</v>
    <v>405.65</v>
    <v>405.49</v>
    <v>414.05</v>
    <v>414.11</v>
    <v>420.55</v>
    <v>415.26</v>
    <v>406.32</v>
    <v>409.49</v>
    <v>406.56</v>
    <v>404.06</v>
    <v>402.79</v>
    <v>402.18</v>
    <v>411.65</v>
    <v>410.34</v>
    <v>407.54</v>
    <v>407.48</v>
    <v>407.72</v>
    <v>413.64</v>
    <v>415.5</v>
    <v>414.92</v>
    <v>402.65</v>
    <v>402.09</v>
    <v>409.14</v>
    <v>406.22</v>
    <v>404.52</v>
    <v>415.28</v>
    <v>415.1</v>
    <v>425.22</v>
    <v>416.42</v>
    <v>417.32</v>
    <v>421.41</v>
    <v>425.23</v>
    <v>429.37</v>
    <v>428.74</v>
    <v>422.86</v>
    <v>421.65</v>
    <v>421.43</v>
    <v>420.72</v>
    <v>424.57</v>
    <v>421.44</v>
    <v>420.45</v>
    <v>417.88</v>
    <v>425.52</v>
    <v>424.59</v>
    <v>426.28</v>
    <v>423.26</v>
    <v>427.93</v>
    <v>421.9</v>
    <v>413.64</v>
    <v>414.58</v>
    <v>411.84</v>
    <v>404.27</v>
    <v>399.12</v>
    <v>400.96</v>
    <v>407.57</v>
    <v>409.06</v>
    <v>399.04</v>
    <v>406.32</v>
    <v>402.25</v>
    <v>389.33</v>
    <v>394.94</v>
    <v>397.84</v>
    <v>406.66</v>
    <v>413.54</v>
    <v>409.34</v>
    <v>410.54</v>
    <v>412.32</v>
    <v>414.74</v>
    <v>413.72</v>
    <v>416.56</v>
    <v>423.08</v>
    <v>420.99</v>
    <v>420.21</v>
    <v>425.34</v>
    <v>429.04</v>
    <v>430.52</v>
    <v>427</v>
    <v>430.16</v>
    <v>430.32</v>
    <v>429.17</v>
    <v>414.67</v>
    <v>415.13</v>
    <v>413.52</v>
    <v>416.07</v>
    <v>424.01</v>
    <v>424.52</v>
    <v>423.85</v>
    <v>427.87</v>
    <v>432.68</v>
    <v>441.06</v>
    <v>441.58</v>
    <v>442.57</v>
    <v>448.37</v>
    <v>446.34</v>
    <v>445.7</v>
    <v>449.78</v>
    <v>447.67</v>
    <v>450.95</v>
    <v>452.16</v>
    <v>452.85</v>
    <v>446.95</v>
    <v>456.73</v>
    <v>459.28</v>
    <v>460.77</v>
    <v>467.56</v>
    <v>466.24</v>
    <v>459.54</v>
    <v>466.25</v>
    <v>454.7</v>
    <v>453.55</v>
    <v>453.96</v>
    <v>449.52</v>
    <v>443.52</v>
    <v>440.37</v>
    <v>437.11</v>
    <v>442.94</v>
    <v>444.85</v>
    <v>428.9</v>
    <v>418.4</v>
    <v>425.27</v>
    <v>426.73</v>
    <v>422.92</v>
    <v>418.35</v>
    <v>417.11</v>
    <v>408.49</v>
    <v>395.15</v>
    <v>399.61</v>
    <v>398.43</v>
    <v>402.69</v>
    <v>406.02</v>
    <v>406.81</v>
    <v>414.01</v>
    <v>416.86</v>
    <v>421.03</v>
    <v>418.47</v>
    <v>421.53</v>
    <v>424.8</v>
    <v>424.14</v>
    <v>415.55</v>
    <v>416.79</v>
    <v>413.49</v>
    <v>413.84</v>
    <v>410.6</v>
    <v>413.12</v>
    <v>417.14</v>
    <v>409.44</v>
    <v>408.9</v>
    <v>408.39</v>
    <v>401.7</v>
    <v>405.72</v>
    <v>414.2</v>
    <v>423.04</v>
    <v>427</v>
    <v>430.59</v>
    <v>431.34</v>
    <v>435.15</v>
    <v>430.81</v>
    <v>438.69</v>
    <v>435.27</v>
    <v>433.51</v>
    <v>429.17</v>
    <v>432.11</v>
    <v>431.31</v>
    <v>428.02</v>
    <v>430.3</v>
    <v>420.69</v>
    <v>417.13</v>
    <v>416.54</v>
    <v>416.06</v>
    <v>409.54</v>
    <v>414.71</v>
    <v>417.46</v>
    <v>415.84</v>
    <v>416.32</v>
    <v>419.14</v>
    <v>418.74</v>
    <v>416.12</v>
    <v>416.72</v>
    <v>418.16</v>
    <v>418.78</v>
    <v>427.51</v>
    <v>424.6</v>
    <v>424.73</v>
    <v>428.15</v>
    <v>426.59</v>
  </a>
</arrayData>
</file>

<file path=xl/richData/rdrichvalue.xml><?xml version="1.0" encoding="utf-8"?>
<rvData xmlns="http://schemas.microsoft.com/office/spreadsheetml/2017/richdata" count="1178">
  <rv s="0">
    <v>https://www.bing.com/financeapi/forcetrigger?t=a1mou2&amp;q=XNAS%3aAAPL&amp;form=skydnc</v>
    <v>Learn more on Bing</v>
  </rv>
  <rv s="1">
    <v>en-ZA</v>
    <v>a1mou2</v>
    <v>268435456</v>
    <v>1</v>
    <v>Powered by Refinitiv</v>
    <v>0</v>
    <v>APPLE INC. (XNAS:AAPL)</v>
    <v>2</v>
    <v>3</v>
    <v>Finance</v>
    <v>4</v>
    <v>237.49</v>
    <v>164.07499999999999</v>
    <v>1.2357</v>
    <v>3.5000000000000003E-2</v>
    <v>1.4999999999999999E-4</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15 Pro, iPhone 15, iPhone 14, iPhone 13, MacBook Air, MacBook Pro, iMac, Mac mini, Mac Studio, Mac Pro, and others. It also provides DarwinAI, which specializes in visual quality inspection using its Explainable AI platform.</v>
    <v>161000</v>
    <v>Nasdaq Stock Market</v>
    <v>XNAS</v>
    <v>XNAS</v>
    <v>One Apple Park Way, CUPERTINO, CA, 95014 US</v>
    <v>234.05500000000001</v>
    <v>Computers, Phones &amp; Household Electronics</v>
    <v>Stock</v>
    <v>45594.624018564064</v>
    <v>0</v>
    <v>232.32</v>
    <v>3549178420900</v>
    <v>APPLE INC.</v>
    <v>APPLE INC.</v>
    <v>233.4</v>
    <v>35.5364</v>
    <v>233.4</v>
    <v>233.435</v>
    <v>15204140000</v>
    <v>AAPL</v>
    <v>APPLE INC. (XNAS:AAPL)</v>
    <v>8240842</v>
    <v>39811943</v>
    <v>1977</v>
  </rv>
  <rv s="2">
    <v>1</v>
  </rv>
  <rv s="0">
    <v>https://www.bing.com/financeapi/forcetrigger?t=a24kar&amp;q=XNAS%3aTSLA&amp;form=skydnc</v>
    <v>Learn more on Bing</v>
  </rv>
  <rv s="1">
    <v>en-ZA</v>
    <v>a24kar</v>
    <v>268435456</v>
    <v>1</v>
    <v>Powered by Refinitiv</v>
    <v>0</v>
    <v>TESLA, INC. (XNAS:TSLA)</v>
    <v>2</v>
    <v>3</v>
    <v>Finance</v>
    <v>4</v>
    <v>273.536</v>
    <v>138.80250000000001</v>
    <v>2.2860999999999998</v>
    <v>-3.4459</v>
    <v>-1.3127E-2</v>
    <v>USD</v>
    <v>Tesla, Inc. designs, develops, manufactures, sells and leases high-performance fully electric vehicles and energy generation and storage systems, and offers services related to its products. The Company's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after-sales vehicle services, body shop and parts, paid supercharging, vehicle insurance and retail merchandise. Its consumer vehicles include the Model 3, Y, S, X and Cybertruck. The energy generation and storage segment includes the design, manufacture, installation, sales and leasing of solar energy generation and energy storage products and related services and sales of solar energy systems incentives. Its lithium-ion battery energy storage products include Powerwall and Megapack.</v>
    <v>140473</v>
    <v>Nasdaq Stock Market</v>
    <v>XNAS</v>
    <v>XNAS</v>
    <v>1 Tesla Road, AUSTIN, TX, 78725 US</v>
    <v>264.98</v>
    <v>Automobiles &amp; Auto Parts</v>
    <v>Stock</v>
    <v>45594.624032349217</v>
    <v>3</v>
    <v>258.75</v>
    <v>831611304846</v>
    <v>TESLA, INC.</v>
    <v>TESLA, INC.</v>
    <v>264.76</v>
    <v>71.976399999999998</v>
    <v>262.51</v>
    <v>259.0641</v>
    <v>3210060000</v>
    <v>TSLA</v>
    <v>TESLA, INC. (XNAS:TSLA)</v>
    <v>31466905</v>
    <v>83295967</v>
    <v>2024</v>
  </rv>
  <rv s="2">
    <v>4</v>
  </rv>
  <rv s="0">
    <v>http://en.wikipedia.org/wiki/Public_domain</v>
    <v>Public domain</v>
  </rv>
  <rv s="0">
    <v>http://en.wikipedia.org/wiki/McDonald's</v>
    <v>Wikipedia</v>
  </rv>
  <rv s="3">
    <v>6</v>
    <v>7</v>
  </rv>
  <rv s="4">
    <v>9</v>
    <v>https://www.bing.com/th?id=AMMS_7d8255243964a8970376f8dd41121106&amp;qlt=95</v>
    <v>8</v>
    <v>0</v>
    <v>https://www.bing.com/images/search?form=xlimg&amp;q=mcdonald%27s</v>
    <v>Image of MCDONALD'S CORPORATION</v>
  </rv>
  <rv s="0">
    <v>https://www.bing.com/financeapi/forcetrigger?t=a1xdec&amp;q=XNYS%3aMCD&amp;form=skydnc</v>
    <v>Learn more on Bing</v>
  </rv>
  <rv s="5">
    <v>en-ZA</v>
    <v>a1xdec</v>
    <v>268435456</v>
    <v>1</v>
    <v>Powered by Refinitiv</v>
    <v>5</v>
    <v>MCDONALD'S CORPORATION (XNYS:MCD)</v>
    <v>7</v>
    <v>8</v>
    <v>Finance</v>
    <v>4</v>
    <v>317.89999999999998</v>
    <v>243.53</v>
    <v>0.73109999999999997</v>
    <v>3.24</v>
    <v>1.0917E-2</v>
    <v>USD</v>
    <v>McDonald's Corporation is a foodservice retailer with over 40,000 locations in over 100 countries. The Company's segment includes United States, International Operated Markets and International Developmental Licensed Markets &amp; Corporate. The International Operated Markets segment is comprised of markets, or countries in which the Company operates and franchises restaurants, including Australia, Canada, France, Germany, Italy, Poland, Spain and the United Kingdom. This segment is over 89% franchised. The International Developmental Licensed Markets &amp; Corporate segment is comprised of developmental licensee and affiliate markets in the McDonald’s system. This segment is around 98% franchised. Its menu features hamburgers and cheeseburgers, the Big Mac, the Quarter Pounder with Cheese, the Filet-O-Fish, and several chicken sandwiches like the McChicken, McCrispy and McSpicy. Approximately 95% of McDonald’s restaurants worldwide are owned and operated by independent local business owners.</v>
    <v>150000</v>
    <v>New York Stock Exchange</v>
    <v>XNYS</v>
    <v>XNYS</v>
    <v>110 N Carpenter St, CHICAGO, IL, 60607-2104 US</v>
    <v>302.7</v>
    <v>9</v>
    <v>Hotels &amp; Entertainment Services</v>
    <v>Stock</v>
    <v>45594.624029640625</v>
    <v>10</v>
    <v>296.02</v>
    <v>215224510298</v>
    <v>MCDONALD'S CORPORATION</v>
    <v>MCDONALD'S CORPORATION</v>
    <v>297.20999999999998</v>
    <v>25.973400000000002</v>
    <v>296.79000000000002</v>
    <v>300.02999999999997</v>
    <v>717343300</v>
    <v>MCD</v>
    <v>MCDONALD'S CORPORATION (XNYS:MCD)</v>
    <v>4120223</v>
    <v>3687880</v>
    <v>1964</v>
  </rv>
  <rv s="2">
    <v>11</v>
  </rv>
  <rv s="0">
    <v>https://www.bing.com/financeapi/forcetrigger?t=a1wljc&amp;q=XNYS%3aKO&amp;form=skydnc</v>
    <v>Learn more on Bing</v>
  </rv>
  <rv s="1">
    <v>en-ZA</v>
    <v>a1wljc</v>
    <v>268435456</v>
    <v>1</v>
    <v>Powered by Refinitiv</v>
    <v>0</v>
    <v>THE COCA-COLA COMPANY (XNYS:KO)</v>
    <v>2</v>
    <v>3</v>
    <v>Finance</v>
    <v>4</v>
    <v>73.53</v>
    <v>55.42</v>
    <v>0.60909999999999997</v>
    <v>-0.57499999999999996</v>
    <v>-8.6250000000000007E-3</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Trademark Coca-Cola; sparkling flavors; water, sports, coffee and tea; juice, value-added dairy and plant-based beverages and emerging beverages. It owns and markets various nonalcoholic sparkling soft drink brands, including Coca-Cola, Diet Coke/Coca-Cola Light, Coca-Cola Zero Sugar, Fanta, Fresca, Schweppes, Sprite and Thums Up. Its water, sports, coffee and tea brands include Aquarius, Ayataka, BODYARMOR, Ciel, Costa, Dasani, dogadan, FUZE TEA, Georgia, glaceau smartwater, glaceau vitaminwater, Gold Peak, Ice Dew, I LOHAS, Powerade and Topo Chico. Its juice, value-added dairy and plant-based beverages brands include AdeS, Del Valle, fairlife, innocent, Minute Maid, Minute Maid Pulpy and Simply.</v>
    <v>79100</v>
    <v>New York Stock Exchange</v>
    <v>XNYS</v>
    <v>XNYS</v>
    <v>1 Coca Cola Plz NW, ATLANTA, GA, 30313-2420 US</v>
    <v>66.31</v>
    <v>Beverages</v>
    <v>Stock</v>
    <v>45594.624034189059</v>
    <v>13</v>
    <v>65.81</v>
    <v>284723842715</v>
    <v>THE COCA-COLA COMPANY</v>
    <v>THE COCA-COLA COMPANY</v>
    <v>66.17</v>
    <v>27.6858</v>
    <v>66.67</v>
    <v>66.094999999999999</v>
    <v>4307797000</v>
    <v>KO</v>
    <v>THE COCA-COLA COMPANY (XNYS:KO)</v>
    <v>3819753</v>
    <v>12685007</v>
    <v>1919</v>
  </rv>
  <rv s="2">
    <v>14</v>
  </rv>
  <rv s="0">
    <v>https://www.bing.com/financeapi/forcetrigger?t=a1nhlh&amp;q=XNAS%3aAMZN&amp;form=skydnc</v>
    <v>Learn more on Bing</v>
  </rv>
  <rv s="1">
    <v>en-ZA</v>
    <v>a1nhlh</v>
    <v>268435456</v>
    <v>1</v>
    <v>Powered by Refinitiv</v>
    <v>0</v>
    <v>AMAZON.COM, INC. (XNAS:AMZN)</v>
    <v>2</v>
    <v>3</v>
    <v>Finance</v>
    <v>4</v>
    <v>201.2</v>
    <v>128.56</v>
    <v>1.1466000000000001</v>
    <v>0.95</v>
    <v>5.0429999999999997E-3</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manufactures and sells electronic devices, including Kindle, Fire tablet, Fire TV, Echo, Ring, Blink, and eero, and it develops and produces media content. It serves developers and enterprises of all sizes, including start-ups, government agencies, and academic institutions, through AWS, which offers a broad set of on-demand technology services, including compute, storage, database, analytics, and machine learning, and other services.</v>
    <v>1532000</v>
    <v>Nasdaq Stock Market</v>
    <v>XNAS</v>
    <v>XNAS</v>
    <v>410 Terry Ave N, SEATTLE, WA, 98109 US</v>
    <v>189.34</v>
    <v>Diversified Retail</v>
    <v>Stock</v>
    <v>45594.624037707814</v>
    <v>16</v>
    <v>187.815</v>
    <v>1987231223800</v>
    <v>AMAZON.COM, INC.</v>
    <v>AMAZON.COM, INC.</v>
    <v>188.61</v>
    <v>45.136800000000001</v>
    <v>188.39</v>
    <v>189.34</v>
    <v>10495570000</v>
    <v>AMZN</v>
    <v>AMAZON.COM, INC. (XNAS:AMZN)</v>
    <v>6014504</v>
    <v>30776421</v>
    <v>1996</v>
  </rv>
  <rv s="2">
    <v>17</v>
  </rv>
  <rv s="6">
    <fb>45229</fb>
    <v>10</v>
  </rv>
  <rv s="6">
    <fb>197.36</fb>
    <v>11</v>
  </rv>
  <rv s="6">
    <fb>45230</fb>
    <v>10</v>
  </rv>
  <rv s="6">
    <fb>200.84</fb>
    <v>11</v>
  </rv>
  <rv s="6">
    <fb>45231</fb>
    <v>10</v>
  </rv>
  <rv s="6">
    <fb>205.66</fb>
    <v>11</v>
  </rv>
  <rv s="6">
    <fb>45232</fb>
    <v>10</v>
  </rv>
  <rv s="6">
    <fb>218.51</fb>
    <v>11</v>
  </rv>
  <rv s="6">
    <fb>45233</fb>
    <v>10</v>
  </rv>
  <rv s="6">
    <fb>219.96</fb>
    <v>11</v>
  </rv>
  <rv s="6">
    <fb>45236</fb>
    <v>10</v>
  </rv>
  <rv s="6">
    <fb>219.27</fb>
    <v>11</v>
  </rv>
  <rv s="6">
    <fb>45237</fb>
    <v>10</v>
  </rv>
  <rv s="6">
    <fb>222.18</fb>
    <v>11</v>
  </rv>
  <rv s="6">
    <fb>45238</fb>
    <v>10</v>
  </rv>
  <rv s="6">
    <fb>222.11</fb>
    <v>11</v>
  </rv>
  <rv s="6">
    <fb>45239</fb>
    <v>10</v>
  </rv>
  <rv s="6">
    <fb>209.98</fb>
    <v>11</v>
  </rv>
  <rv s="6">
    <fb>45240</fb>
    <v>10</v>
  </rv>
  <rv s="6">
    <fb>214.65</fb>
    <v>11</v>
  </rv>
  <rv s="6">
    <fb>45243</fb>
    <v>10</v>
  </rv>
  <rv s="6">
    <fb>223.71</fb>
    <v>11</v>
  </rv>
  <rv s="6">
    <fb>45244</fb>
    <v>10</v>
  </rv>
  <rv s="6">
    <fb>237.41</fb>
    <v>11</v>
  </rv>
  <rv s="6">
    <fb>45245</fb>
    <v>10</v>
  </rv>
  <rv s="6">
    <fb>242.84</fb>
    <v>11</v>
  </rv>
  <rv s="6">
    <fb>45246</fb>
    <v>10</v>
  </rv>
  <rv s="6">
    <fb>233.59</fb>
    <v>11</v>
  </rv>
  <rv s="6">
    <fb>45247</fb>
    <v>10</v>
  </rv>
  <rv s="6">
    <fb>234.3</fb>
    <v>11</v>
  </rv>
  <rv s="6">
    <fb>45250</fb>
    <v>10</v>
  </rv>
  <rv s="6">
    <fb>235.6</fb>
    <v>11</v>
  </rv>
  <rv s="6">
    <fb>45251</fb>
    <v>10</v>
  </rv>
  <rv s="6">
    <fb>241.2</fb>
    <v>11</v>
  </rv>
  <rv s="6">
    <fb>45252</fb>
    <v>10</v>
  </rv>
  <rv s="6">
    <fb>234.21</fb>
    <v>11</v>
  </rv>
  <rv s="6">
    <fb>45254</fb>
    <v>10</v>
  </rv>
  <rv s="6">
    <fb>235.45</fb>
    <v>11</v>
  </rv>
  <rv s="6">
    <fb>45257</fb>
    <v>10</v>
  </rv>
  <rv s="6">
    <fb>236.08</fb>
    <v>11</v>
  </rv>
  <rv s="6">
    <fb>45258</fb>
    <v>10</v>
  </rv>
  <rv s="6">
    <fb>246.72</fb>
    <v>11</v>
  </rv>
  <rv s="6">
    <fb>45259</fb>
    <v>10</v>
  </rv>
  <rv s="6">
    <fb>244.14</fb>
    <v>11</v>
  </rv>
  <rv s="6">
    <fb>45260</fb>
    <v>10</v>
  </rv>
  <rv s="6">
    <fb>240.08</fb>
    <v>11</v>
  </rv>
  <rv s="6">
    <fb>45261</fb>
    <v>10</v>
  </rv>
  <rv s="6">
    <fb>238.83</fb>
    <v>11</v>
  </rv>
  <rv s="6">
    <fb>45264</fb>
    <v>10</v>
  </rv>
  <rv s="6">
    <fb>235.58</fb>
    <v>11</v>
  </rv>
  <rv s="6">
    <fb>45265</fb>
    <v>10</v>
  </rv>
  <rv s="6">
    <fb>238.72</fb>
    <v>11</v>
  </rv>
  <rv s="6">
    <fb>45266</fb>
    <v>10</v>
  </rv>
  <rv s="6">
    <fb>239.37</fb>
    <v>11</v>
  </rv>
  <rv s="6">
    <fb>45267</fb>
    <v>10</v>
  </rv>
  <rv s="6">
    <fb>242.64</fb>
    <v>11</v>
  </rv>
  <rv s="6">
    <fb>45268</fb>
    <v>10</v>
  </rv>
  <rv s="6">
    <fb>243.84</fb>
    <v>11</v>
  </rv>
  <rv s="6">
    <fb>45271</fb>
    <v>10</v>
  </rv>
  <rv s="6">
    <fb>239.74</fb>
    <v>11</v>
  </rv>
  <rv s="6">
    <fb>45272</fb>
    <v>10</v>
  </rv>
  <rv s="6">
    <fb>237.01</fb>
    <v>11</v>
  </rv>
  <rv s="6">
    <fb>45273</fb>
    <v>10</v>
  </rv>
  <rv s="6">
    <fb>239.29</fb>
    <v>11</v>
  </rv>
  <rv s="6">
    <fb>45274</fb>
    <v>10</v>
  </rv>
  <rv s="6">
    <fb>251.05</fb>
    <v>11</v>
  </rv>
  <rv s="6">
    <fb>45275</fb>
    <v>10</v>
  </rv>
  <rv s="6">
    <fb>253.5</fb>
    <v>11</v>
  </rv>
  <rv s="6">
    <fb>45278</fb>
    <v>10</v>
  </rv>
  <rv s="6">
    <fb>252.08</fb>
    <v>11</v>
  </rv>
  <rv s="6">
    <fb>45279</fb>
    <v>10</v>
  </rv>
  <rv s="6">
    <fb>257.22000000000003</fb>
    <v>11</v>
  </rv>
  <rv s="6">
    <fb>45280</fb>
    <v>10</v>
  </rv>
  <rv s="6">
    <fb>247.14</fb>
    <v>11</v>
  </rv>
  <rv s="6">
    <fb>45281</fb>
    <v>10</v>
  </rv>
  <rv s="6">
    <fb>254.5</fb>
    <v>11</v>
  </rv>
  <rv s="6">
    <fb>45282</fb>
    <v>10</v>
  </rv>
  <rv s="6">
    <fb>252.54</fb>
    <v>11</v>
  </rv>
  <rv s="6">
    <fb>45286</fb>
    <v>10</v>
  </rv>
  <rv s="6">
    <fb>256.61</fb>
    <v>11</v>
  </rv>
  <rv s="6">
    <fb>45287</fb>
    <v>10</v>
  </rv>
  <rv s="6">
    <fb>261.44</fb>
    <v>11</v>
  </rv>
  <rv s="6">
    <fb>45288</fb>
    <v>10</v>
  </rv>
  <rv s="6">
    <fb>253.18</fb>
    <v>11</v>
  </rv>
  <rv s="6">
    <fb>45289</fb>
    <v>10</v>
  </rv>
  <rv s="6">
    <fb>248.48</fb>
    <v>11</v>
  </rv>
  <rv s="6">
    <fb>45293</fb>
    <v>10</v>
  </rv>
  <rv s="6">
    <fb>248.42</fb>
    <v>11</v>
  </rv>
  <rv s="6">
    <fb>45294</fb>
    <v>10</v>
  </rv>
  <rv s="6">
    <fb>238.45</fb>
    <v>11</v>
  </rv>
  <rv s="6">
    <fb>45295</fb>
    <v>10</v>
  </rv>
  <rv s="6">
    <fb>237.93</fb>
    <v>11</v>
  </rv>
  <rv s="6">
    <fb>45296</fb>
    <v>10</v>
  </rv>
  <rv s="6">
    <fb>237.49</fb>
    <v>11</v>
  </rv>
  <rv s="6">
    <fb>45299</fb>
    <v>10</v>
  </rv>
  <rv s="6">
    <fb>240.45</fb>
    <v>11</v>
  </rv>
  <rv s="6">
    <fb>45300</fb>
    <v>10</v>
  </rv>
  <rv s="6">
    <fb>234.96</fb>
    <v>11</v>
  </rv>
  <rv s="6">
    <fb>45301</fb>
    <v>10</v>
  </rv>
  <rv s="6">
    <fb>233.94</fb>
    <v>11</v>
  </rv>
  <rv s="6">
    <fb>45302</fb>
    <v>10</v>
  </rv>
  <rv s="6">
    <fb>227.22</fb>
    <v>11</v>
  </rv>
  <rv s="6">
    <fb>45303</fb>
    <v>10</v>
  </rv>
  <rv s="6">
    <fb>218.89</fb>
    <v>11</v>
  </rv>
  <rv s="6">
    <fb>45307</fb>
    <v>10</v>
  </rv>
  <rv s="6">
    <fb>219.91</fb>
    <v>11</v>
  </rv>
  <rv s="6">
    <fb>45308</fb>
    <v>10</v>
  </rv>
  <rv s="6">
    <fb>215.55</fb>
    <v>11</v>
  </rv>
  <rv s="6">
    <fb>45309</fb>
    <v>10</v>
  </rv>
  <rv s="6">
    <fb>211.88</fb>
    <v>11</v>
  </rv>
  <rv s="6">
    <fb>45310</fb>
    <v>10</v>
  </rv>
  <rv s="6">
    <fb>212.19</fb>
    <v>11</v>
  </rv>
  <rv s="6">
    <fb>45313</fb>
    <v>10</v>
  </rv>
  <rv s="6">
    <fb>208.8</fb>
    <v>11</v>
  </rv>
  <rv s="6">
    <fb>45314</fb>
    <v>10</v>
  </rv>
  <rv s="6">
    <fb>209.14</fb>
    <v>11</v>
  </rv>
  <rv s="6">
    <fb>45315</fb>
    <v>10</v>
  </rv>
  <rv s="6">
    <fb>207.83</fb>
    <v>11</v>
  </rv>
  <rv s="6">
    <fb>45316</fb>
    <v>10</v>
  </rv>
  <rv s="6">
    <fb>182.63</fb>
    <v>11</v>
  </rv>
  <rv s="6">
    <fb>45317</fb>
    <v>10</v>
  </rv>
  <rv s="6">
    <fb>183.25</fb>
    <v>11</v>
  </rv>
  <rv s="6">
    <fb>45320</fb>
    <v>10</v>
  </rv>
  <rv s="6">
    <fb>190.93</fb>
    <v>11</v>
  </rv>
  <rv s="6">
    <fb>45321</fb>
    <v>10</v>
  </rv>
  <rv s="6">
    <fb>191.59</fb>
    <v>11</v>
  </rv>
  <rv s="6">
    <fb>45322</fb>
    <v>10</v>
  </rv>
  <rv s="6">
    <fb>187.29</fb>
    <v>11</v>
  </rv>
  <rv s="6">
    <fb>45323</fb>
    <v>10</v>
  </rv>
  <rv s="6">
    <fb>188.86</fb>
    <v>11</v>
  </rv>
  <rv s="6">
    <fb>45324</fb>
    <v>10</v>
  </rv>
  <rv s="6">
    <fb>187.91</fb>
    <v>11</v>
  </rv>
  <rv s="6">
    <fb>45327</fb>
    <v>10</v>
  </rv>
  <rv s="6">
    <fb>181.06</fb>
    <v>11</v>
  </rv>
  <rv s="6">
    <fb>45328</fb>
    <v>10</v>
  </rv>
  <rv s="6">
    <fb>185.1</fb>
    <v>11</v>
  </rv>
  <rv s="6">
    <fb>45329</fb>
    <v>10</v>
  </rv>
  <rv s="6">
    <fb>187.58</fb>
    <v>11</v>
  </rv>
  <rv s="6">
    <fb>45330</fb>
    <v>10</v>
  </rv>
  <rv s="6">
    <fb>189.56</fb>
    <v>11</v>
  </rv>
  <rv s="6">
    <fb>45331</fb>
    <v>10</v>
  </rv>
  <rv s="6">
    <fb>193.57</fb>
    <v>11</v>
  </rv>
  <rv s="6">
    <fb>45334</fb>
    <v>10</v>
  </rv>
  <rv s="6">
    <fb>188.13</fb>
    <v>11</v>
  </rv>
  <rv s="6">
    <fb>45335</fb>
    <v>10</v>
  </rv>
  <rv s="6">
    <fb>184.02</fb>
    <v>11</v>
  </rv>
  <rv s="6">
    <fb>45336</fb>
    <v>10</v>
  </rv>
  <rv s="6">
    <fb>188.71</fb>
    <v>11</v>
  </rv>
  <rv s="6">
    <fb>45337</fb>
    <v>10</v>
  </rv>
  <rv s="6">
    <fb>200.45</fb>
    <v>11</v>
  </rv>
  <rv s="6">
    <fb>45338</fb>
    <v>10</v>
  </rv>
  <rv s="6">
    <fb>199.95</fb>
    <v>11</v>
  </rv>
  <rv s="6">
    <fb>45342</fb>
    <v>10</v>
  </rv>
  <rv s="6">
    <fb>193.76</fb>
    <v>11</v>
  </rv>
  <rv s="6">
    <fb>45343</fb>
    <v>10</v>
  </rv>
  <rv s="6">
    <fb>194.77</fb>
    <v>11</v>
  </rv>
  <rv s="6">
    <fb>45344</fb>
    <v>10</v>
  </rv>
  <rv s="6">
    <fb>197.41</fb>
    <v>11</v>
  </rv>
  <rv s="6">
    <fb>45345</fb>
    <v>10</v>
  </rv>
  <rv s="6">
    <fb>191.97</fb>
    <v>11</v>
  </rv>
  <rv s="6">
    <fb>45348</fb>
    <v>10</v>
  </rv>
  <rv s="6">
    <fb>199.4</fb>
    <v>11</v>
  </rv>
  <rv s="6">
    <fb>45349</fb>
    <v>10</v>
  </rv>
  <rv s="6">
    <fb>199.73</fb>
    <v>11</v>
  </rv>
  <rv s="6">
    <fb>45350</fb>
    <v>10</v>
  </rv>
  <rv s="6">
    <fb>202.04</fb>
    <v>11</v>
  </rv>
  <rv s="6">
    <fb>45351</fb>
    <v>10</v>
  </rv>
  <rv s="6">
    <fb>201.88</fb>
    <v>11</v>
  </rv>
  <rv s="6">
    <fb>45352</fb>
    <v>10</v>
  </rv>
  <rv s="6">
    <fb>202.64</fb>
    <v>11</v>
  </rv>
  <rv s="6">
    <fb>45355</fb>
    <v>10</v>
  </rv>
  <rv s="6">
    <fb>188.14</fb>
    <v>11</v>
  </rv>
  <rv s="6">
    <fb>45356</fb>
    <v>10</v>
  </rv>
  <rv s="6">
    <fb>180.74</fb>
    <v>11</v>
  </rv>
  <rv s="6">
    <fb>45357</fb>
    <v>10</v>
  </rv>
  <rv s="6">
    <fb>176.54</fb>
    <v>11</v>
  </rv>
  <rv s="6">
    <fb>45358</fb>
    <v>10</v>
  </rv>
  <rv s="6">
    <fb>178.65</fb>
    <v>11</v>
  </rv>
  <rv s="6">
    <fb>45359</fb>
    <v>10</v>
  </rv>
  <rv s="6">
    <fb>175.34</fb>
    <v>11</v>
  </rv>
  <rv s="6">
    <fb>45362</fb>
    <v>10</v>
  </rv>
  <rv s="6">
    <fb>177.77</fb>
    <v>11</v>
  </rv>
  <rv s="6">
    <fb>45363</fb>
    <v>10</v>
  </rv>
  <rv s="6">
    <fb>177.54</fb>
    <v>11</v>
  </rv>
  <rv s="6">
    <fb>45364</fb>
    <v>10</v>
  </rv>
  <rv s="6">
    <fb>169.48</fb>
    <v>11</v>
  </rv>
  <rv s="6">
    <fb>45365</fb>
    <v>10</v>
  </rv>
  <rv s="6">
    <fb>162.5</fb>
    <v>11</v>
  </rv>
  <rv s="6">
    <fb>45366</fb>
    <v>10</v>
  </rv>
  <rv s="6">
    <fb>163.57</fb>
    <v>11</v>
  </rv>
  <rv s="6">
    <fb>45369</fb>
    <v>10</v>
  </rv>
  <rv s="6">
    <fb>173.8</fb>
    <v>11</v>
  </rv>
  <rv s="6">
    <fb>45370</fb>
    <v>10</v>
  </rv>
  <rv s="6">
    <fb>171.32</fb>
    <v>11</v>
  </rv>
  <rv s="6">
    <fb>45371</fb>
    <v>10</v>
  </rv>
  <rv s="6">
    <fb>175.66</fb>
    <v>11</v>
  </rv>
  <rv s="6">
    <fb>45372</fb>
    <v>10</v>
  </rv>
  <rv s="6">
    <fb>172.82</fb>
    <v>11</v>
  </rv>
  <rv s="6">
    <fb>45373</fb>
    <v>10</v>
  </rv>
  <rv s="6">
    <fb>170.83</fb>
    <v>11</v>
  </rv>
  <rv s="6">
    <fb>45376</fb>
    <v>10</v>
  </rv>
  <rv s="6">
    <fb>172.63</fb>
    <v>11</v>
  </rv>
  <rv s="6">
    <fb>45377</fb>
    <v>10</v>
  </rv>
  <rv s="6">
    <fb>177.67</fb>
    <v>11</v>
  </rv>
  <rv s="6">
    <fb>45378</fb>
    <v>10</v>
  </rv>
  <rv s="6">
    <fb>179.83</fb>
    <v>11</v>
  </rv>
  <rv s="6">
    <fb>45379</fb>
    <v>10</v>
  </rv>
  <rv s="6">
    <fb>175.79</fb>
    <v>11</v>
  </rv>
  <rv s="6">
    <fb>45383</fb>
    <v>10</v>
  </rv>
  <rv s="6">
    <fb>175.22</fb>
    <v>11</v>
  </rv>
  <rv s="6">
    <fb>45384</fb>
    <v>10</v>
  </rv>
  <rv s="6">
    <fb>166.63</fb>
    <v>11</v>
  </rv>
  <rv s="6">
    <fb>45385</fb>
    <v>10</v>
  </rv>
  <rv s="6">
    <fb>168.38</fb>
    <v>11</v>
  </rv>
  <rv s="6">
    <fb>45386</fb>
    <v>10</v>
  </rv>
  <rv s="6">
    <fb>171.11</fb>
    <v>11</v>
  </rv>
  <rv s="6">
    <fb>45387</fb>
    <v>10</v>
  </rv>
  <rv s="6">
    <fb>164.9</fb>
    <v>11</v>
  </rv>
  <rv s="6">
    <fb>45390</fb>
    <v>10</v>
  </rv>
  <rv s="6">
    <fb>172.98</fb>
    <v>11</v>
  </rv>
  <rv s="6">
    <fb>45391</fb>
    <v>10</v>
  </rv>
  <rv s="6">
    <fb>176.88</fb>
    <v>11</v>
  </rv>
  <rv s="6">
    <fb>45392</fb>
    <v>10</v>
  </rv>
  <rv s="6">
    <fb>171.76</fb>
    <v>11</v>
  </rv>
  <rv s="6">
    <fb>45393</fb>
    <v>10</v>
  </rv>
  <rv s="6">
    <fb>174.6</fb>
    <v>11</v>
  </rv>
  <rv s="6">
    <fb>45394</fb>
    <v>10</v>
  </rv>
  <rv s="6">
    <fb>171.05</fb>
    <v>11</v>
  </rv>
  <rv s="6">
    <fb>45397</fb>
    <v>10</v>
  </rv>
  <rv s="6">
    <fb>161.47999999999999</fb>
    <v>11</v>
  </rv>
  <rv s="6">
    <fb>45398</fb>
    <v>10</v>
  </rv>
  <rv s="6">
    <fb>157.11000000000001</fb>
    <v>11</v>
  </rv>
  <rv s="6">
    <fb>45399</fb>
    <v>10</v>
  </rv>
  <rv s="6">
    <fb>155.44999999999999</fb>
    <v>11</v>
  </rv>
  <rv s="6">
    <fb>45400</fb>
    <v>10</v>
  </rv>
  <rv s="6">
    <fb>149.93</fb>
    <v>11</v>
  </rv>
  <rv s="6">
    <fb>45401</fb>
    <v>10</v>
  </rv>
  <rv s="6">
    <fb>147.05000000000001</fb>
    <v>11</v>
  </rv>
  <rv s="6">
    <fb>45404</fb>
    <v>10</v>
  </rv>
  <rv s="6">
    <fb>142.05000000000001</fb>
    <v>11</v>
  </rv>
  <rv s="6">
    <fb>45405</fb>
    <v>10</v>
  </rv>
  <rv s="6">
    <fb>144.68</fb>
    <v>11</v>
  </rv>
  <rv s="6">
    <fb>45406</fb>
    <v>10</v>
  </rv>
  <rv s="6">
    <fb>162.13</fb>
    <v>11</v>
  </rv>
  <rv s="6">
    <fb>45407</fb>
    <v>10</v>
  </rv>
  <rv s="6">
    <fb>170.18</fb>
    <v>11</v>
  </rv>
  <rv s="6">
    <fb>45408</fb>
    <v>10</v>
  </rv>
  <rv s="6">
    <fb>168.29</fb>
    <v>11</v>
  </rv>
  <rv s="6">
    <fb>45411</fb>
    <v>10</v>
  </rv>
  <rv s="6">
    <fb>194.05</fb>
    <v>11</v>
  </rv>
  <rv s="6">
    <fb>45412</fb>
    <v>10</v>
  </rv>
  <rv s="6">
    <fb>183.28</fb>
    <v>11</v>
  </rv>
  <rv s="6">
    <fb>45413</fb>
    <v>10</v>
  </rv>
  <rv s="6">
    <fb>179.99</fb>
    <v>11</v>
  </rv>
  <rv s="6">
    <fb>45414</fb>
    <v>10</v>
  </rv>
  <rv s="6">
    <fb>180.01</fb>
    <v>11</v>
  </rv>
  <rv s="6">
    <fb>45415</fb>
    <v>10</v>
  </rv>
  <rv s="6">
    <fb>181.19</fb>
    <v>11</v>
  </rv>
  <rv s="6">
    <fb>45418</fb>
    <v>10</v>
  </rv>
  <rv s="6">
    <fb>184.76</fb>
    <v>11</v>
  </rv>
  <rv s="6">
    <fb>45419</fb>
    <v>10</v>
  </rv>
  <rv s="6">
    <fb>177.81</fb>
    <v>11</v>
  </rv>
  <rv s="6">
    <fb>45420</fb>
    <v>10</v>
  </rv>
  <rv s="6">
    <fb>174.72</fb>
    <v>11</v>
  </rv>
  <rv s="6">
    <fb>45421</fb>
    <v>10</v>
  </rv>
  <rv s="6">
    <fb>171.97</fb>
    <v>11</v>
  </rv>
  <rv s="6">
    <fb>45422</fb>
    <v>10</v>
  </rv>
  <rv s="6">
    <fb>168.47</fb>
    <v>11</v>
  </rv>
  <rv s="6">
    <fb>45425</fb>
    <v>10</v>
  </rv>
  <rv s="6">
    <fb>171.89</fb>
    <v>11</v>
  </rv>
  <rv s="6">
    <fb>45426</fb>
    <v>10</v>
  </rv>
  <rv s="6">
    <fb>177.55</fb>
    <v>11</v>
  </rv>
  <rv s="6">
    <fb>45427</fb>
    <v>10</v>
  </rv>
  <rv s="6">
    <fb>173.99</fb>
    <v>11</v>
  </rv>
  <rv s="6">
    <fb>45428</fb>
    <v>10</v>
  </rv>
  <rv s="6">
    <fb>174.84</fb>
    <v>11</v>
  </rv>
  <rv s="6">
    <fb>45429</fb>
    <v>10</v>
  </rv>
  <rv s="6">
    <fb>177.46</fb>
    <v>11</v>
  </rv>
  <rv s="6">
    <fb>45432</fb>
    <v>10</v>
  </rv>
  <rv s="6">
    <fb>174.95</fb>
    <v>11</v>
  </rv>
  <rv s="6">
    <fb>45433</fb>
    <v>10</v>
  </rv>
  <rv s="6">
    <fb>186.6</fb>
    <v>11</v>
  </rv>
  <rv s="6">
    <fb>45434</fb>
    <v>10</v>
  </rv>
  <rv s="6">
    <fb>180.11</fb>
    <v>11</v>
  </rv>
  <rv s="6">
    <fb>45435</fb>
    <v>10</v>
  </rv>
  <rv s="6">
    <fb>173.74</fb>
    <v>11</v>
  </rv>
  <rv s="6">
    <fb>45436</fb>
    <v>10</v>
  </rv>
  <rv s="6">
    <fb>179.24</fb>
    <v>11</v>
  </rv>
  <rv s="6">
    <fb>45440</fb>
    <v>10</v>
  </rv>
  <rv s="6">
    <fb>176.75</fb>
    <v>11</v>
  </rv>
  <rv s="6">
    <fb>45441</fb>
    <v>10</v>
  </rv>
  <rv s="6">
    <fb>176.19</fb>
    <v>11</v>
  </rv>
  <rv s="6">
    <fb>45442</fb>
    <v>10</v>
  </rv>
  <rv s="6">
    <fb>178.79</fb>
    <v>11</v>
  </rv>
  <rv s="6">
    <fb>45443</fb>
    <v>10</v>
  </rv>
  <rv s="6">
    <fb>178.08</fb>
    <v>11</v>
  </rv>
  <rv s="6">
    <fb>45446</fb>
    <v>10</v>
  </rv>
  <rv s="6">
    <fb>176.29</fb>
    <v>11</v>
  </rv>
  <rv s="6">
    <fb>45447</fb>
    <v>10</v>
  </rv>
  <rv s="6">
    <fb>174.77</fb>
    <v>11</v>
  </rv>
  <rv s="6">
    <fb>45448</fb>
    <v>10</v>
  </rv>
  <rv s="6">
    <fb>175</fb>
    <v>11</v>
  </rv>
  <rv s="6">
    <fb>45449</fb>
    <v>10</v>
  </rv>
  <rv s="6">
    <fb>177.94</fb>
    <v>11</v>
  </rv>
  <rv s="6">
    <fb>45450</fb>
    <v>10</v>
  </rv>
  <rv s="6">
    <fb>177.48</fb>
    <v>11</v>
  </rv>
  <rv s="6">
    <fb>45453</fb>
    <v>10</v>
  </rv>
  <rv s="6">
    <fb>173.79</fb>
    <v>11</v>
  </rv>
  <rv s="6">
    <fb>45454</fb>
    <v>10</v>
  </rv>
  <rv s="6">
    <fb>170.66</fb>
    <v>11</v>
  </rv>
  <rv s="6">
    <fb>45455</fb>
    <v>10</v>
  </rv>
  <rv s="6">
    <fb>177.29</fb>
    <v>11</v>
  </rv>
  <rv s="6">
    <fb>45456</fb>
    <v>10</v>
  </rv>
  <rv s="6">
    <fb>182.47</fb>
    <v>11</v>
  </rv>
  <rv s="6">
    <fb>45457</fb>
    <v>10</v>
  </rv>
  <rv s="6">
    <fb>178.01</fb>
    <v>11</v>
  </rv>
  <rv s="6">
    <fb>45460</fb>
    <v>10</v>
  </rv>
  <rv s="6">
    <fb>187.44</fb>
    <v>11</v>
  </rv>
  <rv s="6">
    <fb>45461</fb>
    <v>10</v>
  </rv>
  <rv s="6">
    <fb>184.86</fb>
    <v>11</v>
  </rv>
  <rv s="6">
    <fb>45463</fb>
    <v>10</v>
  </rv>
  <rv s="6">
    <fb>181.57</fb>
    <v>11</v>
  </rv>
  <rv s="6">
    <fb>45464</fb>
    <v>10</v>
  </rv>
  <rv s="6">
    <fb>183.01</fb>
    <v>11</v>
  </rv>
  <rv s="6">
    <fb>45467</fb>
    <v>10</v>
  </rv>
  <rv s="6">
    <fb>182.58</fb>
    <v>11</v>
  </rv>
  <rv s="6">
    <fb>45468</fb>
    <v>10</v>
  </rv>
  <rv s="6">
    <fb>187.35</fb>
    <v>11</v>
  </rv>
  <rv s="6">
    <fb>45469</fb>
    <v>10</v>
  </rv>
  <rv s="6">
    <fb>196.37</fb>
    <v>11</v>
  </rv>
  <rv s="6">
    <fb>45470</fb>
    <v>10</v>
  </rv>
  <rv s="6">
    <fb>197.42</fb>
    <v>11</v>
  </rv>
  <rv s="6">
    <fb>45471</fb>
    <v>10</v>
  </rv>
  <rv s="6">
    <fb>197.88</fb>
    <v>11</v>
  </rv>
  <rv s="6">
    <fb>45474</fb>
    <v>10</v>
  </rv>
  <rv s="6">
    <fb>209.86</fb>
    <v>11</v>
  </rv>
  <rv s="6">
    <fb>45475</fb>
    <v>10</v>
  </rv>
  <rv s="6">
    <fb>231.26</fb>
    <v>11</v>
  </rv>
  <rv s="6">
    <fb>45476</fb>
    <v>10</v>
  </rv>
  <rv s="6">
    <fb>246.39</fb>
    <v>11</v>
  </rv>
  <rv s="6">
    <fb>45478</fb>
    <v>10</v>
  </rv>
  <rv s="6">
    <fb>251.52</fb>
    <v>11</v>
  </rv>
  <rv s="6">
    <fb>45481</fb>
    <v>10</v>
  </rv>
  <rv s="6">
    <fb>252.94</fb>
    <v>11</v>
  </rv>
  <rv s="6">
    <fb>45482</fb>
    <v>10</v>
  </rv>
  <rv s="6">
    <fb>262.33</fb>
    <v>11</v>
  </rv>
  <rv s="6">
    <fb>45483</fb>
    <v>10</v>
  </rv>
  <rv s="6">
    <fb>263.26</fb>
    <v>11</v>
  </rv>
  <rv s="6">
    <fb>45484</fb>
    <v>10</v>
  </rv>
  <rv s="6">
    <fb>241.03</fb>
    <v>11</v>
  </rv>
  <rv s="6">
    <fb>45485</fb>
    <v>10</v>
  </rv>
  <rv s="6">
    <fb>248.23</fb>
    <v>11</v>
  </rv>
  <rv s="6">
    <fb>45488</fb>
    <v>10</v>
  </rv>
  <rv s="6">
    <fb>252.64</fb>
    <v>11</v>
  </rv>
  <rv s="6">
    <fb>45489</fb>
    <v>10</v>
  </rv>
  <rv s="6">
    <fb>256.56</fb>
    <v>11</v>
  </rv>
  <rv s="6">
    <fb>45490</fb>
    <v>10</v>
  </rv>
  <rv s="6">
    <fb>248.5</fb>
    <v>11</v>
  </rv>
  <rv s="6">
    <fb>45491</fb>
    <v>10</v>
  </rv>
  <rv s="6">
    <fb>249.23</fb>
    <v>11</v>
  </rv>
  <rv s="6">
    <fb>45492</fb>
    <v>10</v>
  </rv>
  <rv s="6">
    <fb>239.2</fb>
    <v>11</v>
  </rv>
  <rv s="6">
    <fb>45495</fb>
    <v>10</v>
  </rv>
  <rv s="6">
    <fb>251.51</fb>
    <v>11</v>
  </rv>
  <rv s="6">
    <fb>45496</fb>
    <v>10</v>
  </rv>
  <rv s="6">
    <fb>246.38</fb>
    <v>11</v>
  </rv>
  <rv s="6">
    <fb>45497</fb>
    <v>10</v>
  </rv>
  <rv s="6">
    <fb>215.99</fb>
    <v>11</v>
  </rv>
  <rv s="6">
    <fb>45498</fb>
    <v>10</v>
  </rv>
  <rv s="6">
    <fb>220.25</fb>
    <v>11</v>
  </rv>
  <rv s="6">
    <fb>45499</fb>
    <v>10</v>
  </rv>
  <rv s="6">
    <fb>219.8</fb>
    <v>11</v>
  </rv>
  <rv s="6">
    <fb>45502</fb>
    <v>10</v>
  </rv>
  <rv s="6">
    <fb>232.1</fb>
    <v>11</v>
  </rv>
  <rv s="6">
    <fb>45503</fb>
    <v>10</v>
  </rv>
  <rv s="6">
    <fb>222.62</fb>
    <v>11</v>
  </rv>
  <rv s="6">
    <fb>45504</fb>
    <v>10</v>
  </rv>
  <rv s="6">
    <fb>232.07</fb>
    <v>11</v>
  </rv>
  <rv s="6">
    <fb>45505</fb>
    <v>10</v>
  </rv>
  <rv s="6">
    <fb>216.86</fb>
    <v>11</v>
  </rv>
  <rv s="6">
    <fb>45506</fb>
    <v>10</v>
  </rv>
  <rv s="6">
    <fb>207.67</fb>
    <v>11</v>
  </rv>
  <rv s="6">
    <fb>45509</fb>
    <v>10</v>
  </rv>
  <rv s="6">
    <fb>198.88</fb>
    <v>11</v>
  </rv>
  <rv s="6">
    <fb>45510</fb>
    <v>10</v>
  </rv>
  <rv s="6">
    <fb>200.64</fb>
    <v>11</v>
  </rv>
  <rv s="6">
    <fb>45511</fb>
    <v>10</v>
  </rv>
  <rv s="6">
    <fb>191.76</fb>
    <v>11</v>
  </rv>
  <rv s="6">
    <fb>45512</fb>
    <v>10</v>
  </rv>
  <rv s="6">
    <fb>198.84</fb>
    <v>11</v>
  </rv>
  <rv s="6">
    <fb>45513</fb>
    <v>10</v>
  </rv>
  <rv s="6">
    <fb>200</fb>
    <v>11</v>
  </rv>
  <rv s="6">
    <fb>45516</fb>
    <v>10</v>
  </rv>
  <rv s="6">
    <fb>197.49</fb>
    <v>11</v>
  </rv>
  <rv s="6">
    <fb>45517</fb>
    <v>10</v>
  </rv>
  <rv s="6">
    <fb>45518</fb>
    <v>10</v>
  </rv>
  <rv s="6">
    <fb>201.38</fb>
    <v>11</v>
  </rv>
  <rv s="6">
    <fb>45519</fb>
    <v>10</v>
  </rv>
  <rv s="6">
    <fb>214.14</fb>
    <v>11</v>
  </rv>
  <rv s="6">
    <fb>45520</fb>
    <v>10</v>
  </rv>
  <rv s="6">
    <fb>216.12</fb>
    <v>11</v>
  </rv>
  <rv s="6">
    <fb>45523</fb>
    <v>10</v>
  </rv>
  <rv s="6">
    <fb>222.72</fb>
    <v>11</v>
  </rv>
  <rv s="6">
    <fb>45524</fb>
    <v>10</v>
  </rv>
  <rv s="6">
    <fb>221.1</fb>
    <v>11</v>
  </rv>
  <rv s="6">
    <fb>45525</fb>
    <v>10</v>
  </rv>
  <rv s="6">
    <fb>223.27</fb>
    <v>11</v>
  </rv>
  <rv s="6">
    <fb>45526</fb>
    <v>10</v>
  </rv>
  <rv s="6">
    <fb>210.66</fb>
    <v>11</v>
  </rv>
  <rv s="6">
    <fb>45527</fb>
    <v>10</v>
  </rv>
  <rv s="6">
    <fb>220.32</fb>
    <v>11</v>
  </rv>
  <rv s="6">
    <fb>45530</fb>
    <v>10</v>
  </rv>
  <rv s="6">
    <fb>213.21</fb>
    <v>11</v>
  </rv>
  <rv s="6">
    <fb>45531</fb>
    <v>10</v>
  </rv>
  <rv s="6">
    <fb>209.21</fb>
    <v>11</v>
  </rv>
  <rv s="6">
    <fb>45532</fb>
    <v>10</v>
  </rv>
  <rv s="6">
    <fb>205.75</fb>
    <v>11</v>
  </rv>
  <rv s="6">
    <fb>45533</fb>
    <v>10</v>
  </rv>
  <rv s="6">
    <fb>206.28</fb>
    <v>11</v>
  </rv>
  <rv s="6">
    <fb>45534</fb>
    <v>10</v>
  </rv>
  <rv s="6">
    <fb>214.11</fb>
    <v>11</v>
  </rv>
  <rv s="6">
    <fb>45538</fb>
    <v>10</v>
  </rv>
  <rv s="6">
    <fb>210.6</fb>
    <v>11</v>
  </rv>
  <rv s="6">
    <fb>45539</fb>
    <v>10</v>
  </rv>
  <rv s="6">
    <fb>219.41</fb>
    <v>11</v>
  </rv>
  <rv s="6">
    <fb>45540</fb>
    <v>10</v>
  </rv>
  <rv s="6">
    <fb>230.17</fb>
    <v>11</v>
  </rv>
  <rv s="6">
    <fb>45541</fb>
    <v>10</v>
  </rv>
  <rv s="6">
    <fb>210.73</fb>
    <v>11</v>
  </rv>
  <rv s="6">
    <fb>45544</fb>
    <v>10</v>
  </rv>
  <rv s="6">
    <fb>216.27</fb>
    <v>11</v>
  </rv>
  <rv s="6">
    <fb>45545</fb>
    <v>10</v>
  </rv>
  <rv s="6">
    <fb>226.17</fb>
    <v>11</v>
  </rv>
  <rv s="6">
    <fb>45546</fb>
    <v>10</v>
  </rv>
  <rv s="6">
    <fb>228.13</fb>
    <v>11</v>
  </rv>
  <rv s="6">
    <fb>45547</fb>
    <v>10</v>
  </rv>
  <rv s="6">
    <fb>229.81</fb>
    <v>11</v>
  </rv>
  <rv s="6">
    <fb>45548</fb>
    <v>10</v>
  </rv>
  <rv s="6">
    <fb>230.29</fb>
    <v>11</v>
  </rv>
  <rv s="6">
    <fb>45551</fb>
    <v>10</v>
  </rv>
  <rv s="6">
    <fb>226.78</fb>
    <v>11</v>
  </rv>
  <rv s="6">
    <fb>45552</fb>
    <v>10</v>
  </rv>
  <rv s="6">
    <fb>227.87</fb>
    <v>11</v>
  </rv>
  <rv s="6">
    <fb>45553</fb>
    <v>10</v>
  </rv>
  <rv s="6">
    <fb>227.2</fb>
    <v>11</v>
  </rv>
  <rv s="6">
    <fb>45554</fb>
    <v>10</v>
  </rv>
  <rv s="6">
    <fb>243.92</fb>
    <v>11</v>
  </rv>
  <rv s="6">
    <fb>45555</fb>
    <v>10</v>
  </rv>
  <rv s="6">
    <fb>238.25</fb>
    <v>11</v>
  </rv>
  <rv s="6">
    <fb>45558</fb>
    <v>10</v>
  </rv>
  <rv s="6">
    <fb>250</fb>
    <v>11</v>
  </rv>
  <rv s="6">
    <fb>45559</fb>
    <v>10</v>
  </rv>
  <rv s="6">
    <fb>254.27</fb>
    <v>11</v>
  </rv>
  <rv s="6">
    <fb>45560</fb>
    <v>10</v>
  </rv>
  <rv s="6">
    <fb>257.02</fb>
    <v>11</v>
  </rv>
  <rv s="6">
    <fb>45561</fb>
    <v>10</v>
  </rv>
  <rv s="6">
    <fb>254.22</fb>
    <v>11</v>
  </rv>
  <rv s="6">
    <fb>45562</fb>
    <v>10</v>
  </rv>
  <rv s="6">
    <fb>260.45999999999998</fb>
    <v>11</v>
  </rv>
  <rv s="6">
    <fb>45565</fb>
    <v>10</v>
  </rv>
  <rv s="6">
    <fb>261.63</fb>
    <v>11</v>
  </rv>
  <rv s="6">
    <fb>45566</fb>
    <v>10</v>
  </rv>
  <rv s="6">
    <fb>258.02</fb>
    <v>11</v>
  </rv>
  <rv s="6">
    <fb>45567</fb>
    <v>10</v>
  </rv>
  <rv s="6">
    <fb>249.02</fb>
    <v>11</v>
  </rv>
  <rv s="6">
    <fb>45568</fb>
    <v>10</v>
  </rv>
  <rv s="6">
    <fb>240.66</fb>
    <v>11</v>
  </rv>
  <rv s="6">
    <fb>45569</fb>
    <v>10</v>
  </rv>
  <rv s="6">
    <fb>250.08</fb>
    <v>11</v>
  </rv>
  <rv s="6">
    <fb>45572</fb>
    <v>10</v>
  </rv>
  <rv s="6">
    <fb>240.83</fb>
    <v>11</v>
  </rv>
  <rv s="6">
    <fb>45573</fb>
    <v>10</v>
  </rv>
  <rv s="6">
    <fb>244.5</fb>
    <v>11</v>
  </rv>
  <rv s="6">
    <fb>45574</fb>
    <v>10</v>
  </rv>
  <rv s="6">
    <fb>241.05</fb>
    <v>11</v>
  </rv>
  <rv s="6">
    <fb>45575</fb>
    <v>10</v>
  </rv>
  <rv s="6">
    <fb>238.77</fb>
    <v>11</v>
  </rv>
  <rv s="6">
    <fb>45576</fb>
    <v>10</v>
  </rv>
  <rv s="6">
    <fb>217.8</fb>
    <v>11</v>
  </rv>
  <rv s="6">
    <fb>45579</fb>
    <v>10</v>
  </rv>
  <rv s="6">
    <fb>219.16</fb>
    <v>11</v>
  </rv>
  <rv s="6">
    <fb>45580</fb>
    <v>10</v>
  </rv>
  <rv s="6">
    <fb>219.57</fb>
    <v>11</v>
  </rv>
  <rv s="6">
    <fb>45581</fb>
    <v>10</v>
  </rv>
  <rv s="6">
    <fb>221.33</fb>
    <v>11</v>
  </rv>
  <rv s="6">
    <fb>45582</fb>
    <v>10</v>
  </rv>
  <rv s="6">
    <fb>220.89</fb>
    <v>11</v>
  </rv>
  <rv s="6">
    <fb>45583</fb>
    <v>10</v>
  </rv>
  <rv s="6">
    <fb>220.7</fb>
    <v>11</v>
  </rv>
  <rv s="6">
    <fb>45586</fb>
    <v>10</v>
  </rv>
  <rv s="6">
    <fb>218.85</fb>
    <v>11</v>
  </rv>
  <rv s="6">
    <fb>45587</fb>
    <v>10</v>
  </rv>
  <rv s="6">
    <fb>217.97</fb>
    <v>11</v>
  </rv>
  <rv s="6">
    <fb>45588</fb>
    <v>10</v>
  </rv>
  <rv s="6">
    <fb>213.65</fb>
    <v>11</v>
  </rv>
  <rv s="6">
    <fb>45589</fb>
    <v>10</v>
  </rv>
  <rv s="6">
    <fb>260.48</fb>
    <v>11</v>
  </rv>
  <rv s="6">
    <fb>45590</fb>
    <v>10</v>
  </rv>
  <rv s="6">
    <fb>269.19</fb>
    <v>11</v>
  </rv>
  <rv s="6">
    <fb>45593</fb>
    <v>10</v>
  </rv>
  <rv s="6">
    <fb>262.51</fb>
    <v>11</v>
  </rv>
  <rv s="6">
    <fb>124.46</fb>
    <v>11</v>
  </rv>
  <rv s="6">
    <fb>124.08</fb>
    <v>11</v>
  </rv>
  <rv s="6">
    <fb>126.45</fb>
    <v>11</v>
  </rv>
  <rv s="6">
    <fb>127.49</fb>
    <v>11</v>
  </rv>
  <rv s="6">
    <fb>129.1</fb>
    <v>11</v>
  </rv>
  <rv s="6">
    <fb>130.25</fb>
    <v>11</v>
  </rv>
  <rv s="6">
    <fb>130.97</fb>
    <v>11</v>
  </rv>
  <rv s="6">
    <fb>131.84</fb>
    <v>11</v>
  </rv>
  <rv s="6">
    <fb>130.24</fb>
    <v>11</v>
  </rv>
  <rv s="6">
    <fb>132.59</fb>
    <v>11</v>
  </rv>
  <rv s="6">
    <fb>132.09</fb>
    <v>11</v>
  </rv>
  <rv s="6">
    <fb>133.62</fb>
    <v>11</v>
  </rv>
  <rv s="6">
    <fb>134.62</fb>
    <v>11</v>
  </rv>
  <rv s="6">
    <fb>136.93</fb>
    <v>11</v>
  </rv>
  <rv s="6">
    <fb>135.31</fb>
    <v>11</v>
  </rv>
  <rv s="6">
    <fb>136.25</fb>
    <v>11</v>
  </rv>
  <rv s="6">
    <fb>136.97</fb>
    <v>11</v>
  </rv>
  <rv s="6">
    <fb>138.49</fb>
    <v>11</v>
  </rv>
  <rv s="6">
    <fb>136.69</fb>
    <v>11</v>
  </rv>
  <rv s="6">
    <fb>136.41</fb>
    <v>11</v>
  </rv>
  <rv s="6">
    <fb>137.19999999999999</fb>
    <v>11</v>
  </rv>
  <rv s="6">
    <fb>134.99</fb>
    <v>11</v>
  </rv>
  <rv s="6">
    <fb>132.53</fb>
    <v>11</v>
  </rv>
  <rv s="6">
    <fb>131.86000000000001</fb>
    <v>11</v>
  </rv>
  <rv s="6">
    <fb>129.27000000000001</fb>
    <v>11</v>
  </rv>
  <rv s="6">
    <fb>130.99</fb>
    <v>11</v>
  </rv>
  <rv s="6">
    <fb>130.02000000000001</fb>
    <v>11</v>
  </rv>
  <rv s="6">
    <fb>133.29</fb>
    <v>11</v>
  </rv>
  <rv s="6">
    <fb>132.52000000000001</fb>
    <v>11</v>
  </rv>
  <rv s="6">
    <fb>132.57</fb>
    <v>11</v>
  </rv>
  <rv s="6">
    <fb>131.94</fb>
    <v>11</v>
  </rv>
  <rv s="6">
    <fb>132.6</fb>
    <v>11</v>
  </rv>
  <rv s="6">
    <fb>135.80000000000001</fb>
    <v>11</v>
  </rv>
  <rv s="6">
    <fb>136.65</fb>
    <v>11</v>
  </rv>
  <rv s="6">
    <fb>138.34</fb>
    <v>11</v>
  </rv>
  <rv s="6">
    <fb>140.41999999999999</fb>
    <v>11</v>
  </rv>
  <rv s="6">
    <fb>141.49</fb>
    <v>11</v>
  </rv>
  <rv s="6">
    <fb>141.52000000000001</fb>
    <v>11</v>
  </rv>
  <rv s="6">
    <fb>140.37</fb>
    <v>11</v>
  </rv>
  <rv s="6">
    <fb>140.22999999999999</fb>
    <v>11</v>
  </rv>
  <rv s="6">
    <fb>139.69</fb>
    <v>11</v>
  </rv>
  <rv s="6">
    <fb>138.16999999999999</fb>
    <v>11</v>
  </rv>
  <rv s="6">
    <fb>138.91999999999999</fb>
    <v>11</v>
  </rv>
  <rv s="6">
    <fb>136.38999999999999</fb>
    <v>11</v>
  </rv>
  <rv s="6">
    <fb>135.72999999999999</fb>
    <v>11</v>
  </rv>
  <rv s="6">
    <fb>138.84</fb>
    <v>11</v>
  </rv>
  <rv s="6">
    <fb>140.94999999999999</fb>
    <v>11</v>
  </rv>
  <rv s="6">
    <fb>142.28</fb>
    <v>11</v>
  </rv>
  <rv s="6">
    <fb>142.08000000000001</fb>
    <v>11</v>
  </rv>
  <rv s="6">
    <fb>142.65</fb>
    <v>11</v>
  </rv>
  <rv s="6">
    <fb>142.49</fb>
    <v>11</v>
  </rv>
  <rv s="6">
    <fb>141.47</fb>
    <v>11</v>
  </rv>
  <rv s="6">
    <fb>143.47999999999999</fb>
    <v>11</v>
  </rv>
  <rv s="6">
    <fb>146.38</fb>
    <v>11</v>
  </rv>
  <rv s="6">
    <fb>145.99</fb>
    <v>11</v>
  </rv>
  <rv s="6">
    <fb>147.04</fb>
    <v>11</v>
  </rv>
  <rv s="6">
    <fb>148.69999999999999</fb>
    <v>11</v>
  </rv>
  <rv s="6">
    <fb>151.87</fb>
    <v>11</v>
  </rv>
  <rv s="6">
    <fb>152.185</fb>
    <v>11</v>
  </rv>
  <rv s="6">
    <fb>153.51</fb>
    <v>11</v>
  </rv>
  <rv s="6">
    <fb>151.46</fb>
    <v>11</v>
  </rv>
  <rv s="6">
    <fb>140.1</fb>
    <v>11</v>
  </rv>
  <rv s="6">
    <fb>141.16</fb>
    <v>11</v>
  </rv>
  <rv s="6">
    <fb>142.38</fb>
    <v>11</v>
  </rv>
  <rv s="6">
    <fb>143.68</fb>
    <v>11</v>
  </rv>
  <rv s="6">
    <fb>144.1</fb>
    <v>11</v>
  </rv>
  <rv s="6">
    <fb>145.54</fb>
    <v>11</v>
  </rv>
  <rv s="6">
    <fb>145.91</fb>
    <v>11</v>
  </rv>
  <rv s="6">
    <fb>149</fb>
    <v>11</v>
  </rv>
  <rv s="6">
    <fb>147.53</fb>
    <v>11</v>
  </rv>
  <rv s="6">
    <fb>145.13999999999999</fb>
    <v>11</v>
  </rv>
  <rv s="6">
    <fb>145.94</fb>
    <v>11</v>
  </rv>
  <rv s="6">
    <fb>142.77000000000001</fb>
    <v>11</v>
  </rv>
  <rv s="6">
    <fb>140.52000000000001</fb>
    <v>11</v>
  </rv>
  <rv s="6">
    <fb>141.12</fb>
    <v>11</v>
  </rv>
  <rv s="6">
    <fb>142.55000000000001</fb>
    <v>11</v>
  </rv>
  <rv s="6">
    <fb>144.09</fb>
    <v>11</v>
  </rv>
  <rv s="6">
    <fb>143.96</fb>
    <v>11</v>
  </rv>
  <rv s="6">
    <fb>137.57</fb>
    <v>11</v>
  </rv>
  <rv s="6">
    <fb>138.88</fb>
    <v>11</v>
  </rv>
  <rv s="6">
    <fb>136.38</fb>
    <v>11</v>
  </rv>
  <rv s="6">
    <fb>138.46</fb>
    <v>11</v>
  </rv>
  <rv s="6">
    <fb>137.13999999999999</fb>
    <v>11</v>
  </rv>
  <rv s="6">
    <fb>133.35</fb>
    <v>11</v>
  </rv>
  <rv s="6">
    <fb>132.66999999999999</fb>
    <v>11</v>
  </rv>
  <rv s="6">
    <fb>131.4</fb>
    <v>11</v>
  </rv>
  <rv s="6">
    <fb>134.38</fb>
    <v>11</v>
  </rv>
  <rv s="6">
    <fb>135.41</fb>
    <v>11</v>
  </rv>
  <rv s="6">
    <fb>137.66999999999999</fb>
    <v>11</v>
  </rv>
  <rv s="6">
    <fb>138.5</fb>
    <v>11</v>
  </rv>
  <rv s="6">
    <fb>139.79</fb>
    <v>11</v>
  </rv>
  <rv s="6">
    <fb>143.1</fb>
    <v>11</v>
  </rv>
  <rv s="6">
    <fb>141.18</fb>
    <v>11</v>
  </rv>
  <rv s="6">
    <fb>147.68</fb>
    <v>11</v>
  </rv>
  <rv s="6">
    <fb>147.03</fb>
    <v>11</v>
  </rv>
  <rv s="6">
    <fb>148.74</fb>
    <v>11</v>
  </rv>
  <rv s="6">
    <fb>147.6</fb>
    <v>11</v>
  </rv>
  <rv s="6">
    <fb>150.77000000000001</fb>
    <v>11</v>
  </rv>
  <rv s="6">
    <fb>150.07</fb>
    <v>11</v>
  </rv>
  <rv s="6">
    <fb>150.66999999999999</fb>
    <v>11</v>
  </rv>
  <rv s="6">
    <fb>150.87</fb>
    <v>11</v>
  </rv>
  <rv s="6">
    <fb>150.93</fb>
    <v>11</v>
  </rv>
  <rv s="6">
    <fb>155.49</fb>
    <v>11</v>
  </rv>
  <rv s="6">
    <fb>154.56</fb>
    <v>11</v>
  </rv>
  <rv s="6">
    <fb>154.91999999999999</fb>
    <v>11</v>
  </rv>
  <rv s="6">
    <fb>150.53</fb>
    <v>11</v>
  </rv>
  <rv s="6">
    <fb>152.5</fb>
    <v>11</v>
  </rv>
  <rv s="6">
    <fb>154.85</fb>
    <v>11</v>
  </rv>
  <rv s="6">
    <fb>156.6</fb>
    <v>11</v>
  </rv>
  <rv s="6">
    <fb>156.13999999999999</fb>
    <v>11</v>
  </rv>
  <rv s="6">
    <fb>159.41</fb>
    <v>11</v>
  </rv>
  <rv s="6">
    <fb>157.72999999999999</fb>
    <v>11</v>
  </rv>
  <rv s="6">
    <fb>154.86000000000001</fb>
    <v>11</v>
  </rv>
  <rv s="6">
    <fb>154.4</fb>
    <v>11</v>
  </rv>
  <rv s="6">
    <fb>155.47</fb>
    <v>11</v>
  </rv>
  <rv s="6">
    <fb>156.01</fb>
    <v>11</v>
  </rv>
  <rv s="6">
    <fb>154.09</fb>
    <v>11</v>
  </rv>
  <rv s="6">
    <fb>156.28</fb>
    <v>11</v>
  </rv>
  <rv s="6">
    <fb>158.26</fb>
    <v>11</v>
  </rv>
  <rv s="6">
    <fb>159.13</fb>
    <v>11</v>
  </rv>
  <rv s="6">
    <fb>156</fb>
    <v>11</v>
  </rv>
  <rv s="6">
    <fb>171.95</fb>
    <v>11</v>
  </rv>
  <rv s="6">
    <fb>166.15</fb>
    <v>11</v>
  </rv>
  <rv s="6">
    <fb>162.78</fb>
    <v>11</v>
  </rv>
  <rv s="6">
    <fb>163.86</fb>
    <v>11</v>
  </rv>
  <rv s="6">
    <fb>166.62</fb>
    <v>11</v>
  </rv>
  <rv s="6">
    <fb>167.24</fb>
    <v>11</v>
  </rv>
  <rv s="6">
    <fb>168.1</fb>
    <v>11</v>
  </rv>
  <rv s="6">
    <fb>171.25</fb>
    <v>11</v>
  </rv>
  <rv s="6">
    <fb>169.38</fb>
    <v>11</v>
  </rv>
  <rv s="6">
    <fb>169.96</fb>
    <v>11</v>
  </rv>
  <rv s="6">
    <fb>168.65</fb>
    <v>11</v>
  </rv>
  <rv s="6">
    <fb>169.14</fb>
    <v>11</v>
  </rv>
  <rv s="6">
    <fb>170.34</fb>
    <v>11</v>
  </rv>
  <rv s="6">
    <fb>172.51</fb>
    <v>11</v>
  </rv>
  <rv s="6">
    <fb>174.18</fb>
    <v>11</v>
  </rv>
  <rv s="6">
    <fb>176.06</fb>
    <v>11</v>
  </rv>
  <rv s="6">
    <fb>176.92</fb>
    <v>11</v>
  </rv>
  <rv s="6">
    <fb>177.85</fb>
    <v>11</v>
  </rv>
  <rv s="6">
    <fb>176.38</fb>
    <v>11</v>
  </rv>
  <rv s="6">
    <fb>173.55</fb>
    <v>11</v>
  </rv>
  <rv s="6">
    <fb>174.99</fb>
    <v>11</v>
  </rv>
  <rv s="6">
    <fb>176.4</fb>
    <v>11</v>
  </rv>
  <rv s="6">
    <fb>175.9</fb>
    <v>11</v>
  </rv>
  <rv s="6">
    <fb>172.11</fb>
    <v>11</v>
  </rv>
  <rv s="6">
    <fb>172.5</fb>
    <v>11</v>
  </rv>
  <rv s="6">
    <fb>173.17</fb>
    <v>11</v>
  </rv>
  <rv s="6">
    <fb>175.41</fb>
    <v>11</v>
  </rv>
  <rv s="6">
    <fb>176.73</fb>
    <v>11</v>
  </rv>
  <rv s="6">
    <fb>174.46</fb>
    <v>11</v>
  </rv>
  <rv s="6">
    <fb>175.01</fb>
    <v>11</v>
  </rv>
  <rv s="6">
    <fb>176.62</fb>
    <v>11</v>
  </rv>
  <rv s="6">
    <fb>177.79</fb>
    <v>11</v>
  </rv>
  <rv s="6">
    <fb>175.16</fb>
    <v>11</v>
  </rv>
  <rv s="6">
    <fb>176.79</fb>
    <v>11</v>
  </rv>
  <rv s="6">
    <fb>177.24</fb>
    <v>11</v>
  </rv>
  <rv s="6">
    <fb>175.09</fb>
    <v>11</v>
  </rv>
  <rv s="6">
    <fb>176.3</fb>
    <v>11</v>
  </rv>
  <rv s="6">
    <fb>179.63</fb>
    <v>11</v>
  </rv>
  <rv s="6">
    <fb>179.22</fb>
    <v>11</v>
  </rv>
  <rv s="6">
    <fb>184.03</fb>
    <v>11</v>
  </rv>
  <rv s="6">
    <fb>183.88</fb>
    <v>11</v>
  </rv>
  <rv s="6">
    <fb>185.41</fb>
    <v>11</v>
  </rv>
  <rv s="6">
    <fb>182.15</fb>
    <v>11</v>
  </rv>
  <rv s="6">
    <fb>182.99</fb>
    <v>11</v>
  </rv>
  <rv s="6">
    <fb>185.24</fb>
    <v>11</v>
  </rv>
  <rv s="6">
    <fb>185.82</fb>
    <v>11</v>
  </rv>
  <rv s="6">
    <fb>190.6</fb>
    <v>11</v>
  </rv>
  <rv s="6">
    <fb>189.03</fb>
    <v>11</v>
  </rv>
  <rv s="6">
    <fb>188.98</fb>
    <v>11</v>
  </rv>
  <rv s="6">
    <fb>191.18</fb>
    <v>11</v>
  </rv>
  <rv s="6">
    <fb>185.57</fb>
    <v>11</v>
  </rv>
  <rv s="6">
    <fb>185.07</fb>
    <v>11</v>
  </rv>
  <rv s="6">
    <fb>186.53</fb>
    <v>11</v>
  </rv>
  <rv s="6">
    <fb>183.92</fb>
    <v>11</v>
  </rv>
  <rv s="6">
    <fb>181.02</fb>
    <v>11</v>
  </rv>
  <rv s="6">
    <fb>177.69</fb>
    <v>11</v>
  </rv>
  <rv s="6">
    <fb>177.66</fb>
    <v>11</v>
  </rv>
  <rv s="6">
    <fb>181.67</fb>
    <v>11</v>
  </rv>
  <rv s="6">
    <fb>181.79</fb>
    <v>11</v>
  </rv>
  <rv s="6">
    <fb>167.28</fb>
    <v>11</v>
  </rv>
  <rv s="6">
    <fb>167</fb>
    <v>11</v>
  </rv>
  <rv s="6">
    <fb>169.53</fb>
    <v>11</v>
  </rv>
  <rv s="6">
    <fb>170.29</fb>
    <v>11</v>
  </rv>
  <rv s="6">
    <fb>171.54</fb>
    <v>11</v>
  </rv>
  <rv s="6">
    <fb>170.76</fb>
    <v>11</v>
  </rv>
  <rv s="6">
    <fb>166.66</fb>
    <v>11</v>
  </rv>
  <rv s="6">
    <fb>159.25</fb>
    <v>11</v>
  </rv>
  <rv s="6">
    <fb>158.29</fb>
    <v>11</v>
  </rv>
  <rv s="6">
    <fb>158.94</fb>
    <v>11</v>
  </rv>
  <rv s="6">
    <fb>162.03</fb>
    <v>11</v>
  </rv>
  <rv s="6">
    <fb>163.66999999999999</fb>
    <v>11</v>
  </rv>
  <rv s="6">
    <fb>162.29</fb>
    <v>11</v>
  </rv>
  <rv s="6">
    <fb>164.16</fb>
    <v>11</v>
  </rv>
  <rv s="6">
    <fb>160.37</fb>
    <v>11</v>
  </rv>
  <rv s="6">
    <fb>161.30000000000001</fb>
    <v>11</v>
  </rv>
  <rv s="6">
    <fb>162.96</fb>
    <v>11</v>
  </rv>
  <rv s="6">
    <fb>166.67</fb>
    <v>11</v>
  </rv>
  <rv s="6">
    <fb>167.18</fb>
    <v>11</v>
  </rv>
  <rv s="6">
    <fb>165.85</fb>
    <v>11</v>
  </rv>
  <rv s="6">
    <fb>163.80000000000001</fb>
    <v>11</v>
  </rv>
  <rv s="6">
    <fb>165.62</fb>
    <v>11</v>
  </rv>
  <rv s="6">
    <fb>166.16</fb>
    <v>11</v>
  </rv>
  <rv s="6">
    <fb>164.68</fb>
    <v>11</v>
  </rv>
  <rv s="6">
    <fb>162.85</fb>
    <v>11</v>
  </rv>
  <rv s="6">
    <fb>161.78</fb>
    <v>11</v>
  </rv>
  <rv s="6">
    <fb>163.38</fb>
    <v>11</v>
  </rv>
  <rv s="6">
    <fb>157.36000000000001</fb>
    <v>11</v>
  </rv>
  <rv s="6">
    <fb>156.44999999999999</fb>
    <v>11</v>
  </rv>
  <rv s="6">
    <fb>157.24</fb>
    <v>11</v>
  </rv>
  <rv s="6">
    <fb>150.91999999999999</fb>
    <v>11</v>
  </rv>
  <rv s="6">
    <fb>148.71</fb>
    <v>11</v>
  </rv>
  <rv s="6">
    <fb>148.66</fb>
    <v>11</v>
  </rv>
  <rv s="6">
    <fb>151.16</fb>
    <v>11</v>
  </rv>
  <rv s="6">
    <fb>154.69</fb>
    <v>11</v>
  </rv>
  <rv s="6">
    <fb>157.46</fb>
    <v>11</v>
  </rv>
  <rv s="6">
    <fb>158.06</fb>
    <v>11</v>
  </rv>
  <rv s="6">
    <fb>159.32</fb>
    <v>11</v>
  </rv>
  <rv s="6">
    <fb>159.81</fb>
    <v>11</v>
  </rv>
  <rv s="6">
    <fb>162.13999999999999</fb>
    <v>11</v>
  </rv>
  <rv s="6">
    <fb>163.59</fb>
    <v>11</v>
  </rv>
  <rv s="6">
    <fb>161.85</fb>
    <v>11</v>
  </rv>
  <rv s="6">
    <fb>161.49</fb>
    <v>11</v>
  </rv>
  <rv s="6">
    <fb>162.72999999999999</fb>
    <v>11</v>
  </rv>
  <rv s="6">
    <fb>163.95</fb>
    <v>11</v>
  </rv>
  <rv s="6">
    <fb>166.99</fb>
    <v>11</v>
  </rv>
  <rv s="6">
    <fb>165.86</fb>
    <v>11</v>
  </rv>
  <rv s="6">
    <fb>167.06</fb>
    <v>11</v>
  </rv>
  <rv s="6">
    <fb>162.97999999999999</fb>
    <v>11</v>
  </rv>
  <rv s="6">
    <fb>164.38</fb>
    <v>11</v>
  </rv>
  <rv s="6">
    <fb>161.86000000000001</fb>
    <v>11</v>
  </rv>
  <rv s="6">
    <fb>162.08000000000001</fb>
    <v>11</v>
  </rv>
  <rv s="6">
    <fb>163.24</fb>
    <v>11</v>
  </rv>
  <rv s="6">
    <fb>164.96</fb>
    <v>11</v>
  </rv>
  <rv s="6">
    <fb>165.46</fb>
    <v>11</v>
  </rv>
  <rv s="6">
    <fb>165.16</fb>
    <v>11</v>
  </rv>
  <rv s="6">
    <fb>162.93</fb>
    <v>11</v>
  </rv>
  <rv s="6">
    <fb>163.41999999999999</fb>
    <v>11</v>
  </rv>
  <rv s="6">
    <fb>164.07</fb>
    <v>11</v>
  </rv>
  <rv s="6">
    <fb>165.14</fb>
    <v>11</v>
  </rv>
  <rv s="6">
    <fb>162.72</fb>
    <v>11</v>
  </rv>
  <rv s="6">
    <fb>165.27</fb>
    <v>11</v>
  </rv>
  <rv s="6">
    <fb>166.72</fb>
    <v>11</v>
  </rv>
  <rv s="6">
    <fb>20481303</fb>
    <v>12</v>
  </rv>
  <rv s="6">
    <fb>163.32</fb>
    <v>11</v>
  </rv>
  <rv s="6">
    <fb>163.26</fb>
    <v>11</v>
  </rv>
  <rv s="6">
    <fb>28338123</fb>
    <v>12</v>
  </rv>
  <rv s="6">
    <fb>167.685</fb>
    <v>11</v>
  </rv>
  <rv s="6">
    <fb>169.16</fb>
    <v>11</v>
  </rv>
  <rv s="6">
    <fb>164.58</fb>
    <v>11</v>
  </rv>
  <rv s="6">
    <fb>17760179</fb>
    <v>12</v>
  </rv>
  <rv s="6">
    <fb>166.42</fb>
    <v>11</v>
  </rv>
  <rv s="6">
    <fb>167.52</fb>
    <v>11</v>
  </rv>
  <rv s="6">
    <fb>164.73</fb>
    <v>11</v>
  </rv>
  <rv s="6">
    <fb>15073101</fb>
    <v>12</v>
  </rv>
  <rv s="6">
    <fb>164.41</fb>
    <v>11</v>
  </rv>
  <rv s="6">
    <fb>166.64</fb>
    <v>11</v>
  </rv>
  <rv s="6">
    <fb>163.923</fb>
    <v>11</v>
  </rv>
  <rv s="6">
    <fb>19093724</fb>
    <v>12</v>
  </rv>
  <rv s="6">
    <fb>168.06</fb>
    <v>11</v>
  </rv>
  <rv s="6">
    <fb>168.23</fb>
    <v>11</v>
  </rv>
  <rv s="6">
    <fb>165.48</fb>
    <v>11</v>
  </rv>
  <rv s="6">
    <fb>22463140</fb>
    <v>12</v>
  </rv>
  <rv s="6">
    <fb>167.72</fb>
    <v>11</v>
  </rv>
  <rv s="6">
    <fb>168.48</fb>
    <v>11</v>
  </rv>
  <rv s="6">
    <fb>162.75</fb>
    <v>11</v>
  </rv>
  <rv s="6">
    <fb>23072733</fb>
    <v>12</v>
  </rv>
  <rv s="6">
    <fb>163.94</fb>
    <v>11</v>
  </rv>
  <rv s="6">
    <fb>164.72499999999999</fb>
    <v>11</v>
  </rv>
  <rv s="6">
    <fb>162.87</fb>
    <v>11</v>
  </rv>
  <rv s="6">
    <fb>31181774</fb>
    <v>12</v>
  </rv>
  <rv s="6">
    <fb>163.44999999999999</fb>
    <v>11</v>
  </rv>
  <rv s="6">
    <fb>164.84</fb>
    <v>11</v>
  </rv>
  <rv s="6">
    <fb>159.74</fb>
    <v>11</v>
  </rv>
  <rv s="6">
    <fb>14144068</fb>
    <v>12</v>
  </rv>
  <rv s="6">
    <fb>160.87</fb>
    <v>11</v>
  </rv>
  <rv s="6">
    <fb>163.07</fb>
    <v>11</v>
  </rv>
  <rv s="6">
    <fb>160.39500000000001</fb>
    <v>11</v>
  </rv>
  <rv s="6">
    <fb>15344251</fb>
    <v>12</v>
  </rv>
  <rv s="6">
    <fb>163.9</fb>
    <v>11</v>
  </rv>
  <rv s="6">
    <fb>161.23500000000001</fb>
    <v>11</v>
  </rv>
  <rv s="6">
    <fb>19016141</fb>
    <v>12</v>
  </rv>
  <rv s="6">
    <fb>163.63999999999999</fb>
    <v>11</v>
  </rv>
  <rv s="6">
    <fb>166.226</fb>
    <v>11</v>
  </rv>
  <rv s="6">
    <fb>163.4</fb>
    <v>11</v>
  </rv>
  <rv s="6">
    <fb>20247195</fb>
    <v>12</v>
  </rv>
  <rv s="6">
    <fb>165.785</fb>
    <v>11</v>
  </rv>
  <rv s="6">
    <fb>167.68</fb>
    <v>11</v>
  </rv>
  <rv s="6">
    <fb>164.625</fb>
    <v>11</v>
  </rv>
  <rv s="6">
    <fb>16406030</fb>
    <v>12</v>
  </rv>
  <rv s="6">
    <fb>164.53</fb>
    <v>11</v>
  </rv>
  <rv s="6">
    <fb>165.8</fb>
    <v>11</v>
  </rv>
  <rv s="6">
    <fb>163.74</fb>
    <v>11</v>
  </rv>
  <rv s="6">
    <fb>21453395</fb>
    <v>12</v>
  </rv>
  <rv s="6">
    <fb>165.73</fb>
    <v>11</v>
  </rv>
  <rv s="6">
    <fb>166.37</fb>
    <v>11</v>
  </rv>
  <rv s="6">
    <fb>162.76</fb>
    <v>11</v>
  </rv>
  <rv s="6">
    <fb>19757661</fb>
    <v>12</v>
  </rv>
  <rv s="6">
    <fb>163.19</fb>
    <v>11</v>
  </rv>
  <rv s="6">
    <fb>164.71</fb>
    <v>11</v>
  </rv>
  <rv s="6">
    <fb>163.08000000000001</fb>
    <v>11</v>
  </rv>
  <rv s="6">
    <fb>20946455</fb>
    <v>12</v>
  </rv>
  <rv s="6">
    <fb>162.94999999999999</fb>
    <v>11</v>
  </rv>
  <rv s="6">
    <fb>164.5</fb>
    <v>11</v>
  </rv>
  <rv s="6">
    <fb>162.62</fb>
    <v>11</v>
  </rv>
  <rv s="6">
    <fb>16568121</fb>
    <v>12</v>
  </rv>
  <rv s="6">
    <fb>165.77</fb>
    <v>11</v>
  </rv>
  <rv s="6">
    <fb>18280518</fb>
    <v>12</v>
  </rv>
  <rv s="6">
    <fb>164.76</fb>
    <v>11</v>
  </rv>
  <rv s="6">
    <fb>165.82</fb>
    <v>11</v>
  </rv>
  <rv s="6">
    <fb>161.92500000000001</fb>
    <v>11</v>
  </rv>
  <rv s="6">
    <fb>22412527</fb>
    <v>12</v>
  </rv>
  <rv s="6">
    <fb>162.83000000000001</fb>
    <v>11</v>
  </rv>
  <rv s="6">
    <fb>163.33000000000001</fb>
    <v>11</v>
  </rv>
  <rv s="6">
    <fb>161.01</fb>
    <v>11</v>
  </rv>
  <rv s="6">
    <fb>19828884</fb>
    <v>12</v>
  </rv>
  <rv s="6">
    <fb>165.59</fb>
    <v>11</v>
  </rv>
  <rv s="6">
    <fb>32138641</fb>
    <v>12</v>
  </rv>
  <rv s="6">
    <fb>168.75</fb>
    <v>11</v>
  </rv>
  <rv s="6">
    <fb>337.31</fb>
    <v>11</v>
  </rv>
  <rv s="6">
    <fb>338.11</fb>
    <v>11</v>
  </rv>
  <rv s="6">
    <fb>346.07</fb>
    <v>11</v>
  </rv>
  <rv s="6">
    <fb>348.32</fb>
    <v>11</v>
  </rv>
  <rv s="6">
    <fb>352.8</fb>
    <v>11</v>
  </rv>
  <rv s="6">
    <fb>356.53</fb>
    <v>11</v>
  </rv>
  <rv s="6">
    <fb>360.53</fb>
    <v>11</v>
  </rv>
  <rv s="6">
    <fb>363.2</fb>
    <v>11</v>
  </rv>
  <rv s="6">
    <fb>360.69</fb>
    <v>11</v>
  </rv>
  <rv s="6">
    <fb>369.67</fb>
    <v>11</v>
  </rv>
  <rv s="6">
    <fb>366.68</fb>
    <v>11</v>
  </rv>
  <rv s="6">
    <fb>370.27</fb>
    <v>11</v>
  </rv>
  <rv s="6">
    <fb>376.17</fb>
    <v>11</v>
  </rv>
  <rv s="6">
    <fb>369.85</fb>
    <v>11</v>
  </rv>
  <rv s="6">
    <fb>377.44</fb>
    <v>11</v>
  </rv>
  <rv s="6">
    <fb>373.07</fb>
    <v>11</v>
  </rv>
  <rv s="6">
    <fb>377.85</fb>
    <v>11</v>
  </rv>
  <rv s="6">
    <fb>377.43</fb>
    <v>11</v>
  </rv>
  <rv s="6">
    <fb>378.61</fb>
    <v>11</v>
  </rv>
  <rv s="6">
    <fb>382.7</fb>
    <v>11</v>
  </rv>
  <rv s="6">
    <fb>378.85</fb>
    <v>11</v>
  </rv>
  <rv s="6">
    <fb>378.91</fb>
    <v>11</v>
  </rv>
  <rv s="6">
    <fb>374.51</fb>
    <v>11</v>
  </rv>
  <rv s="6">
    <fb>369.14</fb>
    <v>11</v>
  </rv>
  <rv s="6">
    <fb>372.52</fb>
    <v>11</v>
  </rv>
  <rv s="6">
    <fb>368.8</fb>
    <v>11</v>
  </rv>
  <rv s="6">
    <fb>370.95</fb>
    <v>11</v>
  </rv>
  <rv s="6">
    <fb>374.23</fb>
    <v>11</v>
  </rv>
  <rv s="6">
    <fb>371.3</fb>
    <v>11</v>
  </rv>
  <rv s="6">
    <fb>374.38</fb>
    <v>11</v>
  </rv>
  <rv s="6">
    <fb>374.37</fb>
    <v>11</v>
  </rv>
  <rv s="6">
    <fb>365.93</fb>
    <v>11</v>
  </rv>
  <rv s="6">
    <fb>370.73</fb>
    <v>11</v>
  </rv>
  <rv s="6">
    <fb>372.65</fb>
    <v>11</v>
  </rv>
  <rv s="6">
    <fb>373.26</fb>
    <v>11</v>
  </rv>
  <rv s="6">
    <fb>370.62</fb>
    <v>11</v>
  </rv>
  <rv s="6">
    <fb>373.54</fb>
    <v>11</v>
  </rv>
  <rv s="6">
    <fb>374.58</fb>
    <v>11</v>
  </rv>
  <rv s="6">
    <fb>374.66</fb>
    <v>11</v>
  </rv>
  <rv s="6">
    <fb>374.07</fb>
    <v>11</v>
  </rv>
  <rv s="6">
    <fb>375.28</fb>
    <v>11</v>
  </rv>
  <rv s="6">
    <fb>376.04</fb>
    <v>11</v>
  </rv>
  <rv s="6">
    <fb>370.87</fb>
    <v>11</v>
  </rv>
  <rv s="6">
    <fb>370.6</fb>
    <v>11</v>
  </rv>
  <rv s="6">
    <fb>367.94</fb>
    <v>11</v>
  </rv>
  <rv s="6">
    <fb>367.75</fb>
    <v>11</v>
  </rv>
  <rv s="6">
    <fb>374.69</fb>
    <v>11</v>
  </rv>
  <rv s="6">
    <fb>375.79</fb>
    <v>11</v>
  </rv>
  <rv s="6">
    <fb>382.77</fb>
    <v>11</v>
  </rv>
  <rv s="6">
    <fb>384.63</fb>
    <v>11</v>
  </rv>
  <rv s="6">
    <fb>388.47</fb>
    <v>11</v>
  </rv>
  <rv s="6">
    <fb>390.27</fb>
    <v>11</v>
  </rv>
  <rv s="6">
    <fb>389.47</fb>
    <v>11</v>
  </rv>
  <rv s="6">
    <fb>393.87</fb>
    <v>11</v>
  </rv>
  <rv s="6">
    <fb>398.67</fb>
    <v>11</v>
  </rv>
  <rv s="6">
    <fb>396.51</fb>
    <v>11</v>
  </rv>
  <rv s="6">
    <fb>398.9</fb>
    <v>11</v>
  </rv>
  <rv s="6">
    <fb>402.56</fb>
    <v>11</v>
  </rv>
  <rv s="6">
    <fb>404.87</fb>
    <v>11</v>
  </rv>
  <rv s="6">
    <fb>403.93</fb>
    <v>11</v>
  </rv>
  <rv s="6">
    <fb>409.72</fb>
    <v>11</v>
  </rv>
  <rv s="6">
    <fb>408.59</fb>
    <v>11</v>
  </rv>
  <rv s="6">
    <fb>397.58</fb>
    <v>11</v>
  </rv>
  <rv s="6">
    <fb>403.78</fb>
    <v>11</v>
  </rv>
  <rv s="6">
    <fb>411.22</fb>
    <v>11</v>
  </rv>
  <rv s="6">
    <fb>405.65</fb>
    <v>11</v>
  </rv>
  <rv s="6">
    <fb>405.49</fb>
    <v>11</v>
  </rv>
  <rv s="6">
    <fb>414.05</fb>
    <v>11</v>
  </rv>
  <rv s="6">
    <fb>414.11</fb>
    <v>11</v>
  </rv>
  <rv s="6">
    <fb>420.55</fb>
    <v>11</v>
  </rv>
  <rv s="6">
    <fb>415.26</fb>
    <v>11</v>
  </rv>
  <rv s="6">
    <fb>406.32</fb>
    <v>11</v>
  </rv>
  <rv s="6">
    <fb>409.49</fb>
    <v>11</v>
  </rv>
  <rv s="6">
    <fb>406.56</fb>
    <v>11</v>
  </rv>
  <rv s="6">
    <fb>404.06</fb>
    <v>11</v>
  </rv>
  <rv s="6">
    <fb>402.79</fb>
    <v>11</v>
  </rv>
  <rv s="6">
    <fb>402.18</fb>
    <v>11</v>
  </rv>
  <rv s="6">
    <fb>411.65</fb>
    <v>11</v>
  </rv>
  <rv s="6">
    <fb>410.34</fb>
    <v>11</v>
  </rv>
  <rv s="6">
    <fb>407.54</fb>
    <v>11</v>
  </rv>
  <rv s="6">
    <fb>407.48</fb>
    <v>11</v>
  </rv>
  <rv s="6">
    <fb>407.72</fb>
    <v>11</v>
  </rv>
  <rv s="6">
    <fb>413.64</fb>
    <v>11</v>
  </rv>
  <rv s="6">
    <fb>415.5</fb>
    <v>11</v>
  </rv>
  <rv s="6">
    <fb>414.92</fb>
    <v>11</v>
  </rv>
  <rv s="6">
    <fb>402.65</fb>
    <v>11</v>
  </rv>
  <rv s="6">
    <fb>402.09</fb>
    <v>11</v>
  </rv>
  <rv s="6">
    <fb>409.14</fb>
    <v>11</v>
  </rv>
  <rv s="6">
    <fb>406.22</fb>
    <v>11</v>
  </rv>
  <rv s="6">
    <fb>404.52</fb>
    <v>11</v>
  </rv>
  <rv s="6">
    <fb>415.28</fb>
    <v>11</v>
  </rv>
  <rv s="6">
    <fb>415.1</fb>
    <v>11</v>
  </rv>
  <rv s="6">
    <fb>425.22</fb>
    <v>11</v>
  </rv>
  <rv s="6">
    <fb>416.42</fb>
    <v>11</v>
  </rv>
  <rv s="6">
    <fb>417.32</fb>
    <v>11</v>
  </rv>
  <rv s="6">
    <fb>421.41</fb>
    <v>11</v>
  </rv>
  <rv s="6">
    <fb>425.23</fb>
    <v>11</v>
  </rv>
  <rv s="6">
    <fb>429.37</fb>
    <v>11</v>
  </rv>
  <rv s="6">
    <fb>428.74</fb>
    <v>11</v>
  </rv>
  <rv s="6">
    <fb>422.86</fb>
    <v>11</v>
  </rv>
  <rv s="6">
    <fb>421.65</fb>
    <v>11</v>
  </rv>
  <rv s="6">
    <fb>421.43</fb>
    <v>11</v>
  </rv>
  <rv s="6">
    <fb>420.72</fb>
    <v>11</v>
  </rv>
  <rv s="6">
    <fb>424.57</fb>
    <v>11</v>
  </rv>
  <rv s="6">
    <fb>421.44</fb>
    <v>11</v>
  </rv>
  <rv s="6">
    <fb>420.45</fb>
    <v>11</v>
  </rv>
  <rv s="6">
    <fb>417.88</fb>
    <v>11</v>
  </rv>
  <rv s="6">
    <fb>425.52</fb>
    <v>11</v>
  </rv>
  <rv s="6">
    <fb>424.59</fb>
    <v>11</v>
  </rv>
  <rv s="6">
    <fb>426.28</fb>
    <v>11</v>
  </rv>
  <rv s="6">
    <fb>423.26</fb>
    <v>11</v>
  </rv>
  <rv s="6">
    <fb>427.93</fb>
    <v>11</v>
  </rv>
  <rv s="6">
    <fb>421.9</fb>
    <v>11</v>
  </rv>
  <rv s="6">
    <fb>414.58</fb>
    <v>11</v>
  </rv>
  <rv s="6">
    <fb>411.84</fb>
    <v>11</v>
  </rv>
  <rv s="6">
    <fb>404.27</fb>
    <v>11</v>
  </rv>
  <rv s="6">
    <fb>399.12</fb>
    <v>11</v>
  </rv>
  <rv s="6">
    <fb>400.96</fb>
    <v>11</v>
  </rv>
  <rv s="6">
    <fb>407.57</fb>
    <v>11</v>
  </rv>
  <rv s="6">
    <fb>409.06</fb>
    <v>11</v>
  </rv>
  <rv s="6">
    <fb>399.04</fb>
    <v>11</v>
  </rv>
  <rv s="6">
    <fb>402.25</fb>
    <v>11</v>
  </rv>
  <rv s="6">
    <fb>389.33</fb>
    <v>11</v>
  </rv>
  <rv s="6">
    <fb>394.94</fb>
    <v>11</v>
  </rv>
  <rv s="6">
    <fb>397.84</fb>
    <v>11</v>
  </rv>
  <rv s="6">
    <fb>406.66</fb>
    <v>11</v>
  </rv>
  <rv s="6">
    <fb>413.54</fb>
    <v>11</v>
  </rv>
  <rv s="6">
    <fb>409.34</fb>
    <v>11</v>
  </rv>
  <rv s="6">
    <fb>410.54</fb>
    <v>11</v>
  </rv>
  <rv s="6">
    <fb>412.32</fb>
    <v>11</v>
  </rv>
  <rv s="6">
    <fb>414.74</fb>
    <v>11</v>
  </rv>
  <rv s="6">
    <fb>413.72</fb>
    <v>11</v>
  </rv>
  <rv s="6">
    <fb>416.56</fb>
    <v>11</v>
  </rv>
  <rv s="6">
    <fb>423.08</fb>
    <v>11</v>
  </rv>
  <rv s="6">
    <fb>420.99</fb>
    <v>11</v>
  </rv>
  <rv s="6">
    <fb>420.21</fb>
    <v>11</v>
  </rv>
  <rv s="6">
    <fb>425.34</fb>
    <v>11</v>
  </rv>
  <rv s="6">
    <fb>429.04</fb>
    <v>11</v>
  </rv>
  <rv s="6">
    <fb>430.52</fb>
    <v>11</v>
  </rv>
  <rv s="6">
    <fb>427</fb>
    <v>11</v>
  </rv>
  <rv s="6">
    <fb>430.16</fb>
    <v>11</v>
  </rv>
  <rv s="6">
    <fb>430.32</fb>
    <v>11</v>
  </rv>
  <rv s="6">
    <fb>429.17</fb>
    <v>11</v>
  </rv>
  <rv s="6">
    <fb>414.67</fb>
    <v>11</v>
  </rv>
  <rv s="6">
    <fb>415.13</fb>
    <v>11</v>
  </rv>
  <rv s="6">
    <fb>413.52</fb>
    <v>11</v>
  </rv>
  <rv s="6">
    <fb>416.07</fb>
    <v>11</v>
  </rv>
  <rv s="6">
    <fb>424.01</fb>
    <v>11</v>
  </rv>
  <rv s="6">
    <fb>424.52</fb>
    <v>11</v>
  </rv>
  <rv s="6">
    <fb>423.85</fb>
    <v>11</v>
  </rv>
  <rv s="6">
    <fb>427.87</fb>
    <v>11</v>
  </rv>
  <rv s="6">
    <fb>432.68</fb>
    <v>11</v>
  </rv>
  <rv s="6">
    <fb>441.06</fb>
    <v>11</v>
  </rv>
  <rv s="6">
    <fb>441.58</fb>
    <v>11</v>
  </rv>
  <rv s="6">
    <fb>442.57</fb>
    <v>11</v>
  </rv>
  <rv s="6">
    <fb>448.37</fb>
    <v>11</v>
  </rv>
  <rv s="6">
    <fb>446.34</fb>
    <v>11</v>
  </rv>
  <rv s="6">
    <fb>445.7</fb>
    <v>11</v>
  </rv>
  <rv s="6">
    <fb>449.78</fb>
    <v>11</v>
  </rv>
  <rv s="6">
    <fb>447.67</fb>
    <v>11</v>
  </rv>
  <rv s="6">
    <fb>450.95</fb>
    <v>11</v>
  </rv>
  <rv s="6">
    <fb>452.16</fb>
    <v>11</v>
  </rv>
  <rv s="6">
    <fb>452.85</fb>
    <v>11</v>
  </rv>
  <rv s="6">
    <fb>446.95</fb>
    <v>11</v>
  </rv>
  <rv s="6">
    <fb>456.73</fb>
    <v>11</v>
  </rv>
  <rv s="6">
    <fb>459.28</fb>
    <v>11</v>
  </rv>
  <rv s="6">
    <fb>460.77</fb>
    <v>11</v>
  </rv>
  <rv s="6">
    <fb>467.56</fb>
    <v>11</v>
  </rv>
  <rv s="6">
    <fb>466.24</fb>
    <v>11</v>
  </rv>
  <rv s="6">
    <fb>459.54</fb>
    <v>11</v>
  </rv>
  <rv s="6">
    <fb>466.25</fb>
    <v>11</v>
  </rv>
  <rv s="6">
    <fb>454.7</fb>
    <v>11</v>
  </rv>
  <rv s="6">
    <fb>453.55</fb>
    <v>11</v>
  </rv>
  <rv s="6">
    <fb>453.96</fb>
    <v>11</v>
  </rv>
  <rv s="6">
    <fb>449.52</fb>
    <v>11</v>
  </rv>
  <rv s="6">
    <fb>443.52</fb>
    <v>11</v>
  </rv>
  <rv s="6">
    <fb>440.37</fb>
    <v>11</v>
  </rv>
  <rv s="6">
    <fb>437.11</fb>
    <v>11</v>
  </rv>
  <rv s="6">
    <fb>442.94</fb>
    <v>11</v>
  </rv>
  <rv s="6">
    <fb>444.85</fb>
    <v>11</v>
  </rv>
  <rv s="6">
    <fb>428.9</fb>
    <v>11</v>
  </rv>
  <rv s="6">
    <fb>418.4</fb>
    <v>11</v>
  </rv>
  <rv s="6">
    <fb>425.27</fb>
    <v>11</v>
  </rv>
  <rv s="6">
    <fb>426.73</fb>
    <v>11</v>
  </rv>
  <rv s="6">
    <fb>422.92</fb>
    <v>11</v>
  </rv>
  <rv s="6">
    <fb>418.35</fb>
    <v>11</v>
  </rv>
  <rv s="6">
    <fb>417.11</fb>
    <v>11</v>
  </rv>
  <rv s="6">
    <fb>408.49</fb>
    <v>11</v>
  </rv>
  <rv s="6">
    <fb>395.15</fb>
    <v>11</v>
  </rv>
  <rv s="6">
    <fb>399.61</fb>
    <v>11</v>
  </rv>
  <rv s="6">
    <fb>398.43</fb>
    <v>11</v>
  </rv>
  <rv s="6">
    <fb>402.69</fb>
    <v>11</v>
  </rv>
  <rv s="6">
    <fb>406.02</fb>
    <v>11</v>
  </rv>
  <rv s="6">
    <fb>406.81</fb>
    <v>11</v>
  </rv>
  <rv s="6">
    <fb>414.01</fb>
    <v>11</v>
  </rv>
  <rv s="6">
    <fb>416.86</fb>
    <v>11</v>
  </rv>
  <rv s="6">
    <fb>421.03</fb>
    <v>11</v>
  </rv>
  <rv s="6">
    <fb>418.47</fb>
    <v>11</v>
  </rv>
  <rv s="6">
    <fb>421.53</fb>
    <v>11</v>
  </rv>
  <rv s="6">
    <fb>424.8</fb>
    <v>11</v>
  </rv>
  <rv s="6">
    <fb>424.14</fb>
    <v>11</v>
  </rv>
  <rv s="6">
    <fb>415.55</fb>
    <v>11</v>
  </rv>
  <rv s="6">
    <fb>416.79</fb>
    <v>11</v>
  </rv>
  <rv s="6">
    <fb>413.49</fb>
    <v>11</v>
  </rv>
  <rv s="6">
    <fb>413.84</fb>
    <v>11</v>
  </rv>
  <rv s="6">
    <fb>410.6</fb>
    <v>11</v>
  </rv>
  <rv s="6">
    <fb>413.12</fb>
    <v>11</v>
  </rv>
  <rv s="6">
    <fb>417.14</fb>
    <v>11</v>
  </rv>
  <rv s="6">
    <fb>409.44</fb>
    <v>11</v>
  </rv>
  <rv s="6">
    <fb>408.9</fb>
    <v>11</v>
  </rv>
  <rv s="6">
    <fb>408.39</fb>
    <v>11</v>
  </rv>
  <rv s="6">
    <fb>401.7</fb>
    <v>11</v>
  </rv>
  <rv s="6">
    <fb>405.72</fb>
    <v>11</v>
  </rv>
  <rv s="6">
    <fb>414.2</fb>
    <v>11</v>
  </rv>
  <rv s="6">
    <fb>423.04</fb>
    <v>11</v>
  </rv>
  <rv s="6">
    <fb>430.59</fb>
    <v>11</v>
  </rv>
  <rv s="6">
    <fb>431.34</fb>
    <v>11</v>
  </rv>
  <rv s="6">
    <fb>435.15</fb>
    <v>11</v>
  </rv>
  <rv s="6">
    <fb>430.81</fb>
    <v>11</v>
  </rv>
  <rv s="6">
    <fb>438.69</fb>
    <v>11</v>
  </rv>
  <rv s="6">
    <fb>435.27</fb>
    <v>11</v>
  </rv>
  <rv s="6">
    <fb>433.51</fb>
    <v>11</v>
  </rv>
  <rv s="6">
    <fb>432.11</fb>
    <v>11</v>
  </rv>
  <rv s="6">
    <fb>431.31</fb>
    <v>11</v>
  </rv>
  <rv s="6">
    <fb>428.02</fb>
    <v>11</v>
  </rv>
  <rv s="6">
    <fb>430.3</fb>
    <v>11</v>
  </rv>
  <rv s="6">
    <fb>420.69</fb>
    <v>11</v>
  </rv>
  <rv s="6">
    <fb>417.13</fb>
    <v>11</v>
  </rv>
  <rv s="6">
    <fb>416.54</fb>
    <v>11</v>
  </rv>
  <rv s="6">
    <fb>416.06</fb>
    <v>11</v>
  </rv>
  <rv s="6">
    <fb>409.54</fb>
    <v>11</v>
  </rv>
  <rv s="6">
    <fb>414.71</fb>
    <v>11</v>
  </rv>
  <rv s="6">
    <fb>417.46</fb>
    <v>11</v>
  </rv>
  <rv s="6">
    <fb>415.84</fb>
    <v>11</v>
  </rv>
  <rv s="6">
    <fb>416.32</fb>
    <v>11</v>
  </rv>
  <rv s="6">
    <fb>419.14</fb>
    <v>11</v>
  </rv>
  <rv s="6">
    <fb>418.74</fb>
    <v>11</v>
  </rv>
  <rv s="6">
    <fb>416.12</fb>
    <v>11</v>
  </rv>
  <rv s="6">
    <fb>416.72</fb>
    <v>11</v>
  </rv>
  <rv s="6">
    <fb>418.16</fb>
    <v>11</v>
  </rv>
  <rv s="6">
    <fb>418.78</fb>
    <v>11</v>
  </rv>
  <rv s="6">
    <fb>427.51</fb>
    <v>11</v>
  </rv>
  <rv s="6">
    <fb>424.6</fb>
    <v>11</v>
  </rv>
  <rv s="6">
    <fb>424.73</fb>
    <v>11</v>
  </rv>
  <rv s="6">
    <fb>428.15</fb>
    <v>11</v>
  </rv>
  <rv s="6">
    <fb>426.59</fb>
    <v>11</v>
  </rv>
  <rv s="6">
    <fb>16854606</fb>
    <v>12</v>
  </rv>
  <rv s="6">
    <fb>428.21</fb>
    <v>11</v>
  </rv>
  <rv s="6">
    <fb>430.42</fb>
    <v>11</v>
  </rv>
  <rv s="6">
    <fb>425.37</fb>
    <v>11</v>
  </rv>
  <rv s="6">
    <fb>19092945</fb>
    <v>12</v>
  </rv>
  <rv s="6">
    <fb>428.45</fb>
    <v>11</v>
  </rv>
  <rv s="6">
    <fb>428.48</fb>
    <v>11</v>
  </rv>
  <rv s="6">
    <fb>418.81</fb>
    <v>11</v>
  </rv>
  <rv s="6">
    <fb>16582257</fb>
    <v>12</v>
  </rv>
  <rv s="6">
    <fb>422.58</fb>
    <v>11</v>
  </rv>
  <rv s="6">
    <fb>422.82</fb>
    <v>11</v>
  </rv>
  <rv s="6">
    <fb>416.71</fb>
    <v>11</v>
  </rv>
  <rv s="6">
    <fb>13686421</fb>
    <v>12</v>
  </rv>
  <rv s="6">
    <fb>417.63</fb>
    <v>11</v>
  </rv>
  <rv s="6">
    <fb>419.55</fb>
    <v>11</v>
  </rv>
  <rv s="6">
    <fb>414.29</fb>
    <v>11</v>
  </rv>
  <rv s="6">
    <fb>19190913</fb>
    <v>12</v>
  </rv>
  <rv s="6">
    <fb>418.24</fb>
    <v>11</v>
  </rv>
  <rv s="6">
    <fb>419.75</fb>
    <v>11</v>
  </rv>
  <rv s="6">
    <fb>414.97</fb>
    <v>11</v>
  </rv>
  <rv s="6">
    <fb>20919761</fb>
    <v>12</v>
  </rv>
  <rv s="6">
    <fb>416</fb>
    <v>11</v>
  </rv>
  <rv s="6">
    <fb>409</fb>
    <v>11</v>
  </rv>
  <rv s="6">
    <fb>19229261</fb>
    <v>12</v>
  </rv>
  <rv s="6">
    <fb>410.9</fb>
    <v>11</v>
  </rv>
  <rv s="6">
    <fb>415.66</fb>
    <v>11</v>
  </rv>
  <rv s="6">
    <fb>408.17</fb>
    <v>11</v>
  </rv>
  <rv s="6">
    <fb>14974257</fb>
    <v>12</v>
  </rv>
  <rv s="6">
    <fb>415.86</fb>
    <v>11</v>
  </rv>
  <rv s="6">
    <fb>420.38</fb>
    <v>11</v>
  </rv>
  <rv s="6">
    <fb>414.3</fb>
    <v>11</v>
  </rv>
  <rv s="6">
    <fb>13848376</fb>
    <v>12</v>
  </rv>
  <rv s="6">
    <fb>415.22500000000002</fb>
    <v>11</v>
  </rv>
  <rv s="6">
    <fb>417.35</fb>
    <v>11</v>
  </rv>
  <rv s="6">
    <fb>413.15</fb>
    <v>11</v>
  </rv>
  <rv s="6">
    <fb>14144944</fb>
    <v>12</v>
  </rv>
  <rv s="6">
    <fb>416.13499999999999</fb>
    <v>11</v>
  </rv>
  <rv s="6">
    <fb>413.25</fb>
    <v>11</v>
  </rv>
  <rv s="6">
    <fb>16653086</fb>
    <v>12</v>
  </rv>
  <rv s="6">
    <fb>417.77</fb>
    <v>11</v>
  </rv>
  <rv s="6">
    <fb>424.04</fb>
    <v>11</v>
  </rv>
  <rv s="6">
    <fb>417.52</fb>
    <v>11</v>
  </rv>
  <rv s="6">
    <fb>18900201</fb>
    <v>12</v>
  </rv>
  <rv s="6">
    <fb>422.18</fb>
    <v>11</v>
  </rv>
  <rv s="6">
    <fb>422.48</fb>
    <v>11</v>
  </rv>
  <rv s="6">
    <fb>15508932</fb>
    <v>12</v>
  </rv>
  <rv s="6">
    <fb>415.17</fb>
    <v>11</v>
  </rv>
  <rv s="6">
    <fb>416.36</fb>
    <v>11</v>
  </rv>
  <rv s="6">
    <fb>410.48</fb>
    <v>11</v>
  </rv>
  <rv s="6">
    <fb>14820004</fb>
    <v>12</v>
  </rv>
  <rv s="6">
    <fb>422.36</fb>
    <v>11</v>
  </rv>
  <rv s="6">
    <fb>422.5</fb>
    <v>11</v>
  </rv>
  <rv s="6">
    <fb>415.59</fb>
    <v>11</v>
  </rv>
  <rv s="6">
    <fb>17145317</fb>
    <v>12</v>
  </rv>
  <rv s="6">
    <fb>419.65</fb>
    <v>11</v>
  </rv>
  <rv s="6">
    <fb>416.26010000000002</fb>
    <v>11</v>
  </rv>
  <rv s="6">
    <fb>14206115</fb>
    <v>12</v>
  </rv>
  <rv s="6">
    <fb>418.96</fb>
    <v>11</v>
  </rv>
  <rv s="6">
    <fb>413.75009999999997</fb>
    <v>11</v>
  </rv>
  <rv s="6">
    <fb>25482197</fb>
    <v>12</v>
  </rv>
  <rv s="6">
    <fb>418.49</fb>
    <v>11</v>
  </rv>
  <rv s="6">
    <fb>430.57929999999999</fb>
    <v>11</v>
  </rv>
  <rv s="6">
    <fb>418.04</fb>
    <v>11</v>
  </rv>
  <rv s="6">
    <fb>19654379</fb>
    <v>12</v>
  </rv>
  <rv s="6">
    <fb>430.85500000000002</fb>
    <v>11</v>
  </rv>
  <rv s="6">
    <fb>431.08</fb>
    <v>11</v>
  </rv>
  <rv s="6">
    <fb>422.53</fb>
    <v>11</v>
  </rv>
  <rv s="6">
    <fb>13581631</fb>
    <v>12</v>
  </rv>
  <rv s="6">
    <fb>425.32499999999999</fb>
    <v>11</v>
  </rv>
  <rv s="6">
    <fb>425.97820000000002</fb>
    <v>11</v>
  </rv>
  <rv s="6">
    <fb>422.4</fb>
    <v>11</v>
  </rv>
  <rv s="6">
    <fb>16899064</fb>
    <v>12</v>
  </rv>
  <rv s="6">
    <fb>426.76</fb>
    <v>11</v>
  </rv>
  <rv s="6">
    <fb>432.52</fb>
    <v>11</v>
  </rv>
  <rv s="6">
    <fb>426.565</fb>
    <v>11</v>
  </rv>
  <rv s="6">
    <fb>14882444</fb>
    <v>12</v>
  </rv>
  <rv s="6">
    <fb>431.65499999999997</fb>
    <v>11</v>
  </rv>
  <rv s="6">
    <fb>431.94</fb>
    <v>11</v>
  </rv>
  <rv s="6">
    <fb>426.3</fb>
    <v>11</v>
  </rv>
  <rv s="0">
    <v>https://en.wikipedia.org/wiki/Microsoft</v>
    <v>Wikipedia</v>
  </rv>
  <rv s="3">
    <v>6</v>
    <v>1164</v>
  </rv>
  <rv s="4">
    <v>9</v>
    <v>https://www.bing.com/th?id=AMMS_e6e837c7bf3a77408619758b7447855a&amp;qlt=95</v>
    <v>1165</v>
    <v>0</v>
    <v>https://www.bing.com/images/search?form=xlimg&amp;q=microsoft</v>
    <v>Image of MICROSOFT CORPORATION</v>
  </rv>
  <rv s="0">
    <v>https://www.bing.com/financeapi/forcetrigger?t=a1xzim&amp;q=XNAS%3aMSFT&amp;form=skydnc</v>
    <v>Learn more on Bing</v>
  </rv>
  <rv s="5">
    <v>en-ZA</v>
    <v>a1xzim</v>
    <v>268435456</v>
    <v>1</v>
    <v>Powered by Refinitiv</v>
    <v>5</v>
    <v>MICROSOFT CORPORATION (XNAS:MSFT)</v>
    <v>7</v>
    <v>8</v>
    <v>Finance</v>
    <v>4</v>
    <v>468.35</v>
    <v>331.83</v>
    <v>0.89600000000000002</v>
    <v>2.62</v>
    <v>6.1419999999999999E-3</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98052-6399 US</v>
    <v>429.40499999999997</v>
    <v>1166</v>
    <v>Software &amp; IT Services</v>
    <v>Stock</v>
    <v>45594.62400732578</v>
    <v>1167</v>
    <v>425.80009999999999</v>
    <v>3190934704770</v>
    <v>MICROSOFT CORPORATION</v>
    <v>MICROSOFT CORPORATION</v>
    <v>428.03</v>
    <v>36.152000000000001</v>
    <v>426.59</v>
    <v>429.21</v>
    <v>7434437000</v>
    <v>MSFT</v>
    <v>MICROSOFT CORPORATION (XNAS:MSFT)</v>
    <v>3224770</v>
    <v>16642296</v>
    <v>1993</v>
  </rv>
  <rv s="2">
    <v>1168</v>
  </rv>
  <rv s="0">
    <v>https://www.bing.com/financeapi/forcetrigger?t=a1u3rw&amp;q=XNAS%3aGOOGL&amp;form=skydnc</v>
    <v>Learn more on Bing</v>
  </rv>
  <rv s="1">
    <v>en-ZA</v>
    <v>a1u3rw</v>
    <v>268435456</v>
    <v>1</v>
    <v>Powered by Refinitiv</v>
    <v>0</v>
    <v>ALPHABET INC. (XNAS:GOOGL)</v>
    <v>2</v>
    <v>3</v>
    <v>Finance</v>
    <v>4</v>
    <v>191.75</v>
    <v>122.685</v>
    <v>1.0384</v>
    <v>2.2000000000000002</v>
    <v>1.3196000000000001E-2</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cybersecurity, databases, analytics, and artificial intelligence (AI) offerings, including its AI infrastructure, Vertex AI platform, and Duet AI for Google Cloud. Google Workspace includes cloud-based communication and collaboration tools for enterprises, such as Calendar, Gmail, Docs, Drive, Meet and other enterprise services.</v>
    <v>179582</v>
    <v>Nasdaq Stock Market</v>
    <v>XNAS</v>
    <v>XNAS</v>
    <v>1600 Amphitheatre Parkway, MOUNTAIN VIEW, CA, 94043 US</v>
    <v>168.95500000000001</v>
    <v>Software &amp; IT Services</v>
    <v>Stock</v>
    <v>45594.62403896953</v>
    <v>1170</v>
    <v>167.08959999999999</v>
    <v>2061371000000</v>
    <v>ALPHABET INC.</v>
    <v>ALPHABET INC.</v>
    <v>167.68</v>
    <v>24.1173</v>
    <v>166.72</v>
    <v>168.92</v>
    <v>12310000000</v>
    <v>GOOGL</v>
    <v>ALPHABET INC. (XNAS:GOOGL)</v>
    <v>7659468</v>
    <v>20705198</v>
    <v>2015</v>
  </rv>
  <rv s="2">
    <v>1171</v>
  </rv>
  <rv s="7">
    <v>13</v>
    <v>TSLA</v>
    <v>Daily</v>
    <v>45228</v>
    <v>45594</v>
    <v>0</v>
    <v>1</v>
    <v>638656704000000000,638658107173685423,0</v>
    <v>0</v>
    <v>a24kar</v>
    <v>XNAS:TSLA</v>
    <v>1</v>
  </rv>
  <rv s="8">
    <v>14</v>
    <v>XNAS:GOOGL</v>
    <v>Daily</v>
    <v>45564</v>
    <v>45594</v>
    <v>0</v>
    <v>1</v>
    <v>638656704000000000,638658107173730088,0</v>
    <v>2</v>
    <v>a1u3rw</v>
    <v>XNAS:GOOGL</v>
    <v>3</v>
    <v>4</v>
    <v>5</v>
    <v>6</v>
    <v>7</v>
  </rv>
  <rv s="7">
    <v>13</v>
    <v>XNAS:GOOGL</v>
    <v>Daily</v>
    <v>45229</v>
    <v>45594</v>
    <v>0</v>
    <v>1</v>
    <v>638656704000000000,638658107173749998,0</v>
    <v>8</v>
    <v>a1u3rw</v>
    <v>XNAS:GOOGL</v>
    <v>9</v>
  </rv>
  <rv s="8">
    <v>14</v>
    <v>XNAS:MSFT</v>
    <v>Daily</v>
    <v>45564</v>
    <v>45594</v>
    <v>0</v>
    <v>1</v>
    <v>638656704000000000,638658107173785221,0</v>
    <v>2</v>
    <v>a1xzim</v>
    <v>XNAS:MSFT</v>
    <v>10</v>
    <v>11</v>
    <v>12</v>
    <v>13</v>
    <v>14</v>
  </rv>
  <rv s="7">
    <v>13</v>
    <v>XNAS:MSFT</v>
    <v>Daily</v>
    <v>45229</v>
    <v>45594</v>
    <v>0</v>
    <v>1</v>
    <v>638656704000000000,638658107173815089,0</v>
    <v>8</v>
    <v>a1xzim</v>
    <v>XNAS:MSFT</v>
    <v>15</v>
  </rv>
</rvData>
</file>

<file path=xl/richData/rdrichvaluestructure.xml><?xml version="1.0" encoding="utf-8"?>
<rvStructures xmlns="http://schemas.microsoft.com/office/spreadsheetml/2017/richdata" count="9">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formattednumber">
    <k n="_Format" t="spb"/>
  </s>
  <s t="_stockhistorycache">
    <k n="_Format" t="spb"/>
    <k n="Symbol" t="s"/>
    <k n="Interval" t="s"/>
    <k n="StartDate" t="i"/>
    <k n="EndDate" t="i"/>
    <k n="f1904" t="b"/>
    <k n="fdcompat" t="b"/>
    <k n="etag" t="s"/>
    <k n="Date" t="a"/>
    <k n="EntityId" t="s"/>
    <k n="Instrument" t="s"/>
    <k n="Close" t="a"/>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0">
      <v>1</v>
      <v>Name</v>
      <v>LearnMoreOnLink</v>
    </spb>
    <spb s="5">
      <v>0</v>
      <v>0</v>
    </spb>
    <spb s="6">
      <v>6</v>
      <v>1</v>
      <v>1</v>
      <v>1</v>
      <v>1</v>
    </spb>
    <spb s="7">
      <v>1</v>
      <v>2</v>
      <v>2</v>
      <v>1</v>
      <v>3</v>
      <v>1</v>
      <v>10</v>
      <v>1</v>
      <v>1</v>
      <v>4</v>
      <v>4</v>
      <v>5</v>
      <v>6</v>
      <v>1</v>
      <v>1</v>
      <v>1</v>
      <v>4</v>
      <v>7</v>
      <v>8</v>
      <v>9</v>
      <v>4</v>
    </spb>
    <spb s="8">
      <v>Powered by Refinitiv</v>
    </spb>
    <spb s="9">
      <v>11</v>
    </spb>
    <spb s="9">
      <v>1</v>
    </spb>
    <spb s="9">
      <v>4</v>
    </spb>
    <spb s="10">
      <v>11</v>
      <v>1</v>
    </spb>
    <spb s="11">
      <v>1</v>
      <v>11</v>
      <v>1</v>
      <v>1</v>
      <v>1</v>
      <v>4</v>
    </spb>
  </spbData>
</supportingPropertyBags>
</file>

<file path=xl/richData/rdsupportingpropertybagstructure.xml><?xml version="1.0" encoding="utf-8"?>
<spbStructures xmlns="http://schemas.microsoft.com/office/spreadsheetml/2017/richdata2" count="12">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_Self" t="i"/>
  </s>
  <s>
    <k n="Date" t="i"/>
    <k n="Close"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yyyy/mm/dd\ hh:mm"/>
    </x:dxf>
    <x:dxf>
      <x:numFmt numFmtId="14" formatCode="0.00%"/>
    </x:dxf>
    <x:dxf>
      <x:numFmt numFmtId="3" formatCode="#,##0"/>
    </x:dxf>
    <x:dxf>
      <x:numFmt numFmtId="4" formatCode="#,##0.00"/>
    </x:dxf>
    <x:dxf>
      <x:numFmt numFmtId="1" formatCode="0"/>
    </x:dxf>
    <x:dxf>
      <x:numFmt numFmtId="19" formatCode="yyyy/mm/dd"/>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Sty dxfid="7"/>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99530D9-8001-4D74-A1B3-4EA7110381B8}" name="Table1" displayName="Table1" ref="A1:H14" totalsRowShown="0">
  <autoFilter ref="A1:H14" xr:uid="{199530D9-8001-4D74-A1B3-4EA7110381B8}"/>
  <tableColumns count="8">
    <tableColumn id="1" xr3:uid="{7C7CCBE9-B64A-4719-B164-707FCAB667C3}" name="Date" dataDxfId="10"/>
    <tableColumn id="2" xr3:uid="{23C696D2-966B-4575-9D42-BE017C5A680B}" name="Company"/>
    <tableColumn id="3" xr3:uid="{CDE34F69-C90D-44EE-B212-6117322B64FC}" name="Ticker">
      <calculatedColumnFormula array="1">_FV(B2,"Ticker symbol",TRUE)</calculatedColumnFormula>
    </tableColumn>
    <tableColumn id="4" xr3:uid="{B0511C39-EC26-415B-B4D2-4F846003F30E}" name="Transaction Type"/>
    <tableColumn id="5" xr3:uid="{71610359-69E9-483C-BA02-D6963AADB81B}" name="Units"/>
    <tableColumn id="6" xr3:uid="{6B4612F6-883C-4763-BEF6-761891D0682B}" name="Price" dataDxfId="9"/>
    <tableColumn id="7" xr3:uid="{A84003A3-0564-437B-883A-0F01204BD9DF}" name="Total Transaction Amount" dataDxfId="8">
      <calculatedColumnFormula>Table1[[#This Row],[Units]]*Table1[[#This Row],[Price]]</calculatedColumnFormula>
    </tableColumn>
    <tableColumn id="8" xr3:uid="{D70E8B3A-E9E7-4BDF-A4C6-071E5808D8AC}" nam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71ACE23-6E6D-487A-A7A7-732AF966FE9D}" name="Table2" displayName="Table2" ref="A1:H3" totalsRowShown="0">
  <autoFilter ref="A1:H3" xr:uid="{471ACE23-6E6D-487A-A7A7-732AF966FE9D}"/>
  <tableColumns count="8">
    <tableColumn id="1" xr3:uid="{C8CC882D-AD53-458D-BE71-D521296A5CDC}" name="Company"/>
    <tableColumn id="2" xr3:uid="{078E2800-3793-43CA-9F8C-2B10FD5BD972}" name="Ticker" dataDxfId="7">
      <calculatedColumnFormula array="1">_FV(Table2[[#This Row],[Company]],"Ticker symbol",TRUE)</calculatedColumnFormula>
    </tableColumn>
    <tableColumn id="3" xr3:uid="{2B6A1F7E-92DA-41F4-8068-87A2E06D48F5}" name="Exchange abbreviation">
      <calculatedColumnFormula array="1">_FV(Table2[[#This Row],[Company]],"Exchange abbreviation",TRUE)</calculatedColumnFormula>
    </tableColumn>
    <tableColumn id="4" xr3:uid="{DE61C685-7315-4994-9772-4D4521F8B3FA}" name="52 week high" dataDxfId="6">
      <calculatedColumnFormula array="1">_FV(Table2[[#This Row],[Company]],"52 week high",TRUE)</calculatedColumnFormula>
    </tableColumn>
    <tableColumn id="5" xr3:uid="{235B05ED-1AB3-4A63-8320-F1F4572429C1}" name="52 week low" dataDxfId="5">
      <calculatedColumnFormula array="1">_FV(Table2[[#This Row],[Company]],"52 week low",TRUE)</calculatedColumnFormula>
    </tableColumn>
    <tableColumn id="6" xr3:uid="{7BA6F1CE-723E-4B38-94E4-2957F2E2936B}" name="Price" dataDxfId="4">
      <calculatedColumnFormula array="1">_FV(Table2[[#This Row],[Company]],"Price")</calculatedColumnFormula>
    </tableColumn>
    <tableColumn id="7" xr3:uid="{79460B3E-F3CB-41C8-8244-1E23D7BDB9E7}" name="P/E" dataDxfId="3">
      <calculatedColumnFormula array="1">_FV(Table2[[#This Row],[Company]],"P/E",TRUE)</calculatedColumnFormula>
    </tableColumn>
    <tableColumn id="8" xr3:uid="{8714168D-E644-4BD3-8EFD-CDDD1F61AF85}" name="Change" dataDxfId="2">
      <calculatedColumnFormula array="1">_FV(Table2[[#This Row],[Company]],"Change")</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4FA64-7006-4A65-A53F-356CAE823BF7}">
  <dimension ref="A1:H14"/>
  <sheetViews>
    <sheetView workbookViewId="0">
      <selection activeCell="B17" sqref="B17"/>
    </sheetView>
  </sheetViews>
  <sheetFormatPr defaultRowHeight="14.4" x14ac:dyDescent="0.3"/>
  <cols>
    <col min="1" max="1" width="10.33203125" style="1" bestFit="1" customWidth="1"/>
    <col min="2" max="2" width="40" bestFit="1" customWidth="1"/>
    <col min="4" max="4" width="16.77734375" customWidth="1"/>
    <col min="5" max="5" width="7.5546875" bestFit="1" customWidth="1"/>
    <col min="6" max="6" width="9.88671875" style="2" bestFit="1" customWidth="1"/>
    <col min="7" max="7" width="24.77734375" style="2" customWidth="1"/>
    <col min="8" max="8" width="10.33203125" customWidth="1"/>
  </cols>
  <sheetData>
    <row r="1" spans="1:8" x14ac:dyDescent="0.3">
      <c r="A1" s="1" t="s">
        <v>0</v>
      </c>
      <c r="B1" t="s">
        <v>1</v>
      </c>
      <c r="C1" t="s">
        <v>2</v>
      </c>
      <c r="D1" t="s">
        <v>3</v>
      </c>
      <c r="E1" t="s">
        <v>4</v>
      </c>
      <c r="F1" s="2" t="s">
        <v>5</v>
      </c>
      <c r="G1" s="2" t="s">
        <v>6</v>
      </c>
      <c r="H1" t="s">
        <v>7</v>
      </c>
    </row>
    <row r="2" spans="1:8" x14ac:dyDescent="0.3">
      <c r="A2" s="1" t="s">
        <v>8</v>
      </c>
      <c r="B2" t="e" vm="1">
        <v>#VALUE!</v>
      </c>
      <c r="C2" t="str" cm="1">
        <f t="array" ref="C2">_FV(B2,"Ticker symbol",TRUE)</f>
        <v>AAPL</v>
      </c>
      <c r="D2" t="s">
        <v>21</v>
      </c>
      <c r="E2">
        <v>100</v>
      </c>
      <c r="F2" s="2">
        <v>123.98</v>
      </c>
      <c r="G2" s="2">
        <f>Table1[[#This Row],[Units]]*Table1[[#This Row],[Price]]</f>
        <v>12398</v>
      </c>
      <c r="H2" t="s">
        <v>23</v>
      </c>
    </row>
    <row r="3" spans="1:8" x14ac:dyDescent="0.3">
      <c r="A3" s="1" t="s">
        <v>9</v>
      </c>
      <c r="B3" t="e" vm="2">
        <v>#VALUE!</v>
      </c>
      <c r="C3" t="str" cm="1">
        <f t="array" ref="C3">_FV(B3,"Ticker symbol",TRUE)</f>
        <v>TSLA</v>
      </c>
      <c r="D3" t="s">
        <v>21</v>
      </c>
      <c r="E3">
        <v>28</v>
      </c>
      <c r="F3" s="2">
        <v>658.88</v>
      </c>
      <c r="G3" s="2">
        <f>Table1[[#This Row],[Units]]*Table1[[#This Row],[Price]]</f>
        <v>18448.64</v>
      </c>
      <c r="H3" t="s">
        <v>23</v>
      </c>
    </row>
    <row r="4" spans="1:8" x14ac:dyDescent="0.3">
      <c r="A4" s="1" t="s">
        <v>10</v>
      </c>
      <c r="B4" t="e" vm="3">
        <v>#VALUE!</v>
      </c>
      <c r="C4" t="str" cm="1">
        <f t="array" ref="C4">_FV(B4,"Ticker symbol",TRUE)</f>
        <v>MCD</v>
      </c>
      <c r="D4" t="s">
        <v>21</v>
      </c>
      <c r="E4">
        <v>250</v>
      </c>
      <c r="F4" s="2">
        <v>237.62</v>
      </c>
      <c r="G4" s="2">
        <f>Table1[[#This Row],[Units]]*Table1[[#This Row],[Price]]</f>
        <v>59405</v>
      </c>
      <c r="H4" t="s">
        <v>23</v>
      </c>
    </row>
    <row r="5" spans="1:8" x14ac:dyDescent="0.3">
      <c r="A5" s="1" t="s">
        <v>11</v>
      </c>
      <c r="B5" t="e" vm="3">
        <v>#VALUE!</v>
      </c>
      <c r="C5" t="str" cm="1">
        <f t="array" ref="C5">_FV(B5,"Ticker symbol",TRUE)</f>
        <v>MCD</v>
      </c>
      <c r="D5" t="s">
        <v>22</v>
      </c>
      <c r="E5">
        <v>-100</v>
      </c>
      <c r="F5" s="2">
        <v>255.87</v>
      </c>
      <c r="G5" s="2">
        <f>Table1[[#This Row],[Units]]*Table1[[#This Row],[Price]]</f>
        <v>-25587</v>
      </c>
      <c r="H5" t="s">
        <v>23</v>
      </c>
    </row>
    <row r="6" spans="1:8" x14ac:dyDescent="0.3">
      <c r="A6" s="1" t="s">
        <v>12</v>
      </c>
      <c r="B6" t="e" vm="4">
        <v>#VALUE!</v>
      </c>
      <c r="C6" t="str" cm="1">
        <f t="array" ref="C6">_FV(B6,"Ticker symbol",TRUE)</f>
        <v>KO</v>
      </c>
      <c r="D6" t="s">
        <v>21</v>
      </c>
      <c r="E6">
        <v>100</v>
      </c>
      <c r="F6" s="2">
        <v>60.18</v>
      </c>
      <c r="G6" s="2">
        <f>Table1[[#This Row],[Units]]*Table1[[#This Row],[Price]]</f>
        <v>6018</v>
      </c>
      <c r="H6" t="s">
        <v>23</v>
      </c>
    </row>
    <row r="7" spans="1:8" x14ac:dyDescent="0.3">
      <c r="A7" s="1" t="s">
        <v>13</v>
      </c>
      <c r="B7" t="e" vm="1">
        <v>#VALUE!</v>
      </c>
      <c r="C7" t="str" cm="1">
        <f t="array" ref="C7">_FV(B7,"Ticker symbol",TRUE)</f>
        <v>AAPL</v>
      </c>
      <c r="D7" t="s">
        <v>22</v>
      </c>
      <c r="E7">
        <v>-50</v>
      </c>
      <c r="F7" s="2">
        <v>171.49</v>
      </c>
      <c r="G7" s="2">
        <f>Table1[[#This Row],[Units]]*Table1[[#This Row],[Price]]</f>
        <v>-8574.5</v>
      </c>
      <c r="H7" t="s">
        <v>23</v>
      </c>
    </row>
    <row r="8" spans="1:8" x14ac:dyDescent="0.3">
      <c r="A8" s="1" t="s">
        <v>14</v>
      </c>
      <c r="B8" t="e" vm="5">
        <v>#VALUE!</v>
      </c>
      <c r="C8" t="str" cm="1">
        <f t="array" ref="C8">_FV(B8,"Ticker symbol",TRUE)</f>
        <v>AMZN</v>
      </c>
      <c r="D8" t="s">
        <v>21</v>
      </c>
      <c r="E8">
        <v>25</v>
      </c>
      <c r="F8" s="2">
        <v>3010.15</v>
      </c>
      <c r="G8" s="2">
        <f>Table1[[#This Row],[Units]]*Table1[[#This Row],[Price]]</f>
        <v>75253.75</v>
      </c>
      <c r="H8" t="s">
        <v>23</v>
      </c>
    </row>
    <row r="9" spans="1:8" x14ac:dyDescent="0.3">
      <c r="A9" s="1" t="s">
        <v>15</v>
      </c>
      <c r="B9" t="e" vm="5">
        <v>#VALUE!</v>
      </c>
      <c r="C9" t="str" cm="1">
        <f t="array" ref="C9">_FV(B9,"Ticker symbol",TRUE)</f>
        <v>AMZN</v>
      </c>
      <c r="D9" t="s">
        <v>22</v>
      </c>
      <c r="E9">
        <v>-20</v>
      </c>
      <c r="F9" s="2">
        <v>3075.8</v>
      </c>
      <c r="G9" s="2">
        <f>Table1[[#This Row],[Units]]*Table1[[#This Row],[Price]]</f>
        <v>-61516</v>
      </c>
      <c r="H9" t="s">
        <v>23</v>
      </c>
    </row>
    <row r="10" spans="1:8" x14ac:dyDescent="0.3">
      <c r="A10" s="1" t="s">
        <v>16</v>
      </c>
      <c r="B10" t="e" vm="1">
        <v>#VALUE!</v>
      </c>
      <c r="C10" t="str" cm="1">
        <f t="array" ref="C10">_FV(B10,"Ticker symbol",TRUE)</f>
        <v>AAPL</v>
      </c>
      <c r="D10" t="s">
        <v>21</v>
      </c>
      <c r="E10">
        <v>10</v>
      </c>
      <c r="F10" s="2">
        <v>165.07</v>
      </c>
      <c r="G10" s="2">
        <f>Table1[[#This Row],[Units]]*Table1[[#This Row],[Price]]</f>
        <v>1650.6999999999998</v>
      </c>
      <c r="H10" t="s">
        <v>23</v>
      </c>
    </row>
    <row r="11" spans="1:8" x14ac:dyDescent="0.3">
      <c r="A11" s="1" t="s">
        <v>17</v>
      </c>
      <c r="B11" t="e" vm="1">
        <v>#VALUE!</v>
      </c>
      <c r="C11" t="str" cm="1">
        <f t="array" ref="C11">_FV(B11,"Ticker symbol",TRUE)</f>
        <v>AAPL</v>
      </c>
      <c r="D11" t="s">
        <v>21</v>
      </c>
      <c r="E11">
        <v>23</v>
      </c>
      <c r="F11" s="2">
        <v>128.04</v>
      </c>
      <c r="G11" s="2">
        <f>Table1[[#This Row],[Units]]*Table1[[#This Row],[Price]]</f>
        <v>2944.9199999999996</v>
      </c>
      <c r="H11" t="s">
        <v>23</v>
      </c>
    </row>
    <row r="12" spans="1:8" x14ac:dyDescent="0.3">
      <c r="A12" s="1" t="s">
        <v>18</v>
      </c>
      <c r="B12" t="e" vm="2">
        <v>#VALUE!</v>
      </c>
      <c r="C12" t="str" cm="1">
        <f t="array" ref="C12">_FV(B12,"Ticker symbol",TRUE)</f>
        <v>TSLA</v>
      </c>
      <c r="D12" t="s">
        <v>21</v>
      </c>
      <c r="E12">
        <v>19</v>
      </c>
      <c r="F12" s="2">
        <v>704.99</v>
      </c>
      <c r="G12" s="2">
        <f>Table1[[#This Row],[Units]]*Table1[[#This Row],[Price]]</f>
        <v>13394.81</v>
      </c>
      <c r="H12" t="s">
        <v>23</v>
      </c>
    </row>
    <row r="13" spans="1:8" x14ac:dyDescent="0.3">
      <c r="A13" s="1" t="s">
        <v>19</v>
      </c>
      <c r="B13" t="e" vm="2">
        <v>#VALUE!</v>
      </c>
      <c r="C13" t="str" cm="1">
        <f t="array" ref="C13">_FV(B13,"Ticker symbol",TRUE)</f>
        <v>TSLA</v>
      </c>
      <c r="D13" t="s">
        <v>22</v>
      </c>
      <c r="E13">
        <v>-17</v>
      </c>
      <c r="F13" s="2">
        <v>701.32</v>
      </c>
      <c r="G13" s="2">
        <f>Table1[[#This Row],[Units]]*Table1[[#This Row],[Price]]</f>
        <v>-11922.44</v>
      </c>
      <c r="H13" t="s">
        <v>23</v>
      </c>
    </row>
    <row r="14" spans="1:8" x14ac:dyDescent="0.3">
      <c r="A14" s="1" t="s">
        <v>20</v>
      </c>
      <c r="B14" t="e" vm="4">
        <v>#VALUE!</v>
      </c>
      <c r="C14" t="str" cm="1">
        <f t="array" ref="C14">_FV(B14,"Ticker symbol",TRUE)</f>
        <v>KO</v>
      </c>
      <c r="D14" t="s">
        <v>22</v>
      </c>
      <c r="E14">
        <v>-50</v>
      </c>
      <c r="F14" s="2">
        <v>59.99</v>
      </c>
      <c r="G14" s="2">
        <f>Table1[[#This Row],[Units]]*Table1[[#This Row],[Price]]</f>
        <v>-2999.5</v>
      </c>
      <c r="H14" t="s">
        <v>23</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A3047-4172-4752-9D4E-A6487FDD1B78}">
  <dimension ref="B3:C258"/>
  <sheetViews>
    <sheetView workbookViewId="0">
      <selection activeCell="E3" sqref="E3"/>
    </sheetView>
  </sheetViews>
  <sheetFormatPr defaultRowHeight="14.4" x14ac:dyDescent="0.3"/>
  <cols>
    <col min="2" max="2" width="10.33203125" bestFit="1" customWidth="1"/>
    <col min="3" max="3" width="9.88671875" customWidth="1"/>
  </cols>
  <sheetData>
    <row r="3" spans="2:3" ht="15" thickBot="1" x14ac:dyDescent="0.35"/>
    <row r="4" spans="2:3" ht="15" thickBot="1" x14ac:dyDescent="0.35">
      <c r="C4" s="10" t="str">
        <f>Dashboard!G16</f>
        <v>TSLA</v>
      </c>
    </row>
    <row r="5" spans="2:3" ht="15" thickBot="1" x14ac:dyDescent="0.35">
      <c r="C5" s="10">
        <f>Dashboard!K16</f>
        <v>12</v>
      </c>
    </row>
    <row r="7" spans="2:3" x14ac:dyDescent="0.3">
      <c r="B7" t="str" cm="1">
        <f t="array" aca="1" ref="B7:C258" ca="1">_xlfn.STOCKHISTORY(C4,EDATE(TODAY(),-C5),TODAY())</f>
        <v>Date</v>
      </c>
      <c r="C7" t="str">
        <f ca="1"/>
        <v>Close</v>
      </c>
    </row>
    <row r="8" spans="2:3" x14ac:dyDescent="0.3">
      <c r="B8" vm="6">
        <f ca="1"/>
        <v>45229</v>
      </c>
      <c r="C8" vm="7">
        <f ca="1"/>
        <v>197.36</v>
      </c>
    </row>
    <row r="9" spans="2:3" x14ac:dyDescent="0.3">
      <c r="B9" vm="8">
        <f ca="1"/>
        <v>45230</v>
      </c>
      <c r="C9" vm="9">
        <f ca="1"/>
        <v>200.84</v>
      </c>
    </row>
    <row r="10" spans="2:3" x14ac:dyDescent="0.3">
      <c r="B10" vm="10">
        <f ca="1"/>
        <v>45231</v>
      </c>
      <c r="C10" vm="11">
        <f ca="1"/>
        <v>205.66</v>
      </c>
    </row>
    <row r="11" spans="2:3" x14ac:dyDescent="0.3">
      <c r="B11" vm="12">
        <f ca="1"/>
        <v>45232</v>
      </c>
      <c r="C11" vm="13">
        <f ca="1"/>
        <v>218.51</v>
      </c>
    </row>
    <row r="12" spans="2:3" x14ac:dyDescent="0.3">
      <c r="B12" vm="14">
        <f ca="1"/>
        <v>45233</v>
      </c>
      <c r="C12" vm="15">
        <f ca="1"/>
        <v>219.96</v>
      </c>
    </row>
    <row r="13" spans="2:3" x14ac:dyDescent="0.3">
      <c r="B13" vm="16">
        <f ca="1"/>
        <v>45236</v>
      </c>
      <c r="C13" vm="17">
        <f ca="1"/>
        <v>219.27</v>
      </c>
    </row>
    <row r="14" spans="2:3" x14ac:dyDescent="0.3">
      <c r="B14" vm="18">
        <f ca="1"/>
        <v>45237</v>
      </c>
      <c r="C14" vm="19">
        <f ca="1"/>
        <v>222.18</v>
      </c>
    </row>
    <row r="15" spans="2:3" x14ac:dyDescent="0.3">
      <c r="B15" vm="20">
        <f ca="1"/>
        <v>45238</v>
      </c>
      <c r="C15" vm="21">
        <f ca="1"/>
        <v>222.11</v>
      </c>
    </row>
    <row r="16" spans="2:3" x14ac:dyDescent="0.3">
      <c r="B16" vm="22">
        <f ca="1"/>
        <v>45239</v>
      </c>
      <c r="C16" vm="23">
        <f ca="1"/>
        <v>209.98</v>
      </c>
    </row>
    <row r="17" spans="2:3" x14ac:dyDescent="0.3">
      <c r="B17" vm="24">
        <f ca="1"/>
        <v>45240</v>
      </c>
      <c r="C17" vm="25">
        <f ca="1"/>
        <v>214.65</v>
      </c>
    </row>
    <row r="18" spans="2:3" x14ac:dyDescent="0.3">
      <c r="B18" vm="26">
        <f ca="1"/>
        <v>45243</v>
      </c>
      <c r="C18" vm="27">
        <f ca="1"/>
        <v>223.71</v>
      </c>
    </row>
    <row r="19" spans="2:3" x14ac:dyDescent="0.3">
      <c r="B19" vm="28">
        <f ca="1"/>
        <v>45244</v>
      </c>
      <c r="C19" vm="29">
        <f ca="1"/>
        <v>237.41</v>
      </c>
    </row>
    <row r="20" spans="2:3" x14ac:dyDescent="0.3">
      <c r="B20" vm="30">
        <f ca="1"/>
        <v>45245</v>
      </c>
      <c r="C20" vm="31">
        <f ca="1"/>
        <v>242.84</v>
      </c>
    </row>
    <row r="21" spans="2:3" x14ac:dyDescent="0.3">
      <c r="B21" vm="32">
        <f ca="1"/>
        <v>45246</v>
      </c>
      <c r="C21" vm="33">
        <f ca="1"/>
        <v>233.59</v>
      </c>
    </row>
    <row r="22" spans="2:3" x14ac:dyDescent="0.3">
      <c r="B22" vm="34">
        <f ca="1"/>
        <v>45247</v>
      </c>
      <c r="C22" vm="35">
        <f ca="1"/>
        <v>234.3</v>
      </c>
    </row>
    <row r="23" spans="2:3" x14ac:dyDescent="0.3">
      <c r="B23" vm="36">
        <f ca="1"/>
        <v>45250</v>
      </c>
      <c r="C23" vm="37">
        <f ca="1"/>
        <v>235.6</v>
      </c>
    </row>
    <row r="24" spans="2:3" x14ac:dyDescent="0.3">
      <c r="B24" vm="38">
        <f ca="1"/>
        <v>45251</v>
      </c>
      <c r="C24" vm="39">
        <f ca="1"/>
        <v>241.2</v>
      </c>
    </row>
    <row r="25" spans="2:3" x14ac:dyDescent="0.3">
      <c r="B25" vm="40">
        <f ca="1"/>
        <v>45252</v>
      </c>
      <c r="C25" vm="41">
        <f ca="1"/>
        <v>234.21</v>
      </c>
    </row>
    <row r="26" spans="2:3" x14ac:dyDescent="0.3">
      <c r="B26" vm="42">
        <f ca="1"/>
        <v>45254</v>
      </c>
      <c r="C26" vm="43">
        <f ca="1"/>
        <v>235.45</v>
      </c>
    </row>
    <row r="27" spans="2:3" x14ac:dyDescent="0.3">
      <c r="B27" vm="44">
        <f ca="1"/>
        <v>45257</v>
      </c>
      <c r="C27" vm="45">
        <f ca="1"/>
        <v>236.08</v>
      </c>
    </row>
    <row r="28" spans="2:3" x14ac:dyDescent="0.3">
      <c r="B28" vm="46">
        <f ca="1"/>
        <v>45258</v>
      </c>
      <c r="C28" vm="47">
        <f ca="1"/>
        <v>246.72</v>
      </c>
    </row>
    <row r="29" spans="2:3" x14ac:dyDescent="0.3">
      <c r="B29" vm="48">
        <f ca="1"/>
        <v>45259</v>
      </c>
      <c r="C29" vm="49">
        <f ca="1"/>
        <v>244.14</v>
      </c>
    </row>
    <row r="30" spans="2:3" x14ac:dyDescent="0.3">
      <c r="B30" vm="50">
        <f ca="1"/>
        <v>45260</v>
      </c>
      <c r="C30" vm="51">
        <f ca="1"/>
        <v>240.08</v>
      </c>
    </row>
    <row r="31" spans="2:3" x14ac:dyDescent="0.3">
      <c r="B31" vm="52">
        <f ca="1"/>
        <v>45261</v>
      </c>
      <c r="C31" vm="53">
        <f ca="1"/>
        <v>238.83</v>
      </c>
    </row>
    <row r="32" spans="2:3" x14ac:dyDescent="0.3">
      <c r="B32" vm="54">
        <f ca="1"/>
        <v>45264</v>
      </c>
      <c r="C32" vm="55">
        <f ca="1"/>
        <v>235.58</v>
      </c>
    </row>
    <row r="33" spans="2:3" x14ac:dyDescent="0.3">
      <c r="B33" vm="56">
        <f ca="1"/>
        <v>45265</v>
      </c>
      <c r="C33" vm="57">
        <f ca="1"/>
        <v>238.72</v>
      </c>
    </row>
    <row r="34" spans="2:3" x14ac:dyDescent="0.3">
      <c r="B34" vm="58">
        <f ca="1"/>
        <v>45266</v>
      </c>
      <c r="C34" vm="59">
        <f ca="1"/>
        <v>239.37</v>
      </c>
    </row>
    <row r="35" spans="2:3" x14ac:dyDescent="0.3">
      <c r="B35" vm="60">
        <f ca="1"/>
        <v>45267</v>
      </c>
      <c r="C35" vm="61">
        <f ca="1"/>
        <v>242.64</v>
      </c>
    </row>
    <row r="36" spans="2:3" x14ac:dyDescent="0.3">
      <c r="B36" vm="62">
        <f ca="1"/>
        <v>45268</v>
      </c>
      <c r="C36" vm="63">
        <f ca="1"/>
        <v>243.84</v>
      </c>
    </row>
    <row r="37" spans="2:3" x14ac:dyDescent="0.3">
      <c r="B37" vm="64">
        <f ca="1"/>
        <v>45271</v>
      </c>
      <c r="C37" vm="65">
        <f ca="1"/>
        <v>239.74</v>
      </c>
    </row>
    <row r="38" spans="2:3" x14ac:dyDescent="0.3">
      <c r="B38" vm="66">
        <f ca="1"/>
        <v>45272</v>
      </c>
      <c r="C38" vm="67">
        <f ca="1"/>
        <v>237.01</v>
      </c>
    </row>
    <row r="39" spans="2:3" x14ac:dyDescent="0.3">
      <c r="B39" vm="68">
        <f ca="1"/>
        <v>45273</v>
      </c>
      <c r="C39" vm="69">
        <f ca="1"/>
        <v>239.29</v>
      </c>
    </row>
    <row r="40" spans="2:3" x14ac:dyDescent="0.3">
      <c r="B40" vm="70">
        <f ca="1"/>
        <v>45274</v>
      </c>
      <c r="C40" vm="71">
        <f ca="1"/>
        <v>251.05</v>
      </c>
    </row>
    <row r="41" spans="2:3" x14ac:dyDescent="0.3">
      <c r="B41" vm="72">
        <f ca="1"/>
        <v>45275</v>
      </c>
      <c r="C41" vm="73">
        <f ca="1"/>
        <v>253.5</v>
      </c>
    </row>
    <row r="42" spans="2:3" x14ac:dyDescent="0.3">
      <c r="B42" vm="74">
        <f ca="1"/>
        <v>45278</v>
      </c>
      <c r="C42" vm="75">
        <f ca="1"/>
        <v>252.08</v>
      </c>
    </row>
    <row r="43" spans="2:3" x14ac:dyDescent="0.3">
      <c r="B43" vm="76">
        <f ca="1"/>
        <v>45279</v>
      </c>
      <c r="C43" vm="77">
        <f ca="1"/>
        <v>257.22000000000003</v>
      </c>
    </row>
    <row r="44" spans="2:3" x14ac:dyDescent="0.3">
      <c r="B44" vm="78">
        <f ca="1"/>
        <v>45280</v>
      </c>
      <c r="C44" vm="79">
        <f ca="1"/>
        <v>247.14</v>
      </c>
    </row>
    <row r="45" spans="2:3" x14ac:dyDescent="0.3">
      <c r="B45" vm="80">
        <f ca="1"/>
        <v>45281</v>
      </c>
      <c r="C45" vm="81">
        <f ca="1"/>
        <v>254.5</v>
      </c>
    </row>
    <row r="46" spans="2:3" x14ac:dyDescent="0.3">
      <c r="B46" vm="82">
        <f ca="1"/>
        <v>45282</v>
      </c>
      <c r="C46" vm="83">
        <f ca="1"/>
        <v>252.54</v>
      </c>
    </row>
    <row r="47" spans="2:3" x14ac:dyDescent="0.3">
      <c r="B47" vm="84">
        <f ca="1"/>
        <v>45286</v>
      </c>
      <c r="C47" vm="85">
        <f ca="1"/>
        <v>256.61</v>
      </c>
    </row>
    <row r="48" spans="2:3" x14ac:dyDescent="0.3">
      <c r="B48" vm="86">
        <f ca="1"/>
        <v>45287</v>
      </c>
      <c r="C48" vm="87">
        <f ca="1"/>
        <v>261.44</v>
      </c>
    </row>
    <row r="49" spans="2:3" x14ac:dyDescent="0.3">
      <c r="B49" vm="88">
        <f ca="1"/>
        <v>45288</v>
      </c>
      <c r="C49" vm="89">
        <f ca="1"/>
        <v>253.18</v>
      </c>
    </row>
    <row r="50" spans="2:3" x14ac:dyDescent="0.3">
      <c r="B50" vm="90">
        <f ca="1"/>
        <v>45289</v>
      </c>
      <c r="C50" vm="91">
        <f ca="1"/>
        <v>248.48</v>
      </c>
    </row>
    <row r="51" spans="2:3" x14ac:dyDescent="0.3">
      <c r="B51" vm="92">
        <f ca="1"/>
        <v>45293</v>
      </c>
      <c r="C51" vm="93">
        <f ca="1"/>
        <v>248.42</v>
      </c>
    </row>
    <row r="52" spans="2:3" x14ac:dyDescent="0.3">
      <c r="B52" vm="94">
        <f ca="1"/>
        <v>45294</v>
      </c>
      <c r="C52" vm="95">
        <f ca="1"/>
        <v>238.45</v>
      </c>
    </row>
    <row r="53" spans="2:3" x14ac:dyDescent="0.3">
      <c r="B53" vm="96">
        <f ca="1"/>
        <v>45295</v>
      </c>
      <c r="C53" vm="97">
        <f ca="1"/>
        <v>237.93</v>
      </c>
    </row>
    <row r="54" spans="2:3" x14ac:dyDescent="0.3">
      <c r="B54" vm="98">
        <f ca="1"/>
        <v>45296</v>
      </c>
      <c r="C54" vm="99">
        <f ca="1"/>
        <v>237.49</v>
      </c>
    </row>
    <row r="55" spans="2:3" x14ac:dyDescent="0.3">
      <c r="B55" vm="100">
        <f ca="1"/>
        <v>45299</v>
      </c>
      <c r="C55" vm="101">
        <f ca="1"/>
        <v>240.45</v>
      </c>
    </row>
    <row r="56" spans="2:3" x14ac:dyDescent="0.3">
      <c r="B56" vm="102">
        <f ca="1"/>
        <v>45300</v>
      </c>
      <c r="C56" vm="103">
        <f ca="1"/>
        <v>234.96</v>
      </c>
    </row>
    <row r="57" spans="2:3" x14ac:dyDescent="0.3">
      <c r="B57" vm="104">
        <f ca="1"/>
        <v>45301</v>
      </c>
      <c r="C57" vm="105">
        <f ca="1"/>
        <v>233.94</v>
      </c>
    </row>
    <row r="58" spans="2:3" x14ac:dyDescent="0.3">
      <c r="B58" vm="106">
        <f ca="1"/>
        <v>45302</v>
      </c>
      <c r="C58" vm="107">
        <f ca="1"/>
        <v>227.22</v>
      </c>
    </row>
    <row r="59" spans="2:3" x14ac:dyDescent="0.3">
      <c r="B59" vm="108">
        <f ca="1"/>
        <v>45303</v>
      </c>
      <c r="C59" vm="109">
        <f ca="1"/>
        <v>218.89</v>
      </c>
    </row>
    <row r="60" spans="2:3" x14ac:dyDescent="0.3">
      <c r="B60" vm="110">
        <f ca="1"/>
        <v>45307</v>
      </c>
      <c r="C60" vm="111">
        <f ca="1"/>
        <v>219.91</v>
      </c>
    </row>
    <row r="61" spans="2:3" x14ac:dyDescent="0.3">
      <c r="B61" vm="112">
        <f ca="1"/>
        <v>45308</v>
      </c>
      <c r="C61" vm="113">
        <f ca="1"/>
        <v>215.55</v>
      </c>
    </row>
    <row r="62" spans="2:3" x14ac:dyDescent="0.3">
      <c r="B62" vm="114">
        <f ca="1"/>
        <v>45309</v>
      </c>
      <c r="C62" vm="115">
        <f ca="1"/>
        <v>211.88</v>
      </c>
    </row>
    <row r="63" spans="2:3" x14ac:dyDescent="0.3">
      <c r="B63" vm="116">
        <f ca="1"/>
        <v>45310</v>
      </c>
      <c r="C63" vm="117">
        <f ca="1"/>
        <v>212.19</v>
      </c>
    </row>
    <row r="64" spans="2:3" x14ac:dyDescent="0.3">
      <c r="B64" vm="118">
        <f ca="1"/>
        <v>45313</v>
      </c>
      <c r="C64" vm="119">
        <f ca="1"/>
        <v>208.8</v>
      </c>
    </row>
    <row r="65" spans="2:3" x14ac:dyDescent="0.3">
      <c r="B65" vm="120">
        <f ca="1"/>
        <v>45314</v>
      </c>
      <c r="C65" vm="121">
        <f ca="1"/>
        <v>209.14</v>
      </c>
    </row>
    <row r="66" spans="2:3" x14ac:dyDescent="0.3">
      <c r="B66" vm="122">
        <f ca="1"/>
        <v>45315</v>
      </c>
      <c r="C66" vm="123">
        <f ca="1"/>
        <v>207.83</v>
      </c>
    </row>
    <row r="67" spans="2:3" x14ac:dyDescent="0.3">
      <c r="B67" vm="124">
        <f ca="1"/>
        <v>45316</v>
      </c>
      <c r="C67" vm="125">
        <f ca="1"/>
        <v>182.63</v>
      </c>
    </row>
    <row r="68" spans="2:3" x14ac:dyDescent="0.3">
      <c r="B68" vm="126">
        <f ca="1"/>
        <v>45317</v>
      </c>
      <c r="C68" vm="127">
        <f ca="1"/>
        <v>183.25</v>
      </c>
    </row>
    <row r="69" spans="2:3" x14ac:dyDescent="0.3">
      <c r="B69" vm="128">
        <f ca="1"/>
        <v>45320</v>
      </c>
      <c r="C69" vm="129">
        <f ca="1"/>
        <v>190.93</v>
      </c>
    </row>
    <row r="70" spans="2:3" x14ac:dyDescent="0.3">
      <c r="B70" vm="130">
        <f ca="1"/>
        <v>45321</v>
      </c>
      <c r="C70" vm="131">
        <f ca="1"/>
        <v>191.59</v>
      </c>
    </row>
    <row r="71" spans="2:3" x14ac:dyDescent="0.3">
      <c r="B71" vm="132">
        <f ca="1"/>
        <v>45322</v>
      </c>
      <c r="C71" vm="133">
        <f ca="1"/>
        <v>187.29</v>
      </c>
    </row>
    <row r="72" spans="2:3" x14ac:dyDescent="0.3">
      <c r="B72" vm="134">
        <f ca="1"/>
        <v>45323</v>
      </c>
      <c r="C72" vm="135">
        <f ca="1"/>
        <v>188.86</v>
      </c>
    </row>
    <row r="73" spans="2:3" x14ac:dyDescent="0.3">
      <c r="B73" vm="136">
        <f ca="1"/>
        <v>45324</v>
      </c>
      <c r="C73" vm="137">
        <f ca="1"/>
        <v>187.91</v>
      </c>
    </row>
    <row r="74" spans="2:3" x14ac:dyDescent="0.3">
      <c r="B74" vm="138">
        <f ca="1"/>
        <v>45327</v>
      </c>
      <c r="C74" vm="139">
        <f ca="1"/>
        <v>181.06</v>
      </c>
    </row>
    <row r="75" spans="2:3" x14ac:dyDescent="0.3">
      <c r="B75" vm="140">
        <f ca="1"/>
        <v>45328</v>
      </c>
      <c r="C75" vm="141">
        <f ca="1"/>
        <v>185.1</v>
      </c>
    </row>
    <row r="76" spans="2:3" x14ac:dyDescent="0.3">
      <c r="B76" vm="142">
        <f ca="1"/>
        <v>45329</v>
      </c>
      <c r="C76" vm="143">
        <f ca="1"/>
        <v>187.58</v>
      </c>
    </row>
    <row r="77" spans="2:3" x14ac:dyDescent="0.3">
      <c r="B77" vm="144">
        <f ca="1"/>
        <v>45330</v>
      </c>
      <c r="C77" vm="145">
        <f ca="1"/>
        <v>189.56</v>
      </c>
    </row>
    <row r="78" spans="2:3" x14ac:dyDescent="0.3">
      <c r="B78" vm="146">
        <f ca="1"/>
        <v>45331</v>
      </c>
      <c r="C78" vm="147">
        <f ca="1"/>
        <v>193.57</v>
      </c>
    </row>
    <row r="79" spans="2:3" x14ac:dyDescent="0.3">
      <c r="B79" vm="148">
        <f ca="1"/>
        <v>45334</v>
      </c>
      <c r="C79" vm="149">
        <f ca="1"/>
        <v>188.13</v>
      </c>
    </row>
    <row r="80" spans="2:3" x14ac:dyDescent="0.3">
      <c r="B80" vm="150">
        <f ca="1"/>
        <v>45335</v>
      </c>
      <c r="C80" vm="151">
        <f ca="1"/>
        <v>184.02</v>
      </c>
    </row>
    <row r="81" spans="2:3" x14ac:dyDescent="0.3">
      <c r="B81" vm="152">
        <f ca="1"/>
        <v>45336</v>
      </c>
      <c r="C81" vm="153">
        <f ca="1"/>
        <v>188.71</v>
      </c>
    </row>
    <row r="82" spans="2:3" x14ac:dyDescent="0.3">
      <c r="B82" vm="154">
        <f ca="1"/>
        <v>45337</v>
      </c>
      <c r="C82" vm="155">
        <f ca="1"/>
        <v>200.45</v>
      </c>
    </row>
    <row r="83" spans="2:3" x14ac:dyDescent="0.3">
      <c r="B83" vm="156">
        <f ca="1"/>
        <v>45338</v>
      </c>
      <c r="C83" vm="157">
        <f ca="1"/>
        <v>199.95</v>
      </c>
    </row>
    <row r="84" spans="2:3" x14ac:dyDescent="0.3">
      <c r="B84" vm="158">
        <f ca="1"/>
        <v>45342</v>
      </c>
      <c r="C84" vm="159">
        <f ca="1"/>
        <v>193.76</v>
      </c>
    </row>
    <row r="85" spans="2:3" x14ac:dyDescent="0.3">
      <c r="B85" vm="160">
        <f ca="1"/>
        <v>45343</v>
      </c>
      <c r="C85" vm="161">
        <f ca="1"/>
        <v>194.77</v>
      </c>
    </row>
    <row r="86" spans="2:3" x14ac:dyDescent="0.3">
      <c r="B86" vm="162">
        <f ca="1"/>
        <v>45344</v>
      </c>
      <c r="C86" vm="163">
        <f ca="1"/>
        <v>197.41</v>
      </c>
    </row>
    <row r="87" spans="2:3" x14ac:dyDescent="0.3">
      <c r="B87" vm="164">
        <f ca="1"/>
        <v>45345</v>
      </c>
      <c r="C87" vm="165">
        <f ca="1"/>
        <v>191.97</v>
      </c>
    </row>
    <row r="88" spans="2:3" x14ac:dyDescent="0.3">
      <c r="B88" vm="166">
        <f ca="1"/>
        <v>45348</v>
      </c>
      <c r="C88" vm="167">
        <f ca="1"/>
        <v>199.4</v>
      </c>
    </row>
    <row r="89" spans="2:3" x14ac:dyDescent="0.3">
      <c r="B89" vm="168">
        <f ca="1"/>
        <v>45349</v>
      </c>
      <c r="C89" vm="169">
        <f ca="1"/>
        <v>199.73</v>
      </c>
    </row>
    <row r="90" spans="2:3" x14ac:dyDescent="0.3">
      <c r="B90" vm="170">
        <f ca="1"/>
        <v>45350</v>
      </c>
      <c r="C90" vm="171">
        <f ca="1"/>
        <v>202.04</v>
      </c>
    </row>
    <row r="91" spans="2:3" x14ac:dyDescent="0.3">
      <c r="B91" vm="172">
        <f ca="1"/>
        <v>45351</v>
      </c>
      <c r="C91" vm="173">
        <f ca="1"/>
        <v>201.88</v>
      </c>
    </row>
    <row r="92" spans="2:3" x14ac:dyDescent="0.3">
      <c r="B92" vm="174">
        <f ca="1"/>
        <v>45352</v>
      </c>
      <c r="C92" vm="175">
        <f ca="1"/>
        <v>202.64</v>
      </c>
    </row>
    <row r="93" spans="2:3" x14ac:dyDescent="0.3">
      <c r="B93" vm="176">
        <f ca="1"/>
        <v>45355</v>
      </c>
      <c r="C93" vm="177">
        <f ca="1"/>
        <v>188.14</v>
      </c>
    </row>
    <row r="94" spans="2:3" x14ac:dyDescent="0.3">
      <c r="B94" vm="178">
        <f ca="1"/>
        <v>45356</v>
      </c>
      <c r="C94" vm="179">
        <f ca="1"/>
        <v>180.74</v>
      </c>
    </row>
    <row r="95" spans="2:3" x14ac:dyDescent="0.3">
      <c r="B95" vm="180">
        <f ca="1"/>
        <v>45357</v>
      </c>
      <c r="C95" vm="181">
        <f ca="1"/>
        <v>176.54</v>
      </c>
    </row>
    <row r="96" spans="2:3" x14ac:dyDescent="0.3">
      <c r="B96" vm="182">
        <f ca="1"/>
        <v>45358</v>
      </c>
      <c r="C96" vm="183">
        <f ca="1"/>
        <v>178.65</v>
      </c>
    </row>
    <row r="97" spans="2:3" x14ac:dyDescent="0.3">
      <c r="B97" vm="184">
        <f ca="1"/>
        <v>45359</v>
      </c>
      <c r="C97" vm="185">
        <f ca="1"/>
        <v>175.34</v>
      </c>
    </row>
    <row r="98" spans="2:3" x14ac:dyDescent="0.3">
      <c r="B98" vm="186">
        <f ca="1"/>
        <v>45362</v>
      </c>
      <c r="C98" vm="187">
        <f ca="1"/>
        <v>177.77</v>
      </c>
    </row>
    <row r="99" spans="2:3" x14ac:dyDescent="0.3">
      <c r="B99" vm="188">
        <f ca="1"/>
        <v>45363</v>
      </c>
      <c r="C99" vm="189">
        <f ca="1"/>
        <v>177.54</v>
      </c>
    </row>
    <row r="100" spans="2:3" x14ac:dyDescent="0.3">
      <c r="B100" vm="190">
        <f ca="1"/>
        <v>45364</v>
      </c>
      <c r="C100" vm="191">
        <f ca="1"/>
        <v>169.48</v>
      </c>
    </row>
    <row r="101" spans="2:3" x14ac:dyDescent="0.3">
      <c r="B101" vm="192">
        <f ca="1"/>
        <v>45365</v>
      </c>
      <c r="C101" vm="193">
        <f ca="1"/>
        <v>162.5</v>
      </c>
    </row>
    <row r="102" spans="2:3" x14ac:dyDescent="0.3">
      <c r="B102" vm="194">
        <f ca="1"/>
        <v>45366</v>
      </c>
      <c r="C102" vm="195">
        <f ca="1"/>
        <v>163.57</v>
      </c>
    </row>
    <row r="103" spans="2:3" x14ac:dyDescent="0.3">
      <c r="B103" vm="196">
        <f ca="1"/>
        <v>45369</v>
      </c>
      <c r="C103" vm="197">
        <f ca="1"/>
        <v>173.8</v>
      </c>
    </row>
    <row r="104" spans="2:3" x14ac:dyDescent="0.3">
      <c r="B104" vm="198">
        <f ca="1"/>
        <v>45370</v>
      </c>
      <c r="C104" vm="199">
        <f ca="1"/>
        <v>171.32</v>
      </c>
    </row>
    <row r="105" spans="2:3" x14ac:dyDescent="0.3">
      <c r="B105" vm="200">
        <f ca="1"/>
        <v>45371</v>
      </c>
      <c r="C105" vm="201">
        <f ca="1"/>
        <v>175.66</v>
      </c>
    </row>
    <row r="106" spans="2:3" x14ac:dyDescent="0.3">
      <c r="B106" vm="202">
        <f ca="1"/>
        <v>45372</v>
      </c>
      <c r="C106" vm="203">
        <f ca="1"/>
        <v>172.82</v>
      </c>
    </row>
    <row r="107" spans="2:3" x14ac:dyDescent="0.3">
      <c r="B107" vm="204">
        <f ca="1"/>
        <v>45373</v>
      </c>
      <c r="C107" vm="205">
        <f ca="1"/>
        <v>170.83</v>
      </c>
    </row>
    <row r="108" spans="2:3" x14ac:dyDescent="0.3">
      <c r="B108" vm="206">
        <f ca="1"/>
        <v>45376</v>
      </c>
      <c r="C108" vm="207">
        <f ca="1"/>
        <v>172.63</v>
      </c>
    </row>
    <row r="109" spans="2:3" x14ac:dyDescent="0.3">
      <c r="B109" vm="208">
        <f ca="1"/>
        <v>45377</v>
      </c>
      <c r="C109" vm="209">
        <f ca="1"/>
        <v>177.67</v>
      </c>
    </row>
    <row r="110" spans="2:3" x14ac:dyDescent="0.3">
      <c r="B110" vm="210">
        <f ca="1"/>
        <v>45378</v>
      </c>
      <c r="C110" vm="211">
        <f ca="1"/>
        <v>179.83</v>
      </c>
    </row>
    <row r="111" spans="2:3" x14ac:dyDescent="0.3">
      <c r="B111" vm="212">
        <f ca="1"/>
        <v>45379</v>
      </c>
      <c r="C111" vm="213">
        <f ca="1"/>
        <v>175.79</v>
      </c>
    </row>
    <row r="112" spans="2:3" x14ac:dyDescent="0.3">
      <c r="B112" vm="214">
        <f ca="1"/>
        <v>45383</v>
      </c>
      <c r="C112" vm="215">
        <f ca="1"/>
        <v>175.22</v>
      </c>
    </row>
    <row r="113" spans="2:3" x14ac:dyDescent="0.3">
      <c r="B113" vm="216">
        <f ca="1"/>
        <v>45384</v>
      </c>
      <c r="C113" vm="217">
        <f ca="1"/>
        <v>166.63</v>
      </c>
    </row>
    <row r="114" spans="2:3" x14ac:dyDescent="0.3">
      <c r="B114" vm="218">
        <f ca="1"/>
        <v>45385</v>
      </c>
      <c r="C114" vm="219">
        <f ca="1"/>
        <v>168.38</v>
      </c>
    </row>
    <row r="115" spans="2:3" x14ac:dyDescent="0.3">
      <c r="B115" vm="220">
        <f ca="1"/>
        <v>45386</v>
      </c>
      <c r="C115" vm="221">
        <f ca="1"/>
        <v>171.11</v>
      </c>
    </row>
    <row r="116" spans="2:3" x14ac:dyDescent="0.3">
      <c r="B116" vm="222">
        <f ca="1"/>
        <v>45387</v>
      </c>
      <c r="C116" vm="223">
        <f ca="1"/>
        <v>164.9</v>
      </c>
    </row>
    <row r="117" spans="2:3" x14ac:dyDescent="0.3">
      <c r="B117" vm="224">
        <f ca="1"/>
        <v>45390</v>
      </c>
      <c r="C117" vm="225">
        <f ca="1"/>
        <v>172.98</v>
      </c>
    </row>
    <row r="118" spans="2:3" x14ac:dyDescent="0.3">
      <c r="B118" vm="226">
        <f ca="1"/>
        <v>45391</v>
      </c>
      <c r="C118" vm="227">
        <f ca="1"/>
        <v>176.88</v>
      </c>
    </row>
    <row r="119" spans="2:3" x14ac:dyDescent="0.3">
      <c r="B119" vm="228">
        <f ca="1"/>
        <v>45392</v>
      </c>
      <c r="C119" vm="229">
        <f ca="1"/>
        <v>171.76</v>
      </c>
    </row>
    <row r="120" spans="2:3" x14ac:dyDescent="0.3">
      <c r="B120" vm="230">
        <f ca="1"/>
        <v>45393</v>
      </c>
      <c r="C120" vm="231">
        <f ca="1"/>
        <v>174.6</v>
      </c>
    </row>
    <row r="121" spans="2:3" x14ac:dyDescent="0.3">
      <c r="B121" vm="232">
        <f ca="1"/>
        <v>45394</v>
      </c>
      <c r="C121" vm="233">
        <f ca="1"/>
        <v>171.05</v>
      </c>
    </row>
    <row r="122" spans="2:3" x14ac:dyDescent="0.3">
      <c r="B122" vm="234">
        <f ca="1"/>
        <v>45397</v>
      </c>
      <c r="C122" vm="235">
        <f ca="1"/>
        <v>161.47999999999999</v>
      </c>
    </row>
    <row r="123" spans="2:3" x14ac:dyDescent="0.3">
      <c r="B123" vm="236">
        <f ca="1"/>
        <v>45398</v>
      </c>
      <c r="C123" vm="237">
        <f ca="1"/>
        <v>157.11000000000001</v>
      </c>
    </row>
    <row r="124" spans="2:3" x14ac:dyDescent="0.3">
      <c r="B124" vm="238">
        <f ca="1"/>
        <v>45399</v>
      </c>
      <c r="C124" vm="239">
        <f ca="1"/>
        <v>155.44999999999999</v>
      </c>
    </row>
    <row r="125" spans="2:3" x14ac:dyDescent="0.3">
      <c r="B125" vm="240">
        <f ca="1"/>
        <v>45400</v>
      </c>
      <c r="C125" vm="241">
        <f ca="1"/>
        <v>149.93</v>
      </c>
    </row>
    <row r="126" spans="2:3" x14ac:dyDescent="0.3">
      <c r="B126" vm="242">
        <f ca="1"/>
        <v>45401</v>
      </c>
      <c r="C126" vm="243">
        <f ca="1"/>
        <v>147.05000000000001</v>
      </c>
    </row>
    <row r="127" spans="2:3" x14ac:dyDescent="0.3">
      <c r="B127" vm="244">
        <f ca="1"/>
        <v>45404</v>
      </c>
      <c r="C127" vm="245">
        <f ca="1"/>
        <v>142.05000000000001</v>
      </c>
    </row>
    <row r="128" spans="2:3" x14ac:dyDescent="0.3">
      <c r="B128" vm="246">
        <f ca="1"/>
        <v>45405</v>
      </c>
      <c r="C128" vm="247">
        <f ca="1"/>
        <v>144.68</v>
      </c>
    </row>
    <row r="129" spans="2:3" x14ac:dyDescent="0.3">
      <c r="B129" vm="248">
        <f ca="1"/>
        <v>45406</v>
      </c>
      <c r="C129" vm="249">
        <f ca="1"/>
        <v>162.13</v>
      </c>
    </row>
    <row r="130" spans="2:3" x14ac:dyDescent="0.3">
      <c r="B130" vm="250">
        <f ca="1"/>
        <v>45407</v>
      </c>
      <c r="C130" vm="251">
        <f ca="1"/>
        <v>170.18</v>
      </c>
    </row>
    <row r="131" spans="2:3" x14ac:dyDescent="0.3">
      <c r="B131" vm="252">
        <f ca="1"/>
        <v>45408</v>
      </c>
      <c r="C131" vm="253">
        <f ca="1"/>
        <v>168.29</v>
      </c>
    </row>
    <row r="132" spans="2:3" x14ac:dyDescent="0.3">
      <c r="B132" vm="254">
        <f ca="1"/>
        <v>45411</v>
      </c>
      <c r="C132" vm="255">
        <f ca="1"/>
        <v>194.05</v>
      </c>
    </row>
    <row r="133" spans="2:3" x14ac:dyDescent="0.3">
      <c r="B133" vm="256">
        <f ca="1"/>
        <v>45412</v>
      </c>
      <c r="C133" vm="257">
        <f ca="1"/>
        <v>183.28</v>
      </c>
    </row>
    <row r="134" spans="2:3" x14ac:dyDescent="0.3">
      <c r="B134" vm="258">
        <f ca="1"/>
        <v>45413</v>
      </c>
      <c r="C134" vm="259">
        <f ca="1"/>
        <v>179.99</v>
      </c>
    </row>
    <row r="135" spans="2:3" x14ac:dyDescent="0.3">
      <c r="B135" vm="260">
        <f ca="1"/>
        <v>45414</v>
      </c>
      <c r="C135" vm="261">
        <f ca="1"/>
        <v>180.01</v>
      </c>
    </row>
    <row r="136" spans="2:3" x14ac:dyDescent="0.3">
      <c r="B136" vm="262">
        <f ca="1"/>
        <v>45415</v>
      </c>
      <c r="C136" vm="263">
        <f ca="1"/>
        <v>181.19</v>
      </c>
    </row>
    <row r="137" spans="2:3" x14ac:dyDescent="0.3">
      <c r="B137" vm="264">
        <f ca="1"/>
        <v>45418</v>
      </c>
      <c r="C137" vm="265">
        <f ca="1"/>
        <v>184.76</v>
      </c>
    </row>
    <row r="138" spans="2:3" x14ac:dyDescent="0.3">
      <c r="B138" vm="266">
        <f ca="1"/>
        <v>45419</v>
      </c>
      <c r="C138" vm="267">
        <f ca="1"/>
        <v>177.81</v>
      </c>
    </row>
    <row r="139" spans="2:3" x14ac:dyDescent="0.3">
      <c r="B139" vm="268">
        <f ca="1"/>
        <v>45420</v>
      </c>
      <c r="C139" vm="269">
        <f ca="1"/>
        <v>174.72</v>
      </c>
    </row>
    <row r="140" spans="2:3" x14ac:dyDescent="0.3">
      <c r="B140" vm="270">
        <f ca="1"/>
        <v>45421</v>
      </c>
      <c r="C140" vm="271">
        <f ca="1"/>
        <v>171.97</v>
      </c>
    </row>
    <row r="141" spans="2:3" x14ac:dyDescent="0.3">
      <c r="B141" vm="272">
        <f ca="1"/>
        <v>45422</v>
      </c>
      <c r="C141" vm="273">
        <f ca="1"/>
        <v>168.47</v>
      </c>
    </row>
    <row r="142" spans="2:3" x14ac:dyDescent="0.3">
      <c r="B142" vm="274">
        <f ca="1"/>
        <v>45425</v>
      </c>
      <c r="C142" vm="275">
        <f ca="1"/>
        <v>171.89</v>
      </c>
    </row>
    <row r="143" spans="2:3" x14ac:dyDescent="0.3">
      <c r="B143" vm="276">
        <f ca="1"/>
        <v>45426</v>
      </c>
      <c r="C143" vm="277">
        <f ca="1"/>
        <v>177.55</v>
      </c>
    </row>
    <row r="144" spans="2:3" x14ac:dyDescent="0.3">
      <c r="B144" vm="278">
        <f ca="1"/>
        <v>45427</v>
      </c>
      <c r="C144" vm="279">
        <f ca="1"/>
        <v>173.99</v>
      </c>
    </row>
    <row r="145" spans="2:3" x14ac:dyDescent="0.3">
      <c r="B145" vm="280">
        <f ca="1"/>
        <v>45428</v>
      </c>
      <c r="C145" vm="281">
        <f ca="1"/>
        <v>174.84</v>
      </c>
    </row>
    <row r="146" spans="2:3" x14ac:dyDescent="0.3">
      <c r="B146" vm="282">
        <f ca="1"/>
        <v>45429</v>
      </c>
      <c r="C146" vm="283">
        <f ca="1"/>
        <v>177.46</v>
      </c>
    </row>
    <row r="147" spans="2:3" x14ac:dyDescent="0.3">
      <c r="B147" vm="284">
        <f ca="1"/>
        <v>45432</v>
      </c>
      <c r="C147" vm="285">
        <f ca="1"/>
        <v>174.95</v>
      </c>
    </row>
    <row r="148" spans="2:3" x14ac:dyDescent="0.3">
      <c r="B148" vm="286">
        <f ca="1"/>
        <v>45433</v>
      </c>
      <c r="C148" vm="287">
        <f ca="1"/>
        <v>186.6</v>
      </c>
    </row>
    <row r="149" spans="2:3" x14ac:dyDescent="0.3">
      <c r="B149" vm="288">
        <f ca="1"/>
        <v>45434</v>
      </c>
      <c r="C149" vm="289">
        <f ca="1"/>
        <v>180.11</v>
      </c>
    </row>
    <row r="150" spans="2:3" x14ac:dyDescent="0.3">
      <c r="B150" vm="290">
        <f ca="1"/>
        <v>45435</v>
      </c>
      <c r="C150" vm="291">
        <f ca="1"/>
        <v>173.74</v>
      </c>
    </row>
    <row r="151" spans="2:3" x14ac:dyDescent="0.3">
      <c r="B151" vm="292">
        <f ca="1"/>
        <v>45436</v>
      </c>
      <c r="C151" vm="293">
        <f ca="1"/>
        <v>179.24</v>
      </c>
    </row>
    <row r="152" spans="2:3" x14ac:dyDescent="0.3">
      <c r="B152" vm="294">
        <f ca="1"/>
        <v>45440</v>
      </c>
      <c r="C152" vm="295">
        <f ca="1"/>
        <v>176.75</v>
      </c>
    </row>
    <row r="153" spans="2:3" x14ac:dyDescent="0.3">
      <c r="B153" vm="296">
        <f ca="1"/>
        <v>45441</v>
      </c>
      <c r="C153" vm="297">
        <f ca="1"/>
        <v>176.19</v>
      </c>
    </row>
    <row r="154" spans="2:3" x14ac:dyDescent="0.3">
      <c r="B154" vm="298">
        <f ca="1"/>
        <v>45442</v>
      </c>
      <c r="C154" vm="299">
        <f ca="1"/>
        <v>178.79</v>
      </c>
    </row>
    <row r="155" spans="2:3" x14ac:dyDescent="0.3">
      <c r="B155" vm="300">
        <f ca="1"/>
        <v>45443</v>
      </c>
      <c r="C155" vm="301">
        <f ca="1"/>
        <v>178.08</v>
      </c>
    </row>
    <row r="156" spans="2:3" x14ac:dyDescent="0.3">
      <c r="B156" vm="302">
        <f ca="1"/>
        <v>45446</v>
      </c>
      <c r="C156" vm="303">
        <f ca="1"/>
        <v>176.29</v>
      </c>
    </row>
    <row r="157" spans="2:3" x14ac:dyDescent="0.3">
      <c r="B157" vm="304">
        <f ca="1"/>
        <v>45447</v>
      </c>
      <c r="C157" vm="305">
        <f ca="1"/>
        <v>174.77</v>
      </c>
    </row>
    <row r="158" spans="2:3" x14ac:dyDescent="0.3">
      <c r="B158" vm="306">
        <f ca="1"/>
        <v>45448</v>
      </c>
      <c r="C158" vm="307">
        <f ca="1"/>
        <v>175</v>
      </c>
    </row>
    <row r="159" spans="2:3" x14ac:dyDescent="0.3">
      <c r="B159" vm="308">
        <f ca="1"/>
        <v>45449</v>
      </c>
      <c r="C159" vm="309">
        <f ca="1"/>
        <v>177.94</v>
      </c>
    </row>
    <row r="160" spans="2:3" x14ac:dyDescent="0.3">
      <c r="B160" vm="310">
        <f ca="1"/>
        <v>45450</v>
      </c>
      <c r="C160" vm="311">
        <f ca="1"/>
        <v>177.48</v>
      </c>
    </row>
    <row r="161" spans="2:3" x14ac:dyDescent="0.3">
      <c r="B161" vm="312">
        <f ca="1"/>
        <v>45453</v>
      </c>
      <c r="C161" vm="313">
        <f ca="1"/>
        <v>173.79</v>
      </c>
    </row>
    <row r="162" spans="2:3" x14ac:dyDescent="0.3">
      <c r="B162" vm="314">
        <f ca="1"/>
        <v>45454</v>
      </c>
      <c r="C162" vm="315">
        <f ca="1"/>
        <v>170.66</v>
      </c>
    </row>
    <row r="163" spans="2:3" x14ac:dyDescent="0.3">
      <c r="B163" vm="316">
        <f ca="1"/>
        <v>45455</v>
      </c>
      <c r="C163" vm="317">
        <f ca="1"/>
        <v>177.29</v>
      </c>
    </row>
    <row r="164" spans="2:3" x14ac:dyDescent="0.3">
      <c r="B164" vm="318">
        <f ca="1"/>
        <v>45456</v>
      </c>
      <c r="C164" vm="319">
        <f ca="1"/>
        <v>182.47</v>
      </c>
    </row>
    <row r="165" spans="2:3" x14ac:dyDescent="0.3">
      <c r="B165" vm="320">
        <f ca="1"/>
        <v>45457</v>
      </c>
      <c r="C165" vm="321">
        <f ca="1"/>
        <v>178.01</v>
      </c>
    </row>
    <row r="166" spans="2:3" x14ac:dyDescent="0.3">
      <c r="B166" vm="322">
        <f ca="1"/>
        <v>45460</v>
      </c>
      <c r="C166" vm="323">
        <f ca="1"/>
        <v>187.44</v>
      </c>
    </row>
    <row r="167" spans="2:3" x14ac:dyDescent="0.3">
      <c r="B167" vm="324">
        <f ca="1"/>
        <v>45461</v>
      </c>
      <c r="C167" vm="325">
        <f ca="1"/>
        <v>184.86</v>
      </c>
    </row>
    <row r="168" spans="2:3" x14ac:dyDescent="0.3">
      <c r="B168" vm="326">
        <f ca="1"/>
        <v>45463</v>
      </c>
      <c r="C168" vm="327">
        <f ca="1"/>
        <v>181.57</v>
      </c>
    </row>
    <row r="169" spans="2:3" x14ac:dyDescent="0.3">
      <c r="B169" vm="328">
        <f ca="1"/>
        <v>45464</v>
      </c>
      <c r="C169" vm="329">
        <f ca="1"/>
        <v>183.01</v>
      </c>
    </row>
    <row r="170" spans="2:3" x14ac:dyDescent="0.3">
      <c r="B170" vm="330">
        <f ca="1"/>
        <v>45467</v>
      </c>
      <c r="C170" vm="331">
        <f ca="1"/>
        <v>182.58</v>
      </c>
    </row>
    <row r="171" spans="2:3" x14ac:dyDescent="0.3">
      <c r="B171" vm="332">
        <f ca="1"/>
        <v>45468</v>
      </c>
      <c r="C171" vm="333">
        <f ca="1"/>
        <v>187.35</v>
      </c>
    </row>
    <row r="172" spans="2:3" x14ac:dyDescent="0.3">
      <c r="B172" vm="334">
        <f ca="1"/>
        <v>45469</v>
      </c>
      <c r="C172" vm="335">
        <f ca="1"/>
        <v>196.37</v>
      </c>
    </row>
    <row r="173" spans="2:3" x14ac:dyDescent="0.3">
      <c r="B173" vm="336">
        <f ca="1"/>
        <v>45470</v>
      </c>
      <c r="C173" vm="337">
        <f ca="1"/>
        <v>197.42</v>
      </c>
    </row>
    <row r="174" spans="2:3" x14ac:dyDescent="0.3">
      <c r="B174" vm="338">
        <f ca="1"/>
        <v>45471</v>
      </c>
      <c r="C174" vm="339">
        <f ca="1"/>
        <v>197.88</v>
      </c>
    </row>
    <row r="175" spans="2:3" x14ac:dyDescent="0.3">
      <c r="B175" vm="340">
        <f ca="1"/>
        <v>45474</v>
      </c>
      <c r="C175" vm="341">
        <f ca="1"/>
        <v>209.86</v>
      </c>
    </row>
    <row r="176" spans="2:3" x14ac:dyDescent="0.3">
      <c r="B176" vm="342">
        <f ca="1"/>
        <v>45475</v>
      </c>
      <c r="C176" vm="343">
        <f ca="1"/>
        <v>231.26</v>
      </c>
    </row>
    <row r="177" spans="2:3" x14ac:dyDescent="0.3">
      <c r="B177" vm="344">
        <f ca="1"/>
        <v>45476</v>
      </c>
      <c r="C177" vm="345">
        <f ca="1"/>
        <v>246.39</v>
      </c>
    </row>
    <row r="178" spans="2:3" x14ac:dyDescent="0.3">
      <c r="B178" vm="346">
        <f ca="1"/>
        <v>45478</v>
      </c>
      <c r="C178" vm="347">
        <f ca="1"/>
        <v>251.52</v>
      </c>
    </row>
    <row r="179" spans="2:3" x14ac:dyDescent="0.3">
      <c r="B179" vm="348">
        <f ca="1"/>
        <v>45481</v>
      </c>
      <c r="C179" vm="349">
        <f ca="1"/>
        <v>252.94</v>
      </c>
    </row>
    <row r="180" spans="2:3" x14ac:dyDescent="0.3">
      <c r="B180" vm="350">
        <f ca="1"/>
        <v>45482</v>
      </c>
      <c r="C180" vm="351">
        <f ca="1"/>
        <v>262.33</v>
      </c>
    </row>
    <row r="181" spans="2:3" x14ac:dyDescent="0.3">
      <c r="B181" vm="352">
        <f ca="1"/>
        <v>45483</v>
      </c>
      <c r="C181" vm="353">
        <f ca="1"/>
        <v>263.26</v>
      </c>
    </row>
    <row r="182" spans="2:3" x14ac:dyDescent="0.3">
      <c r="B182" vm="354">
        <f ca="1"/>
        <v>45484</v>
      </c>
      <c r="C182" vm="355">
        <f ca="1"/>
        <v>241.03</v>
      </c>
    </row>
    <row r="183" spans="2:3" x14ac:dyDescent="0.3">
      <c r="B183" vm="356">
        <f ca="1"/>
        <v>45485</v>
      </c>
      <c r="C183" vm="357">
        <f ca="1"/>
        <v>248.23</v>
      </c>
    </row>
    <row r="184" spans="2:3" x14ac:dyDescent="0.3">
      <c r="B184" vm="358">
        <f ca="1"/>
        <v>45488</v>
      </c>
      <c r="C184" vm="359">
        <f ca="1"/>
        <v>252.64</v>
      </c>
    </row>
    <row r="185" spans="2:3" x14ac:dyDescent="0.3">
      <c r="B185" vm="360">
        <f ca="1"/>
        <v>45489</v>
      </c>
      <c r="C185" vm="361">
        <f ca="1"/>
        <v>256.56</v>
      </c>
    </row>
    <row r="186" spans="2:3" x14ac:dyDescent="0.3">
      <c r="B186" vm="362">
        <f ca="1"/>
        <v>45490</v>
      </c>
      <c r="C186" vm="363">
        <f ca="1"/>
        <v>248.5</v>
      </c>
    </row>
    <row r="187" spans="2:3" x14ac:dyDescent="0.3">
      <c r="B187" vm="364">
        <f ca="1"/>
        <v>45491</v>
      </c>
      <c r="C187" vm="365">
        <f ca="1"/>
        <v>249.23</v>
      </c>
    </row>
    <row r="188" spans="2:3" x14ac:dyDescent="0.3">
      <c r="B188" vm="366">
        <f ca="1"/>
        <v>45492</v>
      </c>
      <c r="C188" vm="367">
        <f ca="1"/>
        <v>239.2</v>
      </c>
    </row>
    <row r="189" spans="2:3" x14ac:dyDescent="0.3">
      <c r="B189" vm="368">
        <f ca="1"/>
        <v>45495</v>
      </c>
      <c r="C189" vm="369">
        <f ca="1"/>
        <v>251.51</v>
      </c>
    </row>
    <row r="190" spans="2:3" x14ac:dyDescent="0.3">
      <c r="B190" vm="370">
        <f ca="1"/>
        <v>45496</v>
      </c>
      <c r="C190" vm="371">
        <f ca="1"/>
        <v>246.38</v>
      </c>
    </row>
    <row r="191" spans="2:3" x14ac:dyDescent="0.3">
      <c r="B191" vm="372">
        <f ca="1"/>
        <v>45497</v>
      </c>
      <c r="C191" vm="373">
        <f ca="1"/>
        <v>215.99</v>
      </c>
    </row>
    <row r="192" spans="2:3" x14ac:dyDescent="0.3">
      <c r="B192" vm="374">
        <f ca="1"/>
        <v>45498</v>
      </c>
      <c r="C192" vm="375">
        <f ca="1"/>
        <v>220.25</v>
      </c>
    </row>
    <row r="193" spans="2:3" x14ac:dyDescent="0.3">
      <c r="B193" vm="376">
        <f ca="1"/>
        <v>45499</v>
      </c>
      <c r="C193" vm="377">
        <f ca="1"/>
        <v>219.8</v>
      </c>
    </row>
    <row r="194" spans="2:3" x14ac:dyDescent="0.3">
      <c r="B194" vm="378">
        <f ca="1"/>
        <v>45502</v>
      </c>
      <c r="C194" vm="379">
        <f ca="1"/>
        <v>232.1</v>
      </c>
    </row>
    <row r="195" spans="2:3" x14ac:dyDescent="0.3">
      <c r="B195" vm="380">
        <f ca="1"/>
        <v>45503</v>
      </c>
      <c r="C195" vm="381">
        <f ca="1"/>
        <v>222.62</v>
      </c>
    </row>
    <row r="196" spans="2:3" x14ac:dyDescent="0.3">
      <c r="B196" vm="382">
        <f ca="1"/>
        <v>45504</v>
      </c>
      <c r="C196" vm="383">
        <f ca="1"/>
        <v>232.07</v>
      </c>
    </row>
    <row r="197" spans="2:3" x14ac:dyDescent="0.3">
      <c r="B197" vm="384">
        <f ca="1"/>
        <v>45505</v>
      </c>
      <c r="C197" vm="385">
        <f ca="1"/>
        <v>216.86</v>
      </c>
    </row>
    <row r="198" spans="2:3" x14ac:dyDescent="0.3">
      <c r="B198" vm="386">
        <f ca="1"/>
        <v>45506</v>
      </c>
      <c r="C198" vm="387">
        <f ca="1"/>
        <v>207.67</v>
      </c>
    </row>
    <row r="199" spans="2:3" x14ac:dyDescent="0.3">
      <c r="B199" vm="388">
        <f ca="1"/>
        <v>45509</v>
      </c>
      <c r="C199" vm="389">
        <f ca="1"/>
        <v>198.88</v>
      </c>
    </row>
    <row r="200" spans="2:3" x14ac:dyDescent="0.3">
      <c r="B200" vm="390">
        <f ca="1"/>
        <v>45510</v>
      </c>
      <c r="C200" vm="391">
        <f ca="1"/>
        <v>200.64</v>
      </c>
    </row>
    <row r="201" spans="2:3" x14ac:dyDescent="0.3">
      <c r="B201" vm="392">
        <f ca="1"/>
        <v>45511</v>
      </c>
      <c r="C201" vm="393">
        <f ca="1"/>
        <v>191.76</v>
      </c>
    </row>
    <row r="202" spans="2:3" x14ac:dyDescent="0.3">
      <c r="B202" vm="394">
        <f ca="1"/>
        <v>45512</v>
      </c>
      <c r="C202" vm="395">
        <f ca="1"/>
        <v>198.84</v>
      </c>
    </row>
    <row r="203" spans="2:3" x14ac:dyDescent="0.3">
      <c r="B203" vm="396">
        <f ca="1"/>
        <v>45513</v>
      </c>
      <c r="C203" vm="397">
        <f ca="1"/>
        <v>200</v>
      </c>
    </row>
    <row r="204" spans="2:3" x14ac:dyDescent="0.3">
      <c r="B204" vm="398">
        <f ca="1"/>
        <v>45516</v>
      </c>
      <c r="C204" vm="399">
        <f ca="1"/>
        <v>197.49</v>
      </c>
    </row>
    <row r="205" spans="2:3" x14ac:dyDescent="0.3">
      <c r="B205" vm="400">
        <f ca="1"/>
        <v>45517</v>
      </c>
      <c r="C205" vm="123">
        <f ca="1"/>
        <v>207.83</v>
      </c>
    </row>
    <row r="206" spans="2:3" x14ac:dyDescent="0.3">
      <c r="B206" vm="401">
        <f ca="1"/>
        <v>45518</v>
      </c>
      <c r="C206" vm="402">
        <f ca="1"/>
        <v>201.38</v>
      </c>
    </row>
    <row r="207" spans="2:3" x14ac:dyDescent="0.3">
      <c r="B207" vm="403">
        <f ca="1"/>
        <v>45519</v>
      </c>
      <c r="C207" vm="404">
        <f ca="1"/>
        <v>214.14</v>
      </c>
    </row>
    <row r="208" spans="2:3" x14ac:dyDescent="0.3">
      <c r="B208" vm="405">
        <f ca="1"/>
        <v>45520</v>
      </c>
      <c r="C208" vm="406">
        <f ca="1"/>
        <v>216.12</v>
      </c>
    </row>
    <row r="209" spans="2:3" x14ac:dyDescent="0.3">
      <c r="B209" vm="407">
        <f ca="1"/>
        <v>45523</v>
      </c>
      <c r="C209" vm="408">
        <f ca="1"/>
        <v>222.72</v>
      </c>
    </row>
    <row r="210" spans="2:3" x14ac:dyDescent="0.3">
      <c r="B210" vm="409">
        <f ca="1"/>
        <v>45524</v>
      </c>
      <c r="C210" vm="410">
        <f ca="1"/>
        <v>221.1</v>
      </c>
    </row>
    <row r="211" spans="2:3" x14ac:dyDescent="0.3">
      <c r="B211" vm="411">
        <f ca="1"/>
        <v>45525</v>
      </c>
      <c r="C211" vm="412">
        <f ca="1"/>
        <v>223.27</v>
      </c>
    </row>
    <row r="212" spans="2:3" x14ac:dyDescent="0.3">
      <c r="B212" vm="413">
        <f ca="1"/>
        <v>45526</v>
      </c>
      <c r="C212" vm="414">
        <f ca="1"/>
        <v>210.66</v>
      </c>
    </row>
    <row r="213" spans="2:3" x14ac:dyDescent="0.3">
      <c r="B213" vm="415">
        <f ca="1"/>
        <v>45527</v>
      </c>
      <c r="C213" vm="416">
        <f ca="1"/>
        <v>220.32</v>
      </c>
    </row>
    <row r="214" spans="2:3" x14ac:dyDescent="0.3">
      <c r="B214" vm="417">
        <f ca="1"/>
        <v>45530</v>
      </c>
      <c r="C214" vm="418">
        <f ca="1"/>
        <v>213.21</v>
      </c>
    </row>
    <row r="215" spans="2:3" x14ac:dyDescent="0.3">
      <c r="B215" vm="419">
        <f ca="1"/>
        <v>45531</v>
      </c>
      <c r="C215" vm="420">
        <f ca="1"/>
        <v>209.21</v>
      </c>
    </row>
    <row r="216" spans="2:3" x14ac:dyDescent="0.3">
      <c r="B216" vm="421">
        <f ca="1"/>
        <v>45532</v>
      </c>
      <c r="C216" vm="422">
        <f ca="1"/>
        <v>205.75</v>
      </c>
    </row>
    <row r="217" spans="2:3" x14ac:dyDescent="0.3">
      <c r="B217" vm="423">
        <f ca="1"/>
        <v>45533</v>
      </c>
      <c r="C217" vm="424">
        <f ca="1"/>
        <v>206.28</v>
      </c>
    </row>
    <row r="218" spans="2:3" x14ac:dyDescent="0.3">
      <c r="B218" vm="425">
        <f ca="1"/>
        <v>45534</v>
      </c>
      <c r="C218" vm="426">
        <f ca="1"/>
        <v>214.11</v>
      </c>
    </row>
    <row r="219" spans="2:3" x14ac:dyDescent="0.3">
      <c r="B219" vm="427">
        <f ca="1"/>
        <v>45538</v>
      </c>
      <c r="C219" vm="428">
        <f ca="1"/>
        <v>210.6</v>
      </c>
    </row>
    <row r="220" spans="2:3" x14ac:dyDescent="0.3">
      <c r="B220" vm="429">
        <f ca="1"/>
        <v>45539</v>
      </c>
      <c r="C220" vm="430">
        <f ca="1"/>
        <v>219.41</v>
      </c>
    </row>
    <row r="221" spans="2:3" x14ac:dyDescent="0.3">
      <c r="B221" vm="431">
        <f ca="1"/>
        <v>45540</v>
      </c>
      <c r="C221" vm="432">
        <f ca="1"/>
        <v>230.17</v>
      </c>
    </row>
    <row r="222" spans="2:3" x14ac:dyDescent="0.3">
      <c r="B222" vm="433">
        <f ca="1"/>
        <v>45541</v>
      </c>
      <c r="C222" vm="434">
        <f ca="1"/>
        <v>210.73</v>
      </c>
    </row>
    <row r="223" spans="2:3" x14ac:dyDescent="0.3">
      <c r="B223" vm="435">
        <f ca="1"/>
        <v>45544</v>
      </c>
      <c r="C223" vm="436">
        <f ca="1"/>
        <v>216.27</v>
      </c>
    </row>
    <row r="224" spans="2:3" x14ac:dyDescent="0.3">
      <c r="B224" vm="437">
        <f ca="1"/>
        <v>45545</v>
      </c>
      <c r="C224" vm="438">
        <f ca="1"/>
        <v>226.17</v>
      </c>
    </row>
    <row r="225" spans="2:3" x14ac:dyDescent="0.3">
      <c r="B225" vm="439">
        <f ca="1"/>
        <v>45546</v>
      </c>
      <c r="C225" vm="440">
        <f ca="1"/>
        <v>228.13</v>
      </c>
    </row>
    <row r="226" spans="2:3" x14ac:dyDescent="0.3">
      <c r="B226" vm="441">
        <f ca="1"/>
        <v>45547</v>
      </c>
      <c r="C226" vm="442">
        <f ca="1"/>
        <v>229.81</v>
      </c>
    </row>
    <row r="227" spans="2:3" x14ac:dyDescent="0.3">
      <c r="B227" vm="443">
        <f ca="1"/>
        <v>45548</v>
      </c>
      <c r="C227" vm="444">
        <f ca="1"/>
        <v>230.29</v>
      </c>
    </row>
    <row r="228" spans="2:3" x14ac:dyDescent="0.3">
      <c r="B228" vm="445">
        <f ca="1"/>
        <v>45551</v>
      </c>
      <c r="C228" vm="446">
        <f ca="1"/>
        <v>226.78</v>
      </c>
    </row>
    <row r="229" spans="2:3" x14ac:dyDescent="0.3">
      <c r="B229" vm="447">
        <f ca="1"/>
        <v>45552</v>
      </c>
      <c r="C229" vm="448">
        <f ca="1"/>
        <v>227.87</v>
      </c>
    </row>
    <row r="230" spans="2:3" x14ac:dyDescent="0.3">
      <c r="B230" vm="449">
        <f ca="1"/>
        <v>45553</v>
      </c>
      <c r="C230" vm="450">
        <f ca="1"/>
        <v>227.2</v>
      </c>
    </row>
    <row r="231" spans="2:3" x14ac:dyDescent="0.3">
      <c r="B231" vm="451">
        <f ca="1"/>
        <v>45554</v>
      </c>
      <c r="C231" vm="452">
        <f ca="1"/>
        <v>243.92</v>
      </c>
    </row>
    <row r="232" spans="2:3" x14ac:dyDescent="0.3">
      <c r="B232" vm="453">
        <f ca="1"/>
        <v>45555</v>
      </c>
      <c r="C232" vm="454">
        <f ca="1"/>
        <v>238.25</v>
      </c>
    </row>
    <row r="233" spans="2:3" x14ac:dyDescent="0.3">
      <c r="B233" vm="455">
        <f ca="1"/>
        <v>45558</v>
      </c>
      <c r="C233" vm="456">
        <f ca="1"/>
        <v>250</v>
      </c>
    </row>
    <row r="234" spans="2:3" x14ac:dyDescent="0.3">
      <c r="B234" vm="457">
        <f ca="1"/>
        <v>45559</v>
      </c>
      <c r="C234" vm="458">
        <f ca="1"/>
        <v>254.27</v>
      </c>
    </row>
    <row r="235" spans="2:3" x14ac:dyDescent="0.3">
      <c r="B235" vm="459">
        <f ca="1"/>
        <v>45560</v>
      </c>
      <c r="C235" vm="460">
        <f ca="1"/>
        <v>257.02</v>
      </c>
    </row>
    <row r="236" spans="2:3" x14ac:dyDescent="0.3">
      <c r="B236" vm="461">
        <f ca="1"/>
        <v>45561</v>
      </c>
      <c r="C236" vm="462">
        <f ca="1"/>
        <v>254.22</v>
      </c>
    </row>
    <row r="237" spans="2:3" x14ac:dyDescent="0.3">
      <c r="B237" vm="463">
        <f ca="1"/>
        <v>45562</v>
      </c>
      <c r="C237" vm="464">
        <f ca="1"/>
        <v>260.45999999999998</v>
      </c>
    </row>
    <row r="238" spans="2:3" x14ac:dyDescent="0.3">
      <c r="B238" vm="465">
        <f ca="1"/>
        <v>45565</v>
      </c>
      <c r="C238" vm="466">
        <f ca="1"/>
        <v>261.63</v>
      </c>
    </row>
    <row r="239" spans="2:3" x14ac:dyDescent="0.3">
      <c r="B239" vm="467">
        <f ca="1"/>
        <v>45566</v>
      </c>
      <c r="C239" vm="468">
        <f ca="1"/>
        <v>258.02</v>
      </c>
    </row>
    <row r="240" spans="2:3" x14ac:dyDescent="0.3">
      <c r="B240" vm="469">
        <f ca="1"/>
        <v>45567</v>
      </c>
      <c r="C240" vm="470">
        <f ca="1"/>
        <v>249.02</v>
      </c>
    </row>
    <row r="241" spans="2:3" x14ac:dyDescent="0.3">
      <c r="B241" vm="471">
        <f ca="1"/>
        <v>45568</v>
      </c>
      <c r="C241" vm="472">
        <f ca="1"/>
        <v>240.66</v>
      </c>
    </row>
    <row r="242" spans="2:3" x14ac:dyDescent="0.3">
      <c r="B242" vm="473">
        <f ca="1"/>
        <v>45569</v>
      </c>
      <c r="C242" vm="474">
        <f ca="1"/>
        <v>250.08</v>
      </c>
    </row>
    <row r="243" spans="2:3" x14ac:dyDescent="0.3">
      <c r="B243" vm="475">
        <f ca="1"/>
        <v>45572</v>
      </c>
      <c r="C243" vm="476">
        <f ca="1"/>
        <v>240.83</v>
      </c>
    </row>
    <row r="244" spans="2:3" x14ac:dyDescent="0.3">
      <c r="B244" vm="477">
        <f ca="1"/>
        <v>45573</v>
      </c>
      <c r="C244" vm="478">
        <f ca="1"/>
        <v>244.5</v>
      </c>
    </row>
    <row r="245" spans="2:3" x14ac:dyDescent="0.3">
      <c r="B245" vm="479">
        <f ca="1"/>
        <v>45574</v>
      </c>
      <c r="C245" vm="480">
        <f ca="1"/>
        <v>241.05</v>
      </c>
    </row>
    <row r="246" spans="2:3" x14ac:dyDescent="0.3">
      <c r="B246" vm="481">
        <f ca="1"/>
        <v>45575</v>
      </c>
      <c r="C246" vm="482">
        <f ca="1"/>
        <v>238.77</v>
      </c>
    </row>
    <row r="247" spans="2:3" x14ac:dyDescent="0.3">
      <c r="B247" vm="483">
        <f ca="1"/>
        <v>45576</v>
      </c>
      <c r="C247" vm="484">
        <f ca="1"/>
        <v>217.8</v>
      </c>
    </row>
    <row r="248" spans="2:3" x14ac:dyDescent="0.3">
      <c r="B248" vm="485">
        <f ca="1"/>
        <v>45579</v>
      </c>
      <c r="C248" vm="486">
        <f ca="1"/>
        <v>219.16</v>
      </c>
    </row>
    <row r="249" spans="2:3" x14ac:dyDescent="0.3">
      <c r="B249" vm="487">
        <f ca="1"/>
        <v>45580</v>
      </c>
      <c r="C249" vm="488">
        <f ca="1"/>
        <v>219.57</v>
      </c>
    </row>
    <row r="250" spans="2:3" x14ac:dyDescent="0.3">
      <c r="B250" vm="489">
        <f ca="1"/>
        <v>45581</v>
      </c>
      <c r="C250" vm="490">
        <f ca="1"/>
        <v>221.33</v>
      </c>
    </row>
    <row r="251" spans="2:3" x14ac:dyDescent="0.3">
      <c r="B251" vm="491">
        <f ca="1"/>
        <v>45582</v>
      </c>
      <c r="C251" vm="492">
        <f ca="1"/>
        <v>220.89</v>
      </c>
    </row>
    <row r="252" spans="2:3" x14ac:dyDescent="0.3">
      <c r="B252" vm="493">
        <f ca="1"/>
        <v>45583</v>
      </c>
      <c r="C252" vm="494">
        <f ca="1"/>
        <v>220.7</v>
      </c>
    </row>
    <row r="253" spans="2:3" x14ac:dyDescent="0.3">
      <c r="B253" vm="495">
        <f ca="1"/>
        <v>45586</v>
      </c>
      <c r="C253" vm="496">
        <f ca="1"/>
        <v>218.85</v>
      </c>
    </row>
    <row r="254" spans="2:3" x14ac:dyDescent="0.3">
      <c r="B254" vm="497">
        <f ca="1"/>
        <v>45587</v>
      </c>
      <c r="C254" vm="498">
        <f ca="1"/>
        <v>217.97</v>
      </c>
    </row>
    <row r="255" spans="2:3" x14ac:dyDescent="0.3">
      <c r="B255" vm="499">
        <f ca="1"/>
        <v>45588</v>
      </c>
      <c r="C255" vm="500">
        <f ca="1"/>
        <v>213.65</v>
      </c>
    </row>
    <row r="256" spans="2:3" x14ac:dyDescent="0.3">
      <c r="B256" vm="501">
        <f ca="1"/>
        <v>45589</v>
      </c>
      <c r="C256" vm="502">
        <f ca="1"/>
        <v>260.48</v>
      </c>
    </row>
    <row r="257" spans="2:3" x14ac:dyDescent="0.3">
      <c r="B257" vm="503">
        <f ca="1"/>
        <v>45590</v>
      </c>
      <c r="C257" vm="504">
        <f ca="1"/>
        <v>269.19</v>
      </c>
    </row>
    <row r="258" spans="2:3" x14ac:dyDescent="0.3">
      <c r="B258" vm="505">
        <f ca="1"/>
        <v>45593</v>
      </c>
      <c r="C258" vm="506">
        <f ca="1"/>
        <v>262.51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AF067-6C06-4918-A304-AB698CFAA421}">
  <dimension ref="A1:IS27"/>
  <sheetViews>
    <sheetView workbookViewId="0">
      <selection activeCell="A6" sqref="A6"/>
    </sheetView>
  </sheetViews>
  <sheetFormatPr defaultRowHeight="14.4" x14ac:dyDescent="0.3"/>
  <cols>
    <col min="1" max="1" width="22.109375" bestFit="1" customWidth="1"/>
    <col min="2" max="2" width="28.77734375" bestFit="1" customWidth="1"/>
  </cols>
  <sheetData>
    <row r="1" spans="1:253" x14ac:dyDescent="0.3">
      <c r="A1" s="12" t="s">
        <v>1</v>
      </c>
      <c r="B1" t="s">
        <v>46</v>
      </c>
    </row>
    <row r="3" spans="1:253" x14ac:dyDescent="0.3">
      <c r="A3" s="12" t="s">
        <v>36</v>
      </c>
      <c r="B3" s="12" t="s">
        <v>2</v>
      </c>
    </row>
    <row r="4" spans="1:253" x14ac:dyDescent="0.3">
      <c r="A4" t="s">
        <v>42</v>
      </c>
      <c r="B4" t="s">
        <v>43</v>
      </c>
      <c r="C4" cm="1" vm="507">
        <f t="array" aca="1" ref="C4:IS4" ca="1">TRANSPOSE(_xlfn.STOCKHISTORY(A4&amp;":"&amp;B4,TODAY()-365,TODAY(),0,0,1))</f>
        <v>124.46</v>
      </c>
      <c r="D4" vm="508">
        <f ca="1"/>
        <v>124.08</v>
      </c>
      <c r="E4" vm="509">
        <f ca="1"/>
        <v>126.45</v>
      </c>
      <c r="F4" vm="510">
        <f ca="1"/>
        <v>127.49</v>
      </c>
      <c r="G4" vm="511">
        <f ca="1"/>
        <v>129.1</v>
      </c>
      <c r="H4" vm="512">
        <f ca="1"/>
        <v>130.25</v>
      </c>
      <c r="I4" vm="513">
        <f ca="1"/>
        <v>130.97</v>
      </c>
      <c r="J4" vm="514">
        <f ca="1"/>
        <v>131.84</v>
      </c>
      <c r="K4" vm="515">
        <f ca="1"/>
        <v>130.24</v>
      </c>
      <c r="L4" vm="516">
        <f ca="1"/>
        <v>132.59</v>
      </c>
      <c r="M4" vm="517">
        <f ca="1"/>
        <v>132.09</v>
      </c>
      <c r="N4" vm="518">
        <f ca="1"/>
        <v>133.62</v>
      </c>
      <c r="O4" vm="519">
        <f ca="1"/>
        <v>134.62</v>
      </c>
      <c r="P4" vm="520">
        <f ca="1"/>
        <v>136.93</v>
      </c>
      <c r="Q4" vm="521">
        <f ca="1"/>
        <v>135.31</v>
      </c>
      <c r="R4" vm="522">
        <f ca="1"/>
        <v>136.25</v>
      </c>
      <c r="S4" vm="523">
        <f ca="1"/>
        <v>136.97</v>
      </c>
      <c r="T4" vm="524">
        <f ca="1"/>
        <v>138.49</v>
      </c>
      <c r="U4" vm="525">
        <f ca="1"/>
        <v>136.69</v>
      </c>
      <c r="V4" vm="526">
        <f ca="1"/>
        <v>136.41</v>
      </c>
      <c r="W4" vm="527">
        <f ca="1"/>
        <v>137.19999999999999</v>
      </c>
      <c r="X4" vm="528">
        <f ca="1"/>
        <v>134.99</v>
      </c>
      <c r="Y4" vm="529">
        <f ca="1"/>
        <v>132.53</v>
      </c>
      <c r="Z4" vm="530">
        <f ca="1"/>
        <v>131.86000000000001</v>
      </c>
      <c r="AA4" vm="531">
        <f ca="1"/>
        <v>129.27000000000001</v>
      </c>
      <c r="AB4" vm="532">
        <f ca="1"/>
        <v>130.99</v>
      </c>
      <c r="AC4" vm="533">
        <f ca="1"/>
        <v>130.02000000000001</v>
      </c>
      <c r="AD4" vm="520">
        <f ca="1"/>
        <v>136.93</v>
      </c>
      <c r="AE4" vm="528">
        <f ca="1"/>
        <v>134.99</v>
      </c>
      <c r="AF4" vm="534">
        <f ca="1"/>
        <v>133.29</v>
      </c>
      <c r="AG4" vm="535">
        <f ca="1"/>
        <v>132.52000000000001</v>
      </c>
      <c r="AH4" vm="536">
        <f ca="1"/>
        <v>132.57</v>
      </c>
      <c r="AI4" vm="537">
        <f ca="1"/>
        <v>131.94</v>
      </c>
      <c r="AJ4" vm="538">
        <f ca="1"/>
        <v>132.6</v>
      </c>
      <c r="AK4" vm="539">
        <f ca="1"/>
        <v>135.80000000000001</v>
      </c>
      <c r="AL4" vm="540">
        <f ca="1"/>
        <v>136.65</v>
      </c>
      <c r="AM4" vm="541">
        <f ca="1"/>
        <v>138.34</v>
      </c>
      <c r="AN4" vm="542">
        <f ca="1"/>
        <v>140.41999999999999</v>
      </c>
      <c r="AO4" vm="543">
        <f ca="1"/>
        <v>141.49</v>
      </c>
      <c r="AP4" vm="544">
        <f ca="1"/>
        <v>141.52000000000001</v>
      </c>
      <c r="AQ4" vm="545">
        <f ca="1"/>
        <v>140.37</v>
      </c>
      <c r="AR4" vm="546">
        <f ca="1"/>
        <v>140.22999999999999</v>
      </c>
      <c r="AS4" vm="547">
        <f ca="1"/>
        <v>139.69</v>
      </c>
      <c r="AT4" vm="548">
        <f ca="1"/>
        <v>138.16999999999999</v>
      </c>
      <c r="AU4" vm="549">
        <f ca="1"/>
        <v>138.91999999999999</v>
      </c>
      <c r="AV4" vm="550">
        <f ca="1"/>
        <v>136.38999999999999</v>
      </c>
      <c r="AW4" vm="551">
        <f ca="1"/>
        <v>135.72999999999999</v>
      </c>
      <c r="AX4" vm="552">
        <f ca="1"/>
        <v>138.84</v>
      </c>
      <c r="AY4" vm="553">
        <f ca="1"/>
        <v>140.94999999999999</v>
      </c>
      <c r="AZ4" vm="554">
        <f ca="1"/>
        <v>142.28</v>
      </c>
      <c r="BA4" vm="555">
        <f ca="1"/>
        <v>142.08000000000001</v>
      </c>
      <c r="BB4" vm="556">
        <f ca="1"/>
        <v>142.65</v>
      </c>
      <c r="BC4" vm="557">
        <f ca="1"/>
        <v>142.49</v>
      </c>
      <c r="BD4" vm="558">
        <f ca="1"/>
        <v>141.47</v>
      </c>
      <c r="BE4" vm="559">
        <f ca="1"/>
        <v>143.47999999999999</v>
      </c>
      <c r="BF4" vm="560">
        <f ca="1"/>
        <v>146.38</v>
      </c>
      <c r="BG4" vm="561">
        <f ca="1"/>
        <v>145.99</v>
      </c>
      <c r="BH4" vm="562">
        <f ca="1"/>
        <v>147.04</v>
      </c>
      <c r="BI4" vm="563">
        <f ca="1"/>
        <v>148.69999999999999</v>
      </c>
      <c r="BJ4" vm="564">
        <f ca="1"/>
        <v>151.87</v>
      </c>
      <c r="BK4" vm="565">
        <f ca="1"/>
        <v>152.185</v>
      </c>
      <c r="BL4" vm="566">
        <f ca="1"/>
        <v>153.51</v>
      </c>
      <c r="BM4" vm="567">
        <f ca="1"/>
        <v>151.46</v>
      </c>
      <c r="BN4" vm="568">
        <f ca="1"/>
        <v>140.1</v>
      </c>
      <c r="BO4" vm="569">
        <f ca="1"/>
        <v>141.16</v>
      </c>
      <c r="BP4" vm="570">
        <f ca="1"/>
        <v>142.38</v>
      </c>
      <c r="BQ4" vm="571">
        <f ca="1"/>
        <v>143.68</v>
      </c>
      <c r="BR4" vm="572">
        <f ca="1"/>
        <v>144.1</v>
      </c>
      <c r="BS4" vm="573">
        <f ca="1"/>
        <v>145.54</v>
      </c>
      <c r="BT4" vm="574">
        <f ca="1"/>
        <v>145.91</v>
      </c>
      <c r="BU4" vm="575">
        <f ca="1"/>
        <v>149</v>
      </c>
      <c r="BV4" vm="576">
        <f ca="1"/>
        <v>147.53</v>
      </c>
      <c r="BW4" vm="577">
        <f ca="1"/>
        <v>145.13999999999999</v>
      </c>
      <c r="BX4" vm="578">
        <f ca="1"/>
        <v>145.94</v>
      </c>
      <c r="BY4" vm="579">
        <f ca="1"/>
        <v>142.77000000000001</v>
      </c>
      <c r="BZ4" vm="580">
        <f ca="1"/>
        <v>140.52000000000001</v>
      </c>
      <c r="CA4" vm="581">
        <f ca="1"/>
        <v>141.12</v>
      </c>
      <c r="CB4" vm="582">
        <f ca="1"/>
        <v>142.55000000000001</v>
      </c>
      <c r="CC4" vm="583">
        <f ca="1"/>
        <v>144.09</v>
      </c>
      <c r="CD4" vm="584">
        <f ca="1"/>
        <v>143.96</v>
      </c>
      <c r="CE4" vm="585">
        <f ca="1"/>
        <v>137.57</v>
      </c>
      <c r="CF4" vm="586">
        <f ca="1"/>
        <v>138.88</v>
      </c>
      <c r="CG4" vm="587">
        <f ca="1"/>
        <v>136.38</v>
      </c>
      <c r="CH4" vm="588">
        <f ca="1"/>
        <v>138.46</v>
      </c>
      <c r="CI4" vm="589">
        <f ca="1"/>
        <v>137.13999999999999</v>
      </c>
      <c r="CJ4" vm="590">
        <f ca="1"/>
        <v>133.35</v>
      </c>
      <c r="CK4" vm="591">
        <f ca="1"/>
        <v>132.66999999999999</v>
      </c>
      <c r="CL4" vm="592">
        <f ca="1"/>
        <v>131.4</v>
      </c>
      <c r="CM4" vm="593">
        <f ca="1"/>
        <v>134.38</v>
      </c>
      <c r="CN4" vm="594">
        <f ca="1"/>
        <v>135.41</v>
      </c>
      <c r="CO4" vm="595">
        <f ca="1"/>
        <v>137.66999999999999</v>
      </c>
      <c r="CP4" vm="596">
        <f ca="1"/>
        <v>138.5</v>
      </c>
      <c r="CQ4" vm="597">
        <f ca="1"/>
        <v>139.79</v>
      </c>
      <c r="CR4" vm="598">
        <f ca="1"/>
        <v>143.1</v>
      </c>
      <c r="CS4" vm="599">
        <f ca="1"/>
        <v>141.18</v>
      </c>
      <c r="CT4" vm="600">
        <f ca="1"/>
        <v>147.68</v>
      </c>
      <c r="CU4" vm="601">
        <f ca="1"/>
        <v>147.03</v>
      </c>
      <c r="CV4" vm="602">
        <f ca="1"/>
        <v>148.74</v>
      </c>
      <c r="CW4" vm="603">
        <f ca="1"/>
        <v>147.6</v>
      </c>
      <c r="CX4" vm="604">
        <f ca="1"/>
        <v>150.77000000000001</v>
      </c>
      <c r="CY4" vm="605">
        <f ca="1"/>
        <v>150.07</v>
      </c>
      <c r="CZ4" vm="606">
        <f ca="1"/>
        <v>150.66999999999999</v>
      </c>
      <c r="DA4" vm="607">
        <f ca="1"/>
        <v>150.87</v>
      </c>
      <c r="DB4" vm="608">
        <f ca="1"/>
        <v>150.93</v>
      </c>
      <c r="DC4" vm="609">
        <f ca="1"/>
        <v>155.49</v>
      </c>
      <c r="DD4" vm="610">
        <f ca="1"/>
        <v>154.56</v>
      </c>
      <c r="DE4" vm="611">
        <f ca="1"/>
        <v>154.91999999999999</v>
      </c>
      <c r="DF4" vm="612">
        <f ca="1"/>
        <v>150.53</v>
      </c>
      <c r="DG4" vm="613">
        <f ca="1"/>
        <v>152.5</v>
      </c>
      <c r="DH4" vm="614">
        <f ca="1"/>
        <v>154.85</v>
      </c>
      <c r="DI4" vm="615">
        <f ca="1"/>
        <v>156.6</v>
      </c>
      <c r="DJ4" vm="616">
        <f ca="1"/>
        <v>156.13999999999999</v>
      </c>
      <c r="DK4" vm="617">
        <f ca="1"/>
        <v>159.41</v>
      </c>
      <c r="DL4" vm="618">
        <f ca="1"/>
        <v>157.72999999999999</v>
      </c>
      <c r="DM4" vm="619">
        <f ca="1"/>
        <v>154.86000000000001</v>
      </c>
      <c r="DN4" vm="620">
        <f ca="1"/>
        <v>154.4</v>
      </c>
      <c r="DO4" vm="621">
        <f ca="1"/>
        <v>155.47</v>
      </c>
      <c r="DP4" vm="622">
        <f ca="1"/>
        <v>156.01</v>
      </c>
      <c r="DQ4" vm="623">
        <f ca="1"/>
        <v>154.09</v>
      </c>
      <c r="DR4" vm="624">
        <f ca="1"/>
        <v>156.28</v>
      </c>
      <c r="DS4" vm="625">
        <f ca="1"/>
        <v>158.26</v>
      </c>
      <c r="DT4" vm="626">
        <f ca="1"/>
        <v>159.13</v>
      </c>
      <c r="DU4" vm="627">
        <f ca="1"/>
        <v>156</v>
      </c>
      <c r="DV4" vm="628">
        <f ca="1"/>
        <v>171.95</v>
      </c>
      <c r="DW4" vm="629">
        <f ca="1"/>
        <v>166.15</v>
      </c>
      <c r="DX4" vm="630">
        <f ca="1"/>
        <v>162.78</v>
      </c>
      <c r="DY4" vm="631">
        <f ca="1"/>
        <v>163.86</v>
      </c>
      <c r="DZ4" vm="632">
        <f ca="1"/>
        <v>166.62</v>
      </c>
      <c r="EA4" vm="633">
        <f ca="1"/>
        <v>167.24</v>
      </c>
      <c r="EB4" vm="634">
        <f ca="1"/>
        <v>168.1</v>
      </c>
      <c r="EC4" vm="635">
        <f ca="1"/>
        <v>171.25</v>
      </c>
      <c r="ED4" vm="636">
        <f ca="1"/>
        <v>169.38</v>
      </c>
      <c r="EE4" vm="637">
        <f ca="1"/>
        <v>169.96</v>
      </c>
      <c r="EF4" vm="638">
        <f ca="1"/>
        <v>168.65</v>
      </c>
      <c r="EG4" vm="639">
        <f ca="1"/>
        <v>169.14</v>
      </c>
      <c r="EH4" vm="640">
        <f ca="1"/>
        <v>170.34</v>
      </c>
      <c r="EI4" vm="641">
        <f ca="1"/>
        <v>172.51</v>
      </c>
      <c r="EJ4" vm="642">
        <f ca="1"/>
        <v>174.18</v>
      </c>
      <c r="EK4" vm="643">
        <f ca="1"/>
        <v>176.06</v>
      </c>
      <c r="EL4" vm="644">
        <f ca="1"/>
        <v>176.92</v>
      </c>
      <c r="EM4" vm="645">
        <f ca="1"/>
        <v>177.85</v>
      </c>
      <c r="EN4" vm="646">
        <f ca="1"/>
        <v>176.38</v>
      </c>
      <c r="EO4" vm="647">
        <f ca="1"/>
        <v>173.55</v>
      </c>
      <c r="EP4" vm="648">
        <f ca="1"/>
        <v>174.99</v>
      </c>
      <c r="EQ4" vm="649">
        <f ca="1"/>
        <v>176.4</v>
      </c>
      <c r="ER4" vm="650">
        <f ca="1"/>
        <v>175.9</v>
      </c>
      <c r="ES4" vm="651">
        <f ca="1"/>
        <v>172.11</v>
      </c>
      <c r="ET4" vm="652">
        <f ca="1"/>
        <v>172.5</v>
      </c>
      <c r="EU4" vm="653">
        <f ca="1"/>
        <v>173.17</v>
      </c>
      <c r="EV4" vm="313">
        <f ca="1"/>
        <v>173.79</v>
      </c>
      <c r="EW4" vm="654">
        <f ca="1"/>
        <v>175.41</v>
      </c>
      <c r="EX4" vm="655">
        <f ca="1"/>
        <v>176.73</v>
      </c>
      <c r="EY4" vm="656">
        <f ca="1"/>
        <v>174.46</v>
      </c>
      <c r="EZ4" vm="657">
        <f ca="1"/>
        <v>175.01</v>
      </c>
      <c r="FA4" vm="658">
        <f ca="1"/>
        <v>176.62</v>
      </c>
      <c r="FB4" vm="659">
        <f ca="1"/>
        <v>177.79</v>
      </c>
      <c r="FC4" vm="660">
        <f ca="1"/>
        <v>175.16</v>
      </c>
      <c r="FD4" vm="661">
        <f ca="1"/>
        <v>176.79</v>
      </c>
      <c r="FE4" vm="662">
        <f ca="1"/>
        <v>177.24</v>
      </c>
      <c r="FF4" vm="663">
        <f ca="1"/>
        <v>175.09</v>
      </c>
      <c r="FG4" vm="664">
        <f ca="1"/>
        <v>176.3</v>
      </c>
      <c r="FH4" vm="665">
        <f ca="1"/>
        <v>179.63</v>
      </c>
      <c r="FI4" vm="666">
        <f ca="1"/>
        <v>179.22</v>
      </c>
      <c r="FJ4" vm="667">
        <f ca="1"/>
        <v>184.03</v>
      </c>
      <c r="FK4" vm="668">
        <f ca="1"/>
        <v>183.88</v>
      </c>
      <c r="FL4" vm="669">
        <f ca="1"/>
        <v>185.41</v>
      </c>
      <c r="FM4" vm="670">
        <f ca="1"/>
        <v>182.15</v>
      </c>
      <c r="FN4" vm="671">
        <f ca="1"/>
        <v>182.99</v>
      </c>
      <c r="FO4" vm="672">
        <f ca="1"/>
        <v>185.24</v>
      </c>
      <c r="FP4" vm="673">
        <f ca="1"/>
        <v>185.82</v>
      </c>
      <c r="FQ4" vm="674">
        <f ca="1"/>
        <v>190.6</v>
      </c>
      <c r="FR4" vm="675">
        <f ca="1"/>
        <v>189.03</v>
      </c>
      <c r="FS4" vm="676">
        <f ca="1"/>
        <v>188.98</v>
      </c>
      <c r="FT4" vm="677">
        <f ca="1"/>
        <v>191.18</v>
      </c>
      <c r="FU4" vm="678">
        <f ca="1"/>
        <v>185.57</v>
      </c>
      <c r="FV4" vm="679">
        <f ca="1"/>
        <v>185.07</v>
      </c>
      <c r="FW4" vm="680">
        <f ca="1"/>
        <v>186.53</v>
      </c>
      <c r="FX4" vm="681">
        <f ca="1"/>
        <v>183.92</v>
      </c>
      <c r="FY4" vm="682">
        <f ca="1"/>
        <v>181.02</v>
      </c>
      <c r="FZ4" vm="683">
        <f ca="1"/>
        <v>177.69</v>
      </c>
      <c r="GA4" vm="684">
        <f ca="1"/>
        <v>177.66</v>
      </c>
      <c r="GB4" vm="685">
        <f ca="1"/>
        <v>181.67</v>
      </c>
      <c r="GC4" vm="686">
        <f ca="1"/>
        <v>181.79</v>
      </c>
      <c r="GD4" vm="207">
        <f ca="1"/>
        <v>172.63</v>
      </c>
      <c r="GE4" vm="687">
        <f ca="1"/>
        <v>167.28</v>
      </c>
      <c r="GF4" vm="688">
        <f ca="1"/>
        <v>167</v>
      </c>
      <c r="GG4" vm="689">
        <f ca="1"/>
        <v>169.53</v>
      </c>
      <c r="GH4" vm="690">
        <f ca="1"/>
        <v>170.29</v>
      </c>
      <c r="GI4" vm="691">
        <f ca="1"/>
        <v>171.54</v>
      </c>
      <c r="GJ4" vm="692">
        <f ca="1"/>
        <v>170.76</v>
      </c>
      <c r="GK4" vm="693">
        <f ca="1"/>
        <v>166.66</v>
      </c>
      <c r="GL4" vm="694">
        <f ca="1"/>
        <v>159.25</v>
      </c>
      <c r="GM4" vm="695">
        <f ca="1"/>
        <v>158.29</v>
      </c>
      <c r="GN4" vm="696">
        <f ca="1"/>
        <v>158.94</v>
      </c>
      <c r="GO4" vm="697">
        <f ca="1"/>
        <v>162.03</v>
      </c>
      <c r="GP4" vm="698">
        <f ca="1"/>
        <v>163.66999999999999</v>
      </c>
      <c r="GQ4" vm="699">
        <f ca="1"/>
        <v>162.29</v>
      </c>
      <c r="GR4" vm="700">
        <f ca="1"/>
        <v>164.16</v>
      </c>
      <c r="GS4" vm="701">
        <f ca="1"/>
        <v>160.37</v>
      </c>
      <c r="GT4" vm="702">
        <f ca="1"/>
        <v>161.30000000000001</v>
      </c>
      <c r="GU4" vm="703">
        <f ca="1"/>
        <v>162.96</v>
      </c>
      <c r="GV4" vm="704">
        <f ca="1"/>
        <v>166.67</v>
      </c>
      <c r="GW4" vm="705">
        <f ca="1"/>
        <v>167.18</v>
      </c>
      <c r="GX4" vm="706">
        <f ca="1"/>
        <v>165.85</v>
      </c>
      <c r="GY4" vm="707">
        <f ca="1"/>
        <v>163.80000000000001</v>
      </c>
      <c r="GZ4" vm="708">
        <f ca="1"/>
        <v>165.62</v>
      </c>
      <c r="HA4" vm="709">
        <f ca="1"/>
        <v>166.16</v>
      </c>
      <c r="HB4" vm="710">
        <f ca="1"/>
        <v>164.68</v>
      </c>
      <c r="HC4" vm="711">
        <f ca="1"/>
        <v>162.85</v>
      </c>
      <c r="HD4" vm="712">
        <f ca="1"/>
        <v>161.78</v>
      </c>
      <c r="HE4" vm="713">
        <f ca="1"/>
        <v>163.38</v>
      </c>
      <c r="HF4" vm="714">
        <f ca="1"/>
        <v>157.36000000000001</v>
      </c>
      <c r="HG4" vm="715">
        <f ca="1"/>
        <v>156.44999999999999</v>
      </c>
      <c r="HH4" vm="716">
        <f ca="1"/>
        <v>157.24</v>
      </c>
      <c r="HI4" vm="717">
        <f ca="1"/>
        <v>150.91999999999999</v>
      </c>
      <c r="HJ4" vm="718">
        <f ca="1"/>
        <v>148.71</v>
      </c>
      <c r="HK4" vm="719">
        <f ca="1"/>
        <v>148.66</v>
      </c>
      <c r="HL4" vm="720">
        <f ca="1"/>
        <v>151.16</v>
      </c>
      <c r="HM4" vm="721">
        <f ca="1"/>
        <v>154.69</v>
      </c>
      <c r="HN4" vm="722">
        <f ca="1"/>
        <v>157.46</v>
      </c>
      <c r="HO4" vm="723">
        <f ca="1"/>
        <v>158.06</v>
      </c>
      <c r="HP4" vm="724">
        <f ca="1"/>
        <v>159.32</v>
      </c>
      <c r="HQ4" vm="725">
        <f ca="1"/>
        <v>159.81</v>
      </c>
      <c r="HR4" vm="726">
        <f ca="1"/>
        <v>162.13999999999999</v>
      </c>
      <c r="HS4" vm="727">
        <f ca="1"/>
        <v>163.59</v>
      </c>
      <c r="HT4" vm="728">
        <f ca="1"/>
        <v>161.85</v>
      </c>
      <c r="HU4" vm="699">
        <f ca="1"/>
        <v>162.29</v>
      </c>
      <c r="HV4" vm="729">
        <f ca="1"/>
        <v>161.49</v>
      </c>
      <c r="HW4" vm="730">
        <f ca="1"/>
        <v>162.72999999999999</v>
      </c>
      <c r="HX4" vm="731">
        <f ca="1"/>
        <v>163.95</v>
      </c>
      <c r="HY4" vm="706">
        <f ca="1"/>
        <v>165.85</v>
      </c>
      <c r="HZ4" vm="732">
        <f ca="1"/>
        <v>166.99</v>
      </c>
      <c r="IA4" vm="733">
        <f ca="1"/>
        <v>165.86</v>
      </c>
      <c r="IB4" vm="733">
        <f ca="1"/>
        <v>165.86</v>
      </c>
      <c r="IC4" vm="734">
        <f ca="1"/>
        <v>167.06</v>
      </c>
      <c r="ID4" vm="735">
        <f ca="1"/>
        <v>162.97999999999999</v>
      </c>
      <c r="IE4" vm="736">
        <f ca="1"/>
        <v>164.38</v>
      </c>
      <c r="IF4" vm="737">
        <f ca="1"/>
        <v>161.86000000000001</v>
      </c>
      <c r="IG4" vm="738">
        <f ca="1"/>
        <v>162.08000000000001</v>
      </c>
      <c r="IH4" vm="739">
        <f ca="1"/>
        <v>163.24</v>
      </c>
      <c r="II4" vm="740">
        <f ca="1"/>
        <v>164.96</v>
      </c>
      <c r="IJ4" vm="741">
        <f ca="1"/>
        <v>165.46</v>
      </c>
      <c r="IK4" vm="742">
        <f ca="1"/>
        <v>165.16</v>
      </c>
      <c r="IL4" vm="743">
        <f ca="1"/>
        <v>162.93</v>
      </c>
      <c r="IM4" vm="744">
        <f ca="1"/>
        <v>163.41999999999999</v>
      </c>
      <c r="IN4" vm="745">
        <f ca="1"/>
        <v>164.07</v>
      </c>
      <c r="IO4" vm="746">
        <f ca="1"/>
        <v>165.14</v>
      </c>
      <c r="IP4" vm="630">
        <f ca="1"/>
        <v>162.78</v>
      </c>
      <c r="IQ4" vm="747">
        <f ca="1"/>
        <v>162.72</v>
      </c>
      <c r="IR4" vm="748">
        <f ca="1"/>
        <v>165.27</v>
      </c>
      <c r="IS4" vm="749">
        <f ca="1"/>
        <v>166.72</v>
      </c>
    </row>
    <row r="6" spans="1:253" x14ac:dyDescent="0.3">
      <c r="A6" t="str" cm="1">
        <f t="array" aca="1" ref="A6:F27" ca="1">_xlfn.STOCKHISTORY(A4&amp;":"&amp;B4,TODAY()-30,TODAY(),0,1,0,5,2,3,4,1)</f>
        <v>Date</v>
      </c>
      <c r="B6" t="str">
        <f ca="1"/>
        <v>Volume</v>
      </c>
      <c r="C6" t="str">
        <f ca="1"/>
        <v>Open</v>
      </c>
      <c r="D6" t="str">
        <f ca="1"/>
        <v>High</v>
      </c>
      <c r="E6" t="str">
        <f ca="1"/>
        <v>Low</v>
      </c>
      <c r="F6" t="str">
        <f ca="1"/>
        <v>Close</v>
      </c>
    </row>
    <row r="7" spans="1:253" x14ac:dyDescent="0.3">
      <c r="A7" vm="465">
        <f ca="1"/>
        <v>45565</v>
      </c>
      <c r="B7" vm="750">
        <f ca="1"/>
        <v>20481303</v>
      </c>
      <c r="C7" vm="751">
        <f ca="1"/>
        <v>163.32</v>
      </c>
      <c r="D7" vm="629">
        <f ca="1"/>
        <v>166.15</v>
      </c>
      <c r="E7" vm="752">
        <f ca="1"/>
        <v>163.26</v>
      </c>
      <c r="F7" vm="706">
        <f ca="1"/>
        <v>165.85</v>
      </c>
    </row>
    <row r="8" spans="1:253" x14ac:dyDescent="0.3">
      <c r="A8" vm="467">
        <f ca="1"/>
        <v>45566</v>
      </c>
      <c r="B8" vm="753">
        <f ca="1"/>
        <v>28338123</v>
      </c>
      <c r="C8" vm="754">
        <f ca="1"/>
        <v>167.685</v>
      </c>
      <c r="D8" vm="755">
        <f ca="1"/>
        <v>169.16</v>
      </c>
      <c r="E8" vm="756">
        <f ca="1"/>
        <v>164.58</v>
      </c>
      <c r="F8" vm="732">
        <f ca="1"/>
        <v>166.99</v>
      </c>
    </row>
    <row r="9" spans="1:253" x14ac:dyDescent="0.3">
      <c r="A9" vm="469">
        <f ca="1"/>
        <v>45567</v>
      </c>
      <c r="B9" vm="757">
        <f ca="1"/>
        <v>17760179</v>
      </c>
      <c r="C9" vm="758">
        <f ca="1"/>
        <v>166.42</v>
      </c>
      <c r="D9" vm="759">
        <f ca="1"/>
        <v>167.52</v>
      </c>
      <c r="E9" vm="760">
        <f ca="1"/>
        <v>164.73</v>
      </c>
      <c r="F9" vm="733">
        <f ca="1"/>
        <v>165.86</v>
      </c>
    </row>
    <row r="10" spans="1:253" x14ac:dyDescent="0.3">
      <c r="A10" vm="471">
        <f ca="1"/>
        <v>45568</v>
      </c>
      <c r="B10" vm="761">
        <f ca="1"/>
        <v>15073101</v>
      </c>
      <c r="C10" vm="762">
        <f ca="1"/>
        <v>164.41</v>
      </c>
      <c r="D10" vm="763">
        <f ca="1"/>
        <v>166.64</v>
      </c>
      <c r="E10" vm="764">
        <f ca="1"/>
        <v>163.923</v>
      </c>
      <c r="F10" vm="733">
        <f ca="1"/>
        <v>165.86</v>
      </c>
    </row>
    <row r="11" spans="1:253" x14ac:dyDescent="0.3">
      <c r="A11" vm="473">
        <f ca="1"/>
        <v>45569</v>
      </c>
      <c r="B11" vm="765">
        <f ca="1"/>
        <v>19093724</v>
      </c>
      <c r="C11" vm="766">
        <f ca="1"/>
        <v>168.06</v>
      </c>
      <c r="D11" vm="767">
        <f ca="1"/>
        <v>168.23</v>
      </c>
      <c r="E11" vm="768">
        <f ca="1"/>
        <v>165.48</v>
      </c>
      <c r="F11" vm="734">
        <f ca="1"/>
        <v>167.06</v>
      </c>
    </row>
    <row r="12" spans="1:253" x14ac:dyDescent="0.3">
      <c r="A12" vm="475">
        <f ca="1"/>
        <v>45572</v>
      </c>
      <c r="B12" vm="769">
        <f ca="1"/>
        <v>22463140</v>
      </c>
      <c r="C12" vm="770">
        <f ca="1"/>
        <v>167.72</v>
      </c>
      <c r="D12" vm="771">
        <f ca="1"/>
        <v>168.48</v>
      </c>
      <c r="E12" vm="772">
        <f ca="1"/>
        <v>162.75</v>
      </c>
      <c r="F12" vm="735">
        <f ca="1"/>
        <v>162.97999999999999</v>
      </c>
    </row>
    <row r="13" spans="1:253" x14ac:dyDescent="0.3">
      <c r="A13" vm="477">
        <f ca="1"/>
        <v>45573</v>
      </c>
      <c r="B13" vm="773">
        <f ca="1"/>
        <v>23072733</v>
      </c>
      <c r="C13" vm="774">
        <f ca="1"/>
        <v>163.94</v>
      </c>
      <c r="D13" vm="775">
        <f ca="1"/>
        <v>164.72499999999999</v>
      </c>
      <c r="E13" vm="776">
        <f ca="1"/>
        <v>162.87</v>
      </c>
      <c r="F13" vm="736">
        <f ca="1"/>
        <v>164.38</v>
      </c>
    </row>
    <row r="14" spans="1:253" x14ac:dyDescent="0.3">
      <c r="A14" vm="479">
        <f ca="1"/>
        <v>45574</v>
      </c>
      <c r="B14" vm="777">
        <f ca="1"/>
        <v>31181774</v>
      </c>
      <c r="C14" vm="778">
        <f ca="1"/>
        <v>163.44999999999999</v>
      </c>
      <c r="D14" vm="779">
        <f ca="1"/>
        <v>164.84</v>
      </c>
      <c r="E14" vm="780">
        <f ca="1"/>
        <v>159.74</v>
      </c>
      <c r="F14" vm="737">
        <f ca="1"/>
        <v>161.86000000000001</v>
      </c>
    </row>
    <row r="15" spans="1:253" x14ac:dyDescent="0.3">
      <c r="A15" vm="481">
        <f ca="1"/>
        <v>45575</v>
      </c>
      <c r="B15" vm="781">
        <f ca="1"/>
        <v>14144068</v>
      </c>
      <c r="C15" vm="782">
        <f ca="1"/>
        <v>160.87</v>
      </c>
      <c r="D15" vm="783">
        <f ca="1"/>
        <v>163.07</v>
      </c>
      <c r="E15" vm="784">
        <f ca="1"/>
        <v>160.39500000000001</v>
      </c>
      <c r="F15" vm="738">
        <f ca="1"/>
        <v>162.08000000000001</v>
      </c>
    </row>
    <row r="16" spans="1:253" x14ac:dyDescent="0.3">
      <c r="A16" vm="483">
        <f ca="1"/>
        <v>45576</v>
      </c>
      <c r="B16" vm="785">
        <f ca="1"/>
        <v>15344251</v>
      </c>
      <c r="C16" vm="249">
        <f ca="1"/>
        <v>162.13</v>
      </c>
      <c r="D16" vm="786">
        <f ca="1"/>
        <v>163.9</v>
      </c>
      <c r="E16" vm="787">
        <f ca="1"/>
        <v>161.23500000000001</v>
      </c>
      <c r="F16" vm="739">
        <f ca="1"/>
        <v>163.24</v>
      </c>
    </row>
    <row r="17" spans="1:6" x14ac:dyDescent="0.3">
      <c r="A17" vm="485">
        <f ca="1"/>
        <v>45579</v>
      </c>
      <c r="B17" vm="788">
        <f ca="1"/>
        <v>19016141</v>
      </c>
      <c r="C17" vm="789">
        <f ca="1"/>
        <v>163.63999999999999</v>
      </c>
      <c r="D17" vm="790">
        <f ca="1"/>
        <v>166.226</v>
      </c>
      <c r="E17" vm="791">
        <f ca="1"/>
        <v>163.4</v>
      </c>
      <c r="F17" vm="740">
        <f ca="1"/>
        <v>164.96</v>
      </c>
    </row>
    <row r="18" spans="1:6" x14ac:dyDescent="0.3">
      <c r="A18" vm="487">
        <f ca="1"/>
        <v>45580</v>
      </c>
      <c r="B18" vm="792">
        <f ca="1"/>
        <v>20247195</v>
      </c>
      <c r="C18" vm="793">
        <f ca="1"/>
        <v>165.785</v>
      </c>
      <c r="D18" vm="794">
        <f ca="1"/>
        <v>167.68</v>
      </c>
      <c r="E18" vm="795">
        <f ca="1"/>
        <v>164.625</v>
      </c>
      <c r="F18" vm="741">
        <f ca="1"/>
        <v>165.46</v>
      </c>
    </row>
    <row r="19" spans="1:6" x14ac:dyDescent="0.3">
      <c r="A19" vm="489">
        <f ca="1"/>
        <v>45581</v>
      </c>
      <c r="B19" vm="796">
        <f ca="1"/>
        <v>16406030</v>
      </c>
      <c r="C19" vm="797">
        <f ca="1"/>
        <v>164.53</v>
      </c>
      <c r="D19" vm="798">
        <f ca="1"/>
        <v>165.8</v>
      </c>
      <c r="E19" vm="799">
        <f ca="1"/>
        <v>163.74</v>
      </c>
      <c r="F19" vm="742">
        <f ca="1"/>
        <v>165.16</v>
      </c>
    </row>
    <row r="20" spans="1:6" x14ac:dyDescent="0.3">
      <c r="A20" vm="491">
        <f ca="1"/>
        <v>45582</v>
      </c>
      <c r="B20" vm="800">
        <f ca="1"/>
        <v>21453395</v>
      </c>
      <c r="C20" vm="801">
        <f ca="1"/>
        <v>165.73</v>
      </c>
      <c r="D20" vm="802">
        <f ca="1"/>
        <v>166.37</v>
      </c>
      <c r="E20" vm="803">
        <f ca="1"/>
        <v>162.76</v>
      </c>
      <c r="F20" vm="743">
        <f ca="1"/>
        <v>162.93</v>
      </c>
    </row>
    <row r="21" spans="1:6" x14ac:dyDescent="0.3">
      <c r="A21" vm="493">
        <f ca="1"/>
        <v>45583</v>
      </c>
      <c r="B21" vm="804">
        <f ca="1"/>
        <v>19757661</v>
      </c>
      <c r="C21" vm="805">
        <f ca="1"/>
        <v>163.19</v>
      </c>
      <c r="D21" vm="806">
        <f ca="1"/>
        <v>164.71</v>
      </c>
      <c r="E21" vm="807">
        <f ca="1"/>
        <v>163.08000000000001</v>
      </c>
      <c r="F21" vm="744">
        <f ca="1"/>
        <v>163.41999999999999</v>
      </c>
    </row>
    <row r="22" spans="1:6" x14ac:dyDescent="0.3">
      <c r="A22" vm="495">
        <f ca="1"/>
        <v>45586</v>
      </c>
      <c r="B22" vm="808">
        <f ca="1"/>
        <v>20946455</v>
      </c>
      <c r="C22" vm="809">
        <f ca="1"/>
        <v>162.94999999999999</v>
      </c>
      <c r="D22" vm="810">
        <f ca="1"/>
        <v>164.5</v>
      </c>
      <c r="E22" vm="811">
        <f ca="1"/>
        <v>162.62</v>
      </c>
      <c r="F22" vm="745">
        <f ca="1"/>
        <v>164.07</v>
      </c>
    </row>
    <row r="23" spans="1:6" x14ac:dyDescent="0.3">
      <c r="A23" vm="497">
        <f ca="1"/>
        <v>45587</v>
      </c>
      <c r="B23" vm="812">
        <f ca="1"/>
        <v>16568121</v>
      </c>
      <c r="C23" vm="735">
        <f ca="1"/>
        <v>162.97999999999999</v>
      </c>
      <c r="D23" vm="813">
        <f ca="1"/>
        <v>165.77</v>
      </c>
      <c r="E23" vm="735">
        <f ca="1"/>
        <v>162.97999999999999</v>
      </c>
      <c r="F23" vm="746">
        <f ca="1"/>
        <v>165.14</v>
      </c>
    </row>
    <row r="24" spans="1:6" x14ac:dyDescent="0.3">
      <c r="A24" vm="499">
        <f ca="1"/>
        <v>45588</v>
      </c>
      <c r="B24" vm="814">
        <f ca="1"/>
        <v>18280518</v>
      </c>
      <c r="C24" vm="815">
        <f ca="1"/>
        <v>164.76</v>
      </c>
      <c r="D24" vm="816">
        <f ca="1"/>
        <v>165.82</v>
      </c>
      <c r="E24" vm="817">
        <f ca="1"/>
        <v>161.92500000000001</v>
      </c>
      <c r="F24" vm="630">
        <f ca="1"/>
        <v>162.78</v>
      </c>
    </row>
    <row r="25" spans="1:6" x14ac:dyDescent="0.3">
      <c r="A25" vm="501">
        <f ca="1"/>
        <v>45589</v>
      </c>
      <c r="B25" vm="818">
        <f ca="1"/>
        <v>22412527</v>
      </c>
      <c r="C25" vm="819">
        <f ca="1"/>
        <v>162.83000000000001</v>
      </c>
      <c r="D25" vm="820">
        <f ca="1"/>
        <v>163.33000000000001</v>
      </c>
      <c r="E25" vm="821">
        <f ca="1"/>
        <v>161.01</v>
      </c>
      <c r="F25" vm="747">
        <f ca="1"/>
        <v>162.72</v>
      </c>
    </row>
    <row r="26" spans="1:6" x14ac:dyDescent="0.3">
      <c r="A26" vm="503">
        <f ca="1"/>
        <v>45590</v>
      </c>
      <c r="B26" vm="822">
        <f ca="1"/>
        <v>19828884</v>
      </c>
      <c r="C26" vm="698">
        <f ca="1"/>
        <v>163.66999999999999</v>
      </c>
      <c r="D26" vm="823">
        <f ca="1"/>
        <v>165.59</v>
      </c>
      <c r="E26" vm="744">
        <f ca="1"/>
        <v>163.41999999999999</v>
      </c>
      <c r="F26" vm="748">
        <f ca="1"/>
        <v>165.27</v>
      </c>
    </row>
    <row r="27" spans="1:6" x14ac:dyDescent="0.3">
      <c r="A27" vm="505">
        <f ca="1"/>
        <v>45593</v>
      </c>
      <c r="B27" vm="824">
        <f ca="1"/>
        <v>32138641</v>
      </c>
      <c r="C27" vm="825">
        <f ca="1"/>
        <v>168.75</v>
      </c>
      <c r="D27" vm="825">
        <f ca="1"/>
        <v>168.75</v>
      </c>
      <c r="E27" vm="731">
        <f ca="1"/>
        <v>163.95</v>
      </c>
      <c r="F27" vm="749">
        <f ca="1"/>
        <v>166.72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81194-F9FF-4314-94D3-26C7E6045A32}">
  <dimension ref="A1:IS27"/>
  <sheetViews>
    <sheetView workbookViewId="0">
      <selection activeCell="BL9" sqref="BL9"/>
    </sheetView>
  </sheetViews>
  <sheetFormatPr defaultRowHeight="14.4" x14ac:dyDescent="0.3"/>
  <cols>
    <col min="1" max="1" width="22.109375" bestFit="1" customWidth="1"/>
    <col min="2" max="2" width="37.109375" bestFit="1" customWidth="1"/>
  </cols>
  <sheetData>
    <row r="1" spans="1:253" x14ac:dyDescent="0.3">
      <c r="A1" s="12" t="s">
        <v>1</v>
      </c>
      <c r="B1" t="s">
        <v>45</v>
      </c>
    </row>
    <row r="3" spans="1:253" x14ac:dyDescent="0.3">
      <c r="A3" s="12" t="s">
        <v>36</v>
      </c>
      <c r="B3" s="12" t="s">
        <v>2</v>
      </c>
    </row>
    <row r="4" spans="1:253" x14ac:dyDescent="0.3">
      <c r="A4" t="s">
        <v>42</v>
      </c>
      <c r="B4" t="s">
        <v>44</v>
      </c>
      <c r="C4" cm="1" vm="826">
        <f t="array" aca="1" ref="C4:IS4" ca="1">TRANSPOSE(_xlfn.STOCKHISTORY(A4&amp;":"&amp;B4,TODAY()-365,TODAY(),0,0,1))</f>
        <v>337.31</v>
      </c>
      <c r="D4" vm="827">
        <f ca="1"/>
        <v>338.11</v>
      </c>
      <c r="E4" vm="828">
        <f ca="1"/>
        <v>346.07</v>
      </c>
      <c r="F4" vm="829">
        <f ca="1"/>
        <v>348.32</v>
      </c>
      <c r="G4" vm="830">
        <f ca="1"/>
        <v>352.8</v>
      </c>
      <c r="H4" vm="831">
        <f ca="1"/>
        <v>356.53</v>
      </c>
      <c r="I4" vm="832">
        <f ca="1"/>
        <v>360.53</v>
      </c>
      <c r="J4" vm="833">
        <f ca="1"/>
        <v>363.2</v>
      </c>
      <c r="K4" vm="834">
        <f ca="1"/>
        <v>360.69</v>
      </c>
      <c r="L4" vm="835">
        <f ca="1"/>
        <v>369.67</v>
      </c>
      <c r="M4" vm="836">
        <f ca="1"/>
        <v>366.68</v>
      </c>
      <c r="N4" vm="837">
        <f ca="1"/>
        <v>370.27</v>
      </c>
      <c r="O4" vm="835">
        <f ca="1"/>
        <v>369.67</v>
      </c>
      <c r="P4" vm="838">
        <f ca="1"/>
        <v>376.17</v>
      </c>
      <c r="Q4" vm="839">
        <f ca="1"/>
        <v>369.85</v>
      </c>
      <c r="R4" vm="840">
        <f ca="1"/>
        <v>377.44</v>
      </c>
      <c r="S4" vm="841">
        <f ca="1"/>
        <v>373.07</v>
      </c>
      <c r="T4" vm="842">
        <f ca="1"/>
        <v>377.85</v>
      </c>
      <c r="U4" vm="843">
        <f ca="1"/>
        <v>377.43</v>
      </c>
      <c r="V4" vm="844">
        <f ca="1"/>
        <v>378.61</v>
      </c>
      <c r="W4" vm="845">
        <f ca="1"/>
        <v>382.7</v>
      </c>
      <c r="X4" vm="846">
        <f ca="1"/>
        <v>378.85</v>
      </c>
      <c r="Y4" vm="847">
        <f ca="1"/>
        <v>378.91</v>
      </c>
      <c r="Z4" vm="848">
        <f ca="1"/>
        <v>374.51</v>
      </c>
      <c r="AA4" vm="849">
        <f ca="1"/>
        <v>369.14</v>
      </c>
      <c r="AB4" vm="850">
        <f ca="1"/>
        <v>372.52</v>
      </c>
      <c r="AC4" vm="851">
        <f ca="1"/>
        <v>368.8</v>
      </c>
      <c r="AD4" vm="852">
        <f ca="1"/>
        <v>370.95</v>
      </c>
      <c r="AE4" vm="853">
        <f ca="1"/>
        <v>374.23</v>
      </c>
      <c r="AF4" vm="854">
        <f ca="1"/>
        <v>371.3</v>
      </c>
      <c r="AG4" vm="855">
        <f ca="1"/>
        <v>374.38</v>
      </c>
      <c r="AH4" vm="856">
        <f ca="1"/>
        <v>374.37</v>
      </c>
      <c r="AI4" vm="857">
        <f ca="1"/>
        <v>365.93</v>
      </c>
      <c r="AJ4" vm="858">
        <f ca="1"/>
        <v>370.73</v>
      </c>
      <c r="AK4" vm="859">
        <f ca="1"/>
        <v>372.65</v>
      </c>
      <c r="AL4" vm="860">
        <f ca="1"/>
        <v>373.26</v>
      </c>
      <c r="AM4" vm="861">
        <f ca="1"/>
        <v>370.62</v>
      </c>
      <c r="AN4" vm="862">
        <f ca="1"/>
        <v>373.54</v>
      </c>
      <c r="AO4" vm="863">
        <f ca="1"/>
        <v>374.58</v>
      </c>
      <c r="AP4" vm="864">
        <f ca="1"/>
        <v>374.66</v>
      </c>
      <c r="AQ4" vm="865">
        <f ca="1"/>
        <v>374.07</v>
      </c>
      <c r="AR4" vm="866">
        <f ca="1"/>
        <v>375.28</v>
      </c>
      <c r="AS4" vm="867">
        <f ca="1"/>
        <v>376.04</v>
      </c>
      <c r="AT4" vm="868">
        <f ca="1"/>
        <v>370.87</v>
      </c>
      <c r="AU4" vm="869">
        <f ca="1"/>
        <v>370.6</v>
      </c>
      <c r="AV4" vm="870">
        <f ca="1"/>
        <v>367.94</v>
      </c>
      <c r="AW4" vm="871">
        <f ca="1"/>
        <v>367.75</v>
      </c>
      <c r="AX4" vm="872">
        <f ca="1"/>
        <v>374.69</v>
      </c>
      <c r="AY4" vm="873">
        <f ca="1"/>
        <v>375.79</v>
      </c>
      <c r="AZ4" vm="874">
        <f ca="1"/>
        <v>382.77</v>
      </c>
      <c r="BA4" vm="875">
        <f ca="1"/>
        <v>384.63</v>
      </c>
      <c r="BB4" vm="876">
        <f ca="1"/>
        <v>388.47</v>
      </c>
      <c r="BC4" vm="877">
        <f ca="1"/>
        <v>390.27</v>
      </c>
      <c r="BD4" vm="878">
        <f ca="1"/>
        <v>389.47</v>
      </c>
      <c r="BE4" vm="879">
        <f ca="1"/>
        <v>393.87</v>
      </c>
      <c r="BF4" vm="880">
        <f ca="1"/>
        <v>398.67</v>
      </c>
      <c r="BG4" vm="881">
        <f ca="1"/>
        <v>396.51</v>
      </c>
      <c r="BH4" vm="882">
        <f ca="1"/>
        <v>398.9</v>
      </c>
      <c r="BI4" vm="883">
        <f ca="1"/>
        <v>402.56</v>
      </c>
      <c r="BJ4" vm="884">
        <f ca="1"/>
        <v>404.87</v>
      </c>
      <c r="BK4" vm="885">
        <f ca="1"/>
        <v>403.93</v>
      </c>
      <c r="BL4" vm="886">
        <f ca="1"/>
        <v>409.72</v>
      </c>
      <c r="BM4" vm="887">
        <f ca="1"/>
        <v>408.59</v>
      </c>
      <c r="BN4" vm="888">
        <f ca="1"/>
        <v>397.58</v>
      </c>
      <c r="BO4" vm="889">
        <f ca="1"/>
        <v>403.78</v>
      </c>
      <c r="BP4" vm="890">
        <f ca="1"/>
        <v>411.22</v>
      </c>
      <c r="BQ4" vm="891">
        <f ca="1"/>
        <v>405.65</v>
      </c>
      <c r="BR4" vm="892">
        <f ca="1"/>
        <v>405.49</v>
      </c>
      <c r="BS4" vm="893">
        <f ca="1"/>
        <v>414.05</v>
      </c>
      <c r="BT4" vm="894">
        <f ca="1"/>
        <v>414.11</v>
      </c>
      <c r="BU4" vm="895">
        <f ca="1"/>
        <v>420.55</v>
      </c>
      <c r="BV4" vm="896">
        <f ca="1"/>
        <v>415.26</v>
      </c>
      <c r="BW4" vm="897">
        <f ca="1"/>
        <v>406.32</v>
      </c>
      <c r="BX4" vm="898">
        <f ca="1"/>
        <v>409.49</v>
      </c>
      <c r="BY4" vm="899">
        <f ca="1"/>
        <v>406.56</v>
      </c>
      <c r="BZ4" vm="900">
        <f ca="1"/>
        <v>404.06</v>
      </c>
      <c r="CA4" vm="901">
        <f ca="1"/>
        <v>402.79</v>
      </c>
      <c r="CB4" vm="902">
        <f ca="1"/>
        <v>402.18</v>
      </c>
      <c r="CC4" vm="903">
        <f ca="1"/>
        <v>411.65</v>
      </c>
      <c r="CD4" vm="904">
        <f ca="1"/>
        <v>410.34</v>
      </c>
      <c r="CE4" vm="905">
        <f ca="1"/>
        <v>407.54</v>
      </c>
      <c r="CF4" vm="906">
        <f ca="1"/>
        <v>407.48</v>
      </c>
      <c r="CG4" vm="907">
        <f ca="1"/>
        <v>407.72</v>
      </c>
      <c r="CH4" vm="908">
        <f ca="1"/>
        <v>413.64</v>
      </c>
      <c r="CI4" vm="909">
        <f ca="1"/>
        <v>415.5</v>
      </c>
      <c r="CJ4" vm="910">
        <f ca="1"/>
        <v>414.92</v>
      </c>
      <c r="CK4" vm="911">
        <f ca="1"/>
        <v>402.65</v>
      </c>
      <c r="CL4" vm="912">
        <f ca="1"/>
        <v>402.09</v>
      </c>
      <c r="CM4" vm="913">
        <f ca="1"/>
        <v>409.14</v>
      </c>
      <c r="CN4" vm="914">
        <f ca="1"/>
        <v>406.22</v>
      </c>
      <c r="CO4" vm="915">
        <f ca="1"/>
        <v>404.52</v>
      </c>
      <c r="CP4" vm="916">
        <f ca="1"/>
        <v>415.28</v>
      </c>
      <c r="CQ4" vm="917">
        <f ca="1"/>
        <v>415.1</v>
      </c>
      <c r="CR4" vm="918">
        <f ca="1"/>
        <v>425.22</v>
      </c>
      <c r="CS4" vm="919">
        <f ca="1"/>
        <v>416.42</v>
      </c>
      <c r="CT4" vm="920">
        <f ca="1"/>
        <v>417.32</v>
      </c>
      <c r="CU4" vm="921">
        <f ca="1"/>
        <v>421.41</v>
      </c>
      <c r="CV4" vm="922">
        <f ca="1"/>
        <v>425.23</v>
      </c>
      <c r="CW4" vm="923">
        <f ca="1"/>
        <v>429.37</v>
      </c>
      <c r="CX4" vm="924">
        <f ca="1"/>
        <v>428.74</v>
      </c>
      <c r="CY4" vm="925">
        <f ca="1"/>
        <v>422.86</v>
      </c>
      <c r="CZ4" vm="926">
        <f ca="1"/>
        <v>421.65</v>
      </c>
      <c r="DA4" vm="927">
        <f ca="1"/>
        <v>421.43</v>
      </c>
      <c r="DB4" vm="928">
        <f ca="1"/>
        <v>420.72</v>
      </c>
      <c r="DC4" vm="929">
        <f ca="1"/>
        <v>424.57</v>
      </c>
      <c r="DD4" vm="930">
        <f ca="1"/>
        <v>421.44</v>
      </c>
      <c r="DE4" vm="931">
        <f ca="1"/>
        <v>420.45</v>
      </c>
      <c r="DF4" vm="932">
        <f ca="1"/>
        <v>417.88</v>
      </c>
      <c r="DG4" vm="933">
        <f ca="1"/>
        <v>425.52</v>
      </c>
      <c r="DH4" vm="934">
        <f ca="1"/>
        <v>424.59</v>
      </c>
      <c r="DI4" vm="935">
        <f ca="1"/>
        <v>426.28</v>
      </c>
      <c r="DJ4" vm="936">
        <f ca="1"/>
        <v>423.26</v>
      </c>
      <c r="DK4" vm="937">
        <f ca="1"/>
        <v>427.93</v>
      </c>
      <c r="DL4" vm="938">
        <f ca="1"/>
        <v>421.9</v>
      </c>
      <c r="DM4" vm="908">
        <f ca="1"/>
        <v>413.64</v>
      </c>
      <c r="DN4" vm="939">
        <f ca="1"/>
        <v>414.58</v>
      </c>
      <c r="DO4" vm="940">
        <f ca="1"/>
        <v>411.84</v>
      </c>
      <c r="DP4" vm="941">
        <f ca="1"/>
        <v>404.27</v>
      </c>
      <c r="DQ4" vm="942">
        <f ca="1"/>
        <v>399.12</v>
      </c>
      <c r="DR4" vm="943">
        <f ca="1"/>
        <v>400.96</v>
      </c>
      <c r="DS4" vm="944">
        <f ca="1"/>
        <v>407.57</v>
      </c>
      <c r="DT4" vm="945">
        <f ca="1"/>
        <v>409.06</v>
      </c>
      <c r="DU4" vm="946">
        <f ca="1"/>
        <v>399.04</v>
      </c>
      <c r="DV4" vm="897">
        <f ca="1"/>
        <v>406.32</v>
      </c>
      <c r="DW4" vm="947">
        <f ca="1"/>
        <v>402.25</v>
      </c>
      <c r="DX4" vm="948">
        <f ca="1"/>
        <v>389.33</v>
      </c>
      <c r="DY4" vm="949">
        <f ca="1"/>
        <v>394.94</v>
      </c>
      <c r="DZ4" vm="950">
        <f ca="1"/>
        <v>397.84</v>
      </c>
      <c r="EA4" vm="951">
        <f ca="1"/>
        <v>406.66</v>
      </c>
      <c r="EB4" vm="952">
        <f ca="1"/>
        <v>413.54</v>
      </c>
      <c r="EC4" vm="953">
        <f ca="1"/>
        <v>409.34</v>
      </c>
      <c r="ED4" vm="954">
        <f ca="1"/>
        <v>410.54</v>
      </c>
      <c r="EE4" vm="955">
        <f ca="1"/>
        <v>412.32</v>
      </c>
      <c r="EF4" vm="956">
        <f ca="1"/>
        <v>414.74</v>
      </c>
      <c r="EG4" vm="957">
        <f ca="1"/>
        <v>413.72</v>
      </c>
      <c r="EH4" vm="958">
        <f ca="1"/>
        <v>416.56</v>
      </c>
      <c r="EI4" vm="959">
        <f ca="1"/>
        <v>423.08</v>
      </c>
      <c r="EJ4" vm="960">
        <f ca="1"/>
        <v>420.99</v>
      </c>
      <c r="EK4" vm="961">
        <f ca="1"/>
        <v>420.21</v>
      </c>
      <c r="EL4" vm="962">
        <f ca="1"/>
        <v>425.34</v>
      </c>
      <c r="EM4" vm="963">
        <f ca="1"/>
        <v>429.04</v>
      </c>
      <c r="EN4" vm="964">
        <f ca="1"/>
        <v>430.52</v>
      </c>
      <c r="EO4" vm="965">
        <f ca="1"/>
        <v>427</v>
      </c>
      <c r="EP4" vm="966">
        <f ca="1"/>
        <v>430.16</v>
      </c>
      <c r="EQ4" vm="967">
        <f ca="1"/>
        <v>430.32</v>
      </c>
      <c r="ER4" vm="968">
        <f ca="1"/>
        <v>429.17</v>
      </c>
      <c r="ES4" vm="969">
        <f ca="1"/>
        <v>414.67</v>
      </c>
      <c r="ET4" vm="970">
        <f ca="1"/>
        <v>415.13</v>
      </c>
      <c r="EU4" vm="971">
        <f ca="1"/>
        <v>413.52</v>
      </c>
      <c r="EV4" vm="972">
        <f ca="1"/>
        <v>416.07</v>
      </c>
      <c r="EW4" vm="973">
        <f ca="1"/>
        <v>424.01</v>
      </c>
      <c r="EX4" vm="974">
        <f ca="1"/>
        <v>424.52</v>
      </c>
      <c r="EY4" vm="975">
        <f ca="1"/>
        <v>423.85</v>
      </c>
      <c r="EZ4" vm="976">
        <f ca="1"/>
        <v>427.87</v>
      </c>
      <c r="FA4" vm="977">
        <f ca="1"/>
        <v>432.68</v>
      </c>
      <c r="FB4" vm="978">
        <f ca="1"/>
        <v>441.06</v>
      </c>
      <c r="FC4" vm="979">
        <f ca="1"/>
        <v>441.58</v>
      </c>
      <c r="FD4" vm="980">
        <f ca="1"/>
        <v>442.57</v>
      </c>
      <c r="FE4" vm="981">
        <f ca="1"/>
        <v>448.37</v>
      </c>
      <c r="FF4" vm="982">
        <f ca="1"/>
        <v>446.34</v>
      </c>
      <c r="FG4" vm="983">
        <f ca="1"/>
        <v>445.7</v>
      </c>
      <c r="FH4" vm="984">
        <f ca="1"/>
        <v>449.78</v>
      </c>
      <c r="FI4" vm="985">
        <f ca="1"/>
        <v>447.67</v>
      </c>
      <c r="FJ4" vm="986">
        <f ca="1"/>
        <v>450.95</v>
      </c>
      <c r="FK4" vm="987">
        <f ca="1"/>
        <v>452.16</v>
      </c>
      <c r="FL4" vm="988">
        <f ca="1"/>
        <v>452.85</v>
      </c>
      <c r="FM4" vm="989">
        <f ca="1"/>
        <v>446.95</v>
      </c>
      <c r="FN4" vm="990">
        <f ca="1"/>
        <v>456.73</v>
      </c>
      <c r="FO4" vm="991">
        <f ca="1"/>
        <v>459.28</v>
      </c>
      <c r="FP4" vm="992">
        <f ca="1"/>
        <v>460.77</v>
      </c>
      <c r="FQ4" vm="993">
        <f ca="1"/>
        <v>467.56</v>
      </c>
      <c r="FR4" vm="994">
        <f ca="1"/>
        <v>466.24</v>
      </c>
      <c r="FS4" vm="995">
        <f ca="1"/>
        <v>459.54</v>
      </c>
      <c r="FT4" vm="996">
        <f ca="1"/>
        <v>466.25</v>
      </c>
      <c r="FU4" vm="997">
        <f ca="1"/>
        <v>454.7</v>
      </c>
      <c r="FV4" vm="998">
        <f ca="1"/>
        <v>453.55</v>
      </c>
      <c r="FW4" vm="999">
        <f ca="1"/>
        <v>453.96</v>
      </c>
      <c r="FX4" vm="1000">
        <f ca="1"/>
        <v>449.52</v>
      </c>
      <c r="FY4" vm="1001">
        <f ca="1"/>
        <v>443.52</v>
      </c>
      <c r="FZ4" vm="1002">
        <f ca="1"/>
        <v>440.37</v>
      </c>
      <c r="GA4" vm="1003">
        <f ca="1"/>
        <v>437.11</v>
      </c>
      <c r="GB4" vm="1004">
        <f ca="1"/>
        <v>442.94</v>
      </c>
      <c r="GC4" vm="1005">
        <f ca="1"/>
        <v>444.85</v>
      </c>
      <c r="GD4" vm="1006">
        <f ca="1"/>
        <v>428.9</v>
      </c>
      <c r="GE4" vm="1007">
        <f ca="1"/>
        <v>418.4</v>
      </c>
      <c r="GF4" vm="1008">
        <f ca="1"/>
        <v>425.27</v>
      </c>
      <c r="GG4" vm="1009">
        <f ca="1"/>
        <v>426.73</v>
      </c>
      <c r="GH4" vm="1010">
        <f ca="1"/>
        <v>422.92</v>
      </c>
      <c r="GI4" vm="1011">
        <f ca="1"/>
        <v>418.35</v>
      </c>
      <c r="GJ4" vm="1012">
        <f ca="1"/>
        <v>417.11</v>
      </c>
      <c r="GK4" vm="1013">
        <f ca="1"/>
        <v>408.49</v>
      </c>
      <c r="GL4" vm="1014">
        <f ca="1"/>
        <v>395.15</v>
      </c>
      <c r="GM4" vm="1015">
        <f ca="1"/>
        <v>399.61</v>
      </c>
      <c r="GN4" vm="1016">
        <f ca="1"/>
        <v>398.43</v>
      </c>
      <c r="GO4" vm="1017">
        <f ca="1"/>
        <v>402.69</v>
      </c>
      <c r="GP4" vm="1018">
        <f ca="1"/>
        <v>406.02</v>
      </c>
      <c r="GQ4" vm="1019">
        <f ca="1"/>
        <v>406.81</v>
      </c>
      <c r="GR4" vm="1020">
        <f ca="1"/>
        <v>414.01</v>
      </c>
      <c r="GS4" vm="1021">
        <f ca="1"/>
        <v>416.86</v>
      </c>
      <c r="GT4" vm="1022">
        <f ca="1"/>
        <v>421.03</v>
      </c>
      <c r="GU4" vm="1023">
        <f ca="1"/>
        <v>418.47</v>
      </c>
      <c r="GV4" vm="1024">
        <f ca="1"/>
        <v>421.53</v>
      </c>
      <c r="GW4" vm="1025">
        <f ca="1"/>
        <v>424.8</v>
      </c>
      <c r="GX4" vm="1026">
        <f ca="1"/>
        <v>424.14</v>
      </c>
      <c r="GY4" vm="1027">
        <f ca="1"/>
        <v>415.55</v>
      </c>
      <c r="GZ4" vm="1028">
        <f ca="1"/>
        <v>416.79</v>
      </c>
      <c r="HA4" vm="1029">
        <f ca="1"/>
        <v>413.49</v>
      </c>
      <c r="HB4" vm="1030">
        <f ca="1"/>
        <v>413.84</v>
      </c>
      <c r="HC4" vm="1031">
        <f ca="1"/>
        <v>410.6</v>
      </c>
      <c r="HD4" vm="1032">
        <f ca="1"/>
        <v>413.12</v>
      </c>
      <c r="HE4" vm="1033">
        <f ca="1"/>
        <v>417.14</v>
      </c>
      <c r="HF4" vm="1034">
        <f ca="1"/>
        <v>409.44</v>
      </c>
      <c r="HG4" vm="1035">
        <f ca="1"/>
        <v>408.9</v>
      </c>
      <c r="HH4" vm="1036">
        <f ca="1"/>
        <v>408.39</v>
      </c>
      <c r="HI4" vm="1037">
        <f ca="1"/>
        <v>401.7</v>
      </c>
      <c r="HJ4" vm="1038">
        <f ca="1"/>
        <v>405.72</v>
      </c>
      <c r="HK4" vm="1039">
        <f ca="1"/>
        <v>414.2</v>
      </c>
      <c r="HL4" vm="1040">
        <f ca="1"/>
        <v>423.04</v>
      </c>
      <c r="HM4" vm="965">
        <f ca="1"/>
        <v>427</v>
      </c>
      <c r="HN4" vm="1041">
        <f ca="1"/>
        <v>430.59</v>
      </c>
      <c r="HO4" vm="1042">
        <f ca="1"/>
        <v>431.34</v>
      </c>
      <c r="HP4" vm="1043">
        <f ca="1"/>
        <v>435.15</v>
      </c>
      <c r="HQ4" vm="1044">
        <f ca="1"/>
        <v>430.81</v>
      </c>
      <c r="HR4" vm="1045">
        <f ca="1"/>
        <v>438.69</v>
      </c>
      <c r="HS4" vm="1046">
        <f ca="1"/>
        <v>435.27</v>
      </c>
      <c r="HT4" vm="1047">
        <f ca="1"/>
        <v>433.51</v>
      </c>
      <c r="HU4" vm="968">
        <f ca="1"/>
        <v>429.17</v>
      </c>
      <c r="HV4" vm="1048">
        <f ca="1"/>
        <v>432.11</v>
      </c>
      <c r="HW4" vm="1049">
        <f ca="1"/>
        <v>431.31</v>
      </c>
      <c r="HX4" vm="1050">
        <f ca="1"/>
        <v>428.02</v>
      </c>
      <c r="HY4" vm="1051">
        <f ca="1"/>
        <v>430.3</v>
      </c>
      <c r="HZ4" vm="1052">
        <f ca="1"/>
        <v>420.69</v>
      </c>
      <c r="IA4" vm="1053">
        <f ca="1"/>
        <v>417.13</v>
      </c>
      <c r="IB4" vm="1054">
        <f ca="1"/>
        <v>416.54</v>
      </c>
      <c r="IC4" vm="1055">
        <f ca="1"/>
        <v>416.06</v>
      </c>
      <c r="ID4" vm="1056">
        <f ca="1"/>
        <v>409.54</v>
      </c>
      <c r="IE4" vm="1057">
        <f ca="1"/>
        <v>414.71</v>
      </c>
      <c r="IF4" vm="1058">
        <f ca="1"/>
        <v>417.46</v>
      </c>
      <c r="IG4" vm="1059">
        <f ca="1"/>
        <v>415.84</v>
      </c>
      <c r="IH4" vm="1060">
        <f ca="1"/>
        <v>416.32</v>
      </c>
      <c r="II4" vm="1061">
        <f ca="1"/>
        <v>419.14</v>
      </c>
      <c r="IJ4" vm="1062">
        <f ca="1"/>
        <v>418.74</v>
      </c>
      <c r="IK4" vm="1063">
        <f ca="1"/>
        <v>416.12</v>
      </c>
      <c r="IL4" vm="1064">
        <f ca="1"/>
        <v>416.72</v>
      </c>
      <c r="IM4" vm="1065">
        <f ca="1"/>
        <v>418.16</v>
      </c>
      <c r="IN4" vm="1066">
        <f ca="1"/>
        <v>418.78</v>
      </c>
      <c r="IO4" vm="1067">
        <f ca="1"/>
        <v>427.51</v>
      </c>
      <c r="IP4" vm="1068">
        <f ca="1"/>
        <v>424.6</v>
      </c>
      <c r="IQ4" vm="1069">
        <f ca="1"/>
        <v>424.73</v>
      </c>
      <c r="IR4" vm="1070">
        <f ca="1"/>
        <v>428.15</v>
      </c>
      <c r="IS4" vm="1071">
        <f ca="1"/>
        <v>426.59</v>
      </c>
    </row>
    <row r="6" spans="1:253" x14ac:dyDescent="0.3">
      <c r="A6" t="str" cm="1">
        <f t="array" aca="1" ref="A6:F27" ca="1">_xlfn.STOCKHISTORY(A4&amp;":"&amp;B4,TODAY()-30,TODAY(),0,1,0,5,2,3,4,1)</f>
        <v>Date</v>
      </c>
      <c r="B6" t="str">
        <f ca="1"/>
        <v>Volume</v>
      </c>
      <c r="C6" t="str">
        <f ca="1"/>
        <v>Open</v>
      </c>
      <c r="D6" t="str">
        <f ca="1"/>
        <v>High</v>
      </c>
      <c r="E6" t="str">
        <f ca="1"/>
        <v>Low</v>
      </c>
      <c r="F6" t="str">
        <f ca="1"/>
        <v>Close</v>
      </c>
    </row>
    <row r="7" spans="1:253" x14ac:dyDescent="0.3">
      <c r="A7" vm="465">
        <f ca="1"/>
        <v>45565</v>
      </c>
      <c r="B7" vm="1072">
        <f ca="1"/>
        <v>16854606</v>
      </c>
      <c r="C7" vm="1073">
        <f ca="1"/>
        <v>428.21</v>
      </c>
      <c r="D7" vm="1074">
        <f ca="1"/>
        <v>430.42</v>
      </c>
      <c r="E7" vm="1075">
        <f ca="1"/>
        <v>425.37</v>
      </c>
      <c r="F7" vm="1051">
        <f ca="1"/>
        <v>430.3</v>
      </c>
    </row>
    <row r="8" spans="1:253" x14ac:dyDescent="0.3">
      <c r="A8" vm="467">
        <f ca="1"/>
        <v>45566</v>
      </c>
      <c r="B8" vm="1076">
        <f ca="1"/>
        <v>19092945</v>
      </c>
      <c r="C8" vm="1077">
        <f ca="1"/>
        <v>428.45</v>
      </c>
      <c r="D8" vm="1078">
        <f ca="1"/>
        <v>428.48</v>
      </c>
      <c r="E8" vm="1079">
        <f ca="1"/>
        <v>418.81</v>
      </c>
      <c r="F8" vm="1052">
        <f ca="1"/>
        <v>420.69</v>
      </c>
    </row>
    <row r="9" spans="1:253" x14ac:dyDescent="0.3">
      <c r="A9" vm="469">
        <f ca="1"/>
        <v>45567</v>
      </c>
      <c r="B9" vm="1080">
        <f ca="1"/>
        <v>16582257</v>
      </c>
      <c r="C9" vm="1081">
        <f ca="1"/>
        <v>422.58</v>
      </c>
      <c r="D9" vm="1082">
        <f ca="1"/>
        <v>422.82</v>
      </c>
      <c r="E9" vm="1083">
        <f ca="1"/>
        <v>416.71</v>
      </c>
      <c r="F9" vm="1053">
        <f ca="1"/>
        <v>417.13</v>
      </c>
    </row>
    <row r="10" spans="1:253" x14ac:dyDescent="0.3">
      <c r="A10" vm="471">
        <f ca="1"/>
        <v>45568</v>
      </c>
      <c r="B10" vm="1084">
        <f ca="1"/>
        <v>13686421</v>
      </c>
      <c r="C10" vm="1085">
        <f ca="1"/>
        <v>417.63</v>
      </c>
      <c r="D10" vm="1086">
        <f ca="1"/>
        <v>419.55</v>
      </c>
      <c r="E10" vm="1087">
        <f ca="1"/>
        <v>414.29</v>
      </c>
      <c r="F10" vm="1054">
        <f ca="1"/>
        <v>416.54</v>
      </c>
    </row>
    <row r="11" spans="1:253" x14ac:dyDescent="0.3">
      <c r="A11" vm="473">
        <f ca="1"/>
        <v>45569</v>
      </c>
      <c r="B11" vm="1088">
        <f ca="1"/>
        <v>19190913</v>
      </c>
      <c r="C11" vm="1089">
        <f ca="1"/>
        <v>418.24</v>
      </c>
      <c r="D11" vm="1090">
        <f ca="1"/>
        <v>419.75</v>
      </c>
      <c r="E11" vm="1091">
        <f ca="1"/>
        <v>414.97</v>
      </c>
      <c r="F11" vm="1055">
        <f ca="1"/>
        <v>416.06</v>
      </c>
    </row>
    <row r="12" spans="1:253" x14ac:dyDescent="0.3">
      <c r="A12" vm="475">
        <f ca="1"/>
        <v>45572</v>
      </c>
      <c r="B12" vm="1092">
        <f ca="1"/>
        <v>20919761</v>
      </c>
      <c r="C12" vm="1093">
        <f ca="1"/>
        <v>416</v>
      </c>
      <c r="D12" vm="1012">
        <f ca="1"/>
        <v>417.11</v>
      </c>
      <c r="E12" vm="1094">
        <f ca="1"/>
        <v>409</v>
      </c>
      <c r="F12" vm="1056">
        <f ca="1"/>
        <v>409.54</v>
      </c>
    </row>
    <row r="13" spans="1:253" x14ac:dyDescent="0.3">
      <c r="A13" vm="477">
        <f ca="1"/>
        <v>45573</v>
      </c>
      <c r="B13" vm="1095">
        <f ca="1"/>
        <v>19229261</v>
      </c>
      <c r="C13" vm="1096">
        <f ca="1"/>
        <v>410.9</v>
      </c>
      <c r="D13" vm="1097">
        <f ca="1"/>
        <v>415.66</v>
      </c>
      <c r="E13" vm="1098">
        <f ca="1"/>
        <v>408.17</v>
      </c>
      <c r="F13" vm="1057">
        <f ca="1"/>
        <v>414.71</v>
      </c>
    </row>
    <row r="14" spans="1:253" x14ac:dyDescent="0.3">
      <c r="A14" vm="479">
        <f ca="1"/>
        <v>45574</v>
      </c>
      <c r="B14" vm="1099">
        <f ca="1"/>
        <v>14974257</v>
      </c>
      <c r="C14" vm="1100">
        <f ca="1"/>
        <v>415.86</v>
      </c>
      <c r="D14" vm="1101">
        <f ca="1"/>
        <v>420.38</v>
      </c>
      <c r="E14" vm="1102">
        <f ca="1"/>
        <v>414.3</v>
      </c>
      <c r="F14" vm="1058">
        <f ca="1"/>
        <v>417.46</v>
      </c>
    </row>
    <row r="15" spans="1:253" x14ac:dyDescent="0.3">
      <c r="A15" vm="481">
        <f ca="1"/>
        <v>45575</v>
      </c>
      <c r="B15" vm="1103">
        <f ca="1"/>
        <v>13848376</v>
      </c>
      <c r="C15" vm="1104">
        <f ca="1"/>
        <v>415.22500000000002</v>
      </c>
      <c r="D15" vm="1105">
        <f ca="1"/>
        <v>417.35</v>
      </c>
      <c r="E15" vm="1106">
        <f ca="1"/>
        <v>413.15</v>
      </c>
      <c r="F15" vm="1059">
        <f ca="1"/>
        <v>415.84</v>
      </c>
    </row>
    <row r="16" spans="1:253" x14ac:dyDescent="0.3">
      <c r="A16" vm="483">
        <f ca="1"/>
        <v>45576</v>
      </c>
      <c r="B16" vm="1107">
        <f ca="1"/>
        <v>14144944</v>
      </c>
      <c r="C16" vm="1108">
        <f ca="1"/>
        <v>416.13499999999999</v>
      </c>
      <c r="D16" vm="1053">
        <f ca="1"/>
        <v>417.13</v>
      </c>
      <c r="E16" vm="1109">
        <f ca="1"/>
        <v>413.25</v>
      </c>
      <c r="F16" vm="1060">
        <f ca="1"/>
        <v>416.32</v>
      </c>
    </row>
    <row r="17" spans="1:6" x14ac:dyDescent="0.3">
      <c r="A17" vm="485">
        <f ca="1"/>
        <v>45579</v>
      </c>
      <c r="B17" vm="1110">
        <f ca="1"/>
        <v>16653086</v>
      </c>
      <c r="C17" vm="1111">
        <f ca="1"/>
        <v>417.77</v>
      </c>
      <c r="D17" vm="1112">
        <f ca="1"/>
        <v>424.04</v>
      </c>
      <c r="E17" vm="1113">
        <f ca="1"/>
        <v>417.52</v>
      </c>
      <c r="F17" vm="1061">
        <f ca="1"/>
        <v>419.14</v>
      </c>
    </row>
    <row r="18" spans="1:6" x14ac:dyDescent="0.3">
      <c r="A18" vm="487">
        <f ca="1"/>
        <v>45580</v>
      </c>
      <c r="B18" vm="1114">
        <f ca="1"/>
        <v>18900201</v>
      </c>
      <c r="C18" vm="1115">
        <f ca="1"/>
        <v>422.18</v>
      </c>
      <c r="D18" vm="1116">
        <f ca="1"/>
        <v>422.48</v>
      </c>
      <c r="E18" vm="896">
        <f ca="1"/>
        <v>415.26</v>
      </c>
      <c r="F18" vm="1062">
        <f ca="1"/>
        <v>418.74</v>
      </c>
    </row>
    <row r="19" spans="1:6" x14ac:dyDescent="0.3">
      <c r="A19" vm="489">
        <f ca="1"/>
        <v>45581</v>
      </c>
      <c r="B19" vm="1117">
        <f ca="1"/>
        <v>15508932</v>
      </c>
      <c r="C19" vm="1118">
        <f ca="1"/>
        <v>415.17</v>
      </c>
      <c r="D19" vm="1119">
        <f ca="1"/>
        <v>416.36</v>
      </c>
      <c r="E19" vm="1120">
        <f ca="1"/>
        <v>410.48</v>
      </c>
      <c r="F19" vm="1063">
        <f ca="1"/>
        <v>416.12</v>
      </c>
    </row>
    <row r="20" spans="1:6" x14ac:dyDescent="0.3">
      <c r="A20" vm="491">
        <f ca="1"/>
        <v>45582</v>
      </c>
      <c r="B20" vm="1121">
        <f ca="1"/>
        <v>14820004</v>
      </c>
      <c r="C20" vm="1122">
        <f ca="1"/>
        <v>422.36</v>
      </c>
      <c r="D20" vm="1123">
        <f ca="1"/>
        <v>422.5</v>
      </c>
      <c r="E20" vm="1124">
        <f ca="1"/>
        <v>415.59</v>
      </c>
      <c r="F20" vm="1064">
        <f ca="1"/>
        <v>416.72</v>
      </c>
    </row>
    <row r="21" spans="1:6" x14ac:dyDescent="0.3">
      <c r="A21" vm="493">
        <f ca="1"/>
        <v>45583</v>
      </c>
      <c r="B21" vm="1125">
        <f ca="1"/>
        <v>17145317</v>
      </c>
      <c r="C21" vm="1033">
        <f ca="1"/>
        <v>417.14</v>
      </c>
      <c r="D21" vm="1126">
        <f ca="1"/>
        <v>419.65</v>
      </c>
      <c r="E21" vm="1127">
        <f ca="1"/>
        <v>416.26010000000002</v>
      </c>
      <c r="F21" vm="1065">
        <f ca="1"/>
        <v>418.16</v>
      </c>
    </row>
    <row r="22" spans="1:6" x14ac:dyDescent="0.3">
      <c r="A22" vm="495">
        <f ca="1"/>
        <v>45586</v>
      </c>
      <c r="B22" vm="1128">
        <f ca="1"/>
        <v>14206115</v>
      </c>
      <c r="C22" vm="1063">
        <f ca="1"/>
        <v>416.12</v>
      </c>
      <c r="D22" vm="1129">
        <f ca="1"/>
        <v>418.96</v>
      </c>
      <c r="E22" vm="1130">
        <f ca="1"/>
        <v>413.75009999999997</v>
      </c>
      <c r="F22" vm="1066">
        <f ca="1"/>
        <v>418.78</v>
      </c>
    </row>
    <row r="23" spans="1:6" x14ac:dyDescent="0.3">
      <c r="A23" vm="497">
        <f ca="1"/>
        <v>45587</v>
      </c>
      <c r="B23" vm="1131">
        <f ca="1"/>
        <v>25482197</v>
      </c>
      <c r="C23" vm="1132">
        <f ca="1"/>
        <v>418.49</v>
      </c>
      <c r="D23" vm="1133">
        <f ca="1"/>
        <v>430.57929999999999</v>
      </c>
      <c r="E23" vm="1134">
        <f ca="1"/>
        <v>418.04</v>
      </c>
      <c r="F23" vm="1067">
        <f ca="1"/>
        <v>427.51</v>
      </c>
    </row>
    <row r="24" spans="1:6" x14ac:dyDescent="0.3">
      <c r="A24" vm="499">
        <f ca="1"/>
        <v>45588</v>
      </c>
      <c r="B24" vm="1135">
        <f ca="1"/>
        <v>19654379</v>
      </c>
      <c r="C24" vm="1136">
        <f ca="1"/>
        <v>430.85500000000002</v>
      </c>
      <c r="D24" vm="1137">
        <f ca="1"/>
        <v>431.08</v>
      </c>
      <c r="E24" vm="1138">
        <f ca="1"/>
        <v>422.53</v>
      </c>
      <c r="F24" vm="1068">
        <f ca="1"/>
        <v>424.6</v>
      </c>
    </row>
    <row r="25" spans="1:6" x14ac:dyDescent="0.3">
      <c r="A25" vm="501">
        <f ca="1"/>
        <v>45589</v>
      </c>
      <c r="B25" vm="1139">
        <f ca="1"/>
        <v>13581631</v>
      </c>
      <c r="C25" vm="1140">
        <f ca="1"/>
        <v>425.32499999999999</v>
      </c>
      <c r="D25" vm="1141">
        <f ca="1"/>
        <v>425.97820000000002</v>
      </c>
      <c r="E25" vm="1142">
        <f ca="1"/>
        <v>422.4</v>
      </c>
      <c r="F25" vm="1069">
        <f ca="1"/>
        <v>424.73</v>
      </c>
    </row>
    <row r="26" spans="1:6" x14ac:dyDescent="0.3">
      <c r="A26" vm="503">
        <f ca="1"/>
        <v>45590</v>
      </c>
      <c r="B26" vm="1143">
        <f ca="1"/>
        <v>16899064</v>
      </c>
      <c r="C26" vm="1144">
        <f ca="1"/>
        <v>426.76</v>
      </c>
      <c r="D26" vm="1145">
        <f ca="1"/>
        <v>432.52</v>
      </c>
      <c r="E26" vm="1146">
        <f ca="1"/>
        <v>426.565</v>
      </c>
      <c r="F26" vm="1070">
        <f ca="1"/>
        <v>428.15</v>
      </c>
    </row>
    <row r="27" spans="1:6" x14ac:dyDescent="0.3">
      <c r="A27" vm="505">
        <f ca="1"/>
        <v>45593</v>
      </c>
      <c r="B27" vm="1147">
        <f ca="1"/>
        <v>14882444</v>
      </c>
      <c r="C27" vm="1148">
        <f ca="1"/>
        <v>431.65499999999997</v>
      </c>
      <c r="D27" vm="1149">
        <f ca="1"/>
        <v>431.94</v>
      </c>
      <c r="E27" vm="1150">
        <f ca="1"/>
        <v>426.3</v>
      </c>
      <c r="F27" vm="1071">
        <f ca="1"/>
        <v>426.59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3C561-17CB-49DC-AE3C-8242E10E0E3E}">
  <dimension ref="A1:K5"/>
  <sheetViews>
    <sheetView workbookViewId="0">
      <selection activeCell="J1" sqref="J1"/>
    </sheetView>
  </sheetViews>
  <sheetFormatPr defaultRowHeight="14.4" x14ac:dyDescent="0.3"/>
  <cols>
    <col min="1" max="1" width="37" bestFit="1" customWidth="1"/>
    <col min="2" max="2" width="8.33203125" bestFit="1" customWidth="1"/>
    <col min="3" max="3" width="22.109375" bestFit="1" customWidth="1"/>
    <col min="4" max="4" width="13.6640625" bestFit="1" customWidth="1"/>
    <col min="5" max="5" width="13.109375" bestFit="1" customWidth="1"/>
    <col min="8" max="8" width="9.33203125" bestFit="1" customWidth="1"/>
    <col min="10" max="10" width="12.44140625" bestFit="1" customWidth="1"/>
    <col min="11" max="11" width="8.33203125" bestFit="1" customWidth="1"/>
  </cols>
  <sheetData>
    <row r="1" spans="1:11" x14ac:dyDescent="0.3">
      <c r="A1" t="s">
        <v>1</v>
      </c>
      <c r="B1" t="s">
        <v>2</v>
      </c>
      <c r="C1" t="s">
        <v>36</v>
      </c>
      <c r="D1" t="s">
        <v>37</v>
      </c>
      <c r="E1" t="s">
        <v>38</v>
      </c>
      <c r="F1" t="s">
        <v>5</v>
      </c>
      <c r="G1" t="s">
        <v>39</v>
      </c>
      <c r="H1" t="s">
        <v>40</v>
      </c>
      <c r="J1" s="12" t="s">
        <v>1</v>
      </c>
      <c r="K1" t="s">
        <v>41</v>
      </c>
    </row>
    <row r="2" spans="1:11" x14ac:dyDescent="0.3">
      <c r="A2" t="e" vm="1151">
        <v>#VALUE!</v>
      </c>
      <c r="B2" t="str" cm="1">
        <f t="array" ref="B2">_FV(Table2[[#This Row],[Company]],"Ticker symbol",TRUE)</f>
        <v>MSFT</v>
      </c>
      <c r="C2" t="str" cm="1">
        <f t="array" ref="C2">_FV(Table2[[#This Row],[Company]],"Exchange abbreviation",TRUE)</f>
        <v>XNAS</v>
      </c>
      <c r="D2" s="11" cm="1">
        <f t="array" ref="D2">_FV(Table2[[#This Row],[Company]],"52 week high",TRUE)</f>
        <v>468.35</v>
      </c>
      <c r="E2" s="11" cm="1">
        <f t="array" ref="E2">_FV(Table2[[#This Row],[Company]],"52 week low",TRUE)</f>
        <v>331.83</v>
      </c>
      <c r="F2" s="11" cm="1">
        <f t="array" ref="F2">_FV(Table2[[#This Row],[Company]],"Price")</f>
        <v>429.21</v>
      </c>
      <c r="G2" s="11" cm="1">
        <f t="array" ref="G2">_FV(Table2[[#This Row],[Company]],"P/E",TRUE)</f>
        <v>36.152000000000001</v>
      </c>
      <c r="H2" s="11" cm="1">
        <f t="array" ref="H2">_FV(Table2[[#This Row],[Company]],"Change")</f>
        <v>2.62</v>
      </c>
    </row>
    <row r="3" spans="1:11" x14ac:dyDescent="0.3">
      <c r="A3" t="e" vm="1152">
        <v>#VALUE!</v>
      </c>
      <c r="B3" t="str" cm="1">
        <f t="array" ref="B3">_FV(Table2[[#This Row],[Company]],"Ticker symbol",TRUE)</f>
        <v>GOOGL</v>
      </c>
      <c r="C3" t="str" cm="1">
        <f t="array" ref="C3">_FV(Table2[[#This Row],[Company]],"Exchange abbreviation",TRUE)</f>
        <v>XNAS</v>
      </c>
      <c r="D3" s="11" cm="1">
        <f t="array" ref="D3">_FV(Table2[[#This Row],[Company]],"52 week high",TRUE)</f>
        <v>191.75</v>
      </c>
      <c r="E3" s="11" cm="1">
        <f t="array" ref="E3">_FV(Table2[[#This Row],[Company]],"52 week low",TRUE)</f>
        <v>122.685</v>
      </c>
      <c r="F3" s="11" cm="1">
        <f t="array" ref="F3">_FV(Table2[[#This Row],[Company]],"Price")</f>
        <v>168.92</v>
      </c>
      <c r="G3" s="11" cm="1">
        <f t="array" ref="G3">_FV(Table2[[#This Row],[Company]],"P/E",TRUE)</f>
        <v>24.1173</v>
      </c>
      <c r="H3" s="11" cm="1">
        <f t="array" ref="H3">_FV(Table2[[#This Row],[Company]],"Change")</f>
        <v>2.2000000000000002</v>
      </c>
      <c r="J3" s="12" t="s">
        <v>36</v>
      </c>
      <c r="K3" s="12" t="s">
        <v>2</v>
      </c>
    </row>
    <row r="4" spans="1:11" x14ac:dyDescent="0.3">
      <c r="J4" t="s">
        <v>42</v>
      </c>
      <c r="K4" t="s">
        <v>43</v>
      </c>
    </row>
    <row r="5" spans="1:11" x14ac:dyDescent="0.3">
      <c r="J5" t="s">
        <v>42</v>
      </c>
      <c r="K5" t="s">
        <v>44</v>
      </c>
    </row>
  </sheetData>
  <pageMargins left="0.7" right="0.7" top="0.75" bottom="0.75" header="0.3" footer="0.3"/>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7ACDD-CAD7-4C10-A643-038949AFB5E0}">
  <dimension ref="A1:X31"/>
  <sheetViews>
    <sheetView showGridLines="0" showRowColHeaders="0" tabSelected="1" workbookViewId="0">
      <selection activeCell="L31" sqref="L31"/>
    </sheetView>
  </sheetViews>
  <sheetFormatPr defaultRowHeight="14.4" x14ac:dyDescent="0.3"/>
  <cols>
    <col min="1" max="1" width="37.88671875" bestFit="1" customWidth="1"/>
    <col min="3" max="3" width="37.33203125" bestFit="1" customWidth="1"/>
    <col min="5" max="5" width="11.6640625" bestFit="1" customWidth="1"/>
    <col min="6" max="6" width="13.33203125" bestFit="1" customWidth="1"/>
    <col min="7" max="7" width="12.88671875" bestFit="1" customWidth="1"/>
    <col min="8" max="8" width="14.33203125" bestFit="1" customWidth="1"/>
    <col min="9" max="9" width="14.6640625" bestFit="1" customWidth="1"/>
    <col min="10" max="10" width="11.5546875" bestFit="1" customWidth="1"/>
    <col min="11" max="11" width="13.21875" bestFit="1" customWidth="1"/>
    <col min="12" max="12" width="12.33203125" bestFit="1" customWidth="1"/>
  </cols>
  <sheetData>
    <row r="1" spans="1:24" x14ac:dyDescent="0.3">
      <c r="H1" s="13" t="s">
        <v>47</v>
      </c>
      <c r="I1" s="13" t="s">
        <v>48</v>
      </c>
      <c r="J1" s="13" t="s">
        <v>30</v>
      </c>
      <c r="K1" s="4"/>
      <c r="L1" s="4"/>
    </row>
    <row r="2" spans="1:24" x14ac:dyDescent="0.3">
      <c r="H2" s="14">
        <f>SUM(F7:F11)</f>
        <v>76402.977999999988</v>
      </c>
      <c r="I2" s="14">
        <f>SUM(_xlfn.ANCHORARRAY(H7))</f>
        <v>361.52799999999274</v>
      </c>
      <c r="J2" s="14">
        <f>SUM(_xlfn.ANCHORARRAY(J7))</f>
        <v>17961.145000000004</v>
      </c>
      <c r="K2" s="4"/>
      <c r="L2" s="4"/>
    </row>
    <row r="3" spans="1:24" x14ac:dyDescent="0.3">
      <c r="H3" s="4"/>
      <c r="I3" s="4"/>
      <c r="J3" s="4"/>
      <c r="K3" s="4"/>
      <c r="L3" s="4"/>
    </row>
    <row r="5" spans="1:24" ht="21" x14ac:dyDescent="0.4">
      <c r="A5" s="4"/>
      <c r="B5" s="4"/>
      <c r="C5" s="4"/>
      <c r="D5" s="9" t="s">
        <v>24</v>
      </c>
      <c r="E5" s="4"/>
      <c r="F5" s="4"/>
      <c r="G5" s="4"/>
      <c r="H5" s="4"/>
      <c r="I5" s="4"/>
      <c r="J5" s="5"/>
      <c r="K5" s="4"/>
      <c r="L5" s="4"/>
      <c r="M5" s="3"/>
      <c r="N5" s="3"/>
      <c r="O5" s="3"/>
      <c r="P5" s="3"/>
      <c r="Q5" s="3"/>
      <c r="R5" s="3"/>
      <c r="S5" s="3"/>
      <c r="T5" s="3"/>
      <c r="U5" s="3"/>
      <c r="V5" s="3"/>
      <c r="W5" s="3"/>
      <c r="X5" s="3"/>
    </row>
    <row r="6" spans="1:24" x14ac:dyDescent="0.3">
      <c r="A6" s="6" t="s">
        <v>1</v>
      </c>
      <c r="B6" s="6" t="s">
        <v>2</v>
      </c>
      <c r="C6" s="6" t="s">
        <v>25</v>
      </c>
      <c r="D6" s="6" t="s">
        <v>26</v>
      </c>
      <c r="E6" s="8" t="s">
        <v>27</v>
      </c>
      <c r="F6" s="6" t="s">
        <v>28</v>
      </c>
      <c r="G6" s="6" t="s">
        <v>29</v>
      </c>
      <c r="H6" s="6" t="s">
        <v>33</v>
      </c>
      <c r="I6" s="6"/>
      <c r="J6" s="6" t="s">
        <v>30</v>
      </c>
      <c r="K6" s="6" t="s">
        <v>31</v>
      </c>
      <c r="L6" s="6" t="s">
        <v>32</v>
      </c>
      <c r="M6" s="3"/>
      <c r="N6" s="3"/>
      <c r="O6" s="3"/>
      <c r="P6" s="3"/>
      <c r="Q6" s="3"/>
      <c r="R6" s="3"/>
      <c r="S6" s="3"/>
      <c r="T6" s="3"/>
      <c r="U6" s="3"/>
      <c r="V6" s="3"/>
      <c r="W6" s="3"/>
      <c r="X6" s="3"/>
    </row>
    <row r="7" spans="1:24" x14ac:dyDescent="0.3">
      <c r="A7" t="e" cm="1" vm="1">
        <f t="array" ref="A7:A11">_xlfn.UNIQUE(_xlfn._xlws.FILTER(Table1[Company],SUMIFS(Table1[Price],Table1[Company],Table1[Company])&gt;0))</f>
        <v>#VALUE!</v>
      </c>
      <c r="B7" t="str" cm="1">
        <f t="array" ref="B7:B11">_FV(_xlfn.ANCHORARRAY(A7),"Ticker symbol",TRUE)</f>
        <v>AAPL</v>
      </c>
      <c r="C7" t="str" cm="1">
        <f t="array" ref="C7:C11">_FV(_xlfn.ANCHORARRAY(A7),"Industry")</f>
        <v>Computers, Phones &amp; Household Electronics</v>
      </c>
      <c r="D7" cm="1">
        <f t="array" ref="D7:D11">SUMIFS(Table1[Units],Table1[Company],_xlfn.ANCHORARRAY(Dashboard!A7))</f>
        <v>83</v>
      </c>
      <c r="E7" s="2" cm="1">
        <f t="array" ref="E7:E11">_FV(_xlfn.ANCHORARRAY(A7),"Price")</f>
        <v>233.435</v>
      </c>
      <c r="F7" s="2">
        <f>E7*D7</f>
        <v>19375.105</v>
      </c>
      <c r="G7" s="7" cm="1">
        <f t="array" ref="G7:G11">F7:F11/SUM(F7:F11)</f>
        <v>0.25359096604847003</v>
      </c>
      <c r="H7" s="2" cm="1">
        <f t="array" ref="H7:H11">(_xlfn.ANCHORARRAY(E7)-_FV(_xlfn.ANCHORARRAY(A7),"Previous close",TRUE))*_xlfn.ANCHORARRAY(D7)</f>
        <v>2.9049999999997169</v>
      </c>
      <c r="I7" s="7" cm="1">
        <f t="array" ref="I7:I11">_xlfn.ANCHORARRAY(H7)/(F7:F11-_xlfn.ANCHORARRAY(H7))</f>
        <v>1.4995715509852865E-4</v>
      </c>
      <c r="J7" s="2" cm="1">
        <f t="array" ref="J7:J11">_xlfn.ANCHORARRAY(F7)-SUMIFS(Table1[Total Transaction Amount],Table1[Company],_xlfn.ANCHORARRAY(Dashboard!A7))</f>
        <v>10955.985000000001</v>
      </c>
      <c r="K7" s="2" cm="1">
        <f t="array" ref="K7:K11">_FV(_xlfn.ANCHORARRAY(A7),"52 week high",TRUE)</f>
        <v>237.49</v>
      </c>
      <c r="L7" s="2" cm="1">
        <f t="array" ref="L7:L11">_FV(_xlfn.ANCHORARRAY(A7),"52 week low",TRUE)</f>
        <v>164.07499999999999</v>
      </c>
    </row>
    <row r="8" spans="1:24" x14ac:dyDescent="0.3">
      <c r="A8" t="e" vm="2">
        <v>#VALUE!</v>
      </c>
      <c r="B8" t="str">
        <v>TSLA</v>
      </c>
      <c r="C8" t="str">
        <v>Automobiles &amp; Auto Parts</v>
      </c>
      <c r="D8">
        <v>30</v>
      </c>
      <c r="E8" s="2">
        <v>259.0641</v>
      </c>
      <c r="F8" s="2">
        <f t="shared" ref="F8:F11" si="0">E8*D8</f>
        <v>7771.9229999999998</v>
      </c>
      <c r="G8" s="7">
        <v>0.10172277577976085</v>
      </c>
      <c r="H8" s="2">
        <v>-103.37699999999984</v>
      </c>
      <c r="I8" s="7">
        <v>-1.3126738029027446E-2</v>
      </c>
      <c r="J8" s="2">
        <v>-545.9049999999952</v>
      </c>
      <c r="K8" s="2">
        <v>273.536</v>
      </c>
      <c r="L8" s="2">
        <v>138.80250000000001</v>
      </c>
    </row>
    <row r="9" spans="1:24" x14ac:dyDescent="0.3">
      <c r="A9" t="e" vm="3">
        <v>#VALUE!</v>
      </c>
      <c r="B9" t="str">
        <v>MCD</v>
      </c>
      <c r="C9" t="str">
        <v>Hotels &amp; Entertainment Services</v>
      </c>
      <c r="D9">
        <v>150</v>
      </c>
      <c r="E9" s="2">
        <v>300.02999999999997</v>
      </c>
      <c r="F9" s="2">
        <f t="shared" si="0"/>
        <v>45004.499999999993</v>
      </c>
      <c r="G9" s="7">
        <v>0.5890411758557369</v>
      </c>
      <c r="H9" s="2">
        <v>485.99999999999284</v>
      </c>
      <c r="I9" s="7">
        <v>1.0916809865561348E-2</v>
      </c>
      <c r="J9" s="2">
        <v>-14442.895</v>
      </c>
      <c r="K9" s="2">
        <v>317.89999999999998</v>
      </c>
      <c r="L9" s="2">
        <v>243.53</v>
      </c>
    </row>
    <row r="10" spans="1:24" x14ac:dyDescent="0.3">
      <c r="A10" t="e" vm="4">
        <v>#VALUE!</v>
      </c>
      <c r="B10" t="str">
        <v>KO</v>
      </c>
      <c r="C10" t="str">
        <v>Beverages</v>
      </c>
      <c r="D10">
        <v>50</v>
      </c>
      <c r="E10" s="2">
        <v>66.094999999999999</v>
      </c>
      <c r="F10" s="2">
        <f t="shared" si="0"/>
        <v>3304.75</v>
      </c>
      <c r="G10" s="7">
        <v>4.3254204044245508E-2</v>
      </c>
      <c r="H10" s="2">
        <v>-28.750000000000142</v>
      </c>
      <c r="I10" s="7">
        <v>-8.6245687715614649E-3</v>
      </c>
      <c r="J10" s="2">
        <v>16356.605</v>
      </c>
      <c r="K10" s="2">
        <v>73.53</v>
      </c>
      <c r="L10" s="2">
        <v>55.42</v>
      </c>
    </row>
    <row r="11" spans="1:24" x14ac:dyDescent="0.3">
      <c r="A11" t="e" vm="5">
        <v>#VALUE!</v>
      </c>
      <c r="B11" t="str">
        <v>AMZN</v>
      </c>
      <c r="C11" t="str">
        <v>Diversified Retail</v>
      </c>
      <c r="D11">
        <v>5</v>
      </c>
      <c r="E11" s="2">
        <v>189.34</v>
      </c>
      <c r="F11" s="2">
        <f t="shared" si="0"/>
        <v>946.7</v>
      </c>
      <c r="G11" s="7">
        <v>1.2390878271786738E-2</v>
      </c>
      <c r="H11" s="2">
        <v>4.7500000000000853</v>
      </c>
      <c r="I11" s="7">
        <v>5.0427305058655825E-3</v>
      </c>
      <c r="J11" s="2">
        <v>5637.3549999999996</v>
      </c>
      <c r="K11" s="2">
        <v>201.2</v>
      </c>
      <c r="L11" s="2">
        <v>128.56</v>
      </c>
    </row>
    <row r="12" spans="1:24" x14ac:dyDescent="0.3">
      <c r="E12" s="2"/>
      <c r="F12" s="2"/>
    </row>
    <row r="16" spans="1:24" x14ac:dyDescent="0.3">
      <c r="F16" t="s">
        <v>34</v>
      </c>
      <c r="G16" s="6" t="s">
        <v>35</v>
      </c>
      <c r="K16" s="6">
        <v>12</v>
      </c>
    </row>
    <row r="18" spans="6:12" x14ac:dyDescent="0.3">
      <c r="F18" s="6"/>
      <c r="G18" s="6"/>
      <c r="H18" s="6"/>
      <c r="I18" s="6" t="str">
        <f>K16&amp;" month tralling closing prices"</f>
        <v>12 month tralling closing prices</v>
      </c>
      <c r="J18" s="6"/>
      <c r="K18" s="6"/>
      <c r="L18" s="6"/>
    </row>
    <row r="31" spans="6:12" ht="15.6" customHeight="1" x14ac:dyDescent="0.3"/>
  </sheetData>
  <conditionalFormatting sqref="G7:G11">
    <cfRule type="dataBar" priority="25">
      <dataBar>
        <cfvo type="min"/>
        <cfvo type="max"/>
        <color rgb="FF638EC6"/>
      </dataBar>
      <extLst>
        <ext xmlns:x14="http://schemas.microsoft.com/office/spreadsheetml/2009/9/main" uri="{B025F937-C7B1-47D3-B67F-A62EFF666E3E}">
          <x14:id>{7483A387-6802-4EC2-82EF-7985FBE61B55}</x14:id>
        </ext>
      </extLst>
    </cfRule>
  </conditionalFormatting>
  <conditionalFormatting sqref="H7:H11">
    <cfRule type="cellIs" dxfId="1" priority="24" operator="lessThan">
      <formula>0</formula>
    </cfRule>
  </conditionalFormatting>
  <conditionalFormatting sqref="I7:I11">
    <cfRule type="iconSet" priority="1">
      <iconSet iconSet="3Arrows">
        <cfvo type="percent" val="0"/>
        <cfvo type="num" val="0"/>
        <cfvo type="num" val="0" gte="0"/>
      </iconSet>
    </cfRule>
  </conditionalFormatting>
  <conditionalFormatting sqref="J7:J11">
    <cfRule type="cellIs" dxfId="0" priority="2" operator="lessThan">
      <formula>0</formula>
    </cfRule>
  </conditionalFormatting>
  <dataValidations count="2">
    <dataValidation type="list" allowBlank="1" showInputMessage="1" showErrorMessage="1" sqref="G16" xr:uid="{23CFF63F-46CE-4D73-BE6A-A6CDC2449EA7}">
      <formula1>$B$7:$B$11</formula1>
    </dataValidation>
    <dataValidation type="list" allowBlank="1" showInputMessage="1" showErrorMessage="1" sqref="K16" xr:uid="{6C270FE1-4ABF-4C52-B1E5-8EFA5FA6C25D}">
      <formula1>"1,3,6,12"</formula1>
    </dataValidation>
  </dataValidations>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dataBar" id="{7483A387-6802-4EC2-82EF-7985FBE61B55}">
            <x14:dataBar minLength="0" maxLength="100" gradient="0">
              <x14:cfvo type="autoMin"/>
              <x14:cfvo type="autoMax"/>
              <x14:negativeFillColor rgb="FFFF0000"/>
              <x14:axisColor rgb="FF000000"/>
            </x14:dataBar>
          </x14:cfRule>
          <xm:sqref>G7:G11</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Transactions</vt:lpstr>
      <vt:lpstr>Charting</vt:lpstr>
      <vt:lpstr>GOOGL</vt:lpstr>
      <vt:lpstr>MSFT</vt:lpstr>
      <vt:lpstr>Watch List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Leshego Bapela</dc:creator>
  <cp:lastModifiedBy>Leshego Bapela</cp:lastModifiedBy>
  <cp:lastPrinted>2024-10-20T15:32:10Z</cp:lastPrinted>
  <dcterms:created xsi:type="dcterms:W3CDTF">2024-10-20T14:12:18Z</dcterms:created>
  <dcterms:modified xsi:type="dcterms:W3CDTF">2024-10-29T15:00:08Z</dcterms:modified>
</cp:coreProperties>
</file>