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defaultThemeVersion="124226"/>
  <bookViews>
    <workbookView xWindow="0" yWindow="0" windowWidth="19845" windowHeight="16125"/>
  </bookViews>
  <sheets>
    <sheet name="Part1 – Ammeter + CC" sheetId="1" r:id="rId1"/>
    <sheet name="Part 2 – Voltmeter + CV" sheetId="2" r:id="rId2"/>
  </sheets>
  <calcPr calcId="171027"/>
</workbook>
</file>

<file path=xl/calcChain.xml><?xml version="1.0" encoding="utf-8"?>
<calcChain xmlns="http://schemas.openxmlformats.org/spreadsheetml/2006/main">
  <c r="O12" i="2" l="1"/>
  <c r="O11" i="2"/>
  <c r="O10" i="2"/>
  <c r="O9" i="2"/>
  <c r="O7" i="2"/>
  <c r="O6" i="2"/>
  <c r="O5" i="2"/>
  <c r="O4" i="2"/>
  <c r="O13" i="1"/>
  <c r="O12" i="1"/>
  <c r="O11" i="1"/>
  <c r="O10" i="1"/>
  <c r="O8" i="1"/>
  <c r="O6" i="1"/>
  <c r="O7" i="1"/>
  <c r="O5" i="1"/>
  <c r="O3" i="1"/>
</calcChain>
</file>

<file path=xl/sharedStrings.xml><?xml version="1.0" encoding="utf-8"?>
<sst xmlns="http://schemas.openxmlformats.org/spreadsheetml/2006/main" count="53" uniqueCount="27">
  <si>
    <t>DAC</t>
  </si>
  <si>
    <t>ADC</t>
  </si>
  <si>
    <t>Actual I, A</t>
  </si>
  <si>
    <t>AMMETER_SLOPE_HI</t>
  </si>
  <si>
    <t>AMMETER_OFFSET_HI</t>
  </si>
  <si>
    <t>CURRENTSETTER_SLOPE_HI</t>
  </si>
  <si>
    <t>CURRENTSETTER_OFFSET_HI</t>
  </si>
  <si>
    <t>CURRENTSETTER_SLOPE_LO</t>
  </si>
  <si>
    <t>CURRENTSETTER_OFFSET_LO</t>
  </si>
  <si>
    <t>AMMETER_SLOPE_LO</t>
  </si>
  <si>
    <t>AMMETER_OFFSET_LO</t>
  </si>
  <si>
    <t>High range</t>
  </si>
  <si>
    <t>Low range</t>
  </si>
  <si>
    <t>Ammeter and constant current calibration</t>
  </si>
  <si>
    <t>#define</t>
  </si>
  <si>
    <t>CALIBRATION_DATE</t>
  </si>
  <si>
    <t>Calibration date here will always show today's date</t>
  </si>
  <si>
    <t>Voltmeter and constant voltage calibration</t>
  </si>
  <si>
    <t>Actual V, V</t>
  </si>
  <si>
    <t>VOLTMETER_SLOPE_HI</t>
  </si>
  <si>
    <t>VOLTMETER_OFFSET_HI</t>
  </si>
  <si>
    <t>VOLTMETER_SLOPE_LO</t>
  </si>
  <si>
    <t>VOLTMETER_OFFSET_LO</t>
  </si>
  <si>
    <t>VOLTSETTER_SLOPE_HI</t>
  </si>
  <si>
    <t>VOLTSETTER_OFFSET_HI</t>
  </si>
  <si>
    <t>VOLTSETTER_SLOPE_LO</t>
  </si>
  <si>
    <t>VOLTSETTER_OFFSET_LO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</si>
</sst>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&quot;&quot;yyyy\-mm\-dd"/>
    <numFmt numFmtId="165" formatCode="0.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H1"/>
    </sheetView>
  </sheetViews>
  <sheetFormatPr defaultRowHeight="15" x14ac:dyDescent="0.25"/>
  <cols>
    <col min="1" max="3" width="10.7109375" customWidth="1"/>
    <col min="4" max="4" width="5.7109375" customWidth="1"/>
    <col min="5" max="7" width="10.7109375" customWidth="1"/>
    <col min="9" max="9" width="7.85546875" bestFit="1" customWidth="1"/>
    <col min="10" max="10" width="26.5703125" bestFit="1" customWidth="1"/>
    <col min="11" max="14" width="1.7109375" customWidth="1"/>
    <col min="15" max="15" width="17.7109375" bestFit="1" customWidth="1"/>
  </cols>
  <sheetData>
    <row r="1" spans="1:15" ht="18.75" x14ac:dyDescent="0.3">
      <c r="A1" s="10" t="s">
        <v>13</v>
      </c>
      <c r="B1" s="10"/>
      <c r="C1" s="10"/>
      <c r="D1" s="10"/>
      <c r="E1" s="10"/>
      <c r="F1" s="10"/>
      <c r="G1" s="10"/>
      <c r="H1" s="10"/>
      <c r="I1" s="11" t="s">
        <v>16</v>
      </c>
      <c r="J1" s="11"/>
      <c r="K1" s="11"/>
      <c r="L1" s="11"/>
      <c r="M1" s="11"/>
      <c r="N1" s="11"/>
      <c r="O1" s="11"/>
    </row>
    <row r="2" spans="1:15" ht="15.75" x14ac:dyDescent="0.25">
      <c r="A2" s="9" t="s">
        <v>11</v>
      </c>
      <c r="B2" s="9"/>
      <c r="C2" s="9"/>
      <c r="D2" s="4"/>
      <c r="E2" s="9" t="s">
        <v>12</v>
      </c>
      <c r="F2" s="9"/>
      <c r="G2" s="9"/>
      <c r="I2" s="11"/>
      <c r="J2" s="11"/>
      <c r="K2" s="11"/>
      <c r="L2" s="11"/>
      <c r="M2" s="11"/>
      <c r="N2" s="11"/>
      <c r="O2" s="11"/>
    </row>
    <row r="3" spans="1:15" x14ac:dyDescent="0.25">
      <c r="A3" s="3" t="s">
        <v>0</v>
      </c>
      <c r="B3" s="3" t="s">
        <v>1</v>
      </c>
      <c r="C3" s="3" t="s">
        <v>2</v>
      </c>
      <c r="D3" s="3"/>
      <c r="E3" s="3" t="s">
        <v>0</v>
      </c>
      <c r="F3" s="3" t="s">
        <v>1</v>
      </c>
      <c r="G3" s="3" t="s">
        <v>2</v>
      </c>
      <c r="I3" s="5" t="s">
        <v>14</v>
      </c>
      <c r="J3" s="5" t="s">
        <v>15</v>
      </c>
      <c r="O3" s="6" t="str">
        <f ca="1">""""&amp;YEAR(TODAY())&amp;"-"&amp;TEXT(MONTH(TODAY()),"00")&amp;"-"&amp;TEXT(DAY(TODAY()),"00")&amp;""""</f>
        <v>"2017-03-25"</v>
      </c>
    </row>
    <row r="4" spans="1:15" x14ac:dyDescent="0.25">
      <c r="A4" s="2">
        <v>7860</v>
      </c>
      <c r="B4" s="2">
        <v>28800</v>
      </c>
      <c r="C4" s="7">
        <v>2.2610000000000001</v>
      </c>
      <c r="D4" s="2"/>
      <c r="E4" s="2">
        <v>2620</v>
      </c>
      <c r="F4" s="2">
        <v>3200</v>
      </c>
      <c r="G4" s="7">
        <v>3.3000000000000002E-2</v>
      </c>
    </row>
    <row r="5" spans="1:15" x14ac:dyDescent="0.25">
      <c r="A5" s="2">
        <v>22106</v>
      </c>
      <c r="B5" s="2">
        <v>98384</v>
      </c>
      <c r="C5" s="7">
        <v>7.7187000000000001</v>
      </c>
      <c r="D5" s="2"/>
      <c r="E5" s="2">
        <v>18176</v>
      </c>
      <c r="F5" s="2">
        <v>79200</v>
      </c>
      <c r="G5" s="7">
        <v>0.77800000000000002</v>
      </c>
      <c r="I5" s="5" t="s">
        <v>14</v>
      </c>
      <c r="J5" t="s">
        <v>5</v>
      </c>
      <c r="O5" s="2" t="str">
        <f>ROUND(SLOPE(C4:C34,A4:A34)*1000000*2^16,0) &amp; "L"</f>
        <v>25138526L</v>
      </c>
    </row>
    <row r="6" spans="1:15" x14ac:dyDescent="0.25">
      <c r="A6" s="2">
        <v>36352</v>
      </c>
      <c r="B6" s="2">
        <v>167968</v>
      </c>
      <c r="C6" s="7">
        <v>13.179</v>
      </c>
      <c r="D6" s="2"/>
      <c r="E6" s="2">
        <v>33732</v>
      </c>
      <c r="F6" s="2">
        <v>155168</v>
      </c>
      <c r="G6" s="7">
        <v>1.5229999999999999</v>
      </c>
      <c r="I6" s="5" t="s">
        <v>14</v>
      </c>
      <c r="J6" t="s">
        <v>6</v>
      </c>
      <c r="O6" s="2" t="str">
        <f>ROUND(-INTERCEPT(C4:C34,A4:A34)*1000000, 0) &amp; "L"</f>
        <v>759086L</v>
      </c>
    </row>
    <row r="7" spans="1:15" x14ac:dyDescent="0.25">
      <c r="A7" s="2">
        <v>50598</v>
      </c>
      <c r="B7" s="2">
        <v>237536</v>
      </c>
      <c r="C7" s="7">
        <v>18.646000000000001</v>
      </c>
      <c r="D7" s="2"/>
      <c r="E7" s="2">
        <v>49288</v>
      </c>
      <c r="F7" s="2">
        <v>231136</v>
      </c>
      <c r="G7" s="7">
        <v>2.2679999999999998</v>
      </c>
      <c r="I7" s="5" t="s">
        <v>14</v>
      </c>
      <c r="J7" t="s">
        <v>7</v>
      </c>
      <c r="O7" s="2" t="str">
        <f>ROUND(SLOPE(G4:G34,E4:E34)*1000000*2^16, 0) &amp; "L"</f>
        <v>3138869L</v>
      </c>
    </row>
    <row r="8" spans="1:15" x14ac:dyDescent="0.25">
      <c r="A8" s="2">
        <v>64844</v>
      </c>
      <c r="B8" s="2">
        <v>307104</v>
      </c>
      <c r="C8" s="7">
        <v>24.12</v>
      </c>
      <c r="D8" s="2"/>
      <c r="E8" s="2">
        <v>64844</v>
      </c>
      <c r="F8" s="2">
        <v>307120</v>
      </c>
      <c r="G8" s="7">
        <v>3.0133000000000001</v>
      </c>
      <c r="I8" s="5" t="s">
        <v>14</v>
      </c>
      <c r="J8" t="s">
        <v>8</v>
      </c>
      <c r="O8" s="2" t="str">
        <f>ROUND(-INTERCEPT(G4:G34,E4:E34)*1000000, 0) &amp; "L"</f>
        <v>92546L</v>
      </c>
    </row>
    <row r="9" spans="1:15" x14ac:dyDescent="0.25">
      <c r="A9" s="2"/>
      <c r="B9" s="2"/>
      <c r="C9" s="7"/>
      <c r="D9" s="2"/>
      <c r="E9" s="2"/>
      <c r="F9" s="2"/>
      <c r="G9" s="7"/>
      <c r="I9" s="5"/>
    </row>
    <row r="10" spans="1:15" x14ac:dyDescent="0.25">
      <c r="A10" s="2"/>
      <c r="B10" s="2"/>
      <c r="C10" s="7"/>
      <c r="D10" s="2"/>
      <c r="E10" s="2"/>
      <c r="F10" s="2"/>
      <c r="G10" s="7"/>
      <c r="I10" s="5" t="s">
        <v>14</v>
      </c>
      <c r="J10" t="s">
        <v>3</v>
      </c>
      <c r="O10" s="2" t="str">
        <f>ROUND(SLOPE(C4:C34,B4:B34)*1000000*320000,0) &amp; "L"</f>
        <v>25132941L</v>
      </c>
    </row>
    <row r="11" spans="1:15" x14ac:dyDescent="0.25">
      <c r="A11" s="2"/>
      <c r="B11" s="2"/>
      <c r="C11" s="7"/>
      <c r="D11" s="1"/>
      <c r="E11" s="2"/>
      <c r="F11" s="2"/>
      <c r="G11" s="7"/>
      <c r="I11" s="5" t="s">
        <v>14</v>
      </c>
      <c r="J11" t="s">
        <v>4</v>
      </c>
      <c r="O11" s="2" t="str">
        <f>ROUND(INTERCEPT(C4:C34,B4:B34)*1000000,0)&amp;"L"</f>
        <v>-6587L</v>
      </c>
    </row>
    <row r="12" spans="1:15" x14ac:dyDescent="0.25">
      <c r="A12" s="2"/>
      <c r="B12" s="2"/>
      <c r="C12" s="7"/>
      <c r="D12" s="2"/>
      <c r="E12" s="2"/>
      <c r="F12" s="2"/>
      <c r="G12" s="7"/>
      <c r="I12" s="5" t="s">
        <v>14</v>
      </c>
      <c r="J12" t="s">
        <v>9</v>
      </c>
      <c r="O12" s="2" t="str">
        <f>ROUND(SLOPE(G4:G34,F4:F34)*1000000*320000,0)&amp;"L"</f>
        <v>3138020L</v>
      </c>
    </row>
    <row r="13" spans="1:15" x14ac:dyDescent="0.25">
      <c r="A13" s="2"/>
      <c r="B13" s="2"/>
      <c r="C13" s="7"/>
      <c r="E13" s="2"/>
      <c r="F13" s="2"/>
      <c r="G13" s="7"/>
      <c r="I13" s="5" t="s">
        <v>14</v>
      </c>
      <c r="J13" t="s">
        <v>10</v>
      </c>
      <c r="O13" s="2" t="str">
        <f>ROUND(INTERCEPT(G4:G34,F4:F34)*1000000,0)&amp;"L"</f>
        <v>1466L</v>
      </c>
    </row>
    <row r="14" spans="1:15" x14ac:dyDescent="0.25">
      <c r="A14" s="2"/>
      <c r="B14" s="2"/>
      <c r="C14" s="7"/>
      <c r="E14" s="2"/>
      <c r="F14" s="2"/>
      <c r="G14" s="7"/>
    </row>
    <row r="15" spans="1:15" x14ac:dyDescent="0.25">
      <c r="A15" s="2"/>
      <c r="B15" s="2"/>
      <c r="C15" s="7"/>
      <c r="E15" s="2"/>
      <c r="F15" s="2"/>
      <c r="G15" s="7"/>
    </row>
    <row r="16" spans="1:15" x14ac:dyDescent="0.25">
      <c r="A16" s="2"/>
      <c r="B16" s="2"/>
      <c r="C16" s="7"/>
      <c r="E16" s="2"/>
      <c r="F16" s="2"/>
      <c r="G16" s="7"/>
    </row>
    <row r="17" spans="1:7" x14ac:dyDescent="0.25">
      <c r="A17" s="2"/>
      <c r="B17" s="2"/>
      <c r="C17" s="7"/>
      <c r="E17" s="2"/>
      <c r="F17" s="2"/>
      <c r="G17" s="7"/>
    </row>
    <row r="18" spans="1:7" x14ac:dyDescent="0.25">
      <c r="A18" s="2"/>
      <c r="B18" s="2"/>
      <c r="C18" s="7"/>
      <c r="E18" s="2"/>
      <c r="F18" s="2"/>
      <c r="G18" s="7"/>
    </row>
    <row r="19" spans="1:7" x14ac:dyDescent="0.25">
      <c r="A19" s="2"/>
      <c r="B19" s="2"/>
      <c r="C19" s="7"/>
      <c r="E19" s="2"/>
      <c r="F19" s="2"/>
      <c r="G19" s="7"/>
    </row>
    <row r="20" spans="1:7" x14ac:dyDescent="0.25">
      <c r="A20" s="2"/>
      <c r="B20" s="2"/>
      <c r="C20" s="7"/>
      <c r="E20" s="2"/>
      <c r="F20" s="2"/>
      <c r="G20" s="7"/>
    </row>
    <row r="21" spans="1:7" x14ac:dyDescent="0.25">
      <c r="A21" s="2"/>
      <c r="B21" s="2"/>
      <c r="C21" s="7"/>
      <c r="E21" s="2"/>
      <c r="F21" s="2"/>
      <c r="G21" s="7"/>
    </row>
    <row r="22" spans="1:7" x14ac:dyDescent="0.25">
      <c r="A22" s="2"/>
      <c r="B22" s="2"/>
      <c r="C22" s="7"/>
      <c r="E22" s="2"/>
      <c r="F22" s="2"/>
      <c r="G22" s="7"/>
    </row>
    <row r="23" spans="1:7" x14ac:dyDescent="0.25">
      <c r="A23" s="2"/>
      <c r="B23" s="2"/>
      <c r="C23" s="7"/>
      <c r="E23" s="2"/>
      <c r="F23" s="2"/>
      <c r="G23" s="7"/>
    </row>
    <row r="24" spans="1:7" x14ac:dyDescent="0.25">
      <c r="A24" s="2"/>
      <c r="B24" s="2"/>
      <c r="C24" s="7"/>
      <c r="E24" s="2"/>
      <c r="F24" s="2"/>
      <c r="G24" s="7"/>
    </row>
    <row r="25" spans="1:7" x14ac:dyDescent="0.25">
      <c r="A25" s="2"/>
      <c r="B25" s="2"/>
      <c r="C25" s="7"/>
      <c r="E25" s="2"/>
      <c r="F25" s="2"/>
      <c r="G25" s="7"/>
    </row>
    <row r="26" spans="1:7" x14ac:dyDescent="0.25">
      <c r="A26" s="2"/>
      <c r="B26" s="2"/>
      <c r="C26" s="7"/>
      <c r="E26" s="2"/>
      <c r="F26" s="2"/>
      <c r="G26" s="7"/>
    </row>
    <row r="27" spans="1:7" x14ac:dyDescent="0.25">
      <c r="A27" s="2"/>
      <c r="B27" s="2"/>
      <c r="C27" s="7"/>
      <c r="E27" s="2"/>
      <c r="F27" s="2"/>
      <c r="G27" s="7"/>
    </row>
    <row r="28" spans="1:7" x14ac:dyDescent="0.25">
      <c r="A28" s="2"/>
      <c r="B28" s="2"/>
      <c r="C28" s="7"/>
      <c r="E28" s="2"/>
      <c r="F28" s="2"/>
      <c r="G28" s="7"/>
    </row>
    <row r="29" spans="1:7" x14ac:dyDescent="0.25">
      <c r="A29" s="2"/>
      <c r="B29" s="2"/>
      <c r="C29" s="7"/>
      <c r="E29" s="2"/>
      <c r="F29" s="2"/>
      <c r="G29" s="7"/>
    </row>
    <row r="30" spans="1:7" x14ac:dyDescent="0.25">
      <c r="A30" s="2"/>
      <c r="B30" s="2"/>
      <c r="C30" s="7"/>
      <c r="E30" s="2"/>
      <c r="F30" s="2"/>
      <c r="G30" s="7"/>
    </row>
    <row r="31" spans="1:7" x14ac:dyDescent="0.25">
      <c r="A31" s="2"/>
      <c r="B31" s="2"/>
      <c r="C31" s="7"/>
      <c r="E31" s="2"/>
      <c r="F31" s="2"/>
      <c r="G31" s="7"/>
    </row>
    <row r="32" spans="1:7" x14ac:dyDescent="0.25">
      <c r="A32" s="2"/>
      <c r="B32" s="2"/>
      <c r="C32" s="7"/>
      <c r="E32" s="2"/>
      <c r="F32" s="2"/>
      <c r="G32" s="7"/>
    </row>
    <row r="33" spans="1:7" x14ac:dyDescent="0.25">
      <c r="A33" s="2"/>
      <c r="B33" s="2"/>
      <c r="C33" s="7"/>
      <c r="E33" s="2"/>
      <c r="F33" s="2"/>
      <c r="G33" s="7"/>
    </row>
    <row r="34" spans="1:7" x14ac:dyDescent="0.25">
      <c r="A34" s="2"/>
      <c r="B34" s="2"/>
      <c r="C34" s="7"/>
      <c r="E34" s="2"/>
      <c r="F34" s="2"/>
      <c r="G34" s="7"/>
    </row>
  </sheetData>
  <mergeCells count="4">
    <mergeCell ref="A2:C2"/>
    <mergeCell ref="E2:G2"/>
    <mergeCell ref="A1:H1"/>
    <mergeCell ref="I1:O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sqref="A1:H1"/>
    </sheetView>
  </sheetViews>
  <sheetFormatPr defaultRowHeight="15" x14ac:dyDescent="0.25"/>
  <cols>
    <col min="1" max="3" width="10.7109375" customWidth="1"/>
    <col min="4" max="4" width="5.7109375" customWidth="1"/>
    <col min="5" max="7" width="10.7109375" customWidth="1"/>
    <col min="9" max="9" width="7.85546875" bestFit="1" customWidth="1"/>
    <col min="10" max="10" width="26.5703125" bestFit="1" customWidth="1"/>
    <col min="11" max="14" width="1.7109375" customWidth="1"/>
    <col min="15" max="15" width="17.7109375" bestFit="1" customWidth="1"/>
  </cols>
  <sheetData>
    <row r="1" spans="1:15" ht="18.75" x14ac:dyDescent="0.3">
      <c r="A1" s="10" t="s">
        <v>17</v>
      </c>
      <c r="B1" s="10"/>
      <c r="C1" s="10"/>
      <c r="D1" s="10"/>
      <c r="E1" s="10"/>
      <c r="F1" s="10"/>
      <c r="G1" s="10"/>
      <c r="H1" s="10"/>
      <c r="I1" s="8"/>
      <c r="J1" s="8"/>
      <c r="K1" s="8"/>
      <c r="L1" s="8"/>
      <c r="M1" s="8"/>
      <c r="N1" s="8"/>
      <c r="O1" s="8"/>
    </row>
    <row r="2" spans="1:15" ht="15.75" x14ac:dyDescent="0.25">
      <c r="A2" s="9" t="s">
        <v>11</v>
      </c>
      <c r="B2" s="9"/>
      <c r="C2" s="9"/>
      <c r="D2" s="4"/>
      <c r="E2" s="9" t="s">
        <v>12</v>
      </c>
      <c r="F2" s="9"/>
      <c r="G2" s="9"/>
      <c r="I2" s="8"/>
      <c r="J2" s="8"/>
      <c r="K2" s="8"/>
      <c r="L2" s="8"/>
      <c r="M2" s="8"/>
      <c r="N2" s="8"/>
      <c r="O2" s="8"/>
    </row>
    <row r="3" spans="1:15" x14ac:dyDescent="0.25">
      <c r="A3" s="3" t="s">
        <v>0</v>
      </c>
      <c r="B3" s="3" t="s">
        <v>1</v>
      </c>
      <c r="C3" s="3" t="s">
        <v>18</v>
      </c>
      <c r="D3" s="3"/>
      <c r="E3" s="3" t="s">
        <v>0</v>
      </c>
      <c r="F3" s="3" t="s">
        <v>1</v>
      </c>
      <c r="G3" s="3" t="s">
        <v>18</v>
      </c>
    </row>
    <row r="4" spans="1:15" x14ac:dyDescent="0.25">
      <c r="A4" s="2">
        <v>64845</v>
      </c>
      <c r="B4" s="2">
        <v>307120</v>
      </c>
      <c r="C4" s="7">
        <v>30.773</v>
      </c>
      <c r="D4" s="2"/>
      <c r="E4" s="2">
        <v>64845</v>
      </c>
      <c r="F4" s="2">
        <v>307120</v>
      </c>
      <c r="G4" s="7">
        <v>5.3502000000000001</v>
      </c>
      <c r="I4" s="5" t="s">
        <v>14</v>
      </c>
      <c r="J4" t="s">
        <v>23</v>
      </c>
      <c r="O4" s="2" t="str">
        <f>ROUND(SLOPE(C4:C34,A4:A34)*1000000*2^16,0) &amp; "L"</f>
        <v>32069542L</v>
      </c>
    </row>
    <row r="5" spans="1:15" x14ac:dyDescent="0.25">
      <c r="A5" s="2">
        <v>51418</v>
      </c>
      <c r="B5" s="2">
        <v>241552</v>
      </c>
      <c r="C5" s="7">
        <v>24.202000000000002</v>
      </c>
      <c r="D5" s="2"/>
      <c r="E5" s="2">
        <v>49289</v>
      </c>
      <c r="F5" s="2">
        <v>231152</v>
      </c>
      <c r="G5" s="7">
        <v>4.0267999999999997</v>
      </c>
      <c r="I5" s="5" t="s">
        <v>14</v>
      </c>
      <c r="J5" t="s">
        <v>24</v>
      </c>
      <c r="O5" s="2" t="str">
        <f>ROUND(-INTERCEPT(C4:C34,A4:A34)*1000000, 0) &amp; "L"</f>
        <v>958606L</v>
      </c>
    </row>
    <row r="6" spans="1:15" x14ac:dyDescent="0.25">
      <c r="A6" s="2">
        <v>37991</v>
      </c>
      <c r="B6" s="2">
        <v>175968</v>
      </c>
      <c r="C6" s="7">
        <v>17.632000000000001</v>
      </c>
      <c r="D6" s="2"/>
      <c r="E6" s="2">
        <v>33733</v>
      </c>
      <c r="F6" s="2">
        <v>155168</v>
      </c>
      <c r="G6" s="7">
        <v>2.7033999999999998</v>
      </c>
      <c r="I6" s="5" t="s">
        <v>14</v>
      </c>
      <c r="J6" t="s">
        <v>25</v>
      </c>
      <c r="O6" s="2" t="str">
        <f>ROUND(SLOPE(G4:G34,E4:E34)*1000000*2^16, 0) &amp; "L"</f>
        <v>5575321L</v>
      </c>
    </row>
    <row r="7" spans="1:15" x14ac:dyDescent="0.25">
      <c r="A7" s="2">
        <v>24564</v>
      </c>
      <c r="B7" s="2">
        <v>110400</v>
      </c>
      <c r="C7" s="7">
        <v>11.061999999999999</v>
      </c>
      <c r="D7" s="2"/>
      <c r="E7" s="2">
        <v>18177</v>
      </c>
      <c r="F7" s="2">
        <v>79200</v>
      </c>
      <c r="G7" s="7">
        <v>1.38</v>
      </c>
      <c r="I7" s="5" t="s">
        <v>14</v>
      </c>
      <c r="J7" t="s">
        <v>26</v>
      </c>
      <c r="O7" s="2" t="str">
        <f>ROUND(-INTERCEPT(G4:G34,E4:E34)*1000000, 0) &amp; "L"</f>
        <v>166345L</v>
      </c>
    </row>
    <row r="8" spans="1:15" x14ac:dyDescent="0.25">
      <c r="A8" s="2">
        <v>11137</v>
      </c>
      <c r="B8" s="2">
        <v>44816</v>
      </c>
      <c r="C8" s="7">
        <v>4.4909999999999997</v>
      </c>
      <c r="D8" s="2"/>
      <c r="E8" s="2">
        <v>2621</v>
      </c>
      <c r="F8" s="2">
        <v>3232</v>
      </c>
      <c r="G8" s="7">
        <v>5.6649999999999999E-2</v>
      </c>
      <c r="I8" s="5"/>
    </row>
    <row r="9" spans="1:15" x14ac:dyDescent="0.25">
      <c r="A9" s="2"/>
      <c r="B9" s="2"/>
      <c r="C9" s="7"/>
      <c r="D9" s="2"/>
      <c r="E9" s="2"/>
      <c r="F9" s="2"/>
      <c r="G9" s="7"/>
      <c r="I9" s="5" t="s">
        <v>14</v>
      </c>
      <c r="J9" t="s">
        <v>19</v>
      </c>
      <c r="O9" s="2" t="str">
        <f>ROUND(SLOPE(C4:C34,B4:B34)*1000000*320000,0) &amp; "L"</f>
        <v>32062462L</v>
      </c>
    </row>
    <row r="10" spans="1:15" x14ac:dyDescent="0.25">
      <c r="A10" s="2"/>
      <c r="B10" s="2"/>
      <c r="C10" s="7"/>
      <c r="D10" s="2"/>
      <c r="E10" s="2"/>
      <c r="F10" s="2"/>
      <c r="G10" s="7"/>
      <c r="I10" s="5" t="s">
        <v>14</v>
      </c>
      <c r="J10" t="s">
        <v>20</v>
      </c>
      <c r="O10" s="2" t="str">
        <f>ROUND(INTERCEPT(C4:C34,B4:B34)*1000000,0)&amp;"L"</f>
        <v>532L</v>
      </c>
    </row>
    <row r="11" spans="1:15" x14ac:dyDescent="0.25">
      <c r="A11" s="2"/>
      <c r="B11" s="2"/>
      <c r="C11" s="7"/>
      <c r="D11" s="1"/>
      <c r="E11" s="2"/>
      <c r="F11" s="2"/>
      <c r="G11" s="7"/>
      <c r="I11" s="5" t="s">
        <v>14</v>
      </c>
      <c r="J11" t="s">
        <v>21</v>
      </c>
      <c r="O11" s="2" t="str">
        <f>ROUND(SLOPE(G4:G34,F4:F34)*1000000*320000,0)&amp;"L"</f>
        <v>5574163L</v>
      </c>
    </row>
    <row r="12" spans="1:15" x14ac:dyDescent="0.25">
      <c r="A12" s="2"/>
      <c r="B12" s="2"/>
      <c r="C12" s="7"/>
      <c r="D12" s="2"/>
      <c r="E12" s="2"/>
      <c r="F12" s="2"/>
      <c r="G12" s="7"/>
      <c r="I12" s="5" t="s">
        <v>14</v>
      </c>
      <c r="J12" t="s">
        <v>22</v>
      </c>
      <c r="O12" s="2" t="str">
        <f>ROUND(INTERCEPT(G4:G34,F4:F34)*1000000,0)&amp;"L"</f>
        <v>387L</v>
      </c>
    </row>
    <row r="13" spans="1:15" x14ac:dyDescent="0.25">
      <c r="A13" s="2"/>
      <c r="B13" s="2"/>
      <c r="C13" s="7"/>
      <c r="E13" s="2"/>
      <c r="F13" s="2"/>
      <c r="G13" s="7"/>
    </row>
    <row r="14" spans="1:15" x14ac:dyDescent="0.25">
      <c r="A14" s="2"/>
      <c r="B14" s="2"/>
      <c r="C14" s="7"/>
      <c r="E14" s="2"/>
      <c r="F14" s="2"/>
      <c r="G14" s="7"/>
    </row>
    <row r="15" spans="1:15" x14ac:dyDescent="0.25">
      <c r="A15" s="2"/>
      <c r="B15" s="2"/>
      <c r="C15" s="7"/>
      <c r="E15" s="2"/>
      <c r="F15" s="2"/>
      <c r="G15" s="7"/>
    </row>
    <row r="16" spans="1:15" x14ac:dyDescent="0.25">
      <c r="A16" s="2"/>
      <c r="B16" s="2"/>
      <c r="C16" s="7"/>
      <c r="E16" s="2"/>
      <c r="F16" s="2"/>
      <c r="G16" s="7"/>
    </row>
    <row r="17" spans="1:7" x14ac:dyDescent="0.25">
      <c r="A17" s="2"/>
      <c r="B17" s="2"/>
      <c r="C17" s="7"/>
      <c r="E17" s="2"/>
      <c r="F17" s="2"/>
      <c r="G17" s="7"/>
    </row>
    <row r="18" spans="1:7" x14ac:dyDescent="0.25">
      <c r="A18" s="2"/>
      <c r="B18" s="2"/>
      <c r="C18" s="7"/>
      <c r="E18" s="2"/>
      <c r="F18" s="2"/>
      <c r="G18" s="7"/>
    </row>
    <row r="19" spans="1:7" x14ac:dyDescent="0.25">
      <c r="A19" s="2"/>
      <c r="B19" s="2"/>
      <c r="C19" s="7"/>
      <c r="E19" s="2"/>
      <c r="F19" s="2"/>
      <c r="G19" s="7"/>
    </row>
    <row r="20" spans="1:7" x14ac:dyDescent="0.25">
      <c r="A20" s="2"/>
      <c r="B20" s="2"/>
      <c r="C20" s="7"/>
      <c r="E20" s="2"/>
      <c r="F20" s="2"/>
      <c r="G20" s="7"/>
    </row>
    <row r="21" spans="1:7" x14ac:dyDescent="0.25">
      <c r="A21" s="2"/>
      <c r="B21" s="2"/>
      <c r="C21" s="7"/>
      <c r="E21" s="2"/>
      <c r="F21" s="2"/>
      <c r="G21" s="7"/>
    </row>
    <row r="22" spans="1:7" x14ac:dyDescent="0.25">
      <c r="A22" s="2"/>
      <c r="B22" s="2"/>
      <c r="C22" s="7"/>
      <c r="E22" s="2"/>
      <c r="F22" s="2"/>
      <c r="G22" s="7"/>
    </row>
    <row r="23" spans="1:7" x14ac:dyDescent="0.25">
      <c r="A23" s="2"/>
      <c r="B23" s="2"/>
      <c r="C23" s="7"/>
      <c r="E23" s="2"/>
      <c r="F23" s="2"/>
      <c r="G23" s="7"/>
    </row>
    <row r="24" spans="1:7" x14ac:dyDescent="0.25">
      <c r="A24" s="2"/>
      <c r="B24" s="2"/>
      <c r="C24" s="7"/>
      <c r="E24" s="2"/>
      <c r="F24" s="2"/>
      <c r="G24" s="7"/>
    </row>
    <row r="25" spans="1:7" x14ac:dyDescent="0.25">
      <c r="A25" s="2"/>
      <c r="B25" s="2"/>
      <c r="C25" s="7"/>
      <c r="E25" s="2"/>
      <c r="F25" s="2"/>
      <c r="G25" s="7"/>
    </row>
    <row r="26" spans="1:7" x14ac:dyDescent="0.25">
      <c r="A26" s="2"/>
      <c r="B26" s="2"/>
      <c r="C26" s="7"/>
      <c r="E26" s="2"/>
      <c r="F26" s="2"/>
      <c r="G26" s="7"/>
    </row>
    <row r="27" spans="1:7" x14ac:dyDescent="0.25">
      <c r="A27" s="2"/>
      <c r="B27" s="2"/>
      <c r="C27" s="7"/>
      <c r="E27" s="2"/>
      <c r="F27" s="2"/>
      <c r="G27" s="7"/>
    </row>
    <row r="28" spans="1:7" x14ac:dyDescent="0.25">
      <c r="A28" s="2"/>
      <c r="B28" s="2"/>
      <c r="C28" s="7"/>
      <c r="E28" s="2"/>
      <c r="F28" s="2"/>
      <c r="G28" s="7"/>
    </row>
    <row r="29" spans="1:7" x14ac:dyDescent="0.25">
      <c r="A29" s="2"/>
      <c r="B29" s="2"/>
      <c r="C29" s="7"/>
      <c r="E29" s="2"/>
      <c r="F29" s="2"/>
      <c r="G29" s="7"/>
    </row>
    <row r="30" spans="1:7" x14ac:dyDescent="0.25">
      <c r="A30" s="2"/>
      <c r="B30" s="2"/>
      <c r="C30" s="7"/>
      <c r="E30" s="2"/>
      <c r="F30" s="2"/>
      <c r="G30" s="7"/>
    </row>
    <row r="31" spans="1:7" x14ac:dyDescent="0.25">
      <c r="A31" s="2"/>
      <c r="B31" s="2"/>
      <c r="C31" s="7"/>
      <c r="E31" s="2"/>
      <c r="F31" s="2"/>
      <c r="G31" s="7"/>
    </row>
    <row r="32" spans="1:7" x14ac:dyDescent="0.25">
      <c r="A32" s="2"/>
      <c r="B32" s="2"/>
      <c r="C32" s="7"/>
      <c r="E32" s="2"/>
      <c r="F32" s="2"/>
      <c r="G32" s="7"/>
    </row>
    <row r="33" spans="1:7" x14ac:dyDescent="0.25">
      <c r="A33" s="2"/>
      <c r="B33" s="2"/>
      <c r="C33" s="7"/>
      <c r="E33" s="2"/>
      <c r="F33" s="2"/>
      <c r="G33" s="7"/>
    </row>
    <row r="34" spans="1:7" x14ac:dyDescent="0.25">
      <c r="A34" s="2"/>
      <c r="B34" s="2"/>
      <c r="C34" s="7"/>
      <c r="E34" s="2"/>
      <c r="F34" s="2"/>
      <c r="G34" s="7"/>
    </row>
  </sheetData>
  <mergeCells count="3">
    <mergeCell ref="A1:H1"/>
    <mergeCell ref="A2:C2"/>
    <mergeCell ref="E2:G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Part1 – Ammeter + CC</vt:lpstr>
      <vt:lpstr>Part 2 – Voltmeter +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2014-06-28T21:30:48Z</dcterms:created>
  <dcterms:modified xsi:type="dcterms:W3CDTF">2017-03-25T09:16:22Z</dcterms:modified>
</cp:coreProperties>
</file>