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ocuments\תואר\תואר שני\תזה\activecontours\"/>
    </mc:Choice>
  </mc:AlternateContent>
  <xr:revisionPtr revIDLastSave="0" documentId="13_ncr:1_{CE4047CF-F405-45D4-B28D-6C46165FE835}" xr6:coauthVersionLast="47" xr6:coauthVersionMax="47" xr10:uidLastSave="{00000000-0000-0000-0000-000000000000}"/>
  <bookViews>
    <workbookView xWindow="-120" yWindow="-120" windowWidth="20730" windowHeight="11160" activeTab="1" xr2:uid="{B54619D4-182B-4B60-AF1F-80B5E03F4070}"/>
  </bookViews>
  <sheets>
    <sheet name="גיליון1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8" i="2" l="1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J178" i="2"/>
  <c r="BL178" i="2" s="1"/>
  <c r="BJ179" i="2"/>
  <c r="BL179" i="2" s="1"/>
  <c r="BJ180" i="2"/>
  <c r="BL180" i="2" s="1"/>
  <c r="BJ181" i="2"/>
  <c r="BL181" i="2" s="1"/>
  <c r="BJ182" i="2"/>
  <c r="BL182" i="2" s="1"/>
  <c r="BJ183" i="2"/>
  <c r="BL183" i="2" s="1"/>
  <c r="BJ184" i="2"/>
  <c r="BL184" i="2" s="1"/>
  <c r="BJ185" i="2"/>
  <c r="BL185" i="2" s="1"/>
  <c r="BJ186" i="2"/>
  <c r="BL186" i="2" s="1"/>
  <c r="BJ187" i="2"/>
  <c r="BL187" i="2" s="1"/>
  <c r="BJ188" i="2"/>
  <c r="BL188" i="2" s="1"/>
  <c r="BJ189" i="2"/>
  <c r="BL189" i="2" s="1"/>
  <c r="BJ190" i="2"/>
  <c r="BL190" i="2" s="1"/>
  <c r="BJ191" i="2"/>
  <c r="BL191" i="2" s="1"/>
  <c r="BJ192" i="2"/>
  <c r="BL192" i="2" s="1"/>
  <c r="BJ193" i="2"/>
  <c r="BL193" i="2" s="1"/>
  <c r="BJ194" i="2"/>
  <c r="BL194" i="2" s="1"/>
  <c r="BJ195" i="2"/>
  <c r="BL195" i="2" s="1"/>
  <c r="BJ196" i="2"/>
  <c r="BL196" i="2" s="1"/>
  <c r="BJ197" i="2"/>
  <c r="BL197" i="2" s="1"/>
  <c r="BJ198" i="2"/>
  <c r="BL198" i="2" s="1"/>
  <c r="BJ199" i="2"/>
  <c r="BL199" i="2" s="1"/>
  <c r="BJ200" i="2"/>
  <c r="BL200" i="2" s="1"/>
  <c r="BJ201" i="2"/>
  <c r="BL201" i="2" s="1"/>
  <c r="BJ202" i="2"/>
  <c r="BL202" i="2" s="1"/>
  <c r="BJ203" i="2"/>
  <c r="BL203" i="2" s="1"/>
  <c r="BJ204" i="2"/>
  <c r="BL204" i="2" s="1"/>
  <c r="BJ205" i="2"/>
  <c r="BL205" i="2" s="1"/>
  <c r="BJ206" i="2"/>
  <c r="BL206" i="2" s="1"/>
  <c r="BJ207" i="2"/>
  <c r="BL207" i="2" s="1"/>
  <c r="BJ208" i="2"/>
  <c r="BL208" i="2" s="1"/>
  <c r="BJ209" i="2"/>
  <c r="BL209" i="2" s="1"/>
  <c r="BJ210" i="2"/>
  <c r="BL210" i="2" s="1"/>
  <c r="BJ211" i="2"/>
  <c r="BL211" i="2" s="1"/>
  <c r="BJ212" i="2"/>
  <c r="BL212" i="2" s="1"/>
  <c r="BJ213" i="2"/>
  <c r="BL213" i="2" s="1"/>
  <c r="BJ214" i="2"/>
  <c r="BL214" i="2" s="1"/>
  <c r="BJ215" i="2"/>
  <c r="BL215" i="2" s="1"/>
  <c r="BJ216" i="2"/>
  <c r="BL216" i="2" s="1"/>
  <c r="BJ217" i="2"/>
  <c r="BL217" i="2" s="1"/>
  <c r="BJ218" i="2"/>
  <c r="BL218" i="2" s="1"/>
  <c r="BJ219" i="2"/>
  <c r="BL219" i="2" s="1"/>
  <c r="BJ220" i="2"/>
  <c r="BL220" i="2" s="1"/>
  <c r="BJ221" i="2"/>
  <c r="BL221" i="2" s="1"/>
  <c r="BJ222" i="2"/>
  <c r="BL222" i="2" s="1"/>
  <c r="BJ223" i="2"/>
  <c r="BL223" i="2" s="1"/>
  <c r="BJ224" i="2"/>
  <c r="BL224" i="2" s="1"/>
  <c r="BJ225" i="2"/>
  <c r="BL225" i="2" s="1"/>
  <c r="BJ226" i="2"/>
  <c r="BL226" i="2" s="1"/>
  <c r="BJ227" i="2"/>
  <c r="BL227" i="2" s="1"/>
  <c r="BJ228" i="2"/>
  <c r="BL228" i="2" s="1"/>
  <c r="BJ229" i="2"/>
  <c r="BL229" i="2" s="1"/>
  <c r="BJ230" i="2"/>
  <c r="BL230" i="2" s="1"/>
  <c r="BJ231" i="2"/>
  <c r="BL231" i="2" s="1"/>
  <c r="BJ232" i="2"/>
  <c r="BL232" i="2" s="1"/>
  <c r="BJ233" i="2"/>
  <c r="BL233" i="2" s="1"/>
  <c r="BJ234" i="2"/>
  <c r="BL234" i="2" s="1"/>
  <c r="BJ235" i="2"/>
  <c r="BL235" i="2" s="1"/>
  <c r="BJ236" i="2"/>
  <c r="BL236" i="2" s="1"/>
  <c r="BJ237" i="2"/>
  <c r="BL237" i="2" s="1"/>
  <c r="BJ238" i="2"/>
  <c r="BL238" i="2" s="1"/>
  <c r="BJ239" i="2"/>
  <c r="BL239" i="2" s="1"/>
  <c r="BJ240" i="2"/>
  <c r="BL240" i="2" s="1"/>
  <c r="BJ241" i="2"/>
  <c r="BL241" i="2" s="1"/>
  <c r="BJ242" i="2"/>
  <c r="BL242" i="2" s="1"/>
  <c r="BJ243" i="2"/>
  <c r="BL243" i="2" s="1"/>
  <c r="BJ244" i="2"/>
  <c r="BL244" i="2" s="1"/>
  <c r="BJ245" i="2"/>
  <c r="BL245" i="2" s="1"/>
  <c r="BJ246" i="2"/>
  <c r="BL246" i="2" s="1"/>
  <c r="BJ247" i="2"/>
  <c r="BL247" i="2" s="1"/>
  <c r="BJ248" i="2"/>
  <c r="BL248" i="2" s="1"/>
  <c r="BJ249" i="2"/>
  <c r="BL249" i="2" s="1"/>
  <c r="BJ250" i="2"/>
  <c r="BL250" i="2" s="1"/>
  <c r="BJ251" i="2"/>
  <c r="BL251" i="2" s="1"/>
  <c r="BJ252" i="2"/>
  <c r="BL252" i="2" s="1"/>
  <c r="BJ253" i="2"/>
  <c r="BL253" i="2" s="1"/>
  <c r="BJ254" i="2"/>
  <c r="BL254" i="2" s="1"/>
  <c r="BJ255" i="2"/>
  <c r="BL255" i="2" s="1"/>
  <c r="BJ256" i="2"/>
  <c r="BL256" i="2" s="1"/>
  <c r="BJ257" i="2"/>
  <c r="BL257" i="2" s="1"/>
  <c r="BJ258" i="2"/>
  <c r="BL258" i="2" s="1"/>
  <c r="BJ259" i="2"/>
  <c r="BL259" i="2" s="1"/>
  <c r="BJ260" i="2"/>
  <c r="BL260" i="2" s="1"/>
  <c r="BJ261" i="2"/>
  <c r="BL261" i="2" s="1"/>
  <c r="BJ262" i="2"/>
  <c r="BL262" i="2" s="1"/>
  <c r="BJ263" i="2"/>
  <c r="BL263" i="2" s="1"/>
  <c r="BJ264" i="2"/>
  <c r="BL264" i="2" s="1"/>
  <c r="BJ265" i="2"/>
  <c r="BL265" i="2" s="1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F237" i="2" s="1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8" i="2"/>
  <c r="BF239" i="2"/>
  <c r="BF242" i="2"/>
  <c r="BF243" i="2"/>
  <c r="BF246" i="2"/>
  <c r="BF247" i="2"/>
  <c r="BF250" i="2"/>
  <c r="BF251" i="2"/>
  <c r="BF254" i="2"/>
  <c r="BF255" i="2"/>
  <c r="BF258" i="2"/>
  <c r="BF259" i="2"/>
  <c r="BF262" i="2"/>
  <c r="BF263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C178" i="2"/>
  <c r="BD178" i="2" s="1"/>
  <c r="BC179" i="2"/>
  <c r="BC180" i="2"/>
  <c r="BD180" i="2" s="1"/>
  <c r="BC181" i="2"/>
  <c r="BD181" i="2" s="1"/>
  <c r="BC182" i="2"/>
  <c r="BD182" i="2" s="1"/>
  <c r="BC183" i="2"/>
  <c r="BD183" i="2" s="1"/>
  <c r="BC184" i="2"/>
  <c r="BD184" i="2" s="1"/>
  <c r="BC185" i="2"/>
  <c r="BD185" i="2" s="1"/>
  <c r="BC186" i="2"/>
  <c r="BD186" i="2" s="1"/>
  <c r="BC187" i="2"/>
  <c r="BC188" i="2"/>
  <c r="BD188" i="2" s="1"/>
  <c r="BC189" i="2"/>
  <c r="BD189" i="2" s="1"/>
  <c r="BC190" i="2"/>
  <c r="BD190" i="2" s="1"/>
  <c r="BC191" i="2"/>
  <c r="BD191" i="2" s="1"/>
  <c r="BC192" i="2"/>
  <c r="BD192" i="2" s="1"/>
  <c r="BC193" i="2"/>
  <c r="BD193" i="2" s="1"/>
  <c r="BC194" i="2"/>
  <c r="BD194" i="2" s="1"/>
  <c r="BC195" i="2"/>
  <c r="BC196" i="2"/>
  <c r="BD196" i="2" s="1"/>
  <c r="BC197" i="2"/>
  <c r="BD197" i="2" s="1"/>
  <c r="BC198" i="2"/>
  <c r="BD198" i="2" s="1"/>
  <c r="BC199" i="2"/>
  <c r="BD199" i="2" s="1"/>
  <c r="BC200" i="2"/>
  <c r="BD200" i="2" s="1"/>
  <c r="BC201" i="2"/>
  <c r="BD201" i="2" s="1"/>
  <c r="BC202" i="2"/>
  <c r="BD202" i="2" s="1"/>
  <c r="BC203" i="2"/>
  <c r="BC204" i="2"/>
  <c r="BD204" i="2" s="1"/>
  <c r="BC205" i="2"/>
  <c r="BD205" i="2" s="1"/>
  <c r="BC206" i="2"/>
  <c r="BD206" i="2" s="1"/>
  <c r="BC207" i="2"/>
  <c r="BD207" i="2" s="1"/>
  <c r="BC208" i="2"/>
  <c r="BD208" i="2" s="1"/>
  <c r="BC209" i="2"/>
  <c r="BD209" i="2" s="1"/>
  <c r="BC210" i="2"/>
  <c r="BD210" i="2" s="1"/>
  <c r="BC211" i="2"/>
  <c r="BC212" i="2"/>
  <c r="BD212" i="2" s="1"/>
  <c r="BC213" i="2"/>
  <c r="BD213" i="2" s="1"/>
  <c r="BC214" i="2"/>
  <c r="BD214" i="2" s="1"/>
  <c r="BC215" i="2"/>
  <c r="BD215" i="2" s="1"/>
  <c r="BC216" i="2"/>
  <c r="BD216" i="2" s="1"/>
  <c r="BC217" i="2"/>
  <c r="BD217" i="2" s="1"/>
  <c r="BC218" i="2"/>
  <c r="BD218" i="2" s="1"/>
  <c r="BC219" i="2"/>
  <c r="BC220" i="2"/>
  <c r="BD220" i="2" s="1"/>
  <c r="BC221" i="2"/>
  <c r="BD221" i="2" s="1"/>
  <c r="BC222" i="2"/>
  <c r="BD222" i="2" s="1"/>
  <c r="BC223" i="2"/>
  <c r="BD223" i="2" s="1"/>
  <c r="BC224" i="2"/>
  <c r="BD224" i="2" s="1"/>
  <c r="BC225" i="2"/>
  <c r="BD225" i="2" s="1"/>
  <c r="BC226" i="2"/>
  <c r="BD226" i="2" s="1"/>
  <c r="BC227" i="2"/>
  <c r="BC228" i="2"/>
  <c r="BD228" i="2" s="1"/>
  <c r="BC229" i="2"/>
  <c r="BD229" i="2" s="1"/>
  <c r="BC230" i="2"/>
  <c r="BD230" i="2" s="1"/>
  <c r="BC231" i="2"/>
  <c r="BD231" i="2" s="1"/>
  <c r="BC232" i="2"/>
  <c r="BD232" i="2" s="1"/>
  <c r="BC233" i="2"/>
  <c r="BD233" i="2" s="1"/>
  <c r="BC234" i="2"/>
  <c r="BD234" i="2" s="1"/>
  <c r="BC235" i="2"/>
  <c r="BC236" i="2"/>
  <c r="BD236" i="2" s="1"/>
  <c r="BC237" i="2"/>
  <c r="BD237" i="2" s="1"/>
  <c r="BC238" i="2"/>
  <c r="BD238" i="2" s="1"/>
  <c r="BC239" i="2"/>
  <c r="BD239" i="2" s="1"/>
  <c r="BC240" i="2"/>
  <c r="BD240" i="2" s="1"/>
  <c r="BC241" i="2"/>
  <c r="BD241" i="2" s="1"/>
  <c r="BC242" i="2"/>
  <c r="BD242" i="2" s="1"/>
  <c r="BC243" i="2"/>
  <c r="BC244" i="2"/>
  <c r="BD244" i="2" s="1"/>
  <c r="BC245" i="2"/>
  <c r="BD245" i="2" s="1"/>
  <c r="BC246" i="2"/>
  <c r="BD246" i="2" s="1"/>
  <c r="BC247" i="2"/>
  <c r="BD247" i="2" s="1"/>
  <c r="BC248" i="2"/>
  <c r="BD248" i="2" s="1"/>
  <c r="BC249" i="2"/>
  <c r="BD249" i="2" s="1"/>
  <c r="BC250" i="2"/>
  <c r="BD250" i="2" s="1"/>
  <c r="BC251" i="2"/>
  <c r="BC252" i="2"/>
  <c r="BD252" i="2" s="1"/>
  <c r="BC253" i="2"/>
  <c r="BD253" i="2" s="1"/>
  <c r="BC254" i="2"/>
  <c r="BD254" i="2" s="1"/>
  <c r="BC255" i="2"/>
  <c r="BD255" i="2" s="1"/>
  <c r="BC256" i="2"/>
  <c r="BD256" i="2" s="1"/>
  <c r="BC257" i="2"/>
  <c r="BD257" i="2" s="1"/>
  <c r="BC258" i="2"/>
  <c r="BD258" i="2" s="1"/>
  <c r="BC259" i="2"/>
  <c r="BC260" i="2"/>
  <c r="BD260" i="2" s="1"/>
  <c r="BC261" i="2"/>
  <c r="BD261" i="2" s="1"/>
  <c r="BC262" i="2"/>
  <c r="BD262" i="2" s="1"/>
  <c r="BC263" i="2"/>
  <c r="BD263" i="2" s="1"/>
  <c r="BC264" i="2"/>
  <c r="BD264" i="2" s="1"/>
  <c r="BC265" i="2"/>
  <c r="BD265" i="2" s="1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A178" i="2"/>
  <c r="AZ178" i="2" s="1"/>
  <c r="BA179" i="2"/>
  <c r="BA180" i="2"/>
  <c r="AZ180" i="2" s="1"/>
  <c r="BA181" i="2"/>
  <c r="BA182" i="2"/>
  <c r="BA183" i="2"/>
  <c r="BA184" i="2"/>
  <c r="AZ184" i="2" s="1"/>
  <c r="BA185" i="2"/>
  <c r="AZ185" i="2" s="1"/>
  <c r="BA186" i="2"/>
  <c r="AZ186" i="2" s="1"/>
  <c r="BA187" i="2"/>
  <c r="BA188" i="2"/>
  <c r="AZ188" i="2" s="1"/>
  <c r="BA189" i="2"/>
  <c r="AZ189" i="2" s="1"/>
  <c r="BA190" i="2"/>
  <c r="AZ190" i="2" s="1"/>
  <c r="BA191" i="2"/>
  <c r="AZ191" i="2" s="1"/>
  <c r="BA192" i="2"/>
  <c r="AZ192" i="2" s="1"/>
  <c r="BA193" i="2"/>
  <c r="AZ193" i="2" s="1"/>
  <c r="BA194" i="2"/>
  <c r="AZ194" i="2" s="1"/>
  <c r="BA195" i="2"/>
  <c r="BA196" i="2"/>
  <c r="AZ196" i="2" s="1"/>
  <c r="BA197" i="2"/>
  <c r="AZ197" i="2" s="1"/>
  <c r="BA198" i="2"/>
  <c r="AZ198" i="2" s="1"/>
  <c r="BA199" i="2"/>
  <c r="AZ199" i="2" s="1"/>
  <c r="AY199" i="2" s="1"/>
  <c r="BA200" i="2"/>
  <c r="AZ200" i="2" s="1"/>
  <c r="BA201" i="2"/>
  <c r="AZ201" i="2" s="1"/>
  <c r="BA202" i="2"/>
  <c r="AZ202" i="2" s="1"/>
  <c r="BA203" i="2"/>
  <c r="BA204" i="2"/>
  <c r="AZ204" i="2" s="1"/>
  <c r="BA205" i="2"/>
  <c r="AZ205" i="2" s="1"/>
  <c r="BA206" i="2"/>
  <c r="BA207" i="2"/>
  <c r="BA208" i="2"/>
  <c r="AZ208" i="2" s="1"/>
  <c r="BA209" i="2"/>
  <c r="AZ209" i="2" s="1"/>
  <c r="BA210" i="2"/>
  <c r="AZ210" i="2" s="1"/>
  <c r="BA211" i="2"/>
  <c r="BA212" i="2"/>
  <c r="AZ212" i="2" s="1"/>
  <c r="BA213" i="2"/>
  <c r="AZ213" i="2" s="1"/>
  <c r="BA214" i="2"/>
  <c r="AZ214" i="2" s="1"/>
  <c r="BA215" i="2"/>
  <c r="AZ215" i="2" s="1"/>
  <c r="BA216" i="2"/>
  <c r="AZ216" i="2" s="1"/>
  <c r="BA217" i="2"/>
  <c r="AZ217" i="2" s="1"/>
  <c r="BA218" i="2"/>
  <c r="AZ218" i="2" s="1"/>
  <c r="BA219" i="2"/>
  <c r="BA220" i="2"/>
  <c r="AZ220" i="2" s="1"/>
  <c r="BA221" i="2"/>
  <c r="AZ221" i="2" s="1"/>
  <c r="BA222" i="2"/>
  <c r="AZ222" i="2" s="1"/>
  <c r="AX222" i="2" s="1"/>
  <c r="BA223" i="2"/>
  <c r="BA224" i="2"/>
  <c r="AZ224" i="2" s="1"/>
  <c r="BA225" i="2"/>
  <c r="AZ225" i="2" s="1"/>
  <c r="BA226" i="2"/>
  <c r="AZ226" i="2" s="1"/>
  <c r="BA227" i="2"/>
  <c r="BA228" i="2"/>
  <c r="AZ228" i="2" s="1"/>
  <c r="BA229" i="2"/>
  <c r="AZ229" i="2" s="1"/>
  <c r="BA230" i="2"/>
  <c r="AZ230" i="2" s="1"/>
  <c r="BA231" i="2"/>
  <c r="AZ231" i="2" s="1"/>
  <c r="BA232" i="2"/>
  <c r="AZ232" i="2" s="1"/>
  <c r="BA233" i="2"/>
  <c r="AZ233" i="2" s="1"/>
  <c r="BA234" i="2"/>
  <c r="BA235" i="2"/>
  <c r="BA236" i="2"/>
  <c r="AZ236" i="2" s="1"/>
  <c r="BA237" i="2"/>
  <c r="AZ237" i="2" s="1"/>
  <c r="BA238" i="2"/>
  <c r="AZ238" i="2" s="1"/>
  <c r="BA239" i="2"/>
  <c r="AZ239" i="2" s="1"/>
  <c r="BA240" i="2"/>
  <c r="AZ240" i="2" s="1"/>
  <c r="BA241" i="2"/>
  <c r="AZ241" i="2" s="1"/>
  <c r="BA242" i="2"/>
  <c r="AZ242" i="2" s="1"/>
  <c r="BA243" i="2"/>
  <c r="BA244" i="2"/>
  <c r="AZ244" i="2" s="1"/>
  <c r="BA245" i="2"/>
  <c r="AZ245" i="2" s="1"/>
  <c r="BA246" i="2"/>
  <c r="BA247" i="2"/>
  <c r="AZ247" i="2" s="1"/>
  <c r="BA248" i="2"/>
  <c r="AZ248" i="2" s="1"/>
  <c r="BA249" i="2"/>
  <c r="AZ249" i="2" s="1"/>
  <c r="BA250" i="2"/>
  <c r="AZ250" i="2" s="1"/>
  <c r="BA251" i="2"/>
  <c r="BA252" i="2"/>
  <c r="AZ252" i="2" s="1"/>
  <c r="BA253" i="2"/>
  <c r="AZ253" i="2" s="1"/>
  <c r="BA254" i="2"/>
  <c r="AZ254" i="2" s="1"/>
  <c r="BA255" i="2"/>
  <c r="AZ255" i="2" s="1"/>
  <c r="BA256" i="2"/>
  <c r="AZ256" i="2" s="1"/>
  <c r="BA257" i="2"/>
  <c r="AZ257" i="2" s="1"/>
  <c r="BA258" i="2"/>
  <c r="AZ258" i="2" s="1"/>
  <c r="BA259" i="2"/>
  <c r="BA260" i="2"/>
  <c r="AZ260" i="2" s="1"/>
  <c r="BA261" i="2"/>
  <c r="AZ261" i="2" s="1"/>
  <c r="BA262" i="2"/>
  <c r="AZ262" i="2" s="1"/>
  <c r="BA263" i="2"/>
  <c r="AZ263" i="2" s="1"/>
  <c r="BA264" i="2"/>
  <c r="AZ264" i="2" s="1"/>
  <c r="BA265" i="2"/>
  <c r="AZ265" i="2" s="1"/>
  <c r="AZ182" i="2"/>
  <c r="AZ183" i="2"/>
  <c r="AZ206" i="2"/>
  <c r="AZ207" i="2"/>
  <c r="AZ234" i="2"/>
  <c r="AZ246" i="2"/>
  <c r="AX192" i="2" l="1"/>
  <c r="AY263" i="2"/>
  <c r="AY239" i="2"/>
  <c r="BF265" i="2"/>
  <c r="AY265" i="2" s="1"/>
  <c r="BF261" i="2"/>
  <c r="AY261" i="2" s="1"/>
  <c r="BF257" i="2"/>
  <c r="AY257" i="2" s="1"/>
  <c r="BF253" i="2"/>
  <c r="AY253" i="2" s="1"/>
  <c r="BF249" i="2"/>
  <c r="AX249" i="2" s="1"/>
  <c r="BF245" i="2"/>
  <c r="BF241" i="2"/>
  <c r="BF264" i="2"/>
  <c r="AX264" i="2" s="1"/>
  <c r="BF260" i="2"/>
  <c r="AY260" i="2" s="1"/>
  <c r="BF256" i="2"/>
  <c r="AY256" i="2" s="1"/>
  <c r="BF252" i="2"/>
  <c r="AX252" i="2" s="1"/>
  <c r="BF248" i="2"/>
  <c r="AY248" i="2" s="1"/>
  <c r="BF244" i="2"/>
  <c r="AX244" i="2" s="1"/>
  <c r="BF240" i="2"/>
  <c r="BF236" i="2"/>
  <c r="AX254" i="2"/>
  <c r="AX242" i="2"/>
  <c r="AX236" i="2"/>
  <c r="AX210" i="2"/>
  <c r="AY230" i="2"/>
  <c r="AZ223" i="2"/>
  <c r="AY236" i="2"/>
  <c r="W236" i="2" s="1"/>
  <c r="AY231" i="2"/>
  <c r="AX191" i="2"/>
  <c r="AY206" i="2"/>
  <c r="AX207" i="2"/>
  <c r="AY255" i="2"/>
  <c r="AX255" i="2"/>
  <c r="AY241" i="2"/>
  <c r="AY225" i="2"/>
  <c r="AY201" i="2"/>
  <c r="AY245" i="2"/>
  <c r="AY233" i="2"/>
  <c r="AY221" i="2"/>
  <c r="AY213" i="2"/>
  <c r="AY205" i="2"/>
  <c r="AY193" i="2"/>
  <c r="AY185" i="2"/>
  <c r="AY228" i="2"/>
  <c r="AY220" i="2"/>
  <c r="AY216" i="2"/>
  <c r="AY208" i="2"/>
  <c r="AY200" i="2"/>
  <c r="AY192" i="2"/>
  <c r="W192" i="2" s="1"/>
  <c r="AY180" i="2"/>
  <c r="AX239" i="2"/>
  <c r="X239" i="2" s="1"/>
  <c r="AY207" i="2"/>
  <c r="W207" i="2" s="1"/>
  <c r="AY247" i="2"/>
  <c r="AY183" i="2"/>
  <c r="AZ251" i="2"/>
  <c r="BD251" i="2"/>
  <c r="AY251" i="2" s="1"/>
  <c r="AZ235" i="2"/>
  <c r="AX235" i="2" s="1"/>
  <c r="BD235" i="2"/>
  <c r="AZ227" i="2"/>
  <c r="BD227" i="2"/>
  <c r="AY227" i="2" s="1"/>
  <c r="AX245" i="2"/>
  <c r="AY237" i="2"/>
  <c r="AY229" i="2"/>
  <c r="AY217" i="2"/>
  <c r="AY209" i="2"/>
  <c r="AY189" i="2"/>
  <c r="AY244" i="2"/>
  <c r="AY240" i="2"/>
  <c r="AY232" i="2"/>
  <c r="AY224" i="2"/>
  <c r="AY212" i="2"/>
  <c r="AY204" i="2"/>
  <c r="AY196" i="2"/>
  <c r="AY188" i="2"/>
  <c r="AY184" i="2"/>
  <c r="AY262" i="2"/>
  <c r="AY246" i="2"/>
  <c r="AY214" i="2"/>
  <c r="AZ259" i="2"/>
  <c r="BD259" i="2"/>
  <c r="AZ243" i="2"/>
  <c r="BD243" i="2"/>
  <c r="AZ219" i="2"/>
  <c r="AX219" i="2" s="1"/>
  <c r="BD219" i="2"/>
  <c r="AZ211" i="2"/>
  <c r="BD211" i="2"/>
  <c r="AX228" i="2"/>
  <c r="X228" i="2" s="1"/>
  <c r="AX246" i="2"/>
  <c r="AX234" i="2"/>
  <c r="AX214" i="2"/>
  <c r="X214" i="2" s="1"/>
  <c r="AX256" i="2"/>
  <c r="AY252" i="2"/>
  <c r="AX208" i="2"/>
  <c r="X208" i="2" s="1"/>
  <c r="AX180" i="2"/>
  <c r="AZ203" i="2"/>
  <c r="AX203" i="2" s="1"/>
  <c r="AZ195" i="2"/>
  <c r="AX195" i="2" s="1"/>
  <c r="AZ187" i="2"/>
  <c r="AZ179" i="2"/>
  <c r="AX179" i="2" s="1"/>
  <c r="BD203" i="2"/>
  <c r="BD195" i="2"/>
  <c r="BD187" i="2"/>
  <c r="BD179" i="2"/>
  <c r="AX263" i="2"/>
  <c r="X263" i="2" s="1"/>
  <c r="AY215" i="2"/>
  <c r="AX199" i="2"/>
  <c r="X199" i="2" s="1"/>
  <c r="AY191" i="2"/>
  <c r="Z191" i="2" s="1"/>
  <c r="AX215" i="2"/>
  <c r="Z207" i="2"/>
  <c r="W208" i="2"/>
  <c r="AY197" i="2"/>
  <c r="AX250" i="2"/>
  <c r="AX218" i="2"/>
  <c r="AX262" i="2"/>
  <c r="AX230" i="2"/>
  <c r="AX258" i="2"/>
  <c r="AX238" i="2"/>
  <c r="AX226" i="2"/>
  <c r="AX206" i="2"/>
  <c r="X206" i="2" s="1"/>
  <c r="AX223" i="2"/>
  <c r="AX251" i="2"/>
  <c r="AX227" i="2"/>
  <c r="AX187" i="2"/>
  <c r="AX259" i="2"/>
  <c r="AZ181" i="2"/>
  <c r="AX261" i="2"/>
  <c r="AX197" i="2"/>
  <c r="AX260" i="2"/>
  <c r="AX231" i="2"/>
  <c r="AX224" i="2"/>
  <c r="X224" i="2" s="1"/>
  <c r="AX213" i="2"/>
  <c r="AX196" i="2"/>
  <c r="AY258" i="2"/>
  <c r="AY242" i="2"/>
  <c r="X242" i="2" s="1"/>
  <c r="AY223" i="2"/>
  <c r="AX247" i="2"/>
  <c r="AX240" i="2"/>
  <c r="AX229" i="2"/>
  <c r="AX212" i="2"/>
  <c r="AX183" i="2"/>
  <c r="AY222" i="2"/>
  <c r="X222" i="2" s="1"/>
  <c r="AX202" i="2"/>
  <c r="AY202" i="2"/>
  <c r="AX186" i="2"/>
  <c r="AY186" i="2"/>
  <c r="AX194" i="2"/>
  <c r="AY194" i="2"/>
  <c r="AX265" i="2"/>
  <c r="AX233" i="2"/>
  <c r="AX217" i="2"/>
  <c r="AX201" i="2"/>
  <c r="AX185" i="2"/>
  <c r="AX248" i="2"/>
  <c r="AX237" i="2"/>
  <c r="AX232" i="2"/>
  <c r="AX221" i="2"/>
  <c r="AX216" i="2"/>
  <c r="AX205" i="2"/>
  <c r="AX200" i="2"/>
  <c r="AX189" i="2"/>
  <c r="AX184" i="2"/>
  <c r="AY250" i="2"/>
  <c r="AY234" i="2"/>
  <c r="AX198" i="2"/>
  <c r="AY198" i="2"/>
  <c r="AX190" i="2"/>
  <c r="AY190" i="2"/>
  <c r="AX182" i="2"/>
  <c r="AY182" i="2"/>
  <c r="AX257" i="2"/>
  <c r="AX241" i="2"/>
  <c r="AX225" i="2"/>
  <c r="X225" i="2" s="1"/>
  <c r="AX220" i="2"/>
  <c r="AX209" i="2"/>
  <c r="AX204" i="2"/>
  <c r="AX193" i="2"/>
  <c r="AX188" i="2"/>
  <c r="X188" i="2" s="1"/>
  <c r="AY254" i="2"/>
  <c r="AY238" i="2"/>
  <c r="AY226" i="2"/>
  <c r="AY218" i="2"/>
  <c r="AY210" i="2"/>
  <c r="AX178" i="2"/>
  <c r="AY178" i="2"/>
  <c r="M17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2" i="2"/>
  <c r="Y2" i="2"/>
  <c r="AY195" i="2" l="1"/>
  <c r="W214" i="2"/>
  <c r="AY187" i="2"/>
  <c r="Z187" i="2" s="1"/>
  <c r="X220" i="2"/>
  <c r="X184" i="2"/>
  <c r="X230" i="2"/>
  <c r="Z214" i="2"/>
  <c r="AY249" i="2"/>
  <c r="Z249" i="2" s="1"/>
  <c r="Z199" i="2"/>
  <c r="W199" i="2"/>
  <c r="AX253" i="2"/>
  <c r="Z253" i="2" s="1"/>
  <c r="X212" i="2"/>
  <c r="AY179" i="2"/>
  <c r="AY264" i="2"/>
  <c r="X264" i="2" s="1"/>
  <c r="X245" i="2"/>
  <c r="X205" i="2"/>
  <c r="X215" i="2"/>
  <c r="AY219" i="2"/>
  <c r="X219" i="2" s="1"/>
  <c r="AY259" i="2"/>
  <c r="X241" i="2"/>
  <c r="X247" i="2"/>
  <c r="X260" i="2"/>
  <c r="X255" i="2"/>
  <c r="Z236" i="2"/>
  <c r="X213" i="2"/>
  <c r="X251" i="2"/>
  <c r="X262" i="2"/>
  <c r="Z192" i="2"/>
  <c r="X200" i="2"/>
  <c r="W191" i="2"/>
  <c r="X226" i="2"/>
  <c r="X209" i="2"/>
  <c r="X257" i="2"/>
  <c r="X237" i="2"/>
  <c r="X249" i="2"/>
  <c r="X231" i="2"/>
  <c r="X244" i="2"/>
  <c r="AY211" i="2"/>
  <c r="W211" i="2" s="1"/>
  <c r="AY243" i="2"/>
  <c r="W230" i="2"/>
  <c r="X192" i="2"/>
  <c r="AY235" i="2"/>
  <c r="W235" i="2" s="1"/>
  <c r="Z180" i="2"/>
  <c r="X193" i="2"/>
  <c r="X189" i="2"/>
  <c r="AX243" i="2"/>
  <c r="AX211" i="2"/>
  <c r="X180" i="2"/>
  <c r="X256" i="2"/>
  <c r="X207" i="2"/>
  <c r="X232" i="2"/>
  <c r="X233" i="2"/>
  <c r="X229" i="2"/>
  <c r="X236" i="2"/>
  <c r="X216" i="2"/>
  <c r="X248" i="2"/>
  <c r="X201" i="2"/>
  <c r="X265" i="2"/>
  <c r="X183" i="2"/>
  <c r="X196" i="2"/>
  <c r="X246" i="2"/>
  <c r="Z259" i="2"/>
  <c r="W259" i="2"/>
  <c r="Z227" i="2"/>
  <c r="W227" i="2"/>
  <c r="Z252" i="2"/>
  <c r="W252" i="2"/>
  <c r="Z240" i="2"/>
  <c r="W240" i="2"/>
  <c r="Z226" i="2"/>
  <c r="W226" i="2"/>
  <c r="X221" i="2"/>
  <c r="X217" i="2"/>
  <c r="Z223" i="2"/>
  <c r="W223" i="2"/>
  <c r="X227" i="2"/>
  <c r="Z251" i="2"/>
  <c r="W251" i="2"/>
  <c r="X238" i="2"/>
  <c r="Z188" i="2"/>
  <c r="Z244" i="2"/>
  <c r="W244" i="2"/>
  <c r="Z230" i="2"/>
  <c r="Z229" i="2"/>
  <c r="W229" i="2"/>
  <c r="W231" i="2"/>
  <c r="Z247" i="2"/>
  <c r="W247" i="2"/>
  <c r="Z256" i="2"/>
  <c r="W256" i="2"/>
  <c r="Z233" i="2"/>
  <c r="W233" i="2"/>
  <c r="Z265" i="2"/>
  <c r="W265" i="2"/>
  <c r="X191" i="2"/>
  <c r="Z255" i="2"/>
  <c r="W255" i="2"/>
  <c r="Z262" i="2"/>
  <c r="W262" i="2"/>
  <c r="Z261" i="2"/>
  <c r="W261" i="2"/>
  <c r="Z238" i="2"/>
  <c r="W238" i="2"/>
  <c r="X204" i="2"/>
  <c r="Z234" i="2"/>
  <c r="W234" i="2"/>
  <c r="Z242" i="2"/>
  <c r="W242" i="2"/>
  <c r="X261" i="2"/>
  <c r="AY203" i="2"/>
  <c r="Z203" i="2" s="1"/>
  <c r="X223" i="2"/>
  <c r="X258" i="2"/>
  <c r="X250" i="2"/>
  <c r="Z224" i="2"/>
  <c r="W224" i="2"/>
  <c r="X252" i="2"/>
  <c r="Z237" i="2"/>
  <c r="W237" i="2"/>
  <c r="Z231" i="2"/>
  <c r="Z228" i="2"/>
  <c r="W228" i="2"/>
  <c r="Z260" i="2"/>
  <c r="W260" i="2"/>
  <c r="Z245" i="2"/>
  <c r="W245" i="2"/>
  <c r="Z225" i="2"/>
  <c r="W225" i="2"/>
  <c r="W239" i="2"/>
  <c r="Z248" i="2"/>
  <c r="W248" i="2"/>
  <c r="Z263" i="2"/>
  <c r="Z254" i="2"/>
  <c r="W254" i="2"/>
  <c r="Z250" i="2"/>
  <c r="W250" i="2"/>
  <c r="X185" i="2"/>
  <c r="Z222" i="2"/>
  <c r="W222" i="2"/>
  <c r="X240" i="2"/>
  <c r="Z258" i="2"/>
  <c r="W258" i="2"/>
  <c r="X259" i="2"/>
  <c r="W180" i="2"/>
  <c r="X234" i="2"/>
  <c r="Z246" i="2"/>
  <c r="W246" i="2"/>
  <c r="Z232" i="2"/>
  <c r="W232" i="2"/>
  <c r="W249" i="2"/>
  <c r="X254" i="2"/>
  <c r="Z208" i="2"/>
  <c r="Z257" i="2"/>
  <c r="W257" i="2"/>
  <c r="Z241" i="2"/>
  <c r="W241" i="2"/>
  <c r="W263" i="2"/>
  <c r="Z239" i="2"/>
  <c r="X182" i="2"/>
  <c r="X198" i="2"/>
  <c r="Z196" i="2"/>
  <c r="W201" i="2"/>
  <c r="X187" i="2"/>
  <c r="W205" i="2"/>
  <c r="X186" i="2"/>
  <c r="W215" i="2"/>
  <c r="W216" i="2"/>
  <c r="W209" i="2"/>
  <c r="Z215" i="2"/>
  <c r="X197" i="2"/>
  <c r="X179" i="2"/>
  <c r="X195" i="2"/>
  <c r="X218" i="2"/>
  <c r="W183" i="2"/>
  <c r="W184" i="2"/>
  <c r="Z184" i="2"/>
  <c r="W185" i="2"/>
  <c r="Z183" i="2"/>
  <c r="Z205" i="2"/>
  <c r="Z194" i="2"/>
  <c r="W194" i="2"/>
  <c r="W221" i="2"/>
  <c r="X178" i="2"/>
  <c r="Z190" i="2"/>
  <c r="W190" i="2"/>
  <c r="X194" i="2"/>
  <c r="X202" i="2"/>
  <c r="W203" i="2"/>
  <c r="Z204" i="2"/>
  <c r="W212" i="2"/>
  <c r="Z200" i="2"/>
  <c r="Z193" i="2"/>
  <c r="W213" i="2"/>
  <c r="Z217" i="2"/>
  <c r="Z213" i="2"/>
  <c r="Z202" i="2"/>
  <c r="W202" i="2"/>
  <c r="Z210" i="2"/>
  <c r="W210" i="2"/>
  <c r="X190" i="2"/>
  <c r="Z186" i="2"/>
  <c r="W186" i="2"/>
  <c r="W187" i="2"/>
  <c r="X203" i="2"/>
  <c r="Z197" i="2"/>
  <c r="W197" i="2"/>
  <c r="Z206" i="2"/>
  <c r="W217" i="2"/>
  <c r="Z216" i="2"/>
  <c r="W220" i="2"/>
  <c r="Z212" i="2"/>
  <c r="Z209" i="2"/>
  <c r="Z185" i="2"/>
  <c r="Z189" i="2"/>
  <c r="Z221" i="2"/>
  <c r="Z178" i="2"/>
  <c r="W178" i="2"/>
  <c r="Z218" i="2"/>
  <c r="W218" i="2"/>
  <c r="Z182" i="2"/>
  <c r="W182" i="2"/>
  <c r="Z198" i="2"/>
  <c r="W198" i="2"/>
  <c r="Z179" i="2"/>
  <c r="W179" i="2"/>
  <c r="Z195" i="2"/>
  <c r="W195" i="2"/>
  <c r="W206" i="2"/>
  <c r="W200" i="2"/>
  <c r="W196" i="2"/>
  <c r="W188" i="2"/>
  <c r="X210" i="2"/>
  <c r="Z220" i="2"/>
  <c r="W189" i="2"/>
  <c r="W193" i="2"/>
  <c r="Z201" i="2"/>
  <c r="W204" i="2"/>
  <c r="AY181" i="2"/>
  <c r="AX181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2" i="2"/>
  <c r="AV3" i="2"/>
  <c r="BC3" i="2" s="1"/>
  <c r="BD3" i="2" s="1"/>
  <c r="AV4" i="2"/>
  <c r="BC4" i="2" s="1"/>
  <c r="BD4" i="2" s="1"/>
  <c r="AV5" i="2"/>
  <c r="BC5" i="2" s="1"/>
  <c r="BD5" i="2" s="1"/>
  <c r="AV6" i="2"/>
  <c r="BC6" i="2" s="1"/>
  <c r="BD6" i="2" s="1"/>
  <c r="AV7" i="2"/>
  <c r="BC7" i="2" s="1"/>
  <c r="BD7" i="2" s="1"/>
  <c r="AV8" i="2"/>
  <c r="BC8" i="2" s="1"/>
  <c r="BD8" i="2" s="1"/>
  <c r="AV9" i="2"/>
  <c r="BC9" i="2" s="1"/>
  <c r="BD9" i="2" s="1"/>
  <c r="AV10" i="2"/>
  <c r="BC10" i="2" s="1"/>
  <c r="BD10" i="2" s="1"/>
  <c r="AV11" i="2"/>
  <c r="BC11" i="2" s="1"/>
  <c r="BD11" i="2" s="1"/>
  <c r="AV12" i="2"/>
  <c r="BC12" i="2" s="1"/>
  <c r="BD12" i="2" s="1"/>
  <c r="AV13" i="2"/>
  <c r="BC13" i="2" s="1"/>
  <c r="BD13" i="2" s="1"/>
  <c r="AV14" i="2"/>
  <c r="BC14" i="2" s="1"/>
  <c r="BD14" i="2" s="1"/>
  <c r="AV15" i="2"/>
  <c r="BC15" i="2" s="1"/>
  <c r="BD15" i="2" s="1"/>
  <c r="AV16" i="2"/>
  <c r="BC16" i="2" s="1"/>
  <c r="BD16" i="2" s="1"/>
  <c r="AV17" i="2"/>
  <c r="BC17" i="2" s="1"/>
  <c r="BD17" i="2" s="1"/>
  <c r="AV18" i="2"/>
  <c r="BC18" i="2" s="1"/>
  <c r="BD18" i="2" s="1"/>
  <c r="AV19" i="2"/>
  <c r="BC19" i="2" s="1"/>
  <c r="BD19" i="2" s="1"/>
  <c r="AV20" i="2"/>
  <c r="BC20" i="2" s="1"/>
  <c r="BD20" i="2" s="1"/>
  <c r="AV21" i="2"/>
  <c r="BC21" i="2" s="1"/>
  <c r="BD21" i="2" s="1"/>
  <c r="AV22" i="2"/>
  <c r="BC22" i="2" s="1"/>
  <c r="BD22" i="2" s="1"/>
  <c r="AV23" i="2"/>
  <c r="BC23" i="2" s="1"/>
  <c r="BD23" i="2" s="1"/>
  <c r="AV24" i="2"/>
  <c r="BC24" i="2" s="1"/>
  <c r="BD24" i="2" s="1"/>
  <c r="AV25" i="2"/>
  <c r="BC25" i="2" s="1"/>
  <c r="BD25" i="2" s="1"/>
  <c r="AV26" i="2"/>
  <c r="BC26" i="2" s="1"/>
  <c r="BD26" i="2" s="1"/>
  <c r="AV27" i="2"/>
  <c r="BC27" i="2" s="1"/>
  <c r="BD27" i="2" s="1"/>
  <c r="AV28" i="2"/>
  <c r="BC28" i="2" s="1"/>
  <c r="BD28" i="2" s="1"/>
  <c r="AV29" i="2"/>
  <c r="BC29" i="2" s="1"/>
  <c r="BD29" i="2" s="1"/>
  <c r="AV30" i="2"/>
  <c r="BC30" i="2" s="1"/>
  <c r="BD30" i="2" s="1"/>
  <c r="AV31" i="2"/>
  <c r="BC31" i="2" s="1"/>
  <c r="BD31" i="2" s="1"/>
  <c r="AV32" i="2"/>
  <c r="BC32" i="2" s="1"/>
  <c r="BD32" i="2" s="1"/>
  <c r="AV33" i="2"/>
  <c r="BC33" i="2" s="1"/>
  <c r="BD33" i="2" s="1"/>
  <c r="AV34" i="2"/>
  <c r="BC34" i="2" s="1"/>
  <c r="BD34" i="2" s="1"/>
  <c r="AV35" i="2"/>
  <c r="BC35" i="2" s="1"/>
  <c r="BD35" i="2" s="1"/>
  <c r="AV36" i="2"/>
  <c r="BC36" i="2" s="1"/>
  <c r="BD36" i="2" s="1"/>
  <c r="AV37" i="2"/>
  <c r="BC37" i="2" s="1"/>
  <c r="BD37" i="2" s="1"/>
  <c r="AV38" i="2"/>
  <c r="BC38" i="2" s="1"/>
  <c r="BD38" i="2" s="1"/>
  <c r="AV39" i="2"/>
  <c r="BC39" i="2" s="1"/>
  <c r="BD39" i="2" s="1"/>
  <c r="AV40" i="2"/>
  <c r="BC40" i="2" s="1"/>
  <c r="BD40" i="2" s="1"/>
  <c r="AV41" i="2"/>
  <c r="BC41" i="2" s="1"/>
  <c r="BD41" i="2" s="1"/>
  <c r="AV42" i="2"/>
  <c r="BC42" i="2" s="1"/>
  <c r="BD42" i="2" s="1"/>
  <c r="AV43" i="2"/>
  <c r="BC43" i="2" s="1"/>
  <c r="BD43" i="2" s="1"/>
  <c r="AV44" i="2"/>
  <c r="BC44" i="2" s="1"/>
  <c r="BD44" i="2" s="1"/>
  <c r="AV45" i="2"/>
  <c r="BC45" i="2" s="1"/>
  <c r="BD45" i="2" s="1"/>
  <c r="AV46" i="2"/>
  <c r="BC46" i="2" s="1"/>
  <c r="BD46" i="2" s="1"/>
  <c r="AV47" i="2"/>
  <c r="BC47" i="2" s="1"/>
  <c r="BD47" i="2" s="1"/>
  <c r="AV48" i="2"/>
  <c r="BC48" i="2" s="1"/>
  <c r="BD48" i="2" s="1"/>
  <c r="AV49" i="2"/>
  <c r="BC49" i="2" s="1"/>
  <c r="BD49" i="2" s="1"/>
  <c r="AV50" i="2"/>
  <c r="BC50" i="2" s="1"/>
  <c r="BD50" i="2" s="1"/>
  <c r="AV51" i="2"/>
  <c r="BC51" i="2" s="1"/>
  <c r="BD51" i="2" s="1"/>
  <c r="AV52" i="2"/>
  <c r="BC52" i="2" s="1"/>
  <c r="BD52" i="2" s="1"/>
  <c r="AV53" i="2"/>
  <c r="BC53" i="2" s="1"/>
  <c r="BD53" i="2" s="1"/>
  <c r="AV54" i="2"/>
  <c r="BC54" i="2" s="1"/>
  <c r="BD54" i="2" s="1"/>
  <c r="AV55" i="2"/>
  <c r="BC55" i="2" s="1"/>
  <c r="BD55" i="2" s="1"/>
  <c r="AV56" i="2"/>
  <c r="BC56" i="2" s="1"/>
  <c r="BD56" i="2" s="1"/>
  <c r="AV57" i="2"/>
  <c r="BC57" i="2" s="1"/>
  <c r="BD57" i="2" s="1"/>
  <c r="AV58" i="2"/>
  <c r="BC58" i="2" s="1"/>
  <c r="BD58" i="2" s="1"/>
  <c r="AV59" i="2"/>
  <c r="BC59" i="2" s="1"/>
  <c r="BD59" i="2" s="1"/>
  <c r="AV60" i="2"/>
  <c r="BC60" i="2" s="1"/>
  <c r="BD60" i="2" s="1"/>
  <c r="AV61" i="2"/>
  <c r="BC61" i="2" s="1"/>
  <c r="BD61" i="2" s="1"/>
  <c r="AV62" i="2"/>
  <c r="BC62" i="2" s="1"/>
  <c r="BD62" i="2" s="1"/>
  <c r="AV63" i="2"/>
  <c r="BC63" i="2" s="1"/>
  <c r="BD63" i="2" s="1"/>
  <c r="AV64" i="2"/>
  <c r="BC64" i="2" s="1"/>
  <c r="BD64" i="2" s="1"/>
  <c r="AV65" i="2"/>
  <c r="BC65" i="2" s="1"/>
  <c r="BD65" i="2" s="1"/>
  <c r="AV66" i="2"/>
  <c r="BC66" i="2" s="1"/>
  <c r="BD66" i="2" s="1"/>
  <c r="AV67" i="2"/>
  <c r="BC67" i="2" s="1"/>
  <c r="BD67" i="2" s="1"/>
  <c r="AV68" i="2"/>
  <c r="BC68" i="2" s="1"/>
  <c r="BD68" i="2" s="1"/>
  <c r="AV69" i="2"/>
  <c r="BC69" i="2" s="1"/>
  <c r="BD69" i="2" s="1"/>
  <c r="AV70" i="2"/>
  <c r="BC70" i="2" s="1"/>
  <c r="BD70" i="2" s="1"/>
  <c r="AV71" i="2"/>
  <c r="BC71" i="2" s="1"/>
  <c r="BD71" i="2" s="1"/>
  <c r="AV72" i="2"/>
  <c r="BC72" i="2" s="1"/>
  <c r="BD72" i="2" s="1"/>
  <c r="AV73" i="2"/>
  <c r="BC73" i="2" s="1"/>
  <c r="BD73" i="2" s="1"/>
  <c r="AV74" i="2"/>
  <c r="BC74" i="2" s="1"/>
  <c r="BD74" i="2" s="1"/>
  <c r="AV75" i="2"/>
  <c r="BC75" i="2" s="1"/>
  <c r="BD75" i="2" s="1"/>
  <c r="AV76" i="2"/>
  <c r="BC76" i="2" s="1"/>
  <c r="BD76" i="2" s="1"/>
  <c r="AV77" i="2"/>
  <c r="BC77" i="2" s="1"/>
  <c r="BD77" i="2" s="1"/>
  <c r="AV78" i="2"/>
  <c r="BC78" i="2" s="1"/>
  <c r="BD78" i="2" s="1"/>
  <c r="AV79" i="2"/>
  <c r="BC79" i="2" s="1"/>
  <c r="BD79" i="2" s="1"/>
  <c r="AV80" i="2"/>
  <c r="BC80" i="2" s="1"/>
  <c r="BD80" i="2" s="1"/>
  <c r="AV81" i="2"/>
  <c r="BC81" i="2" s="1"/>
  <c r="BD81" i="2" s="1"/>
  <c r="AV82" i="2"/>
  <c r="BC82" i="2" s="1"/>
  <c r="BD82" i="2" s="1"/>
  <c r="AV83" i="2"/>
  <c r="BC83" i="2" s="1"/>
  <c r="BD83" i="2" s="1"/>
  <c r="AV84" i="2"/>
  <c r="BC84" i="2" s="1"/>
  <c r="BD84" i="2" s="1"/>
  <c r="AV85" i="2"/>
  <c r="BC85" i="2" s="1"/>
  <c r="BD85" i="2" s="1"/>
  <c r="AV86" i="2"/>
  <c r="BC86" i="2" s="1"/>
  <c r="BD86" i="2" s="1"/>
  <c r="AV87" i="2"/>
  <c r="BC87" i="2" s="1"/>
  <c r="BD87" i="2" s="1"/>
  <c r="AV88" i="2"/>
  <c r="BC88" i="2" s="1"/>
  <c r="BD88" i="2" s="1"/>
  <c r="AV89" i="2"/>
  <c r="BC89" i="2" s="1"/>
  <c r="BD89" i="2" s="1"/>
  <c r="AV90" i="2"/>
  <c r="BC90" i="2" s="1"/>
  <c r="BD90" i="2" s="1"/>
  <c r="AV91" i="2"/>
  <c r="BC91" i="2" s="1"/>
  <c r="BD91" i="2" s="1"/>
  <c r="AV92" i="2"/>
  <c r="BC92" i="2" s="1"/>
  <c r="BD92" i="2" s="1"/>
  <c r="AV93" i="2"/>
  <c r="BC93" i="2" s="1"/>
  <c r="BD93" i="2" s="1"/>
  <c r="AV94" i="2"/>
  <c r="BC94" i="2" s="1"/>
  <c r="BD94" i="2" s="1"/>
  <c r="AV95" i="2"/>
  <c r="BC95" i="2" s="1"/>
  <c r="BD95" i="2" s="1"/>
  <c r="AV96" i="2"/>
  <c r="BC96" i="2" s="1"/>
  <c r="BD96" i="2" s="1"/>
  <c r="AV97" i="2"/>
  <c r="BC97" i="2" s="1"/>
  <c r="BD97" i="2" s="1"/>
  <c r="AV98" i="2"/>
  <c r="BC98" i="2" s="1"/>
  <c r="BD98" i="2" s="1"/>
  <c r="AV99" i="2"/>
  <c r="BC99" i="2" s="1"/>
  <c r="BD99" i="2" s="1"/>
  <c r="AV100" i="2"/>
  <c r="BC100" i="2" s="1"/>
  <c r="BD100" i="2" s="1"/>
  <c r="AV101" i="2"/>
  <c r="BC101" i="2" s="1"/>
  <c r="BD101" i="2" s="1"/>
  <c r="AV102" i="2"/>
  <c r="BC102" i="2" s="1"/>
  <c r="BD102" i="2" s="1"/>
  <c r="AV103" i="2"/>
  <c r="BC103" i="2" s="1"/>
  <c r="BD103" i="2" s="1"/>
  <c r="AV104" i="2"/>
  <c r="BC104" i="2" s="1"/>
  <c r="BD104" i="2" s="1"/>
  <c r="AV105" i="2"/>
  <c r="BC105" i="2" s="1"/>
  <c r="BD105" i="2" s="1"/>
  <c r="AV106" i="2"/>
  <c r="BC106" i="2" s="1"/>
  <c r="BD106" i="2" s="1"/>
  <c r="AV107" i="2"/>
  <c r="BC107" i="2" s="1"/>
  <c r="BD107" i="2" s="1"/>
  <c r="AV108" i="2"/>
  <c r="BC108" i="2" s="1"/>
  <c r="BD108" i="2" s="1"/>
  <c r="AV109" i="2"/>
  <c r="BC109" i="2" s="1"/>
  <c r="BD109" i="2" s="1"/>
  <c r="AV110" i="2"/>
  <c r="BC110" i="2" s="1"/>
  <c r="BD110" i="2" s="1"/>
  <c r="AV111" i="2"/>
  <c r="BC111" i="2" s="1"/>
  <c r="BD111" i="2" s="1"/>
  <c r="AV112" i="2"/>
  <c r="BC112" i="2" s="1"/>
  <c r="BD112" i="2" s="1"/>
  <c r="AV113" i="2"/>
  <c r="BC113" i="2" s="1"/>
  <c r="BD113" i="2" s="1"/>
  <c r="AV114" i="2"/>
  <c r="BC114" i="2" s="1"/>
  <c r="BD114" i="2" s="1"/>
  <c r="AV115" i="2"/>
  <c r="BC115" i="2" s="1"/>
  <c r="BD115" i="2" s="1"/>
  <c r="AV116" i="2"/>
  <c r="BC116" i="2" s="1"/>
  <c r="BD116" i="2" s="1"/>
  <c r="AV117" i="2"/>
  <c r="BC117" i="2" s="1"/>
  <c r="BD117" i="2" s="1"/>
  <c r="AV118" i="2"/>
  <c r="BC118" i="2" s="1"/>
  <c r="BD118" i="2" s="1"/>
  <c r="AV119" i="2"/>
  <c r="BC119" i="2" s="1"/>
  <c r="BD119" i="2" s="1"/>
  <c r="AV120" i="2"/>
  <c r="BC120" i="2" s="1"/>
  <c r="BD120" i="2" s="1"/>
  <c r="AV121" i="2"/>
  <c r="BC121" i="2" s="1"/>
  <c r="BD121" i="2" s="1"/>
  <c r="AV122" i="2"/>
  <c r="BC122" i="2" s="1"/>
  <c r="BD122" i="2" s="1"/>
  <c r="AV123" i="2"/>
  <c r="BC123" i="2" s="1"/>
  <c r="BD123" i="2" s="1"/>
  <c r="AV124" i="2"/>
  <c r="BC124" i="2" s="1"/>
  <c r="BD124" i="2" s="1"/>
  <c r="AV125" i="2"/>
  <c r="BC125" i="2" s="1"/>
  <c r="BD125" i="2" s="1"/>
  <c r="AV126" i="2"/>
  <c r="BC126" i="2" s="1"/>
  <c r="BD126" i="2" s="1"/>
  <c r="AV127" i="2"/>
  <c r="BC127" i="2" s="1"/>
  <c r="BD127" i="2" s="1"/>
  <c r="AV128" i="2"/>
  <c r="BC128" i="2" s="1"/>
  <c r="BD128" i="2" s="1"/>
  <c r="AV129" i="2"/>
  <c r="BC129" i="2" s="1"/>
  <c r="BD129" i="2" s="1"/>
  <c r="AV130" i="2"/>
  <c r="BC130" i="2" s="1"/>
  <c r="BD130" i="2" s="1"/>
  <c r="AV131" i="2"/>
  <c r="BC131" i="2" s="1"/>
  <c r="BD131" i="2" s="1"/>
  <c r="AV132" i="2"/>
  <c r="BC132" i="2" s="1"/>
  <c r="BD132" i="2" s="1"/>
  <c r="AV133" i="2"/>
  <c r="BC133" i="2" s="1"/>
  <c r="BD133" i="2" s="1"/>
  <c r="AV134" i="2"/>
  <c r="BC134" i="2" s="1"/>
  <c r="BD134" i="2" s="1"/>
  <c r="AV135" i="2"/>
  <c r="BC135" i="2" s="1"/>
  <c r="BD135" i="2" s="1"/>
  <c r="AV136" i="2"/>
  <c r="BC136" i="2" s="1"/>
  <c r="BD136" i="2" s="1"/>
  <c r="AV137" i="2"/>
  <c r="BC137" i="2" s="1"/>
  <c r="BD137" i="2" s="1"/>
  <c r="AV138" i="2"/>
  <c r="BC138" i="2" s="1"/>
  <c r="BD138" i="2" s="1"/>
  <c r="AV139" i="2"/>
  <c r="BC139" i="2" s="1"/>
  <c r="BD139" i="2" s="1"/>
  <c r="AV140" i="2"/>
  <c r="BC140" i="2" s="1"/>
  <c r="BD140" i="2" s="1"/>
  <c r="AV141" i="2"/>
  <c r="BC141" i="2" s="1"/>
  <c r="BD141" i="2" s="1"/>
  <c r="AV142" i="2"/>
  <c r="BC142" i="2" s="1"/>
  <c r="BD142" i="2" s="1"/>
  <c r="AV143" i="2"/>
  <c r="BC143" i="2" s="1"/>
  <c r="BD143" i="2" s="1"/>
  <c r="AV144" i="2"/>
  <c r="BC144" i="2" s="1"/>
  <c r="BD144" i="2" s="1"/>
  <c r="AV145" i="2"/>
  <c r="BC145" i="2" s="1"/>
  <c r="BD145" i="2" s="1"/>
  <c r="AV146" i="2"/>
  <c r="BC146" i="2" s="1"/>
  <c r="BD146" i="2" s="1"/>
  <c r="AV147" i="2"/>
  <c r="BC147" i="2" s="1"/>
  <c r="BD147" i="2" s="1"/>
  <c r="AV148" i="2"/>
  <c r="BC148" i="2" s="1"/>
  <c r="BD148" i="2" s="1"/>
  <c r="AV149" i="2"/>
  <c r="BC149" i="2" s="1"/>
  <c r="BD149" i="2" s="1"/>
  <c r="AV150" i="2"/>
  <c r="BC150" i="2" s="1"/>
  <c r="BD150" i="2" s="1"/>
  <c r="AV151" i="2"/>
  <c r="BC151" i="2" s="1"/>
  <c r="BD151" i="2" s="1"/>
  <c r="AV152" i="2"/>
  <c r="BC152" i="2" s="1"/>
  <c r="BD152" i="2" s="1"/>
  <c r="AV153" i="2"/>
  <c r="BC153" i="2" s="1"/>
  <c r="BD153" i="2" s="1"/>
  <c r="AV154" i="2"/>
  <c r="BC154" i="2" s="1"/>
  <c r="BD154" i="2" s="1"/>
  <c r="AV155" i="2"/>
  <c r="BC155" i="2" s="1"/>
  <c r="BD155" i="2" s="1"/>
  <c r="AV156" i="2"/>
  <c r="BC156" i="2" s="1"/>
  <c r="BD156" i="2" s="1"/>
  <c r="AV157" i="2"/>
  <c r="BC157" i="2" s="1"/>
  <c r="BD157" i="2" s="1"/>
  <c r="AV158" i="2"/>
  <c r="BC158" i="2" s="1"/>
  <c r="BD158" i="2" s="1"/>
  <c r="AV159" i="2"/>
  <c r="BC159" i="2" s="1"/>
  <c r="BD159" i="2" s="1"/>
  <c r="AV160" i="2"/>
  <c r="BC160" i="2" s="1"/>
  <c r="BD160" i="2" s="1"/>
  <c r="AV161" i="2"/>
  <c r="BC161" i="2" s="1"/>
  <c r="BD161" i="2" s="1"/>
  <c r="AV162" i="2"/>
  <c r="BC162" i="2" s="1"/>
  <c r="BD162" i="2" s="1"/>
  <c r="AV163" i="2"/>
  <c r="BC163" i="2" s="1"/>
  <c r="BD163" i="2" s="1"/>
  <c r="AV164" i="2"/>
  <c r="BC164" i="2" s="1"/>
  <c r="BD164" i="2" s="1"/>
  <c r="AV165" i="2"/>
  <c r="BC165" i="2" s="1"/>
  <c r="BD165" i="2" s="1"/>
  <c r="AV166" i="2"/>
  <c r="BC166" i="2" s="1"/>
  <c r="BD166" i="2" s="1"/>
  <c r="AV167" i="2"/>
  <c r="BC167" i="2" s="1"/>
  <c r="BD167" i="2" s="1"/>
  <c r="AV168" i="2"/>
  <c r="BC168" i="2" s="1"/>
  <c r="BD168" i="2" s="1"/>
  <c r="AV169" i="2"/>
  <c r="BC169" i="2" s="1"/>
  <c r="BD169" i="2" s="1"/>
  <c r="AV170" i="2"/>
  <c r="BC170" i="2" s="1"/>
  <c r="BD170" i="2" s="1"/>
  <c r="AV171" i="2"/>
  <c r="BC171" i="2" s="1"/>
  <c r="BD171" i="2" s="1"/>
  <c r="AV172" i="2"/>
  <c r="BC172" i="2" s="1"/>
  <c r="BD172" i="2" s="1"/>
  <c r="AV173" i="2"/>
  <c r="BC173" i="2" s="1"/>
  <c r="BD173" i="2" s="1"/>
  <c r="AV174" i="2"/>
  <c r="BC174" i="2" s="1"/>
  <c r="BD174" i="2" s="1"/>
  <c r="BC175" i="2"/>
  <c r="BD175" i="2" s="1"/>
  <c r="BC176" i="2"/>
  <c r="BD176" i="2" s="1"/>
  <c r="BC177" i="2"/>
  <c r="BD177" i="2" s="1"/>
  <c r="AV266" i="2"/>
  <c r="BC266" i="2" s="1"/>
  <c r="BD266" i="2" s="1"/>
  <c r="AV267" i="2"/>
  <c r="BC267" i="2" s="1"/>
  <c r="BD267" i="2" s="1"/>
  <c r="AV268" i="2"/>
  <c r="BC268" i="2" s="1"/>
  <c r="BD268" i="2" s="1"/>
  <c r="AV269" i="2"/>
  <c r="BC269" i="2" s="1"/>
  <c r="BD269" i="2" s="1"/>
  <c r="AV270" i="2"/>
  <c r="BC270" i="2" s="1"/>
  <c r="BD270" i="2" s="1"/>
  <c r="AV271" i="2"/>
  <c r="BC271" i="2" s="1"/>
  <c r="BD271" i="2" s="1"/>
  <c r="AV272" i="2"/>
  <c r="BC272" i="2" s="1"/>
  <c r="BD272" i="2" s="1"/>
  <c r="AV273" i="2"/>
  <c r="BC273" i="2" s="1"/>
  <c r="BD273" i="2" s="1"/>
  <c r="AV274" i="2"/>
  <c r="BC274" i="2" s="1"/>
  <c r="BD274" i="2" s="1"/>
  <c r="AV275" i="2"/>
  <c r="BC275" i="2" s="1"/>
  <c r="BD275" i="2" s="1"/>
  <c r="AV276" i="2"/>
  <c r="BC276" i="2" s="1"/>
  <c r="BD276" i="2" s="1"/>
  <c r="AV277" i="2"/>
  <c r="BC277" i="2" s="1"/>
  <c r="BD277" i="2" s="1"/>
  <c r="AV278" i="2"/>
  <c r="BC278" i="2" s="1"/>
  <c r="BD278" i="2" s="1"/>
  <c r="AV279" i="2"/>
  <c r="BC279" i="2" s="1"/>
  <c r="BD279" i="2" s="1"/>
  <c r="AV280" i="2"/>
  <c r="BC280" i="2" s="1"/>
  <c r="BD280" i="2" s="1"/>
  <c r="AV281" i="2"/>
  <c r="BC281" i="2" s="1"/>
  <c r="BD281" i="2" s="1"/>
  <c r="AV282" i="2"/>
  <c r="BC282" i="2" s="1"/>
  <c r="BD282" i="2" s="1"/>
  <c r="AV283" i="2"/>
  <c r="BC283" i="2" s="1"/>
  <c r="BD283" i="2" s="1"/>
  <c r="AV284" i="2"/>
  <c r="BC284" i="2" s="1"/>
  <c r="BD284" i="2" s="1"/>
  <c r="AV285" i="2"/>
  <c r="BC285" i="2" s="1"/>
  <c r="BD285" i="2" s="1"/>
  <c r="AV286" i="2"/>
  <c r="BC286" i="2" s="1"/>
  <c r="BD286" i="2" s="1"/>
  <c r="AV287" i="2"/>
  <c r="BC287" i="2" s="1"/>
  <c r="BD287" i="2" s="1"/>
  <c r="AV288" i="2"/>
  <c r="BC288" i="2" s="1"/>
  <c r="BD288" i="2" s="1"/>
  <c r="AV289" i="2"/>
  <c r="BC289" i="2" s="1"/>
  <c r="BD289" i="2" s="1"/>
  <c r="AV290" i="2"/>
  <c r="BC290" i="2" s="1"/>
  <c r="BD290" i="2" s="1"/>
  <c r="AV291" i="2"/>
  <c r="BC291" i="2" s="1"/>
  <c r="BD291" i="2" s="1"/>
  <c r="AV292" i="2"/>
  <c r="BC292" i="2" s="1"/>
  <c r="BD292" i="2" s="1"/>
  <c r="AV293" i="2"/>
  <c r="BC293" i="2" s="1"/>
  <c r="BD293" i="2" s="1"/>
  <c r="AV294" i="2"/>
  <c r="BC294" i="2" s="1"/>
  <c r="BD294" i="2" s="1"/>
  <c r="AV295" i="2"/>
  <c r="BC295" i="2" s="1"/>
  <c r="BD295" i="2" s="1"/>
  <c r="AV296" i="2"/>
  <c r="BC296" i="2" s="1"/>
  <c r="BD296" i="2" s="1"/>
  <c r="AV297" i="2"/>
  <c r="BC297" i="2" s="1"/>
  <c r="BD297" i="2" s="1"/>
  <c r="AV298" i="2"/>
  <c r="BC298" i="2" s="1"/>
  <c r="BD298" i="2" s="1"/>
  <c r="AV299" i="2"/>
  <c r="BC299" i="2" s="1"/>
  <c r="BD299" i="2" s="1"/>
  <c r="AV300" i="2"/>
  <c r="BC300" i="2" s="1"/>
  <c r="BD300" i="2" s="1"/>
  <c r="AV301" i="2"/>
  <c r="BC301" i="2" s="1"/>
  <c r="BD301" i="2" s="1"/>
  <c r="AV302" i="2"/>
  <c r="BC302" i="2" s="1"/>
  <c r="BD302" i="2" s="1"/>
  <c r="AV303" i="2"/>
  <c r="BC303" i="2" s="1"/>
  <c r="BD303" i="2" s="1"/>
  <c r="AV304" i="2"/>
  <c r="BC304" i="2" s="1"/>
  <c r="BD304" i="2" s="1"/>
  <c r="AV305" i="2"/>
  <c r="BC305" i="2" s="1"/>
  <c r="BD305" i="2" s="1"/>
  <c r="AV306" i="2"/>
  <c r="BC306" i="2" s="1"/>
  <c r="BD306" i="2" s="1"/>
  <c r="AV307" i="2"/>
  <c r="BC307" i="2" s="1"/>
  <c r="BD307" i="2" s="1"/>
  <c r="AV308" i="2"/>
  <c r="BC308" i="2" s="1"/>
  <c r="BD308" i="2" s="1"/>
  <c r="AV309" i="2"/>
  <c r="BC309" i="2" s="1"/>
  <c r="BD309" i="2" s="1"/>
  <c r="AV310" i="2"/>
  <c r="BC310" i="2" s="1"/>
  <c r="BD310" i="2" s="1"/>
  <c r="AV311" i="2"/>
  <c r="BC311" i="2" s="1"/>
  <c r="BD311" i="2" s="1"/>
  <c r="AV312" i="2"/>
  <c r="BC312" i="2" s="1"/>
  <c r="BD312" i="2" s="1"/>
  <c r="AV313" i="2"/>
  <c r="BC313" i="2" s="1"/>
  <c r="BD313" i="2" s="1"/>
  <c r="AV314" i="2"/>
  <c r="BC314" i="2" s="1"/>
  <c r="BD314" i="2" s="1"/>
  <c r="AV315" i="2"/>
  <c r="BC315" i="2" s="1"/>
  <c r="BD315" i="2" s="1"/>
  <c r="AV316" i="2"/>
  <c r="BC316" i="2" s="1"/>
  <c r="BD316" i="2" s="1"/>
  <c r="AV317" i="2"/>
  <c r="BC317" i="2" s="1"/>
  <c r="BD317" i="2" s="1"/>
  <c r="AV318" i="2"/>
  <c r="BC318" i="2" s="1"/>
  <c r="BD318" i="2" s="1"/>
  <c r="AV319" i="2"/>
  <c r="BC319" i="2" s="1"/>
  <c r="BD319" i="2" s="1"/>
  <c r="AV320" i="2"/>
  <c r="BC320" i="2" s="1"/>
  <c r="BD320" i="2" s="1"/>
  <c r="AV321" i="2"/>
  <c r="BC321" i="2" s="1"/>
  <c r="BD321" i="2" s="1"/>
  <c r="AV322" i="2"/>
  <c r="BC322" i="2" s="1"/>
  <c r="BD322" i="2" s="1"/>
  <c r="AV323" i="2"/>
  <c r="BC323" i="2" s="1"/>
  <c r="BD323" i="2" s="1"/>
  <c r="AV324" i="2"/>
  <c r="BC324" i="2" s="1"/>
  <c r="BD324" i="2" s="1"/>
  <c r="AV325" i="2"/>
  <c r="BC325" i="2" s="1"/>
  <c r="BD325" i="2" s="1"/>
  <c r="AV326" i="2"/>
  <c r="BC326" i="2" s="1"/>
  <c r="BD326" i="2" s="1"/>
  <c r="AV327" i="2"/>
  <c r="BC327" i="2" s="1"/>
  <c r="BD327" i="2" s="1"/>
  <c r="AV328" i="2"/>
  <c r="BC328" i="2" s="1"/>
  <c r="BD328" i="2" s="1"/>
  <c r="AV329" i="2"/>
  <c r="BC329" i="2" s="1"/>
  <c r="BD329" i="2" s="1"/>
  <c r="AV330" i="2"/>
  <c r="BC330" i="2" s="1"/>
  <c r="BD330" i="2" s="1"/>
  <c r="AV331" i="2"/>
  <c r="BC331" i="2" s="1"/>
  <c r="BD331" i="2" s="1"/>
  <c r="AV332" i="2"/>
  <c r="BC332" i="2" s="1"/>
  <c r="BD332" i="2" s="1"/>
  <c r="AV333" i="2"/>
  <c r="BC333" i="2" s="1"/>
  <c r="BD333" i="2" s="1"/>
  <c r="AV334" i="2"/>
  <c r="BC334" i="2" s="1"/>
  <c r="BD334" i="2" s="1"/>
  <c r="AV335" i="2"/>
  <c r="BC335" i="2" s="1"/>
  <c r="BD335" i="2" s="1"/>
  <c r="AV336" i="2"/>
  <c r="BC336" i="2" s="1"/>
  <c r="BD336" i="2" s="1"/>
  <c r="AV337" i="2"/>
  <c r="BC337" i="2" s="1"/>
  <c r="BD337" i="2" s="1"/>
  <c r="AV338" i="2"/>
  <c r="BC338" i="2" s="1"/>
  <c r="BD338" i="2" s="1"/>
  <c r="AV339" i="2"/>
  <c r="BC339" i="2" s="1"/>
  <c r="BD339" i="2" s="1"/>
  <c r="AV340" i="2"/>
  <c r="BC340" i="2" s="1"/>
  <c r="BD340" i="2" s="1"/>
  <c r="AV341" i="2"/>
  <c r="BC341" i="2" s="1"/>
  <c r="BD341" i="2" s="1"/>
  <c r="AV342" i="2"/>
  <c r="BC342" i="2" s="1"/>
  <c r="BD342" i="2" s="1"/>
  <c r="AV343" i="2"/>
  <c r="BC343" i="2" s="1"/>
  <c r="BD343" i="2" s="1"/>
  <c r="AV344" i="2"/>
  <c r="BC344" i="2" s="1"/>
  <c r="BD344" i="2" s="1"/>
  <c r="AV345" i="2"/>
  <c r="BC345" i="2" s="1"/>
  <c r="BD345" i="2" s="1"/>
  <c r="AV346" i="2"/>
  <c r="BC346" i="2" s="1"/>
  <c r="BD346" i="2" s="1"/>
  <c r="AV347" i="2"/>
  <c r="BC347" i="2" s="1"/>
  <c r="BD347" i="2" s="1"/>
  <c r="AV348" i="2"/>
  <c r="BC348" i="2" s="1"/>
  <c r="BD348" i="2" s="1"/>
  <c r="AV349" i="2"/>
  <c r="BC349" i="2" s="1"/>
  <c r="BD349" i="2" s="1"/>
  <c r="AV350" i="2"/>
  <c r="BC350" i="2" s="1"/>
  <c r="BD350" i="2" s="1"/>
  <c r="AV351" i="2"/>
  <c r="BC351" i="2" s="1"/>
  <c r="BD351" i="2" s="1"/>
  <c r="AV352" i="2"/>
  <c r="BC352" i="2" s="1"/>
  <c r="BD352" i="2" s="1"/>
  <c r="AV353" i="2"/>
  <c r="BC353" i="2" s="1"/>
  <c r="BD353" i="2" s="1"/>
  <c r="AV354" i="2"/>
  <c r="BC354" i="2" s="1"/>
  <c r="BD354" i="2" s="1"/>
  <c r="AV355" i="2"/>
  <c r="BC355" i="2" s="1"/>
  <c r="BD355" i="2" s="1"/>
  <c r="AV356" i="2"/>
  <c r="BC356" i="2" s="1"/>
  <c r="BD356" i="2" s="1"/>
  <c r="AV357" i="2"/>
  <c r="BC357" i="2" s="1"/>
  <c r="BD357" i="2" s="1"/>
  <c r="AV358" i="2"/>
  <c r="BC358" i="2" s="1"/>
  <c r="BD358" i="2" s="1"/>
  <c r="AV359" i="2"/>
  <c r="BC359" i="2" s="1"/>
  <c r="BD359" i="2" s="1"/>
  <c r="AV360" i="2"/>
  <c r="BC360" i="2" s="1"/>
  <c r="BD360" i="2" s="1"/>
  <c r="AV361" i="2"/>
  <c r="BC361" i="2" s="1"/>
  <c r="BD361" i="2" s="1"/>
  <c r="AV362" i="2"/>
  <c r="BC362" i="2" s="1"/>
  <c r="BD362" i="2" s="1"/>
  <c r="AV363" i="2"/>
  <c r="BC363" i="2" s="1"/>
  <c r="BD363" i="2" s="1"/>
  <c r="AV364" i="2"/>
  <c r="BC364" i="2" s="1"/>
  <c r="BD364" i="2" s="1"/>
  <c r="AV365" i="2"/>
  <c r="BC365" i="2" s="1"/>
  <c r="BD365" i="2" s="1"/>
  <c r="AV366" i="2"/>
  <c r="BC366" i="2" s="1"/>
  <c r="BD366" i="2" s="1"/>
  <c r="AV367" i="2"/>
  <c r="BC367" i="2" s="1"/>
  <c r="BD367" i="2" s="1"/>
  <c r="AV368" i="2"/>
  <c r="BC368" i="2" s="1"/>
  <c r="BD368" i="2" s="1"/>
  <c r="AV369" i="2"/>
  <c r="BC369" i="2" s="1"/>
  <c r="BD369" i="2" s="1"/>
  <c r="AV370" i="2"/>
  <c r="BC370" i="2" s="1"/>
  <c r="BD370" i="2" s="1"/>
  <c r="AV371" i="2"/>
  <c r="BC371" i="2" s="1"/>
  <c r="BD371" i="2" s="1"/>
  <c r="AV372" i="2"/>
  <c r="BC372" i="2" s="1"/>
  <c r="BD372" i="2" s="1"/>
  <c r="AV373" i="2"/>
  <c r="BC373" i="2" s="1"/>
  <c r="BD373" i="2" s="1"/>
  <c r="AV374" i="2"/>
  <c r="BC374" i="2" s="1"/>
  <c r="BD374" i="2" s="1"/>
  <c r="AV375" i="2"/>
  <c r="BC375" i="2" s="1"/>
  <c r="BD375" i="2" s="1"/>
  <c r="AV376" i="2"/>
  <c r="BC376" i="2" s="1"/>
  <c r="BD376" i="2" s="1"/>
  <c r="AV377" i="2"/>
  <c r="BC377" i="2" s="1"/>
  <c r="BD377" i="2" s="1"/>
  <c r="AV378" i="2"/>
  <c r="BC378" i="2" s="1"/>
  <c r="BD378" i="2" s="1"/>
  <c r="AV379" i="2"/>
  <c r="BC379" i="2" s="1"/>
  <c r="BD379" i="2" s="1"/>
  <c r="AV380" i="2"/>
  <c r="BC380" i="2" s="1"/>
  <c r="BD380" i="2" s="1"/>
  <c r="AV381" i="2"/>
  <c r="BC381" i="2" s="1"/>
  <c r="BD381" i="2" s="1"/>
  <c r="AV382" i="2"/>
  <c r="BC382" i="2" s="1"/>
  <c r="BD382" i="2" s="1"/>
  <c r="AV383" i="2"/>
  <c r="BC383" i="2" s="1"/>
  <c r="BD383" i="2" s="1"/>
  <c r="AV384" i="2"/>
  <c r="BC384" i="2" s="1"/>
  <c r="BD384" i="2" s="1"/>
  <c r="AV385" i="2"/>
  <c r="BC385" i="2" s="1"/>
  <c r="BD385" i="2" s="1"/>
  <c r="AV386" i="2"/>
  <c r="BC386" i="2" s="1"/>
  <c r="BD386" i="2" s="1"/>
  <c r="AV387" i="2"/>
  <c r="BC387" i="2" s="1"/>
  <c r="BD387" i="2" s="1"/>
  <c r="AV388" i="2"/>
  <c r="BC388" i="2" s="1"/>
  <c r="BD388" i="2" s="1"/>
  <c r="AV389" i="2"/>
  <c r="BC389" i="2" s="1"/>
  <c r="BD389" i="2" s="1"/>
  <c r="AV390" i="2"/>
  <c r="BC390" i="2" s="1"/>
  <c r="BD390" i="2" s="1"/>
  <c r="AV391" i="2"/>
  <c r="BC391" i="2" s="1"/>
  <c r="BD391" i="2" s="1"/>
  <c r="AV392" i="2"/>
  <c r="BC392" i="2" s="1"/>
  <c r="BD392" i="2" s="1"/>
  <c r="AV393" i="2"/>
  <c r="BC393" i="2" s="1"/>
  <c r="BD393" i="2" s="1"/>
  <c r="AV394" i="2"/>
  <c r="BC394" i="2" s="1"/>
  <c r="BD394" i="2" s="1"/>
  <c r="AV395" i="2"/>
  <c r="BC395" i="2" s="1"/>
  <c r="BD395" i="2" s="1"/>
  <c r="AV396" i="2"/>
  <c r="BC396" i="2" s="1"/>
  <c r="BD396" i="2" s="1"/>
  <c r="AV397" i="2"/>
  <c r="BC397" i="2" s="1"/>
  <c r="BD397" i="2" s="1"/>
  <c r="AV398" i="2"/>
  <c r="BC398" i="2" s="1"/>
  <c r="BD398" i="2" s="1"/>
  <c r="AV399" i="2"/>
  <c r="BC399" i="2" s="1"/>
  <c r="BD399" i="2" s="1"/>
  <c r="AV400" i="2"/>
  <c r="BC400" i="2" s="1"/>
  <c r="BD400" i="2" s="1"/>
  <c r="AV401" i="2"/>
  <c r="BC401" i="2" s="1"/>
  <c r="BD401" i="2" s="1"/>
  <c r="AV402" i="2"/>
  <c r="BC402" i="2" s="1"/>
  <c r="BD402" i="2" s="1"/>
  <c r="AV403" i="2"/>
  <c r="BC403" i="2" s="1"/>
  <c r="BD403" i="2" s="1"/>
  <c r="AV404" i="2"/>
  <c r="BC404" i="2" s="1"/>
  <c r="BD404" i="2" s="1"/>
  <c r="AV405" i="2"/>
  <c r="BC405" i="2" s="1"/>
  <c r="BD405" i="2" s="1"/>
  <c r="AV406" i="2"/>
  <c r="BC406" i="2" s="1"/>
  <c r="BD406" i="2" s="1"/>
  <c r="AV407" i="2"/>
  <c r="BC407" i="2" s="1"/>
  <c r="BD407" i="2" s="1"/>
  <c r="AV408" i="2"/>
  <c r="BC408" i="2" s="1"/>
  <c r="BD408" i="2" s="1"/>
  <c r="AV409" i="2"/>
  <c r="BC409" i="2" s="1"/>
  <c r="BD409" i="2" s="1"/>
  <c r="AV410" i="2"/>
  <c r="BC410" i="2" s="1"/>
  <c r="BD410" i="2" s="1"/>
  <c r="AV411" i="2"/>
  <c r="BC411" i="2" s="1"/>
  <c r="BD411" i="2" s="1"/>
  <c r="AV412" i="2"/>
  <c r="BC412" i="2" s="1"/>
  <c r="BD412" i="2" s="1"/>
  <c r="AV413" i="2"/>
  <c r="BC413" i="2" s="1"/>
  <c r="BD413" i="2" s="1"/>
  <c r="AV414" i="2"/>
  <c r="BC414" i="2" s="1"/>
  <c r="BD414" i="2" s="1"/>
  <c r="AV415" i="2"/>
  <c r="BC415" i="2" s="1"/>
  <c r="BD415" i="2" s="1"/>
  <c r="AV416" i="2"/>
  <c r="BC416" i="2" s="1"/>
  <c r="BD416" i="2" s="1"/>
  <c r="AV417" i="2"/>
  <c r="BC417" i="2" s="1"/>
  <c r="BD417" i="2" s="1"/>
  <c r="AV418" i="2"/>
  <c r="BC418" i="2" s="1"/>
  <c r="BD418" i="2" s="1"/>
  <c r="AV419" i="2"/>
  <c r="BC419" i="2" s="1"/>
  <c r="BD419" i="2" s="1"/>
  <c r="AV420" i="2"/>
  <c r="BC420" i="2" s="1"/>
  <c r="BD420" i="2" s="1"/>
  <c r="AV421" i="2"/>
  <c r="BC421" i="2" s="1"/>
  <c r="BD421" i="2" s="1"/>
  <c r="AV422" i="2"/>
  <c r="BC422" i="2" s="1"/>
  <c r="BD422" i="2" s="1"/>
  <c r="AV423" i="2"/>
  <c r="BC423" i="2" s="1"/>
  <c r="BD423" i="2" s="1"/>
  <c r="AV424" i="2"/>
  <c r="BC424" i="2" s="1"/>
  <c r="BD424" i="2" s="1"/>
  <c r="AV425" i="2"/>
  <c r="BC425" i="2" s="1"/>
  <c r="BD425" i="2" s="1"/>
  <c r="AV426" i="2"/>
  <c r="BC426" i="2" s="1"/>
  <c r="BD426" i="2" s="1"/>
  <c r="AV427" i="2"/>
  <c r="BC427" i="2" s="1"/>
  <c r="BD427" i="2" s="1"/>
  <c r="AV428" i="2"/>
  <c r="BC428" i="2" s="1"/>
  <c r="BD428" i="2" s="1"/>
  <c r="AV429" i="2"/>
  <c r="BC429" i="2" s="1"/>
  <c r="BD429" i="2" s="1"/>
  <c r="AV430" i="2"/>
  <c r="BC430" i="2" s="1"/>
  <c r="BD430" i="2" s="1"/>
  <c r="AV431" i="2"/>
  <c r="BC431" i="2" s="1"/>
  <c r="BD431" i="2" s="1"/>
  <c r="AV432" i="2"/>
  <c r="BC432" i="2" s="1"/>
  <c r="BD432" i="2" s="1"/>
  <c r="AV433" i="2"/>
  <c r="BC433" i="2" s="1"/>
  <c r="BD433" i="2" s="1"/>
  <c r="AV434" i="2"/>
  <c r="BC434" i="2" s="1"/>
  <c r="BD434" i="2" s="1"/>
  <c r="AV435" i="2"/>
  <c r="BC435" i="2" s="1"/>
  <c r="BD435" i="2" s="1"/>
  <c r="AV436" i="2"/>
  <c r="BC436" i="2" s="1"/>
  <c r="BD436" i="2" s="1"/>
  <c r="AV437" i="2"/>
  <c r="BC437" i="2" s="1"/>
  <c r="BD437" i="2" s="1"/>
  <c r="AV438" i="2"/>
  <c r="BC438" i="2" s="1"/>
  <c r="BD438" i="2" s="1"/>
  <c r="AV439" i="2"/>
  <c r="BC439" i="2" s="1"/>
  <c r="BD439" i="2" s="1"/>
  <c r="AV440" i="2"/>
  <c r="BC440" i="2" s="1"/>
  <c r="BD440" i="2" s="1"/>
  <c r="AV441" i="2"/>
  <c r="BC441" i="2" s="1"/>
  <c r="BD441" i="2" s="1"/>
  <c r="AV442" i="2"/>
  <c r="BC442" i="2" s="1"/>
  <c r="BD442" i="2" s="1"/>
  <c r="AV443" i="2"/>
  <c r="BC443" i="2" s="1"/>
  <c r="BD443" i="2" s="1"/>
  <c r="AV444" i="2"/>
  <c r="BC444" i="2" s="1"/>
  <c r="BD444" i="2" s="1"/>
  <c r="AV445" i="2"/>
  <c r="BC445" i="2" s="1"/>
  <c r="BD445" i="2" s="1"/>
  <c r="AV446" i="2"/>
  <c r="BC446" i="2" s="1"/>
  <c r="BD446" i="2" s="1"/>
  <c r="AV447" i="2"/>
  <c r="BC447" i="2" s="1"/>
  <c r="BD447" i="2" s="1"/>
  <c r="AV448" i="2"/>
  <c r="BC448" i="2" s="1"/>
  <c r="BD448" i="2" s="1"/>
  <c r="AV449" i="2"/>
  <c r="BC449" i="2" s="1"/>
  <c r="BD449" i="2" s="1"/>
  <c r="AV450" i="2"/>
  <c r="BC450" i="2" s="1"/>
  <c r="BD450" i="2" s="1"/>
  <c r="AV451" i="2"/>
  <c r="BC451" i="2" s="1"/>
  <c r="BD451" i="2" s="1"/>
  <c r="AV452" i="2"/>
  <c r="BC452" i="2" s="1"/>
  <c r="BD452" i="2" s="1"/>
  <c r="AV453" i="2"/>
  <c r="BC453" i="2" s="1"/>
  <c r="BD453" i="2" s="1"/>
  <c r="AV454" i="2"/>
  <c r="BC454" i="2" s="1"/>
  <c r="BD454" i="2" s="1"/>
  <c r="AV455" i="2"/>
  <c r="BC455" i="2" s="1"/>
  <c r="BD455" i="2" s="1"/>
  <c r="AV456" i="2"/>
  <c r="BC456" i="2" s="1"/>
  <c r="BD456" i="2" s="1"/>
  <c r="AV457" i="2"/>
  <c r="BC457" i="2" s="1"/>
  <c r="BD457" i="2" s="1"/>
  <c r="AV458" i="2"/>
  <c r="BC458" i="2" s="1"/>
  <c r="BD458" i="2" s="1"/>
  <c r="AV459" i="2"/>
  <c r="BC459" i="2" s="1"/>
  <c r="BD459" i="2" s="1"/>
  <c r="AV460" i="2"/>
  <c r="BC460" i="2" s="1"/>
  <c r="BD460" i="2" s="1"/>
  <c r="AV461" i="2"/>
  <c r="BC461" i="2" s="1"/>
  <c r="BD461" i="2" s="1"/>
  <c r="AV462" i="2"/>
  <c r="BC462" i="2" s="1"/>
  <c r="BD462" i="2" s="1"/>
  <c r="AV463" i="2"/>
  <c r="BC463" i="2" s="1"/>
  <c r="BD463" i="2" s="1"/>
  <c r="AV464" i="2"/>
  <c r="BC464" i="2" s="1"/>
  <c r="BD464" i="2" s="1"/>
  <c r="AV465" i="2"/>
  <c r="BC465" i="2" s="1"/>
  <c r="BD465" i="2" s="1"/>
  <c r="AV466" i="2"/>
  <c r="BC466" i="2" s="1"/>
  <c r="BD466" i="2" s="1"/>
  <c r="AV467" i="2"/>
  <c r="BC467" i="2" s="1"/>
  <c r="BD467" i="2" s="1"/>
  <c r="AV468" i="2"/>
  <c r="BC468" i="2" s="1"/>
  <c r="BD468" i="2" s="1"/>
  <c r="AV469" i="2"/>
  <c r="BC469" i="2" s="1"/>
  <c r="BD469" i="2" s="1"/>
  <c r="AV470" i="2"/>
  <c r="BC470" i="2" s="1"/>
  <c r="BD470" i="2" s="1"/>
  <c r="AV471" i="2"/>
  <c r="BC471" i="2" s="1"/>
  <c r="BD471" i="2" s="1"/>
  <c r="AV472" i="2"/>
  <c r="BC472" i="2" s="1"/>
  <c r="BD472" i="2" s="1"/>
  <c r="AV473" i="2"/>
  <c r="BC473" i="2" s="1"/>
  <c r="BD473" i="2" s="1"/>
  <c r="AV474" i="2"/>
  <c r="BC474" i="2" s="1"/>
  <c r="BD474" i="2" s="1"/>
  <c r="AV475" i="2"/>
  <c r="BC475" i="2" s="1"/>
  <c r="BD475" i="2" s="1"/>
  <c r="AV476" i="2"/>
  <c r="BC476" i="2" s="1"/>
  <c r="BD476" i="2" s="1"/>
  <c r="AV477" i="2"/>
  <c r="BC477" i="2" s="1"/>
  <c r="BD477" i="2" s="1"/>
  <c r="AV478" i="2"/>
  <c r="BC478" i="2" s="1"/>
  <c r="BD478" i="2" s="1"/>
  <c r="AV479" i="2"/>
  <c r="BC479" i="2" s="1"/>
  <c r="BD479" i="2" s="1"/>
  <c r="AV480" i="2"/>
  <c r="BC480" i="2" s="1"/>
  <c r="BD480" i="2" s="1"/>
  <c r="AV481" i="2"/>
  <c r="BC481" i="2" s="1"/>
  <c r="BD481" i="2" s="1"/>
  <c r="AV482" i="2"/>
  <c r="BC482" i="2" s="1"/>
  <c r="BD482" i="2" s="1"/>
  <c r="AV483" i="2"/>
  <c r="BC483" i="2" s="1"/>
  <c r="BD483" i="2" s="1"/>
  <c r="AV484" i="2"/>
  <c r="BC484" i="2" s="1"/>
  <c r="BD484" i="2" s="1"/>
  <c r="AV485" i="2"/>
  <c r="BC485" i="2" s="1"/>
  <c r="BD485" i="2" s="1"/>
  <c r="AV486" i="2"/>
  <c r="BC486" i="2" s="1"/>
  <c r="BD486" i="2" s="1"/>
  <c r="AV487" i="2"/>
  <c r="BC487" i="2" s="1"/>
  <c r="BD487" i="2" s="1"/>
  <c r="AV488" i="2"/>
  <c r="BC488" i="2" s="1"/>
  <c r="BD488" i="2" s="1"/>
  <c r="AV489" i="2"/>
  <c r="BC489" i="2" s="1"/>
  <c r="BD489" i="2" s="1"/>
  <c r="AV490" i="2"/>
  <c r="BC490" i="2" s="1"/>
  <c r="BD490" i="2" s="1"/>
  <c r="AV491" i="2"/>
  <c r="BC491" i="2" s="1"/>
  <c r="BD491" i="2" s="1"/>
  <c r="AV492" i="2"/>
  <c r="BC492" i="2" s="1"/>
  <c r="BD492" i="2" s="1"/>
  <c r="AV493" i="2"/>
  <c r="BC493" i="2" s="1"/>
  <c r="BD493" i="2" s="1"/>
  <c r="AV494" i="2"/>
  <c r="BC494" i="2" s="1"/>
  <c r="BD494" i="2" s="1"/>
  <c r="AV495" i="2"/>
  <c r="BC495" i="2" s="1"/>
  <c r="BD495" i="2" s="1"/>
  <c r="AV496" i="2"/>
  <c r="BC496" i="2" s="1"/>
  <c r="BD496" i="2" s="1"/>
  <c r="AV497" i="2"/>
  <c r="BC497" i="2" s="1"/>
  <c r="BD497" i="2" s="1"/>
  <c r="AV498" i="2"/>
  <c r="BC498" i="2" s="1"/>
  <c r="BD498" i="2" s="1"/>
  <c r="AV499" i="2"/>
  <c r="BC499" i="2" s="1"/>
  <c r="BD499" i="2" s="1"/>
  <c r="AV500" i="2"/>
  <c r="BC500" i="2" s="1"/>
  <c r="BD500" i="2" s="1"/>
  <c r="AV501" i="2"/>
  <c r="BC501" i="2" s="1"/>
  <c r="BD501" i="2" s="1"/>
  <c r="AV502" i="2"/>
  <c r="BC502" i="2" s="1"/>
  <c r="BD502" i="2" s="1"/>
  <c r="AV503" i="2"/>
  <c r="BC503" i="2" s="1"/>
  <c r="BD503" i="2" s="1"/>
  <c r="AV504" i="2"/>
  <c r="BC504" i="2" s="1"/>
  <c r="BD504" i="2" s="1"/>
  <c r="AV505" i="2"/>
  <c r="BC505" i="2" s="1"/>
  <c r="BD505" i="2" s="1"/>
  <c r="AV506" i="2"/>
  <c r="BC506" i="2" s="1"/>
  <c r="BD506" i="2" s="1"/>
  <c r="AV507" i="2"/>
  <c r="BC507" i="2" s="1"/>
  <c r="BD507" i="2" s="1"/>
  <c r="AV508" i="2"/>
  <c r="BC508" i="2" s="1"/>
  <c r="BD508" i="2" s="1"/>
  <c r="AV509" i="2"/>
  <c r="BC509" i="2" s="1"/>
  <c r="BD509" i="2" s="1"/>
  <c r="AV510" i="2"/>
  <c r="BC510" i="2" s="1"/>
  <c r="BD510" i="2" s="1"/>
  <c r="AV511" i="2"/>
  <c r="BC511" i="2" s="1"/>
  <c r="BD511" i="2" s="1"/>
  <c r="AV512" i="2"/>
  <c r="BC512" i="2" s="1"/>
  <c r="BD512" i="2" s="1"/>
  <c r="AV513" i="2"/>
  <c r="BC513" i="2" s="1"/>
  <c r="BD513" i="2" s="1"/>
  <c r="AV514" i="2"/>
  <c r="BC514" i="2" s="1"/>
  <c r="BD514" i="2" s="1"/>
  <c r="AV515" i="2"/>
  <c r="BC515" i="2" s="1"/>
  <c r="BD515" i="2" s="1"/>
  <c r="AV516" i="2"/>
  <c r="BC516" i="2" s="1"/>
  <c r="BD516" i="2" s="1"/>
  <c r="AV517" i="2"/>
  <c r="BC517" i="2" s="1"/>
  <c r="BD517" i="2" s="1"/>
  <c r="AV518" i="2"/>
  <c r="BC518" i="2" s="1"/>
  <c r="BD518" i="2" s="1"/>
  <c r="AV519" i="2"/>
  <c r="BC519" i="2" s="1"/>
  <c r="BD519" i="2" s="1"/>
  <c r="AV520" i="2"/>
  <c r="BC520" i="2" s="1"/>
  <c r="BD520" i="2" s="1"/>
  <c r="AV521" i="2"/>
  <c r="BC521" i="2" s="1"/>
  <c r="BD521" i="2" s="1"/>
  <c r="AV522" i="2"/>
  <c r="BC522" i="2" s="1"/>
  <c r="BD522" i="2" s="1"/>
  <c r="AV523" i="2"/>
  <c r="BC523" i="2" s="1"/>
  <c r="BD523" i="2" s="1"/>
  <c r="AV524" i="2"/>
  <c r="BC524" i="2" s="1"/>
  <c r="BD524" i="2" s="1"/>
  <c r="AV525" i="2"/>
  <c r="BC525" i="2" s="1"/>
  <c r="BD525" i="2" s="1"/>
  <c r="AV526" i="2"/>
  <c r="BC526" i="2" s="1"/>
  <c r="BD526" i="2" s="1"/>
  <c r="AV527" i="2"/>
  <c r="BC527" i="2" s="1"/>
  <c r="BD527" i="2" s="1"/>
  <c r="AV528" i="2"/>
  <c r="BC528" i="2" s="1"/>
  <c r="BD528" i="2" s="1"/>
  <c r="AV529" i="2"/>
  <c r="BC529" i="2" s="1"/>
  <c r="BD529" i="2" s="1"/>
  <c r="AV530" i="2"/>
  <c r="BC530" i="2" s="1"/>
  <c r="BD530" i="2" s="1"/>
  <c r="AV531" i="2"/>
  <c r="BC531" i="2" s="1"/>
  <c r="BD531" i="2" s="1"/>
  <c r="AV532" i="2"/>
  <c r="BC532" i="2" s="1"/>
  <c r="BD532" i="2" s="1"/>
  <c r="AV533" i="2"/>
  <c r="BC533" i="2" s="1"/>
  <c r="BD533" i="2" s="1"/>
  <c r="AV534" i="2"/>
  <c r="BC534" i="2" s="1"/>
  <c r="BD534" i="2" s="1"/>
  <c r="AV535" i="2"/>
  <c r="BC535" i="2" s="1"/>
  <c r="BD535" i="2" s="1"/>
  <c r="AV536" i="2"/>
  <c r="BC536" i="2" s="1"/>
  <c r="BD536" i="2" s="1"/>
  <c r="AV537" i="2"/>
  <c r="BC537" i="2" s="1"/>
  <c r="BD537" i="2" s="1"/>
  <c r="AV538" i="2"/>
  <c r="BC538" i="2" s="1"/>
  <c r="BD538" i="2" s="1"/>
  <c r="AV539" i="2"/>
  <c r="BC539" i="2" s="1"/>
  <c r="BD539" i="2" s="1"/>
  <c r="AV540" i="2"/>
  <c r="BC540" i="2" s="1"/>
  <c r="BD540" i="2" s="1"/>
  <c r="AV541" i="2"/>
  <c r="BC541" i="2" s="1"/>
  <c r="BD541" i="2" s="1"/>
  <c r="AV542" i="2"/>
  <c r="BC542" i="2" s="1"/>
  <c r="BD542" i="2" s="1"/>
  <c r="AV543" i="2"/>
  <c r="BC543" i="2" s="1"/>
  <c r="BD543" i="2" s="1"/>
  <c r="AV544" i="2"/>
  <c r="BC544" i="2" s="1"/>
  <c r="BD544" i="2" s="1"/>
  <c r="AV545" i="2"/>
  <c r="BC545" i="2" s="1"/>
  <c r="BD545" i="2" s="1"/>
  <c r="AV546" i="2"/>
  <c r="BC546" i="2" s="1"/>
  <c r="BD546" i="2" s="1"/>
  <c r="AV547" i="2"/>
  <c r="BC547" i="2" s="1"/>
  <c r="BD547" i="2" s="1"/>
  <c r="AV548" i="2"/>
  <c r="BC548" i="2" s="1"/>
  <c r="BD548" i="2" s="1"/>
  <c r="AV549" i="2"/>
  <c r="BC549" i="2" s="1"/>
  <c r="BD549" i="2" s="1"/>
  <c r="AV550" i="2"/>
  <c r="BC550" i="2" s="1"/>
  <c r="BD550" i="2" s="1"/>
  <c r="AV551" i="2"/>
  <c r="BC551" i="2" s="1"/>
  <c r="BD551" i="2" s="1"/>
  <c r="AV552" i="2"/>
  <c r="BC552" i="2" s="1"/>
  <c r="BD552" i="2" s="1"/>
  <c r="AV553" i="2"/>
  <c r="BC553" i="2" s="1"/>
  <c r="BD553" i="2" s="1"/>
  <c r="AV554" i="2"/>
  <c r="BC554" i="2" s="1"/>
  <c r="BD554" i="2" s="1"/>
  <c r="AV555" i="2"/>
  <c r="BC555" i="2" s="1"/>
  <c r="BD555" i="2" s="1"/>
  <c r="AV556" i="2"/>
  <c r="BC556" i="2" s="1"/>
  <c r="BD556" i="2" s="1"/>
  <c r="AV557" i="2"/>
  <c r="BC557" i="2" s="1"/>
  <c r="BD557" i="2" s="1"/>
  <c r="AV558" i="2"/>
  <c r="BC558" i="2" s="1"/>
  <c r="BD558" i="2" s="1"/>
  <c r="AV559" i="2"/>
  <c r="BC559" i="2" s="1"/>
  <c r="BD559" i="2" s="1"/>
  <c r="AV560" i="2"/>
  <c r="BC560" i="2" s="1"/>
  <c r="BD560" i="2" s="1"/>
  <c r="AV561" i="2"/>
  <c r="BC561" i="2" s="1"/>
  <c r="BD561" i="2" s="1"/>
  <c r="AV562" i="2"/>
  <c r="BC562" i="2" s="1"/>
  <c r="BD562" i="2" s="1"/>
  <c r="AV563" i="2"/>
  <c r="BC563" i="2" s="1"/>
  <c r="BD563" i="2" s="1"/>
  <c r="AV564" i="2"/>
  <c r="BC564" i="2" s="1"/>
  <c r="BD564" i="2" s="1"/>
  <c r="AV565" i="2"/>
  <c r="BC565" i="2" s="1"/>
  <c r="BD565" i="2" s="1"/>
  <c r="AV566" i="2"/>
  <c r="BC566" i="2" s="1"/>
  <c r="BD566" i="2" s="1"/>
  <c r="AV567" i="2"/>
  <c r="BC567" i="2" s="1"/>
  <c r="BD567" i="2" s="1"/>
  <c r="AV568" i="2"/>
  <c r="BC568" i="2" s="1"/>
  <c r="BD568" i="2" s="1"/>
  <c r="AV569" i="2"/>
  <c r="BC569" i="2" s="1"/>
  <c r="BD569" i="2" s="1"/>
  <c r="AV570" i="2"/>
  <c r="BC570" i="2" s="1"/>
  <c r="BD570" i="2" s="1"/>
  <c r="AV571" i="2"/>
  <c r="BC571" i="2" s="1"/>
  <c r="BD571" i="2" s="1"/>
  <c r="AV572" i="2"/>
  <c r="BC572" i="2" s="1"/>
  <c r="BD572" i="2" s="1"/>
  <c r="AV573" i="2"/>
  <c r="BC573" i="2" s="1"/>
  <c r="BD573" i="2" s="1"/>
  <c r="AV574" i="2"/>
  <c r="BC574" i="2" s="1"/>
  <c r="BD574" i="2" s="1"/>
  <c r="AV575" i="2"/>
  <c r="BC575" i="2" s="1"/>
  <c r="BD575" i="2" s="1"/>
  <c r="AV576" i="2"/>
  <c r="BC576" i="2" s="1"/>
  <c r="BD576" i="2" s="1"/>
  <c r="AV2" i="2"/>
  <c r="BC2" i="2" s="1"/>
  <c r="BD2" i="2" s="1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M576" i="2" s="1"/>
  <c r="AS2" i="2"/>
  <c r="W219" i="2" l="1"/>
  <c r="X253" i="2"/>
  <c r="Z219" i="2"/>
  <c r="W264" i="2"/>
  <c r="X235" i="2"/>
  <c r="Z264" i="2"/>
  <c r="Z211" i="2"/>
  <c r="W253" i="2"/>
  <c r="Z235" i="2"/>
  <c r="Z243" i="2"/>
  <c r="W243" i="2"/>
  <c r="X243" i="2"/>
  <c r="X211" i="2"/>
  <c r="X181" i="2"/>
  <c r="Z181" i="2"/>
  <c r="W181" i="2"/>
  <c r="BK566" i="2"/>
  <c r="BJ566" i="2"/>
  <c r="BI566" i="2" s="1"/>
  <c r="BG566" i="2" s="1"/>
  <c r="BE566" i="2"/>
  <c r="BB566" i="2"/>
  <c r="BA566" i="2" s="1"/>
  <c r="AZ566" i="2" s="1"/>
  <c r="BK546" i="2"/>
  <c r="BJ546" i="2"/>
  <c r="BI546" i="2" s="1"/>
  <c r="BG546" i="2" s="1"/>
  <c r="BE546" i="2"/>
  <c r="BB546" i="2"/>
  <c r="BA546" i="2" s="1"/>
  <c r="AZ546" i="2" s="1"/>
  <c r="BK534" i="2"/>
  <c r="BJ534" i="2"/>
  <c r="BI534" i="2" s="1"/>
  <c r="BG534" i="2" s="1"/>
  <c r="BE534" i="2"/>
  <c r="BB534" i="2"/>
  <c r="BA534" i="2" s="1"/>
  <c r="AZ534" i="2" s="1"/>
  <c r="BK522" i="2"/>
  <c r="BJ522" i="2"/>
  <c r="BI522" i="2" s="1"/>
  <c r="BG522" i="2" s="1"/>
  <c r="BF522" i="2" s="1"/>
  <c r="BE522" i="2"/>
  <c r="BB522" i="2"/>
  <c r="BA522" i="2" s="1"/>
  <c r="AZ522" i="2" s="1"/>
  <c r="BK510" i="2"/>
  <c r="BJ510" i="2"/>
  <c r="BI510" i="2" s="1"/>
  <c r="BG510" i="2" s="1"/>
  <c r="BE510" i="2"/>
  <c r="BB510" i="2"/>
  <c r="BA510" i="2" s="1"/>
  <c r="AZ510" i="2" s="1"/>
  <c r="BK494" i="2"/>
  <c r="BJ494" i="2"/>
  <c r="BI494" i="2" s="1"/>
  <c r="BG494" i="2" s="1"/>
  <c r="BE494" i="2"/>
  <c r="BB494" i="2"/>
  <c r="BA494" i="2" s="1"/>
  <c r="AZ494" i="2" s="1"/>
  <c r="BK482" i="2"/>
  <c r="BJ482" i="2"/>
  <c r="BI482" i="2" s="1"/>
  <c r="BG482" i="2" s="1"/>
  <c r="BE482" i="2"/>
  <c r="BB482" i="2"/>
  <c r="BA482" i="2" s="1"/>
  <c r="AZ482" i="2" s="1"/>
  <c r="BK470" i="2"/>
  <c r="BJ470" i="2"/>
  <c r="BI470" i="2" s="1"/>
  <c r="BG470" i="2" s="1"/>
  <c r="BE470" i="2"/>
  <c r="BB470" i="2"/>
  <c r="BA470" i="2" s="1"/>
  <c r="AZ470" i="2" s="1"/>
  <c r="BK454" i="2"/>
  <c r="BJ454" i="2"/>
  <c r="BI454" i="2" s="1"/>
  <c r="BG454" i="2" s="1"/>
  <c r="BE454" i="2"/>
  <c r="BB454" i="2"/>
  <c r="BA454" i="2" s="1"/>
  <c r="AZ454" i="2" s="1"/>
  <c r="BK446" i="2"/>
  <c r="BJ446" i="2"/>
  <c r="BI446" i="2" s="1"/>
  <c r="BG446" i="2" s="1"/>
  <c r="BE446" i="2"/>
  <c r="BB446" i="2"/>
  <c r="BA446" i="2" s="1"/>
  <c r="AZ446" i="2" s="1"/>
  <c r="BK434" i="2"/>
  <c r="BJ434" i="2"/>
  <c r="BI434" i="2" s="1"/>
  <c r="BG434" i="2" s="1"/>
  <c r="BE434" i="2"/>
  <c r="BB434" i="2"/>
  <c r="BA434" i="2" s="1"/>
  <c r="AZ434" i="2" s="1"/>
  <c r="BK422" i="2"/>
  <c r="BJ422" i="2"/>
  <c r="BI422" i="2" s="1"/>
  <c r="BG422" i="2" s="1"/>
  <c r="BE422" i="2"/>
  <c r="BB422" i="2"/>
  <c r="BA422" i="2" s="1"/>
  <c r="AZ422" i="2" s="1"/>
  <c r="BK410" i="2"/>
  <c r="BJ410" i="2"/>
  <c r="BI410" i="2" s="1"/>
  <c r="BG410" i="2" s="1"/>
  <c r="BE410" i="2"/>
  <c r="BB410" i="2"/>
  <c r="BA410" i="2" s="1"/>
  <c r="AZ410" i="2" s="1"/>
  <c r="BK394" i="2"/>
  <c r="BJ394" i="2"/>
  <c r="BI394" i="2" s="1"/>
  <c r="BG394" i="2" s="1"/>
  <c r="BE394" i="2"/>
  <c r="BB394" i="2"/>
  <c r="BA394" i="2" s="1"/>
  <c r="AZ394" i="2" s="1"/>
  <c r="BK382" i="2"/>
  <c r="BJ382" i="2"/>
  <c r="BI382" i="2" s="1"/>
  <c r="BG382" i="2" s="1"/>
  <c r="BF382" i="2" s="1"/>
  <c r="BE382" i="2"/>
  <c r="BB382" i="2"/>
  <c r="BA382" i="2" s="1"/>
  <c r="AZ382" i="2" s="1"/>
  <c r="BK370" i="2"/>
  <c r="BJ370" i="2"/>
  <c r="BI370" i="2" s="1"/>
  <c r="BG370" i="2" s="1"/>
  <c r="BE370" i="2"/>
  <c r="BB370" i="2"/>
  <c r="BA370" i="2" s="1"/>
  <c r="AZ370" i="2" s="1"/>
  <c r="BK354" i="2"/>
  <c r="BJ354" i="2"/>
  <c r="BI354" i="2" s="1"/>
  <c r="BG354" i="2" s="1"/>
  <c r="BF354" i="2" s="1"/>
  <c r="BE354" i="2"/>
  <c r="BB354" i="2"/>
  <c r="BA354" i="2" s="1"/>
  <c r="AZ354" i="2" s="1"/>
  <c r="BK346" i="2"/>
  <c r="BJ346" i="2"/>
  <c r="BI346" i="2" s="1"/>
  <c r="BG346" i="2" s="1"/>
  <c r="BE346" i="2"/>
  <c r="BB346" i="2"/>
  <c r="BA346" i="2" s="1"/>
  <c r="AZ346" i="2" s="1"/>
  <c r="BK330" i="2"/>
  <c r="BJ330" i="2"/>
  <c r="BI330" i="2" s="1"/>
  <c r="BG330" i="2" s="1"/>
  <c r="BE330" i="2"/>
  <c r="BB330" i="2"/>
  <c r="BA330" i="2" s="1"/>
  <c r="AZ330" i="2" s="1"/>
  <c r="BK314" i="2"/>
  <c r="BJ314" i="2"/>
  <c r="BI314" i="2" s="1"/>
  <c r="BG314" i="2" s="1"/>
  <c r="BF314" i="2" s="1"/>
  <c r="BE314" i="2"/>
  <c r="BB314" i="2"/>
  <c r="BA314" i="2" s="1"/>
  <c r="AZ314" i="2" s="1"/>
  <c r="BK306" i="2"/>
  <c r="BJ306" i="2"/>
  <c r="BI306" i="2" s="1"/>
  <c r="BG306" i="2" s="1"/>
  <c r="BE306" i="2"/>
  <c r="BB306" i="2"/>
  <c r="BA306" i="2" s="1"/>
  <c r="AZ306" i="2" s="1"/>
  <c r="BK294" i="2"/>
  <c r="BJ294" i="2"/>
  <c r="BI294" i="2" s="1"/>
  <c r="BG294" i="2" s="1"/>
  <c r="BE294" i="2"/>
  <c r="BB294" i="2"/>
  <c r="BA294" i="2" s="1"/>
  <c r="AZ294" i="2" s="1"/>
  <c r="BK282" i="2"/>
  <c r="BJ282" i="2"/>
  <c r="BI282" i="2" s="1"/>
  <c r="BG282" i="2" s="1"/>
  <c r="BF282" i="2" s="1"/>
  <c r="BE282" i="2"/>
  <c r="BB282" i="2"/>
  <c r="BA282" i="2" s="1"/>
  <c r="AZ282" i="2" s="1"/>
  <c r="BK274" i="2"/>
  <c r="BJ274" i="2"/>
  <c r="BI274" i="2" s="1"/>
  <c r="BG274" i="2" s="1"/>
  <c r="BE274" i="2"/>
  <c r="BB274" i="2"/>
  <c r="BA274" i="2" s="1"/>
  <c r="AZ274" i="2" s="1"/>
  <c r="BK174" i="2"/>
  <c r="BJ174" i="2"/>
  <c r="BI174" i="2" s="1"/>
  <c r="BG174" i="2" s="1"/>
  <c r="BE174" i="2"/>
  <c r="BB174" i="2"/>
  <c r="BA174" i="2" s="1"/>
  <c r="AZ174" i="2" s="1"/>
  <c r="BK166" i="2"/>
  <c r="BJ166" i="2"/>
  <c r="BI166" i="2" s="1"/>
  <c r="BG166" i="2" s="1"/>
  <c r="BF166" i="2" s="1"/>
  <c r="BE166" i="2"/>
  <c r="BB166" i="2"/>
  <c r="BA166" i="2" s="1"/>
  <c r="AZ166" i="2" s="1"/>
  <c r="BK150" i="2"/>
  <c r="BJ150" i="2"/>
  <c r="BI150" i="2" s="1"/>
  <c r="BG150" i="2" s="1"/>
  <c r="BE150" i="2"/>
  <c r="BB150" i="2"/>
  <c r="BA150" i="2" s="1"/>
  <c r="AZ150" i="2" s="1"/>
  <c r="BK138" i="2"/>
  <c r="BJ138" i="2"/>
  <c r="BI138" i="2" s="1"/>
  <c r="BG138" i="2" s="1"/>
  <c r="BF138" i="2" s="1"/>
  <c r="BE138" i="2"/>
  <c r="BB138" i="2"/>
  <c r="BA138" i="2" s="1"/>
  <c r="AZ138" i="2" s="1"/>
  <c r="BK126" i="2"/>
  <c r="BJ126" i="2"/>
  <c r="BI126" i="2" s="1"/>
  <c r="BG126" i="2" s="1"/>
  <c r="BE126" i="2"/>
  <c r="BB126" i="2"/>
  <c r="BA126" i="2" s="1"/>
  <c r="AZ126" i="2" s="1"/>
  <c r="BK118" i="2"/>
  <c r="BJ118" i="2"/>
  <c r="BI118" i="2" s="1"/>
  <c r="BG118" i="2" s="1"/>
  <c r="BE118" i="2"/>
  <c r="BB118" i="2"/>
  <c r="BA118" i="2" s="1"/>
  <c r="AZ118" i="2" s="1"/>
  <c r="BK110" i="2"/>
  <c r="BJ110" i="2"/>
  <c r="BI110" i="2" s="1"/>
  <c r="BG110" i="2" s="1"/>
  <c r="BE110" i="2"/>
  <c r="BB110" i="2"/>
  <c r="BA110" i="2" s="1"/>
  <c r="AZ110" i="2" s="1"/>
  <c r="BK94" i="2"/>
  <c r="BJ94" i="2"/>
  <c r="BI94" i="2" s="1"/>
  <c r="BG94" i="2" s="1"/>
  <c r="BE94" i="2"/>
  <c r="BB94" i="2"/>
  <c r="BA94" i="2" s="1"/>
  <c r="AZ94" i="2" s="1"/>
  <c r="BK82" i="2"/>
  <c r="BJ82" i="2"/>
  <c r="BI82" i="2" s="1"/>
  <c r="BG82" i="2" s="1"/>
  <c r="BE82" i="2"/>
  <c r="BB82" i="2"/>
  <c r="BA82" i="2" s="1"/>
  <c r="AZ82" i="2" s="1"/>
  <c r="BK70" i="2"/>
  <c r="BJ70" i="2"/>
  <c r="BI70" i="2" s="1"/>
  <c r="BG70" i="2" s="1"/>
  <c r="BF70" i="2" s="1"/>
  <c r="BE70" i="2"/>
  <c r="BB70" i="2"/>
  <c r="BA70" i="2" s="1"/>
  <c r="AZ70" i="2" s="1"/>
  <c r="BK62" i="2"/>
  <c r="BJ62" i="2"/>
  <c r="BI62" i="2" s="1"/>
  <c r="BG62" i="2" s="1"/>
  <c r="BE62" i="2"/>
  <c r="BB62" i="2"/>
  <c r="BA62" i="2" s="1"/>
  <c r="AZ62" i="2" s="1"/>
  <c r="BK50" i="2"/>
  <c r="BJ50" i="2"/>
  <c r="BI50" i="2" s="1"/>
  <c r="BG50" i="2" s="1"/>
  <c r="BE50" i="2"/>
  <c r="BB50" i="2"/>
  <c r="BA50" i="2" s="1"/>
  <c r="AZ50" i="2" s="1"/>
  <c r="BK38" i="2"/>
  <c r="BJ38" i="2"/>
  <c r="BI38" i="2" s="1"/>
  <c r="BG38" i="2" s="1"/>
  <c r="BF38" i="2" s="1"/>
  <c r="BE38" i="2"/>
  <c r="BB38" i="2"/>
  <c r="BA38" i="2" s="1"/>
  <c r="AZ38" i="2" s="1"/>
  <c r="BK30" i="2"/>
  <c r="BJ30" i="2"/>
  <c r="BI30" i="2" s="1"/>
  <c r="BG30" i="2" s="1"/>
  <c r="BE30" i="2"/>
  <c r="BB30" i="2"/>
  <c r="BA30" i="2" s="1"/>
  <c r="AZ30" i="2" s="1"/>
  <c r="BK18" i="2"/>
  <c r="BJ18" i="2"/>
  <c r="BI18" i="2" s="1"/>
  <c r="BG18" i="2" s="1"/>
  <c r="BE18" i="2"/>
  <c r="BB18" i="2"/>
  <c r="BA18" i="2" s="1"/>
  <c r="AZ18" i="2" s="1"/>
  <c r="BK6" i="2"/>
  <c r="BJ6" i="2"/>
  <c r="BI6" i="2" s="1"/>
  <c r="BG6" i="2" s="1"/>
  <c r="BF6" i="2" s="1"/>
  <c r="BE6" i="2"/>
  <c r="BB6" i="2"/>
  <c r="BA6" i="2" s="1"/>
  <c r="AZ6" i="2" s="1"/>
  <c r="BK569" i="2"/>
  <c r="BJ569" i="2"/>
  <c r="BI569" i="2" s="1"/>
  <c r="BG569" i="2" s="1"/>
  <c r="BF569" i="2" s="1"/>
  <c r="BE569" i="2"/>
  <c r="BB569" i="2"/>
  <c r="BA569" i="2" s="1"/>
  <c r="AZ569" i="2" s="1"/>
  <c r="BK557" i="2"/>
  <c r="BJ557" i="2"/>
  <c r="BI557" i="2" s="1"/>
  <c r="BG557" i="2" s="1"/>
  <c r="BF557" i="2" s="1"/>
  <c r="BE557" i="2"/>
  <c r="BB557" i="2"/>
  <c r="BA557" i="2" s="1"/>
  <c r="AZ557" i="2" s="1"/>
  <c r="BK545" i="2"/>
  <c r="BJ545" i="2"/>
  <c r="BI545" i="2" s="1"/>
  <c r="BG545" i="2" s="1"/>
  <c r="BE545" i="2"/>
  <c r="BB545" i="2"/>
  <c r="BA545" i="2" s="1"/>
  <c r="AZ545" i="2" s="1"/>
  <c r="BK537" i="2"/>
  <c r="BJ537" i="2"/>
  <c r="BI537" i="2" s="1"/>
  <c r="BG537" i="2" s="1"/>
  <c r="BF537" i="2" s="1"/>
  <c r="BE537" i="2"/>
  <c r="BB537" i="2"/>
  <c r="BA537" i="2" s="1"/>
  <c r="AZ537" i="2" s="1"/>
  <c r="BK525" i="2"/>
  <c r="BJ525" i="2"/>
  <c r="BI525" i="2" s="1"/>
  <c r="BG525" i="2" s="1"/>
  <c r="BF525" i="2" s="1"/>
  <c r="BE525" i="2"/>
  <c r="BB525" i="2"/>
  <c r="BA525" i="2" s="1"/>
  <c r="AZ525" i="2" s="1"/>
  <c r="BK513" i="2"/>
  <c r="BJ513" i="2"/>
  <c r="BI513" i="2" s="1"/>
  <c r="BG513" i="2" s="1"/>
  <c r="BF513" i="2" s="1"/>
  <c r="BE513" i="2"/>
  <c r="BB513" i="2"/>
  <c r="BA513" i="2" s="1"/>
  <c r="AZ513" i="2" s="1"/>
  <c r="BK505" i="2"/>
  <c r="BJ505" i="2"/>
  <c r="BI505" i="2" s="1"/>
  <c r="BG505" i="2" s="1"/>
  <c r="BF505" i="2" s="1"/>
  <c r="BE505" i="2"/>
  <c r="BB505" i="2"/>
  <c r="BA505" i="2" s="1"/>
  <c r="AZ505" i="2" s="1"/>
  <c r="BK489" i="2"/>
  <c r="BJ489" i="2"/>
  <c r="BI489" i="2" s="1"/>
  <c r="BG489" i="2" s="1"/>
  <c r="BF489" i="2" s="1"/>
  <c r="BE489" i="2"/>
  <c r="BB489" i="2"/>
  <c r="BA489" i="2" s="1"/>
  <c r="AZ489" i="2" s="1"/>
  <c r="BK481" i="2"/>
  <c r="BJ481" i="2"/>
  <c r="BI481" i="2" s="1"/>
  <c r="BG481" i="2" s="1"/>
  <c r="BF481" i="2" s="1"/>
  <c r="BE481" i="2"/>
  <c r="BB481" i="2"/>
  <c r="BA481" i="2" s="1"/>
  <c r="AZ481" i="2" s="1"/>
  <c r="BK469" i="2"/>
  <c r="BJ469" i="2"/>
  <c r="BI469" i="2" s="1"/>
  <c r="BG469" i="2" s="1"/>
  <c r="BE469" i="2"/>
  <c r="BB469" i="2"/>
  <c r="BA469" i="2" s="1"/>
  <c r="AZ469" i="2" s="1"/>
  <c r="BK457" i="2"/>
  <c r="BJ457" i="2"/>
  <c r="BI457" i="2" s="1"/>
  <c r="BG457" i="2" s="1"/>
  <c r="BF457" i="2" s="1"/>
  <c r="BE457" i="2"/>
  <c r="BB457" i="2"/>
  <c r="BA457" i="2" s="1"/>
  <c r="AZ457" i="2" s="1"/>
  <c r="BK445" i="2"/>
  <c r="BJ445" i="2"/>
  <c r="BI445" i="2" s="1"/>
  <c r="BG445" i="2" s="1"/>
  <c r="BE445" i="2"/>
  <c r="BB445" i="2"/>
  <c r="BA445" i="2" s="1"/>
  <c r="AZ445" i="2" s="1"/>
  <c r="BK433" i="2"/>
  <c r="BJ433" i="2"/>
  <c r="BI433" i="2" s="1"/>
  <c r="BG433" i="2" s="1"/>
  <c r="BF433" i="2" s="1"/>
  <c r="BE433" i="2"/>
  <c r="BB433" i="2"/>
  <c r="BA433" i="2" s="1"/>
  <c r="AZ433" i="2" s="1"/>
  <c r="BK421" i="2"/>
  <c r="BJ421" i="2"/>
  <c r="BI421" i="2" s="1"/>
  <c r="BG421" i="2" s="1"/>
  <c r="BF421" i="2" s="1"/>
  <c r="BE421" i="2"/>
  <c r="BB421" i="2"/>
  <c r="BA421" i="2" s="1"/>
  <c r="AZ421" i="2" s="1"/>
  <c r="BK409" i="2"/>
  <c r="BJ409" i="2"/>
  <c r="BI409" i="2" s="1"/>
  <c r="BG409" i="2" s="1"/>
  <c r="BE409" i="2"/>
  <c r="BB409" i="2"/>
  <c r="BA409" i="2" s="1"/>
  <c r="AZ409" i="2" s="1"/>
  <c r="BK393" i="2"/>
  <c r="BJ393" i="2"/>
  <c r="BI393" i="2" s="1"/>
  <c r="BG393" i="2" s="1"/>
  <c r="BF393" i="2" s="1"/>
  <c r="BE393" i="2"/>
  <c r="BB393" i="2"/>
  <c r="BA393" i="2" s="1"/>
  <c r="AZ393" i="2" s="1"/>
  <c r="BK385" i="2"/>
  <c r="BJ385" i="2"/>
  <c r="BI385" i="2" s="1"/>
  <c r="BG385" i="2" s="1"/>
  <c r="BF385" i="2" s="1"/>
  <c r="BE385" i="2"/>
  <c r="BB385" i="2"/>
  <c r="BA385" i="2" s="1"/>
  <c r="AZ385" i="2" s="1"/>
  <c r="BK373" i="2"/>
  <c r="BJ373" i="2"/>
  <c r="BI373" i="2" s="1"/>
  <c r="BG373" i="2" s="1"/>
  <c r="BF373" i="2" s="1"/>
  <c r="BE373" i="2"/>
  <c r="BB373" i="2"/>
  <c r="BA373" i="2" s="1"/>
  <c r="AZ373" i="2" s="1"/>
  <c r="BK361" i="2"/>
  <c r="BJ361" i="2"/>
  <c r="BI361" i="2" s="1"/>
  <c r="BG361" i="2" s="1"/>
  <c r="BF361" i="2" s="1"/>
  <c r="BE361" i="2"/>
  <c r="BB361" i="2"/>
  <c r="BA361" i="2" s="1"/>
  <c r="AZ361" i="2" s="1"/>
  <c r="BK345" i="2"/>
  <c r="BJ345" i="2"/>
  <c r="BE345" i="2"/>
  <c r="BB345" i="2"/>
  <c r="BA345" i="2" s="1"/>
  <c r="AZ345" i="2" s="1"/>
  <c r="BK333" i="2"/>
  <c r="BJ333" i="2"/>
  <c r="BI333" i="2" s="1"/>
  <c r="BG333" i="2" s="1"/>
  <c r="BF333" i="2" s="1"/>
  <c r="BE333" i="2"/>
  <c r="BB333" i="2"/>
  <c r="BA333" i="2" s="1"/>
  <c r="AZ333" i="2" s="1"/>
  <c r="BK325" i="2"/>
  <c r="BJ325" i="2"/>
  <c r="BE325" i="2"/>
  <c r="BB325" i="2"/>
  <c r="BA325" i="2" s="1"/>
  <c r="AZ325" i="2" s="1"/>
  <c r="BK313" i="2"/>
  <c r="BJ313" i="2"/>
  <c r="BI313" i="2" s="1"/>
  <c r="BG313" i="2" s="1"/>
  <c r="BF313" i="2" s="1"/>
  <c r="BE313" i="2"/>
  <c r="BB313" i="2"/>
  <c r="BA313" i="2" s="1"/>
  <c r="AZ313" i="2" s="1"/>
  <c r="BK297" i="2"/>
  <c r="BJ297" i="2"/>
  <c r="BI297" i="2" s="1"/>
  <c r="BG297" i="2" s="1"/>
  <c r="BF297" i="2" s="1"/>
  <c r="BE297" i="2"/>
  <c r="BB297" i="2"/>
  <c r="BA297" i="2" s="1"/>
  <c r="AZ297" i="2" s="1"/>
  <c r="BK293" i="2"/>
  <c r="BJ293" i="2"/>
  <c r="BI293" i="2" s="1"/>
  <c r="BG293" i="2" s="1"/>
  <c r="BE293" i="2"/>
  <c r="BB293" i="2"/>
  <c r="BA293" i="2" s="1"/>
  <c r="AZ293" i="2" s="1"/>
  <c r="BK277" i="2"/>
  <c r="BJ277" i="2"/>
  <c r="BI277" i="2" s="1"/>
  <c r="BG277" i="2" s="1"/>
  <c r="BF277" i="2" s="1"/>
  <c r="BE277" i="2"/>
  <c r="BB277" i="2"/>
  <c r="BA277" i="2" s="1"/>
  <c r="AZ277" i="2" s="1"/>
  <c r="BK269" i="2"/>
  <c r="BJ269" i="2"/>
  <c r="BI269" i="2" s="1"/>
  <c r="BG269" i="2" s="1"/>
  <c r="BE269" i="2"/>
  <c r="BB269" i="2"/>
  <c r="BA269" i="2" s="1"/>
  <c r="AZ269" i="2" s="1"/>
  <c r="BK173" i="2"/>
  <c r="BJ173" i="2"/>
  <c r="BE173" i="2"/>
  <c r="BB173" i="2"/>
  <c r="BA173" i="2" s="1"/>
  <c r="AZ173" i="2" s="1"/>
  <c r="BK161" i="2"/>
  <c r="BJ161" i="2"/>
  <c r="BI161" i="2" s="1"/>
  <c r="BG161" i="2" s="1"/>
  <c r="BF161" i="2" s="1"/>
  <c r="BE161" i="2"/>
  <c r="BB161" i="2"/>
  <c r="BA161" i="2" s="1"/>
  <c r="AZ161" i="2" s="1"/>
  <c r="BK149" i="2"/>
  <c r="BJ149" i="2"/>
  <c r="BI149" i="2" s="1"/>
  <c r="BG149" i="2" s="1"/>
  <c r="BE149" i="2"/>
  <c r="BB149" i="2"/>
  <c r="BA149" i="2" s="1"/>
  <c r="AZ149" i="2" s="1"/>
  <c r="BK137" i="2"/>
  <c r="BJ137" i="2"/>
  <c r="BI137" i="2" s="1"/>
  <c r="BG137" i="2" s="1"/>
  <c r="BE137" i="2"/>
  <c r="BB137" i="2"/>
  <c r="BA137" i="2" s="1"/>
  <c r="AZ137" i="2" s="1"/>
  <c r="BK129" i="2"/>
  <c r="BJ129" i="2"/>
  <c r="BI129" i="2" s="1"/>
  <c r="BG129" i="2" s="1"/>
  <c r="BE129" i="2"/>
  <c r="BB129" i="2"/>
  <c r="BA129" i="2" s="1"/>
  <c r="AZ129" i="2" s="1"/>
  <c r="BK117" i="2"/>
  <c r="BJ117" i="2"/>
  <c r="BI117" i="2" s="1"/>
  <c r="BG117" i="2" s="1"/>
  <c r="BE117" i="2"/>
  <c r="BB117" i="2"/>
  <c r="BA117" i="2" s="1"/>
  <c r="AZ117" i="2" s="1"/>
  <c r="BK105" i="2"/>
  <c r="BJ105" i="2"/>
  <c r="BE105" i="2"/>
  <c r="BB105" i="2"/>
  <c r="BA105" i="2" s="1"/>
  <c r="AZ105" i="2" s="1"/>
  <c r="BK93" i="2"/>
  <c r="BJ93" i="2"/>
  <c r="BI93" i="2" s="1"/>
  <c r="BG93" i="2" s="1"/>
  <c r="BF93" i="2" s="1"/>
  <c r="BE93" i="2"/>
  <c r="BB93" i="2"/>
  <c r="BA93" i="2" s="1"/>
  <c r="AZ93" i="2" s="1"/>
  <c r="BK81" i="2"/>
  <c r="BJ81" i="2"/>
  <c r="BI81" i="2" s="1"/>
  <c r="BG81" i="2" s="1"/>
  <c r="BF81" i="2" s="1"/>
  <c r="BE81" i="2"/>
  <c r="BB81" i="2"/>
  <c r="BA81" i="2" s="1"/>
  <c r="AZ81" i="2" s="1"/>
  <c r="BK69" i="2"/>
  <c r="BJ69" i="2"/>
  <c r="BI69" i="2" s="1"/>
  <c r="BG69" i="2" s="1"/>
  <c r="BE69" i="2"/>
  <c r="BB69" i="2"/>
  <c r="BA69" i="2" s="1"/>
  <c r="AZ69" i="2" s="1"/>
  <c r="BK57" i="2"/>
  <c r="BJ57" i="2"/>
  <c r="BI57" i="2" s="1"/>
  <c r="BG57" i="2" s="1"/>
  <c r="BE57" i="2"/>
  <c r="BB57" i="2"/>
  <c r="BA57" i="2" s="1"/>
  <c r="AZ57" i="2" s="1"/>
  <c r="BK45" i="2"/>
  <c r="BJ45" i="2"/>
  <c r="BE45" i="2"/>
  <c r="BB45" i="2"/>
  <c r="BA45" i="2" s="1"/>
  <c r="AZ45" i="2" s="1"/>
  <c r="BK29" i="2"/>
  <c r="BJ29" i="2"/>
  <c r="BI29" i="2" s="1"/>
  <c r="BG29" i="2" s="1"/>
  <c r="BE29" i="2"/>
  <c r="BB29" i="2"/>
  <c r="BA29" i="2" s="1"/>
  <c r="AZ29" i="2" s="1"/>
  <c r="BK25" i="2"/>
  <c r="BJ25" i="2"/>
  <c r="BI25" i="2" s="1"/>
  <c r="BG25" i="2" s="1"/>
  <c r="BE25" i="2"/>
  <c r="BB25" i="2"/>
  <c r="BA25" i="2" s="1"/>
  <c r="AZ25" i="2" s="1"/>
  <c r="BK13" i="2"/>
  <c r="BJ13" i="2"/>
  <c r="BI13" i="2" s="1"/>
  <c r="BG13" i="2" s="1"/>
  <c r="BE13" i="2"/>
  <c r="BB13" i="2"/>
  <c r="BA13" i="2" s="1"/>
  <c r="AZ13" i="2" s="1"/>
  <c r="M5" i="2"/>
  <c r="BK5" i="2"/>
  <c r="BJ5" i="2"/>
  <c r="BE5" i="2"/>
  <c r="BB5" i="2"/>
  <c r="BA5" i="2" s="1"/>
  <c r="AZ5" i="2" s="1"/>
  <c r="BK574" i="2"/>
  <c r="BJ574" i="2"/>
  <c r="BI574" i="2" s="1"/>
  <c r="BG574" i="2" s="1"/>
  <c r="BF574" i="2" s="1"/>
  <c r="BE574" i="2"/>
  <c r="BB574" i="2"/>
  <c r="BA574" i="2" s="1"/>
  <c r="AZ574" i="2" s="1"/>
  <c r="BK562" i="2"/>
  <c r="BJ562" i="2"/>
  <c r="BI562" i="2" s="1"/>
  <c r="BG562" i="2" s="1"/>
  <c r="BE562" i="2"/>
  <c r="BB562" i="2"/>
  <c r="BA562" i="2" s="1"/>
  <c r="AZ562" i="2" s="1"/>
  <c r="BK550" i="2"/>
  <c r="BJ550" i="2"/>
  <c r="BI550" i="2" s="1"/>
  <c r="BG550" i="2" s="1"/>
  <c r="BF550" i="2" s="1"/>
  <c r="BE550" i="2"/>
  <c r="BB550" i="2"/>
  <c r="BA550" i="2" s="1"/>
  <c r="AZ550" i="2" s="1"/>
  <c r="BK538" i="2"/>
  <c r="BJ538" i="2"/>
  <c r="BE538" i="2"/>
  <c r="BB538" i="2"/>
  <c r="BA538" i="2" s="1"/>
  <c r="AZ538" i="2" s="1"/>
  <c r="BK526" i="2"/>
  <c r="BJ526" i="2"/>
  <c r="BI526" i="2" s="1"/>
  <c r="BG526" i="2" s="1"/>
  <c r="BF526" i="2" s="1"/>
  <c r="BE526" i="2"/>
  <c r="BB526" i="2"/>
  <c r="BA526" i="2" s="1"/>
  <c r="AZ526" i="2" s="1"/>
  <c r="BK514" i="2"/>
  <c r="BJ514" i="2"/>
  <c r="BI514" i="2" s="1"/>
  <c r="BG514" i="2" s="1"/>
  <c r="BF514" i="2" s="1"/>
  <c r="BE514" i="2"/>
  <c r="BB514" i="2"/>
  <c r="BA514" i="2" s="1"/>
  <c r="AZ514" i="2" s="1"/>
  <c r="BK502" i="2"/>
  <c r="BJ502" i="2"/>
  <c r="BI502" i="2" s="1"/>
  <c r="BG502" i="2" s="1"/>
  <c r="BF502" i="2" s="1"/>
  <c r="BE502" i="2"/>
  <c r="BB502" i="2"/>
  <c r="BA502" i="2" s="1"/>
  <c r="AZ502" i="2" s="1"/>
  <c r="BK490" i="2"/>
  <c r="BJ490" i="2"/>
  <c r="BE490" i="2"/>
  <c r="BB490" i="2"/>
  <c r="BA490" i="2" s="1"/>
  <c r="AZ490" i="2" s="1"/>
  <c r="BK478" i="2"/>
  <c r="BJ478" i="2"/>
  <c r="BI478" i="2" s="1"/>
  <c r="BG478" i="2" s="1"/>
  <c r="BE478" i="2"/>
  <c r="BB478" i="2"/>
  <c r="BA478" i="2" s="1"/>
  <c r="AZ478" i="2" s="1"/>
  <c r="BK466" i="2"/>
  <c r="BJ466" i="2"/>
  <c r="BI466" i="2" s="1"/>
  <c r="BG466" i="2" s="1"/>
  <c r="BF466" i="2" s="1"/>
  <c r="BE466" i="2"/>
  <c r="BB466" i="2"/>
  <c r="BA466" i="2" s="1"/>
  <c r="AZ466" i="2" s="1"/>
  <c r="BK458" i="2"/>
  <c r="BJ458" i="2"/>
  <c r="BI458" i="2" s="1"/>
  <c r="BG458" i="2" s="1"/>
  <c r="BE458" i="2"/>
  <c r="BB458" i="2"/>
  <c r="BA458" i="2" s="1"/>
  <c r="AZ458" i="2" s="1"/>
  <c r="BK442" i="2"/>
  <c r="BJ442" i="2"/>
  <c r="BI442" i="2" s="1"/>
  <c r="BG442" i="2" s="1"/>
  <c r="BE442" i="2"/>
  <c r="BB442" i="2"/>
  <c r="BA442" i="2" s="1"/>
  <c r="AZ442" i="2" s="1"/>
  <c r="BK430" i="2"/>
  <c r="BJ430" i="2"/>
  <c r="BE430" i="2"/>
  <c r="BB430" i="2"/>
  <c r="BA430" i="2" s="1"/>
  <c r="AZ430" i="2" s="1"/>
  <c r="BK418" i="2"/>
  <c r="BJ418" i="2"/>
  <c r="BE418" i="2"/>
  <c r="BB418" i="2"/>
  <c r="BA418" i="2" s="1"/>
  <c r="AZ418" i="2" s="1"/>
  <c r="BK406" i="2"/>
  <c r="BJ406" i="2"/>
  <c r="BI406" i="2" s="1"/>
  <c r="BG406" i="2" s="1"/>
  <c r="BF406" i="2" s="1"/>
  <c r="BE406" i="2"/>
  <c r="BB406" i="2"/>
  <c r="BA406" i="2" s="1"/>
  <c r="AZ406" i="2" s="1"/>
  <c r="BK390" i="2"/>
  <c r="BJ390" i="2"/>
  <c r="BE390" i="2"/>
  <c r="BB390" i="2"/>
  <c r="BA390" i="2" s="1"/>
  <c r="AZ390" i="2" s="1"/>
  <c r="BK378" i="2"/>
  <c r="BJ378" i="2"/>
  <c r="BI378" i="2" s="1"/>
  <c r="BG378" i="2" s="1"/>
  <c r="BE378" i="2"/>
  <c r="BB378" i="2"/>
  <c r="BA378" i="2" s="1"/>
  <c r="AZ378" i="2" s="1"/>
  <c r="BK366" i="2"/>
  <c r="BJ366" i="2"/>
  <c r="BI366" i="2" s="1"/>
  <c r="BG366" i="2" s="1"/>
  <c r="BF366" i="2" s="1"/>
  <c r="BE366" i="2"/>
  <c r="BB366" i="2"/>
  <c r="BA366" i="2" s="1"/>
  <c r="AZ366" i="2" s="1"/>
  <c r="BK358" i="2"/>
  <c r="BJ358" i="2"/>
  <c r="BE358" i="2"/>
  <c r="BB358" i="2"/>
  <c r="BA358" i="2" s="1"/>
  <c r="AZ358" i="2" s="1"/>
  <c r="BK342" i="2"/>
  <c r="BJ342" i="2"/>
  <c r="BI342" i="2" s="1"/>
  <c r="BG342" i="2" s="1"/>
  <c r="BF342" i="2" s="1"/>
  <c r="BE342" i="2"/>
  <c r="BB342" i="2"/>
  <c r="BA342" i="2" s="1"/>
  <c r="AZ342" i="2" s="1"/>
  <c r="BK334" i="2"/>
  <c r="BJ334" i="2"/>
  <c r="BI334" i="2" s="1"/>
  <c r="BG334" i="2" s="1"/>
  <c r="BF334" i="2" s="1"/>
  <c r="BE334" i="2"/>
  <c r="BB334" i="2"/>
  <c r="BA334" i="2" s="1"/>
  <c r="AZ334" i="2" s="1"/>
  <c r="BK322" i="2"/>
  <c r="BJ322" i="2"/>
  <c r="BE322" i="2"/>
  <c r="BB322" i="2"/>
  <c r="BA322" i="2" s="1"/>
  <c r="AZ322" i="2" s="1"/>
  <c r="BK310" i="2"/>
  <c r="BJ310" i="2"/>
  <c r="BI310" i="2" s="1"/>
  <c r="BG310" i="2" s="1"/>
  <c r="BF310" i="2" s="1"/>
  <c r="BE310" i="2"/>
  <c r="BB310" i="2"/>
  <c r="BA310" i="2" s="1"/>
  <c r="AZ310" i="2" s="1"/>
  <c r="BK298" i="2"/>
  <c r="BJ298" i="2"/>
  <c r="BI298" i="2" s="1"/>
  <c r="BG298" i="2" s="1"/>
  <c r="BF298" i="2" s="1"/>
  <c r="BE298" i="2"/>
  <c r="BB298" i="2"/>
  <c r="BA298" i="2" s="1"/>
  <c r="AZ298" i="2" s="1"/>
  <c r="BK286" i="2"/>
  <c r="BJ286" i="2"/>
  <c r="BE286" i="2"/>
  <c r="BB286" i="2"/>
  <c r="BA286" i="2" s="1"/>
  <c r="AZ286" i="2" s="1"/>
  <c r="BK270" i="2"/>
  <c r="BJ270" i="2"/>
  <c r="BI270" i="2" s="1"/>
  <c r="BG270" i="2" s="1"/>
  <c r="BF270" i="2" s="1"/>
  <c r="BE270" i="2"/>
  <c r="BB270" i="2"/>
  <c r="BA270" i="2" s="1"/>
  <c r="AZ270" i="2" s="1"/>
  <c r="BK170" i="2"/>
  <c r="BJ170" i="2"/>
  <c r="BE170" i="2"/>
  <c r="BB170" i="2"/>
  <c r="BA170" i="2" s="1"/>
  <c r="AZ170" i="2" s="1"/>
  <c r="BK158" i="2"/>
  <c r="BJ158" i="2"/>
  <c r="BI158" i="2" s="1"/>
  <c r="BG158" i="2" s="1"/>
  <c r="BF158" i="2" s="1"/>
  <c r="BE158" i="2"/>
  <c r="BB158" i="2"/>
  <c r="BA158" i="2" s="1"/>
  <c r="AZ158" i="2" s="1"/>
  <c r="BK146" i="2"/>
  <c r="BJ146" i="2"/>
  <c r="BI146" i="2" s="1"/>
  <c r="BG146" i="2" s="1"/>
  <c r="BE146" i="2"/>
  <c r="BB146" i="2"/>
  <c r="BA146" i="2" s="1"/>
  <c r="AZ146" i="2" s="1"/>
  <c r="BK134" i="2"/>
  <c r="BJ134" i="2"/>
  <c r="BE134" i="2"/>
  <c r="BB134" i="2"/>
  <c r="BA134" i="2" s="1"/>
  <c r="AZ134" i="2" s="1"/>
  <c r="BK114" i="2"/>
  <c r="BJ114" i="2"/>
  <c r="BI114" i="2" s="1"/>
  <c r="BG114" i="2" s="1"/>
  <c r="BF114" i="2" s="1"/>
  <c r="BE114" i="2"/>
  <c r="BB114" i="2"/>
  <c r="BA114" i="2" s="1"/>
  <c r="AZ114" i="2" s="1"/>
  <c r="BK102" i="2"/>
  <c r="BJ102" i="2"/>
  <c r="BI102" i="2" s="1"/>
  <c r="BG102" i="2" s="1"/>
  <c r="BF102" i="2" s="1"/>
  <c r="BE102" i="2"/>
  <c r="BB102" i="2"/>
  <c r="BA102" i="2" s="1"/>
  <c r="AZ102" i="2" s="1"/>
  <c r="BK90" i="2"/>
  <c r="BJ90" i="2"/>
  <c r="BI90" i="2" s="1"/>
  <c r="BG90" i="2" s="1"/>
  <c r="BF90" i="2" s="1"/>
  <c r="BE90" i="2"/>
  <c r="BB90" i="2"/>
  <c r="BA90" i="2" s="1"/>
  <c r="AZ90" i="2" s="1"/>
  <c r="BK78" i="2"/>
  <c r="BJ78" i="2"/>
  <c r="BI78" i="2" s="1"/>
  <c r="BG78" i="2" s="1"/>
  <c r="BF78" i="2" s="1"/>
  <c r="BE78" i="2"/>
  <c r="BB78" i="2"/>
  <c r="BA78" i="2" s="1"/>
  <c r="AZ78" i="2" s="1"/>
  <c r="BK66" i="2"/>
  <c r="BJ66" i="2"/>
  <c r="BI66" i="2" s="1"/>
  <c r="BG66" i="2" s="1"/>
  <c r="BF66" i="2" s="1"/>
  <c r="BE66" i="2"/>
  <c r="BB66" i="2"/>
  <c r="BA66" i="2" s="1"/>
  <c r="AZ66" i="2" s="1"/>
  <c r="BK54" i="2"/>
  <c r="BJ54" i="2"/>
  <c r="BI54" i="2" s="1"/>
  <c r="BG54" i="2" s="1"/>
  <c r="BF54" i="2" s="1"/>
  <c r="BE54" i="2"/>
  <c r="BB54" i="2"/>
  <c r="BA54" i="2" s="1"/>
  <c r="AZ54" i="2" s="1"/>
  <c r="BK42" i="2"/>
  <c r="BJ42" i="2"/>
  <c r="BI42" i="2" s="1"/>
  <c r="BG42" i="2" s="1"/>
  <c r="BE42" i="2"/>
  <c r="BB42" i="2"/>
  <c r="BA42" i="2" s="1"/>
  <c r="AZ42" i="2" s="1"/>
  <c r="BK22" i="2"/>
  <c r="BJ22" i="2"/>
  <c r="BI22" i="2" s="1"/>
  <c r="BG22" i="2" s="1"/>
  <c r="BF22" i="2" s="1"/>
  <c r="BE22" i="2"/>
  <c r="BB22" i="2"/>
  <c r="BA22" i="2" s="1"/>
  <c r="AZ22" i="2" s="1"/>
  <c r="BK10" i="2"/>
  <c r="BJ10" i="2"/>
  <c r="BI10" i="2" s="1"/>
  <c r="BG10" i="2" s="1"/>
  <c r="BF10" i="2" s="1"/>
  <c r="BE10" i="2"/>
  <c r="BB10" i="2"/>
  <c r="BA10" i="2" s="1"/>
  <c r="AZ10" i="2" s="1"/>
  <c r="BL525" i="2"/>
  <c r="BJ2" i="2"/>
  <c r="BK2" i="2"/>
  <c r="BB2" i="2"/>
  <c r="BA2" i="2" s="1"/>
  <c r="AZ2" i="2" s="1"/>
  <c r="BE2" i="2"/>
  <c r="BK565" i="2"/>
  <c r="BJ565" i="2"/>
  <c r="BI565" i="2" s="1"/>
  <c r="BG565" i="2" s="1"/>
  <c r="BF565" i="2" s="1"/>
  <c r="BE565" i="2"/>
  <c r="BB565" i="2"/>
  <c r="BA565" i="2" s="1"/>
  <c r="AZ565" i="2" s="1"/>
  <c r="BK553" i="2"/>
  <c r="BJ553" i="2"/>
  <c r="BE553" i="2"/>
  <c r="BB553" i="2"/>
  <c r="BA553" i="2" s="1"/>
  <c r="AZ553" i="2" s="1"/>
  <c r="BK541" i="2"/>
  <c r="BJ541" i="2"/>
  <c r="BE541" i="2"/>
  <c r="BB541" i="2"/>
  <c r="BA541" i="2" s="1"/>
  <c r="AZ541" i="2" s="1"/>
  <c r="BK529" i="2"/>
  <c r="BJ529" i="2"/>
  <c r="BE529" i="2"/>
  <c r="BB529" i="2"/>
  <c r="BA529" i="2" s="1"/>
  <c r="AZ529" i="2" s="1"/>
  <c r="BK517" i="2"/>
  <c r="BJ517" i="2"/>
  <c r="BE517" i="2"/>
  <c r="BB517" i="2"/>
  <c r="BA517" i="2" s="1"/>
  <c r="AZ517" i="2" s="1"/>
  <c r="BK501" i="2"/>
  <c r="BJ501" i="2"/>
  <c r="BI501" i="2" s="1"/>
  <c r="BG501" i="2" s="1"/>
  <c r="BF501" i="2" s="1"/>
  <c r="BE501" i="2"/>
  <c r="BB501" i="2"/>
  <c r="BA501" i="2" s="1"/>
  <c r="AZ501" i="2" s="1"/>
  <c r="BK485" i="2"/>
  <c r="BJ485" i="2"/>
  <c r="BI485" i="2" s="1"/>
  <c r="BG485" i="2" s="1"/>
  <c r="BF485" i="2" s="1"/>
  <c r="BE485" i="2"/>
  <c r="BB485" i="2"/>
  <c r="BA485" i="2" s="1"/>
  <c r="AZ485" i="2" s="1"/>
  <c r="BK473" i="2"/>
  <c r="BJ473" i="2"/>
  <c r="BE473" i="2"/>
  <c r="BB473" i="2"/>
  <c r="BA473" i="2" s="1"/>
  <c r="AZ473" i="2" s="1"/>
  <c r="BK461" i="2"/>
  <c r="BJ461" i="2"/>
  <c r="BE461" i="2"/>
  <c r="BB461" i="2"/>
  <c r="BA461" i="2" s="1"/>
  <c r="AZ461" i="2" s="1"/>
  <c r="BK449" i="2"/>
  <c r="BJ449" i="2"/>
  <c r="BI449" i="2" s="1"/>
  <c r="BG449" i="2" s="1"/>
  <c r="BF449" i="2" s="1"/>
  <c r="BE449" i="2"/>
  <c r="BB449" i="2"/>
  <c r="BA449" i="2" s="1"/>
  <c r="AZ449" i="2" s="1"/>
  <c r="BK437" i="2"/>
  <c r="BJ437" i="2"/>
  <c r="BE437" i="2"/>
  <c r="BB437" i="2"/>
  <c r="BA437" i="2" s="1"/>
  <c r="AZ437" i="2" s="1"/>
  <c r="BK425" i="2"/>
  <c r="BJ425" i="2"/>
  <c r="BE425" i="2"/>
  <c r="BB425" i="2"/>
  <c r="BA425" i="2" s="1"/>
  <c r="AZ425" i="2" s="1"/>
  <c r="BK413" i="2"/>
  <c r="BJ413" i="2"/>
  <c r="BI413" i="2" s="1"/>
  <c r="BG413" i="2" s="1"/>
  <c r="BF413" i="2" s="1"/>
  <c r="BE413" i="2"/>
  <c r="BB413" i="2"/>
  <c r="BA413" i="2" s="1"/>
  <c r="AZ413" i="2" s="1"/>
  <c r="BK401" i="2"/>
  <c r="BJ401" i="2"/>
  <c r="BE401" i="2"/>
  <c r="BB401" i="2"/>
  <c r="BA401" i="2" s="1"/>
  <c r="AZ401" i="2" s="1"/>
  <c r="BK389" i="2"/>
  <c r="BJ389" i="2"/>
  <c r="BE389" i="2"/>
  <c r="BB389" i="2"/>
  <c r="BA389" i="2" s="1"/>
  <c r="AZ389" i="2" s="1"/>
  <c r="BK377" i="2"/>
  <c r="BJ377" i="2"/>
  <c r="BE377" i="2"/>
  <c r="BB377" i="2"/>
  <c r="BA377" i="2" s="1"/>
  <c r="AZ377" i="2" s="1"/>
  <c r="BK365" i="2"/>
  <c r="BJ365" i="2"/>
  <c r="BE365" i="2"/>
  <c r="BB365" i="2"/>
  <c r="BA365" i="2" s="1"/>
  <c r="AZ365" i="2" s="1"/>
  <c r="BK353" i="2"/>
  <c r="BJ353" i="2"/>
  <c r="BI353" i="2" s="1"/>
  <c r="BG353" i="2" s="1"/>
  <c r="BF353" i="2" s="1"/>
  <c r="BE353" i="2"/>
  <c r="BB353" i="2"/>
  <c r="BA353" i="2" s="1"/>
  <c r="AZ353" i="2" s="1"/>
  <c r="BK341" i="2"/>
  <c r="BJ341" i="2"/>
  <c r="BI341" i="2" s="1"/>
  <c r="BG341" i="2" s="1"/>
  <c r="BF341" i="2" s="1"/>
  <c r="BE341" i="2"/>
  <c r="BB341" i="2"/>
  <c r="BA341" i="2" s="1"/>
  <c r="AZ341" i="2" s="1"/>
  <c r="BK329" i="2"/>
  <c r="BJ329" i="2"/>
  <c r="BI329" i="2" s="1"/>
  <c r="BG329" i="2" s="1"/>
  <c r="BF329" i="2" s="1"/>
  <c r="BE329" i="2"/>
  <c r="BB329" i="2"/>
  <c r="BA329" i="2" s="1"/>
  <c r="AZ329" i="2" s="1"/>
  <c r="BK317" i="2"/>
  <c r="BJ317" i="2"/>
  <c r="BE317" i="2"/>
  <c r="BB317" i="2"/>
  <c r="BA317" i="2" s="1"/>
  <c r="AZ317" i="2" s="1"/>
  <c r="BK305" i="2"/>
  <c r="BJ305" i="2"/>
  <c r="BI305" i="2" s="1"/>
  <c r="BG305" i="2" s="1"/>
  <c r="BF305" i="2" s="1"/>
  <c r="BE305" i="2"/>
  <c r="BB305" i="2"/>
  <c r="BA305" i="2" s="1"/>
  <c r="AZ305" i="2" s="1"/>
  <c r="BK285" i="2"/>
  <c r="BJ285" i="2"/>
  <c r="BI285" i="2" s="1"/>
  <c r="BG285" i="2" s="1"/>
  <c r="BF285" i="2" s="1"/>
  <c r="BE285" i="2"/>
  <c r="BB285" i="2"/>
  <c r="BA285" i="2" s="1"/>
  <c r="AZ285" i="2" s="1"/>
  <c r="BK177" i="2"/>
  <c r="BJ177" i="2"/>
  <c r="BI177" i="2" s="1"/>
  <c r="BG177" i="2" s="1"/>
  <c r="BF177" i="2" s="1"/>
  <c r="BE177" i="2"/>
  <c r="BB177" i="2"/>
  <c r="BA177" i="2" s="1"/>
  <c r="AZ177" i="2" s="1"/>
  <c r="BK165" i="2"/>
  <c r="BJ165" i="2"/>
  <c r="BE165" i="2"/>
  <c r="BB165" i="2"/>
  <c r="BA165" i="2" s="1"/>
  <c r="AZ165" i="2" s="1"/>
  <c r="BK153" i="2"/>
  <c r="BJ153" i="2"/>
  <c r="BI153" i="2" s="1"/>
  <c r="BG153" i="2" s="1"/>
  <c r="BF153" i="2" s="1"/>
  <c r="BE153" i="2"/>
  <c r="BB153" i="2"/>
  <c r="BA153" i="2" s="1"/>
  <c r="AZ153" i="2" s="1"/>
  <c r="BK141" i="2"/>
  <c r="BJ141" i="2"/>
  <c r="BE141" i="2"/>
  <c r="BB141" i="2"/>
  <c r="BA141" i="2" s="1"/>
  <c r="AZ141" i="2" s="1"/>
  <c r="BK125" i="2"/>
  <c r="BJ125" i="2"/>
  <c r="BI125" i="2" s="1"/>
  <c r="BG125" i="2" s="1"/>
  <c r="BF125" i="2" s="1"/>
  <c r="BE125" i="2"/>
  <c r="BB125" i="2"/>
  <c r="BA125" i="2" s="1"/>
  <c r="AZ125" i="2" s="1"/>
  <c r="BK109" i="2"/>
  <c r="BJ109" i="2"/>
  <c r="BI109" i="2" s="1"/>
  <c r="BG109" i="2" s="1"/>
  <c r="BF109" i="2" s="1"/>
  <c r="BE109" i="2"/>
  <c r="BB109" i="2"/>
  <c r="BA109" i="2" s="1"/>
  <c r="AZ109" i="2" s="1"/>
  <c r="BK97" i="2"/>
  <c r="BJ97" i="2"/>
  <c r="BI97" i="2" s="1"/>
  <c r="BG97" i="2" s="1"/>
  <c r="BF97" i="2" s="1"/>
  <c r="BE97" i="2"/>
  <c r="BB97" i="2"/>
  <c r="BA97" i="2" s="1"/>
  <c r="AZ97" i="2" s="1"/>
  <c r="BK85" i="2"/>
  <c r="BJ85" i="2"/>
  <c r="BI85" i="2" s="1"/>
  <c r="BG85" i="2" s="1"/>
  <c r="BF85" i="2" s="1"/>
  <c r="BE85" i="2"/>
  <c r="BB85" i="2"/>
  <c r="BA85" i="2" s="1"/>
  <c r="AZ85" i="2" s="1"/>
  <c r="BK73" i="2"/>
  <c r="BJ73" i="2"/>
  <c r="BI73" i="2" s="1"/>
  <c r="BG73" i="2" s="1"/>
  <c r="BF73" i="2" s="1"/>
  <c r="BE73" i="2"/>
  <c r="BB73" i="2"/>
  <c r="BA73" i="2" s="1"/>
  <c r="AZ73" i="2" s="1"/>
  <c r="BK61" i="2"/>
  <c r="BJ61" i="2"/>
  <c r="BI61" i="2" s="1"/>
  <c r="BG61" i="2" s="1"/>
  <c r="BF61" i="2" s="1"/>
  <c r="BE61" i="2"/>
  <c r="BB61" i="2"/>
  <c r="BA61" i="2" s="1"/>
  <c r="AZ61" i="2" s="1"/>
  <c r="BK49" i="2"/>
  <c r="BJ49" i="2"/>
  <c r="BI49" i="2" s="1"/>
  <c r="BG49" i="2" s="1"/>
  <c r="BF49" i="2" s="1"/>
  <c r="BE49" i="2"/>
  <c r="BB49" i="2"/>
  <c r="BA49" i="2" s="1"/>
  <c r="AZ49" i="2" s="1"/>
  <c r="BK37" i="2"/>
  <c r="BJ37" i="2"/>
  <c r="BE37" i="2"/>
  <c r="BB37" i="2"/>
  <c r="BA37" i="2" s="1"/>
  <c r="AZ37" i="2" s="1"/>
  <c r="BK17" i="2"/>
  <c r="BJ17" i="2"/>
  <c r="BI17" i="2" s="1"/>
  <c r="BG17" i="2" s="1"/>
  <c r="BF17" i="2" s="1"/>
  <c r="BE17" i="2"/>
  <c r="BB17" i="2"/>
  <c r="BA17" i="2" s="1"/>
  <c r="AZ17" i="2" s="1"/>
  <c r="BK572" i="2"/>
  <c r="BJ572" i="2"/>
  <c r="BI572" i="2" s="1"/>
  <c r="BG572" i="2" s="1"/>
  <c r="BF572" i="2" s="1"/>
  <c r="BE572" i="2"/>
  <c r="BB572" i="2"/>
  <c r="BA572" i="2" s="1"/>
  <c r="AZ572" i="2" s="1"/>
  <c r="BK564" i="2"/>
  <c r="BJ564" i="2"/>
  <c r="BE564" i="2"/>
  <c r="BB564" i="2"/>
  <c r="BA564" i="2" s="1"/>
  <c r="AZ564" i="2" s="1"/>
  <c r="BK560" i="2"/>
  <c r="BJ560" i="2"/>
  <c r="BE560" i="2"/>
  <c r="BB560" i="2"/>
  <c r="BA560" i="2" s="1"/>
  <c r="AZ560" i="2" s="1"/>
  <c r="BK556" i="2"/>
  <c r="BJ556" i="2"/>
  <c r="BI556" i="2" s="1"/>
  <c r="BG556" i="2" s="1"/>
  <c r="BF556" i="2" s="1"/>
  <c r="BE556" i="2"/>
  <c r="BB556" i="2"/>
  <c r="BA556" i="2" s="1"/>
  <c r="AZ556" i="2" s="1"/>
  <c r="BK552" i="2"/>
  <c r="BJ552" i="2"/>
  <c r="BI552" i="2" s="1"/>
  <c r="BG552" i="2" s="1"/>
  <c r="BF552" i="2" s="1"/>
  <c r="BE552" i="2"/>
  <c r="BB552" i="2"/>
  <c r="BA552" i="2" s="1"/>
  <c r="AZ552" i="2" s="1"/>
  <c r="BK548" i="2"/>
  <c r="BJ548" i="2"/>
  <c r="BE548" i="2"/>
  <c r="BB548" i="2"/>
  <c r="BA548" i="2" s="1"/>
  <c r="AZ548" i="2" s="1"/>
  <c r="BK544" i="2"/>
  <c r="BJ544" i="2"/>
  <c r="BI544" i="2" s="1"/>
  <c r="BG544" i="2" s="1"/>
  <c r="BF544" i="2" s="1"/>
  <c r="BE544" i="2"/>
  <c r="BB544" i="2"/>
  <c r="BA544" i="2" s="1"/>
  <c r="AZ544" i="2" s="1"/>
  <c r="BK540" i="2"/>
  <c r="BJ540" i="2"/>
  <c r="BI540" i="2" s="1"/>
  <c r="BG540" i="2" s="1"/>
  <c r="BF540" i="2" s="1"/>
  <c r="BE540" i="2"/>
  <c r="BB540" i="2"/>
  <c r="BA540" i="2" s="1"/>
  <c r="AZ540" i="2" s="1"/>
  <c r="BK536" i="2"/>
  <c r="BJ536" i="2"/>
  <c r="BI536" i="2" s="1"/>
  <c r="BG536" i="2" s="1"/>
  <c r="BF536" i="2" s="1"/>
  <c r="BE536" i="2"/>
  <c r="BB536" i="2"/>
  <c r="BA536" i="2" s="1"/>
  <c r="AZ536" i="2" s="1"/>
  <c r="BK532" i="2"/>
  <c r="BJ532" i="2"/>
  <c r="BI532" i="2" s="1"/>
  <c r="BG532" i="2" s="1"/>
  <c r="BF532" i="2" s="1"/>
  <c r="BE532" i="2"/>
  <c r="BB532" i="2"/>
  <c r="BA532" i="2" s="1"/>
  <c r="AZ532" i="2" s="1"/>
  <c r="BK528" i="2"/>
  <c r="BJ528" i="2"/>
  <c r="BE528" i="2"/>
  <c r="BB528" i="2"/>
  <c r="BA528" i="2" s="1"/>
  <c r="AZ528" i="2" s="1"/>
  <c r="BK524" i="2"/>
  <c r="BJ524" i="2"/>
  <c r="BI524" i="2" s="1"/>
  <c r="BG524" i="2" s="1"/>
  <c r="BF524" i="2" s="1"/>
  <c r="BE524" i="2"/>
  <c r="BB524" i="2"/>
  <c r="BA524" i="2" s="1"/>
  <c r="AZ524" i="2" s="1"/>
  <c r="BK520" i="2"/>
  <c r="BJ520" i="2"/>
  <c r="BE520" i="2"/>
  <c r="BB520" i="2"/>
  <c r="BA520" i="2" s="1"/>
  <c r="AZ520" i="2" s="1"/>
  <c r="BK516" i="2"/>
  <c r="BJ516" i="2"/>
  <c r="BI516" i="2" s="1"/>
  <c r="BG516" i="2" s="1"/>
  <c r="BF516" i="2" s="1"/>
  <c r="BE516" i="2"/>
  <c r="BB516" i="2"/>
  <c r="BA516" i="2" s="1"/>
  <c r="AZ516" i="2" s="1"/>
  <c r="BK512" i="2"/>
  <c r="BJ512" i="2"/>
  <c r="BI512" i="2" s="1"/>
  <c r="BG512" i="2" s="1"/>
  <c r="BF512" i="2" s="1"/>
  <c r="BE512" i="2"/>
  <c r="BB512" i="2"/>
  <c r="BA512" i="2" s="1"/>
  <c r="AZ512" i="2" s="1"/>
  <c r="BK508" i="2"/>
  <c r="BJ508" i="2"/>
  <c r="BI508" i="2" s="1"/>
  <c r="BG508" i="2" s="1"/>
  <c r="BF508" i="2" s="1"/>
  <c r="BE508" i="2"/>
  <c r="BB508" i="2"/>
  <c r="BA508" i="2" s="1"/>
  <c r="AZ508" i="2" s="1"/>
  <c r="BK504" i="2"/>
  <c r="BJ504" i="2"/>
  <c r="BI504" i="2" s="1"/>
  <c r="BG504" i="2" s="1"/>
  <c r="BF504" i="2" s="1"/>
  <c r="BE504" i="2"/>
  <c r="BB504" i="2"/>
  <c r="BA504" i="2" s="1"/>
  <c r="AZ504" i="2" s="1"/>
  <c r="BK500" i="2"/>
  <c r="BJ500" i="2"/>
  <c r="BI500" i="2" s="1"/>
  <c r="BG500" i="2" s="1"/>
  <c r="BF500" i="2" s="1"/>
  <c r="BE500" i="2"/>
  <c r="BB500" i="2"/>
  <c r="BA500" i="2" s="1"/>
  <c r="AZ500" i="2" s="1"/>
  <c r="BK496" i="2"/>
  <c r="BJ496" i="2"/>
  <c r="BE496" i="2"/>
  <c r="BB496" i="2"/>
  <c r="BA496" i="2" s="1"/>
  <c r="AZ496" i="2" s="1"/>
  <c r="BK492" i="2"/>
  <c r="BJ492" i="2"/>
  <c r="BI492" i="2" s="1"/>
  <c r="BG492" i="2" s="1"/>
  <c r="BE492" i="2"/>
  <c r="BB492" i="2"/>
  <c r="BA492" i="2" s="1"/>
  <c r="AZ492" i="2" s="1"/>
  <c r="BK488" i="2"/>
  <c r="BJ488" i="2"/>
  <c r="BI488" i="2" s="1"/>
  <c r="BG488" i="2" s="1"/>
  <c r="BF488" i="2" s="1"/>
  <c r="BE488" i="2"/>
  <c r="BB488" i="2"/>
  <c r="BA488" i="2" s="1"/>
  <c r="AZ488" i="2" s="1"/>
  <c r="BK484" i="2"/>
  <c r="BJ484" i="2"/>
  <c r="BI484" i="2" s="1"/>
  <c r="BG484" i="2" s="1"/>
  <c r="BF484" i="2" s="1"/>
  <c r="BE484" i="2"/>
  <c r="BB484" i="2"/>
  <c r="BA484" i="2" s="1"/>
  <c r="AZ484" i="2" s="1"/>
  <c r="BK480" i="2"/>
  <c r="BJ480" i="2"/>
  <c r="BI480" i="2" s="1"/>
  <c r="BG480" i="2" s="1"/>
  <c r="BF480" i="2" s="1"/>
  <c r="BE480" i="2"/>
  <c r="BB480" i="2"/>
  <c r="BA480" i="2" s="1"/>
  <c r="AZ480" i="2" s="1"/>
  <c r="BK476" i="2"/>
  <c r="BJ476" i="2"/>
  <c r="BE476" i="2"/>
  <c r="BB476" i="2"/>
  <c r="BA476" i="2" s="1"/>
  <c r="AZ476" i="2" s="1"/>
  <c r="BK472" i="2"/>
  <c r="BJ472" i="2"/>
  <c r="BI472" i="2" s="1"/>
  <c r="BG472" i="2" s="1"/>
  <c r="BF472" i="2" s="1"/>
  <c r="BE472" i="2"/>
  <c r="BB472" i="2"/>
  <c r="BA472" i="2" s="1"/>
  <c r="AZ472" i="2" s="1"/>
  <c r="BK468" i="2"/>
  <c r="BJ468" i="2"/>
  <c r="BI468" i="2" s="1"/>
  <c r="BG468" i="2" s="1"/>
  <c r="BF468" i="2" s="1"/>
  <c r="BE468" i="2"/>
  <c r="BB468" i="2"/>
  <c r="BA468" i="2" s="1"/>
  <c r="AZ468" i="2" s="1"/>
  <c r="BK464" i="2"/>
  <c r="BJ464" i="2"/>
  <c r="BE464" i="2"/>
  <c r="BB464" i="2"/>
  <c r="BA464" i="2" s="1"/>
  <c r="AZ464" i="2" s="1"/>
  <c r="BK460" i="2"/>
  <c r="BJ460" i="2"/>
  <c r="BE460" i="2"/>
  <c r="BB460" i="2"/>
  <c r="BA460" i="2" s="1"/>
  <c r="AZ460" i="2" s="1"/>
  <c r="BK456" i="2"/>
  <c r="BJ456" i="2"/>
  <c r="BI456" i="2" s="1"/>
  <c r="BG456" i="2" s="1"/>
  <c r="BF456" i="2" s="1"/>
  <c r="BE456" i="2"/>
  <c r="BB456" i="2"/>
  <c r="BA456" i="2" s="1"/>
  <c r="AZ456" i="2" s="1"/>
  <c r="BK452" i="2"/>
  <c r="BJ452" i="2"/>
  <c r="BE452" i="2"/>
  <c r="BB452" i="2"/>
  <c r="BA452" i="2" s="1"/>
  <c r="AZ452" i="2" s="1"/>
  <c r="BK448" i="2"/>
  <c r="BJ448" i="2"/>
  <c r="BI448" i="2" s="1"/>
  <c r="BG448" i="2" s="1"/>
  <c r="BF448" i="2" s="1"/>
  <c r="BE448" i="2"/>
  <c r="BB448" i="2"/>
  <c r="BA448" i="2" s="1"/>
  <c r="AZ448" i="2" s="1"/>
  <c r="BK444" i="2"/>
  <c r="BJ444" i="2"/>
  <c r="BI444" i="2" s="1"/>
  <c r="BG444" i="2" s="1"/>
  <c r="BF444" i="2" s="1"/>
  <c r="BE444" i="2"/>
  <c r="BB444" i="2"/>
  <c r="BA444" i="2" s="1"/>
  <c r="AZ444" i="2" s="1"/>
  <c r="BK440" i="2"/>
  <c r="BJ440" i="2"/>
  <c r="BE440" i="2"/>
  <c r="BB440" i="2"/>
  <c r="BA440" i="2" s="1"/>
  <c r="AZ440" i="2" s="1"/>
  <c r="BK436" i="2"/>
  <c r="BJ436" i="2"/>
  <c r="BI436" i="2" s="1"/>
  <c r="BG436" i="2" s="1"/>
  <c r="BF436" i="2" s="1"/>
  <c r="BE436" i="2"/>
  <c r="BB436" i="2"/>
  <c r="BA436" i="2" s="1"/>
  <c r="AZ436" i="2" s="1"/>
  <c r="BK432" i="2"/>
  <c r="BJ432" i="2"/>
  <c r="BI432" i="2" s="1"/>
  <c r="BG432" i="2" s="1"/>
  <c r="BF432" i="2" s="1"/>
  <c r="BE432" i="2"/>
  <c r="BB432" i="2"/>
  <c r="BA432" i="2" s="1"/>
  <c r="AZ432" i="2" s="1"/>
  <c r="BK428" i="2"/>
  <c r="BJ428" i="2"/>
  <c r="BE428" i="2"/>
  <c r="BB428" i="2"/>
  <c r="BA428" i="2" s="1"/>
  <c r="AZ428" i="2" s="1"/>
  <c r="BK424" i="2"/>
  <c r="BJ424" i="2"/>
  <c r="BI424" i="2" s="1"/>
  <c r="BG424" i="2" s="1"/>
  <c r="BF424" i="2" s="1"/>
  <c r="BE424" i="2"/>
  <c r="BB424" i="2"/>
  <c r="BA424" i="2" s="1"/>
  <c r="AZ424" i="2" s="1"/>
  <c r="BK420" i="2"/>
  <c r="BJ420" i="2"/>
  <c r="BI420" i="2" s="1"/>
  <c r="BG420" i="2" s="1"/>
  <c r="BF420" i="2" s="1"/>
  <c r="BE420" i="2"/>
  <c r="BB420" i="2"/>
  <c r="BA420" i="2" s="1"/>
  <c r="AZ420" i="2" s="1"/>
  <c r="BK416" i="2"/>
  <c r="BJ416" i="2"/>
  <c r="BI416" i="2" s="1"/>
  <c r="BG416" i="2" s="1"/>
  <c r="BF416" i="2" s="1"/>
  <c r="BE416" i="2"/>
  <c r="BB416" i="2"/>
  <c r="BA416" i="2" s="1"/>
  <c r="AZ416" i="2" s="1"/>
  <c r="BK412" i="2"/>
  <c r="BJ412" i="2"/>
  <c r="BI412" i="2" s="1"/>
  <c r="BG412" i="2" s="1"/>
  <c r="BF412" i="2" s="1"/>
  <c r="BE412" i="2"/>
  <c r="BB412" i="2"/>
  <c r="BA412" i="2" s="1"/>
  <c r="AZ412" i="2" s="1"/>
  <c r="BK408" i="2"/>
  <c r="BJ408" i="2"/>
  <c r="BI408" i="2" s="1"/>
  <c r="BG408" i="2" s="1"/>
  <c r="BF408" i="2" s="1"/>
  <c r="BE408" i="2"/>
  <c r="BB408" i="2"/>
  <c r="BA408" i="2" s="1"/>
  <c r="AZ408" i="2" s="1"/>
  <c r="BK404" i="2"/>
  <c r="BJ404" i="2"/>
  <c r="BI404" i="2" s="1"/>
  <c r="BG404" i="2" s="1"/>
  <c r="BF404" i="2" s="1"/>
  <c r="BE404" i="2"/>
  <c r="BB404" i="2"/>
  <c r="BA404" i="2" s="1"/>
  <c r="AZ404" i="2" s="1"/>
  <c r="BK400" i="2"/>
  <c r="BJ400" i="2"/>
  <c r="BI400" i="2" s="1"/>
  <c r="BG400" i="2" s="1"/>
  <c r="BF400" i="2" s="1"/>
  <c r="BE400" i="2"/>
  <c r="BB400" i="2"/>
  <c r="BA400" i="2" s="1"/>
  <c r="AZ400" i="2" s="1"/>
  <c r="BK396" i="2"/>
  <c r="BJ396" i="2"/>
  <c r="BI396" i="2" s="1"/>
  <c r="BG396" i="2" s="1"/>
  <c r="BF396" i="2" s="1"/>
  <c r="BE396" i="2"/>
  <c r="BB396" i="2"/>
  <c r="BA396" i="2" s="1"/>
  <c r="AZ396" i="2" s="1"/>
  <c r="BK392" i="2"/>
  <c r="BJ392" i="2"/>
  <c r="BE392" i="2"/>
  <c r="BB392" i="2"/>
  <c r="BA392" i="2" s="1"/>
  <c r="AZ392" i="2" s="1"/>
  <c r="BK388" i="2"/>
  <c r="BJ388" i="2"/>
  <c r="BI388" i="2" s="1"/>
  <c r="BG388" i="2" s="1"/>
  <c r="BF388" i="2" s="1"/>
  <c r="BE388" i="2"/>
  <c r="BB388" i="2"/>
  <c r="BA388" i="2" s="1"/>
  <c r="AZ388" i="2" s="1"/>
  <c r="BK384" i="2"/>
  <c r="BJ384" i="2"/>
  <c r="BE384" i="2"/>
  <c r="BB384" i="2"/>
  <c r="BA384" i="2" s="1"/>
  <c r="AZ384" i="2" s="1"/>
  <c r="BK380" i="2"/>
  <c r="BJ380" i="2"/>
  <c r="BI380" i="2" s="1"/>
  <c r="BG380" i="2" s="1"/>
  <c r="BF380" i="2" s="1"/>
  <c r="BE380" i="2"/>
  <c r="BB380" i="2"/>
  <c r="BA380" i="2" s="1"/>
  <c r="AZ380" i="2" s="1"/>
  <c r="BK376" i="2"/>
  <c r="BJ376" i="2"/>
  <c r="BI376" i="2" s="1"/>
  <c r="BG376" i="2" s="1"/>
  <c r="BF376" i="2" s="1"/>
  <c r="BE376" i="2"/>
  <c r="BB376" i="2"/>
  <c r="BA376" i="2" s="1"/>
  <c r="AZ376" i="2" s="1"/>
  <c r="BK372" i="2"/>
  <c r="BJ372" i="2"/>
  <c r="BI372" i="2" s="1"/>
  <c r="BG372" i="2" s="1"/>
  <c r="BF372" i="2" s="1"/>
  <c r="BE372" i="2"/>
  <c r="BB372" i="2"/>
  <c r="BA372" i="2" s="1"/>
  <c r="AZ372" i="2" s="1"/>
  <c r="BK368" i="2"/>
  <c r="BJ368" i="2"/>
  <c r="BI368" i="2" s="1"/>
  <c r="BG368" i="2" s="1"/>
  <c r="BF368" i="2" s="1"/>
  <c r="BE368" i="2"/>
  <c r="BB368" i="2"/>
  <c r="BA368" i="2" s="1"/>
  <c r="AZ368" i="2" s="1"/>
  <c r="BK364" i="2"/>
  <c r="BJ364" i="2"/>
  <c r="BE364" i="2"/>
  <c r="BB364" i="2"/>
  <c r="BA364" i="2" s="1"/>
  <c r="AZ364" i="2" s="1"/>
  <c r="BK360" i="2"/>
  <c r="BJ360" i="2"/>
  <c r="BI360" i="2" s="1"/>
  <c r="BG360" i="2" s="1"/>
  <c r="BF360" i="2" s="1"/>
  <c r="BE360" i="2"/>
  <c r="BB360" i="2"/>
  <c r="BA360" i="2" s="1"/>
  <c r="AZ360" i="2" s="1"/>
  <c r="BK356" i="2"/>
  <c r="BJ356" i="2"/>
  <c r="BI356" i="2" s="1"/>
  <c r="BG356" i="2" s="1"/>
  <c r="BF356" i="2" s="1"/>
  <c r="BE356" i="2"/>
  <c r="BB356" i="2"/>
  <c r="BA356" i="2" s="1"/>
  <c r="AZ356" i="2" s="1"/>
  <c r="BK352" i="2"/>
  <c r="BJ352" i="2"/>
  <c r="BI352" i="2" s="1"/>
  <c r="BG352" i="2" s="1"/>
  <c r="BF352" i="2" s="1"/>
  <c r="BE352" i="2"/>
  <c r="BB352" i="2"/>
  <c r="BA352" i="2" s="1"/>
  <c r="AZ352" i="2" s="1"/>
  <c r="BK348" i="2"/>
  <c r="BJ348" i="2"/>
  <c r="BI348" i="2" s="1"/>
  <c r="BG348" i="2" s="1"/>
  <c r="BF348" i="2" s="1"/>
  <c r="BE348" i="2"/>
  <c r="BB348" i="2"/>
  <c r="BA348" i="2" s="1"/>
  <c r="AZ348" i="2" s="1"/>
  <c r="BK344" i="2"/>
  <c r="BJ344" i="2"/>
  <c r="BE344" i="2"/>
  <c r="BB344" i="2"/>
  <c r="BA344" i="2" s="1"/>
  <c r="AZ344" i="2" s="1"/>
  <c r="BK340" i="2"/>
  <c r="BJ340" i="2"/>
  <c r="BI340" i="2" s="1"/>
  <c r="BG340" i="2" s="1"/>
  <c r="BF340" i="2" s="1"/>
  <c r="BE340" i="2"/>
  <c r="BB340" i="2"/>
  <c r="BA340" i="2" s="1"/>
  <c r="AZ340" i="2" s="1"/>
  <c r="BK336" i="2"/>
  <c r="BJ336" i="2"/>
  <c r="BI336" i="2" s="1"/>
  <c r="BG336" i="2" s="1"/>
  <c r="BE336" i="2"/>
  <c r="BB336" i="2"/>
  <c r="BA336" i="2" s="1"/>
  <c r="AZ336" i="2" s="1"/>
  <c r="BK332" i="2"/>
  <c r="BJ332" i="2"/>
  <c r="BI332" i="2" s="1"/>
  <c r="BG332" i="2" s="1"/>
  <c r="BF332" i="2" s="1"/>
  <c r="BE332" i="2"/>
  <c r="BB332" i="2"/>
  <c r="BA332" i="2" s="1"/>
  <c r="AZ332" i="2" s="1"/>
  <c r="BK328" i="2"/>
  <c r="BJ328" i="2"/>
  <c r="BI328" i="2" s="1"/>
  <c r="BG328" i="2" s="1"/>
  <c r="BF328" i="2" s="1"/>
  <c r="BE328" i="2"/>
  <c r="BB328" i="2"/>
  <c r="BA328" i="2" s="1"/>
  <c r="AZ328" i="2" s="1"/>
  <c r="BK324" i="2"/>
  <c r="BJ324" i="2"/>
  <c r="BI324" i="2" s="1"/>
  <c r="BG324" i="2" s="1"/>
  <c r="BF324" i="2" s="1"/>
  <c r="BE324" i="2"/>
  <c r="BB324" i="2"/>
  <c r="BA324" i="2" s="1"/>
  <c r="AZ324" i="2" s="1"/>
  <c r="BK320" i="2"/>
  <c r="BJ320" i="2"/>
  <c r="BE320" i="2"/>
  <c r="BB320" i="2"/>
  <c r="BA320" i="2" s="1"/>
  <c r="AZ320" i="2" s="1"/>
  <c r="BK316" i="2"/>
  <c r="BJ316" i="2"/>
  <c r="BI316" i="2" s="1"/>
  <c r="BG316" i="2" s="1"/>
  <c r="BF316" i="2" s="1"/>
  <c r="BE316" i="2"/>
  <c r="BB316" i="2"/>
  <c r="BA316" i="2" s="1"/>
  <c r="AZ316" i="2" s="1"/>
  <c r="BK312" i="2"/>
  <c r="BJ312" i="2"/>
  <c r="BE312" i="2"/>
  <c r="BB312" i="2"/>
  <c r="BA312" i="2" s="1"/>
  <c r="AZ312" i="2" s="1"/>
  <c r="BK308" i="2"/>
  <c r="BJ308" i="2"/>
  <c r="BE308" i="2"/>
  <c r="BB308" i="2"/>
  <c r="BA308" i="2" s="1"/>
  <c r="AZ308" i="2" s="1"/>
  <c r="BK304" i="2"/>
  <c r="BJ304" i="2"/>
  <c r="BE304" i="2"/>
  <c r="BB304" i="2"/>
  <c r="BA304" i="2" s="1"/>
  <c r="AZ304" i="2" s="1"/>
  <c r="BK300" i="2"/>
  <c r="BJ300" i="2"/>
  <c r="BI300" i="2" s="1"/>
  <c r="BG300" i="2" s="1"/>
  <c r="BF300" i="2" s="1"/>
  <c r="BE300" i="2"/>
  <c r="BB300" i="2"/>
  <c r="BA300" i="2" s="1"/>
  <c r="AZ300" i="2" s="1"/>
  <c r="BK296" i="2"/>
  <c r="BJ296" i="2"/>
  <c r="BE296" i="2"/>
  <c r="BB296" i="2"/>
  <c r="BA296" i="2" s="1"/>
  <c r="AZ296" i="2" s="1"/>
  <c r="BK292" i="2"/>
  <c r="BJ292" i="2"/>
  <c r="BI292" i="2" s="1"/>
  <c r="BG292" i="2" s="1"/>
  <c r="BF292" i="2" s="1"/>
  <c r="BE292" i="2"/>
  <c r="BB292" i="2"/>
  <c r="BA292" i="2" s="1"/>
  <c r="AZ292" i="2" s="1"/>
  <c r="BK288" i="2"/>
  <c r="BJ288" i="2"/>
  <c r="BE288" i="2"/>
  <c r="BB288" i="2"/>
  <c r="BA288" i="2" s="1"/>
  <c r="AZ288" i="2" s="1"/>
  <c r="BK284" i="2"/>
  <c r="BJ284" i="2"/>
  <c r="BI284" i="2" s="1"/>
  <c r="BG284" i="2" s="1"/>
  <c r="BF284" i="2" s="1"/>
  <c r="BE284" i="2"/>
  <c r="BB284" i="2"/>
  <c r="BA284" i="2" s="1"/>
  <c r="AZ284" i="2" s="1"/>
  <c r="BK280" i="2"/>
  <c r="BJ280" i="2"/>
  <c r="BE280" i="2"/>
  <c r="BB280" i="2"/>
  <c r="BA280" i="2" s="1"/>
  <c r="AZ280" i="2" s="1"/>
  <c r="BK276" i="2"/>
  <c r="BJ276" i="2"/>
  <c r="BE276" i="2"/>
  <c r="BB276" i="2"/>
  <c r="BA276" i="2" s="1"/>
  <c r="AZ276" i="2" s="1"/>
  <c r="BK272" i="2"/>
  <c r="BJ272" i="2"/>
  <c r="BI272" i="2" s="1"/>
  <c r="BG272" i="2" s="1"/>
  <c r="BF272" i="2" s="1"/>
  <c r="BE272" i="2"/>
  <c r="BB272" i="2"/>
  <c r="BA272" i="2" s="1"/>
  <c r="AZ272" i="2" s="1"/>
  <c r="BK268" i="2"/>
  <c r="BJ268" i="2"/>
  <c r="BE268" i="2"/>
  <c r="BB268" i="2"/>
  <c r="BA268" i="2" s="1"/>
  <c r="AZ268" i="2" s="1"/>
  <c r="BK176" i="2"/>
  <c r="BJ176" i="2"/>
  <c r="BI176" i="2" s="1"/>
  <c r="BG176" i="2" s="1"/>
  <c r="BF176" i="2" s="1"/>
  <c r="BE176" i="2"/>
  <c r="BB176" i="2"/>
  <c r="BA176" i="2" s="1"/>
  <c r="AZ176" i="2" s="1"/>
  <c r="BK172" i="2"/>
  <c r="BJ172" i="2"/>
  <c r="BE172" i="2"/>
  <c r="BB172" i="2"/>
  <c r="BA172" i="2" s="1"/>
  <c r="AZ172" i="2" s="1"/>
  <c r="BK168" i="2"/>
  <c r="BJ168" i="2"/>
  <c r="BE168" i="2"/>
  <c r="BB168" i="2"/>
  <c r="BA168" i="2" s="1"/>
  <c r="AZ168" i="2" s="1"/>
  <c r="BK164" i="2"/>
  <c r="BJ164" i="2"/>
  <c r="BI164" i="2" s="1"/>
  <c r="BG164" i="2" s="1"/>
  <c r="BF164" i="2" s="1"/>
  <c r="BE164" i="2"/>
  <c r="BB164" i="2"/>
  <c r="BA164" i="2" s="1"/>
  <c r="AZ164" i="2" s="1"/>
  <c r="BK160" i="2"/>
  <c r="BJ160" i="2"/>
  <c r="BI160" i="2" s="1"/>
  <c r="BG160" i="2" s="1"/>
  <c r="BF160" i="2" s="1"/>
  <c r="BE160" i="2"/>
  <c r="BB160" i="2"/>
  <c r="BA160" i="2" s="1"/>
  <c r="AZ160" i="2" s="1"/>
  <c r="BK156" i="2"/>
  <c r="BJ156" i="2"/>
  <c r="BI156" i="2" s="1"/>
  <c r="BG156" i="2" s="1"/>
  <c r="BF156" i="2" s="1"/>
  <c r="BE156" i="2"/>
  <c r="BB156" i="2"/>
  <c r="BA156" i="2" s="1"/>
  <c r="AZ156" i="2" s="1"/>
  <c r="BK152" i="2"/>
  <c r="BJ152" i="2"/>
  <c r="BI152" i="2" s="1"/>
  <c r="BG152" i="2" s="1"/>
  <c r="BF152" i="2" s="1"/>
  <c r="BE152" i="2"/>
  <c r="BB152" i="2"/>
  <c r="BA152" i="2" s="1"/>
  <c r="AZ152" i="2" s="1"/>
  <c r="BK148" i="2"/>
  <c r="BJ148" i="2"/>
  <c r="BI148" i="2" s="1"/>
  <c r="BG148" i="2" s="1"/>
  <c r="BF148" i="2" s="1"/>
  <c r="BE148" i="2"/>
  <c r="BB148" i="2"/>
  <c r="BA148" i="2" s="1"/>
  <c r="AZ148" i="2" s="1"/>
  <c r="BK144" i="2"/>
  <c r="BJ144" i="2"/>
  <c r="BI144" i="2" s="1"/>
  <c r="BG144" i="2" s="1"/>
  <c r="BF144" i="2" s="1"/>
  <c r="BE144" i="2"/>
  <c r="BB144" i="2"/>
  <c r="BA144" i="2" s="1"/>
  <c r="AZ144" i="2" s="1"/>
  <c r="BK140" i="2"/>
  <c r="BJ140" i="2"/>
  <c r="BI140" i="2" s="1"/>
  <c r="BG140" i="2" s="1"/>
  <c r="BF140" i="2" s="1"/>
  <c r="BE140" i="2"/>
  <c r="BB140" i="2"/>
  <c r="BA140" i="2" s="1"/>
  <c r="AZ140" i="2" s="1"/>
  <c r="BK136" i="2"/>
  <c r="BJ136" i="2"/>
  <c r="BI136" i="2" s="1"/>
  <c r="BG136" i="2" s="1"/>
  <c r="BF136" i="2" s="1"/>
  <c r="BE136" i="2"/>
  <c r="BB136" i="2"/>
  <c r="BA136" i="2" s="1"/>
  <c r="AZ136" i="2" s="1"/>
  <c r="BK132" i="2"/>
  <c r="BJ132" i="2"/>
  <c r="BI132" i="2" s="1"/>
  <c r="BG132" i="2" s="1"/>
  <c r="BF132" i="2" s="1"/>
  <c r="BE132" i="2"/>
  <c r="BB132" i="2"/>
  <c r="BA132" i="2" s="1"/>
  <c r="AZ132" i="2" s="1"/>
  <c r="BK128" i="2"/>
  <c r="BJ128" i="2"/>
  <c r="BI128" i="2" s="1"/>
  <c r="BG128" i="2" s="1"/>
  <c r="BF128" i="2" s="1"/>
  <c r="BE128" i="2"/>
  <c r="BB128" i="2"/>
  <c r="BA128" i="2" s="1"/>
  <c r="AZ128" i="2" s="1"/>
  <c r="BK124" i="2"/>
  <c r="BJ124" i="2"/>
  <c r="BI124" i="2" s="1"/>
  <c r="BG124" i="2" s="1"/>
  <c r="BF124" i="2" s="1"/>
  <c r="BE124" i="2"/>
  <c r="BB124" i="2"/>
  <c r="BA124" i="2" s="1"/>
  <c r="AZ124" i="2" s="1"/>
  <c r="BK120" i="2"/>
  <c r="BJ120" i="2"/>
  <c r="BI120" i="2" s="1"/>
  <c r="BG120" i="2" s="1"/>
  <c r="BF120" i="2" s="1"/>
  <c r="BE120" i="2"/>
  <c r="BB120" i="2"/>
  <c r="BA120" i="2" s="1"/>
  <c r="AZ120" i="2" s="1"/>
  <c r="BK116" i="2"/>
  <c r="BJ116" i="2"/>
  <c r="BI116" i="2" s="1"/>
  <c r="BG116" i="2" s="1"/>
  <c r="BF116" i="2" s="1"/>
  <c r="BE116" i="2"/>
  <c r="BB116" i="2"/>
  <c r="BA116" i="2" s="1"/>
  <c r="AZ116" i="2" s="1"/>
  <c r="BK112" i="2"/>
  <c r="BJ112" i="2"/>
  <c r="BI112" i="2" s="1"/>
  <c r="BG112" i="2" s="1"/>
  <c r="BF112" i="2" s="1"/>
  <c r="BE112" i="2"/>
  <c r="BB112" i="2"/>
  <c r="BA112" i="2" s="1"/>
  <c r="AZ112" i="2" s="1"/>
  <c r="BK108" i="2"/>
  <c r="BJ108" i="2"/>
  <c r="BE108" i="2"/>
  <c r="BB108" i="2"/>
  <c r="BA108" i="2" s="1"/>
  <c r="AZ108" i="2" s="1"/>
  <c r="BK104" i="2"/>
  <c r="BJ104" i="2"/>
  <c r="BI104" i="2" s="1"/>
  <c r="BG104" i="2" s="1"/>
  <c r="BF104" i="2" s="1"/>
  <c r="BE104" i="2"/>
  <c r="BB104" i="2"/>
  <c r="BA104" i="2" s="1"/>
  <c r="AZ104" i="2" s="1"/>
  <c r="BK100" i="2"/>
  <c r="BJ100" i="2"/>
  <c r="BE100" i="2"/>
  <c r="BB100" i="2"/>
  <c r="BA100" i="2" s="1"/>
  <c r="AZ100" i="2" s="1"/>
  <c r="BK96" i="2"/>
  <c r="BJ96" i="2"/>
  <c r="BE96" i="2"/>
  <c r="BB96" i="2"/>
  <c r="BA96" i="2" s="1"/>
  <c r="AZ96" i="2" s="1"/>
  <c r="BK92" i="2"/>
  <c r="BJ92" i="2"/>
  <c r="BE92" i="2"/>
  <c r="BB92" i="2"/>
  <c r="BA92" i="2" s="1"/>
  <c r="AZ92" i="2" s="1"/>
  <c r="BK88" i="2"/>
  <c r="BJ88" i="2"/>
  <c r="BE88" i="2"/>
  <c r="BB88" i="2"/>
  <c r="BA88" i="2" s="1"/>
  <c r="AZ88" i="2" s="1"/>
  <c r="BK84" i="2"/>
  <c r="BJ84" i="2"/>
  <c r="BI84" i="2" s="1"/>
  <c r="BG84" i="2" s="1"/>
  <c r="BF84" i="2" s="1"/>
  <c r="BE84" i="2"/>
  <c r="BB84" i="2"/>
  <c r="BA84" i="2" s="1"/>
  <c r="AZ84" i="2" s="1"/>
  <c r="BK80" i="2"/>
  <c r="BJ80" i="2"/>
  <c r="BE80" i="2"/>
  <c r="BB80" i="2"/>
  <c r="BA80" i="2" s="1"/>
  <c r="AZ80" i="2" s="1"/>
  <c r="BK76" i="2"/>
  <c r="BJ76" i="2"/>
  <c r="BI76" i="2" s="1"/>
  <c r="BG76" i="2" s="1"/>
  <c r="BF76" i="2" s="1"/>
  <c r="BE76" i="2"/>
  <c r="BB76" i="2"/>
  <c r="BA76" i="2" s="1"/>
  <c r="AZ76" i="2" s="1"/>
  <c r="BK72" i="2"/>
  <c r="BJ72" i="2"/>
  <c r="BE72" i="2"/>
  <c r="BB72" i="2"/>
  <c r="BA72" i="2" s="1"/>
  <c r="AZ72" i="2" s="1"/>
  <c r="BK68" i="2"/>
  <c r="BJ68" i="2"/>
  <c r="BE68" i="2"/>
  <c r="BB68" i="2"/>
  <c r="BA68" i="2" s="1"/>
  <c r="AZ68" i="2" s="1"/>
  <c r="BK64" i="2"/>
  <c r="BJ64" i="2"/>
  <c r="BI64" i="2" s="1"/>
  <c r="BG64" i="2" s="1"/>
  <c r="BF64" i="2" s="1"/>
  <c r="BE64" i="2"/>
  <c r="BB64" i="2"/>
  <c r="BA64" i="2" s="1"/>
  <c r="AZ64" i="2" s="1"/>
  <c r="BK60" i="2"/>
  <c r="BJ60" i="2"/>
  <c r="BE60" i="2"/>
  <c r="BB60" i="2"/>
  <c r="BA60" i="2" s="1"/>
  <c r="AZ60" i="2" s="1"/>
  <c r="M56" i="2"/>
  <c r="BK56" i="2"/>
  <c r="BJ56" i="2"/>
  <c r="BI56" i="2" s="1"/>
  <c r="BG56" i="2" s="1"/>
  <c r="BE56" i="2"/>
  <c r="BB56" i="2"/>
  <c r="BA56" i="2" s="1"/>
  <c r="AZ56" i="2" s="1"/>
  <c r="M52" i="2"/>
  <c r="BK52" i="2"/>
  <c r="BJ52" i="2"/>
  <c r="BE52" i="2"/>
  <c r="BB52" i="2"/>
  <c r="BA52" i="2" s="1"/>
  <c r="AZ52" i="2" s="1"/>
  <c r="M48" i="2"/>
  <c r="BK48" i="2"/>
  <c r="BJ48" i="2"/>
  <c r="BI48" i="2" s="1"/>
  <c r="BG48" i="2" s="1"/>
  <c r="BF48" i="2" s="1"/>
  <c r="BE48" i="2"/>
  <c r="BB48" i="2"/>
  <c r="BA48" i="2" s="1"/>
  <c r="AZ48" i="2" s="1"/>
  <c r="M44" i="2"/>
  <c r="BK44" i="2"/>
  <c r="BJ44" i="2"/>
  <c r="BE44" i="2"/>
  <c r="BB44" i="2"/>
  <c r="BA44" i="2" s="1"/>
  <c r="AZ44" i="2" s="1"/>
  <c r="M40" i="2"/>
  <c r="BK40" i="2"/>
  <c r="BJ40" i="2"/>
  <c r="BI40" i="2" s="1"/>
  <c r="BG40" i="2" s="1"/>
  <c r="BE40" i="2"/>
  <c r="BB40" i="2"/>
  <c r="BA40" i="2" s="1"/>
  <c r="AZ40" i="2" s="1"/>
  <c r="M36" i="2"/>
  <c r="BK36" i="2"/>
  <c r="BJ36" i="2"/>
  <c r="BE36" i="2"/>
  <c r="BB36" i="2"/>
  <c r="BA36" i="2" s="1"/>
  <c r="AZ36" i="2" s="1"/>
  <c r="M32" i="2"/>
  <c r="BK32" i="2"/>
  <c r="BJ32" i="2"/>
  <c r="BI32" i="2" s="1"/>
  <c r="BG32" i="2" s="1"/>
  <c r="BF32" i="2" s="1"/>
  <c r="BE32" i="2"/>
  <c r="BB32" i="2"/>
  <c r="BA32" i="2" s="1"/>
  <c r="AZ32" i="2" s="1"/>
  <c r="M28" i="2"/>
  <c r="BK28" i="2"/>
  <c r="BJ28" i="2"/>
  <c r="BE28" i="2"/>
  <c r="BB28" i="2"/>
  <c r="BA28" i="2" s="1"/>
  <c r="AZ28" i="2" s="1"/>
  <c r="O24" i="2"/>
  <c r="BK24" i="2"/>
  <c r="BJ24" i="2"/>
  <c r="BI24" i="2" s="1"/>
  <c r="BG24" i="2" s="1"/>
  <c r="BE24" i="2"/>
  <c r="BB24" i="2"/>
  <c r="BA24" i="2" s="1"/>
  <c r="AZ24" i="2" s="1"/>
  <c r="M20" i="2"/>
  <c r="BK20" i="2"/>
  <c r="BJ20" i="2"/>
  <c r="BI20" i="2" s="1"/>
  <c r="BG20" i="2" s="1"/>
  <c r="BF20" i="2" s="1"/>
  <c r="BE20" i="2"/>
  <c r="BB20" i="2"/>
  <c r="BA20" i="2" s="1"/>
  <c r="AZ20" i="2" s="1"/>
  <c r="M16" i="2"/>
  <c r="BK16" i="2"/>
  <c r="BJ16" i="2"/>
  <c r="BI16" i="2" s="1"/>
  <c r="BG16" i="2" s="1"/>
  <c r="BF16" i="2" s="1"/>
  <c r="BE16" i="2"/>
  <c r="BB16" i="2"/>
  <c r="BA16" i="2" s="1"/>
  <c r="AZ16" i="2" s="1"/>
  <c r="M12" i="2"/>
  <c r="BK12" i="2"/>
  <c r="BJ12" i="2"/>
  <c r="BI12" i="2" s="1"/>
  <c r="BG12" i="2" s="1"/>
  <c r="BF12" i="2" s="1"/>
  <c r="BE12" i="2"/>
  <c r="BB12" i="2"/>
  <c r="BA12" i="2" s="1"/>
  <c r="AZ12" i="2" s="1"/>
  <c r="O8" i="2"/>
  <c r="BK8" i="2"/>
  <c r="BJ8" i="2"/>
  <c r="BI8" i="2" s="1"/>
  <c r="BG8" i="2" s="1"/>
  <c r="BE8" i="2"/>
  <c r="BB8" i="2"/>
  <c r="BA8" i="2" s="1"/>
  <c r="AZ8" i="2" s="1"/>
  <c r="M4" i="2"/>
  <c r="BK4" i="2"/>
  <c r="BJ4" i="2"/>
  <c r="BI4" i="2" s="1"/>
  <c r="BG4" i="2" s="1"/>
  <c r="BF4" i="2" s="1"/>
  <c r="BE4" i="2"/>
  <c r="BB4" i="2"/>
  <c r="BA4" i="2" s="1"/>
  <c r="AZ4" i="2" s="1"/>
  <c r="BK570" i="2"/>
  <c r="BJ570" i="2"/>
  <c r="BE570" i="2"/>
  <c r="BB570" i="2"/>
  <c r="BA570" i="2" s="1"/>
  <c r="AZ570" i="2" s="1"/>
  <c r="BK558" i="2"/>
  <c r="BJ558" i="2"/>
  <c r="BI558" i="2" s="1"/>
  <c r="BG558" i="2" s="1"/>
  <c r="BE558" i="2"/>
  <c r="BB558" i="2"/>
  <c r="BA558" i="2" s="1"/>
  <c r="AZ558" i="2" s="1"/>
  <c r="BK554" i="2"/>
  <c r="BJ554" i="2"/>
  <c r="BE554" i="2"/>
  <c r="BB554" i="2"/>
  <c r="BA554" i="2" s="1"/>
  <c r="AZ554" i="2" s="1"/>
  <c r="BK542" i="2"/>
  <c r="BJ542" i="2"/>
  <c r="BI542" i="2" s="1"/>
  <c r="BG542" i="2" s="1"/>
  <c r="BE542" i="2"/>
  <c r="BB542" i="2"/>
  <c r="BA542" i="2" s="1"/>
  <c r="AZ542" i="2" s="1"/>
  <c r="BK530" i="2"/>
  <c r="BJ530" i="2"/>
  <c r="BI530" i="2" s="1"/>
  <c r="BG530" i="2" s="1"/>
  <c r="BE530" i="2"/>
  <c r="BB530" i="2"/>
  <c r="BA530" i="2" s="1"/>
  <c r="AZ530" i="2" s="1"/>
  <c r="BK518" i="2"/>
  <c r="BJ518" i="2"/>
  <c r="BI518" i="2" s="1"/>
  <c r="BG518" i="2" s="1"/>
  <c r="BE518" i="2"/>
  <c r="BB518" i="2"/>
  <c r="BA518" i="2" s="1"/>
  <c r="AZ518" i="2" s="1"/>
  <c r="BK506" i="2"/>
  <c r="BJ506" i="2"/>
  <c r="BE506" i="2"/>
  <c r="BB506" i="2"/>
  <c r="BA506" i="2" s="1"/>
  <c r="AZ506" i="2" s="1"/>
  <c r="BK498" i="2"/>
  <c r="BJ498" i="2"/>
  <c r="BI498" i="2" s="1"/>
  <c r="BG498" i="2" s="1"/>
  <c r="BE498" i="2"/>
  <c r="BB498" i="2"/>
  <c r="BA498" i="2" s="1"/>
  <c r="AZ498" i="2" s="1"/>
  <c r="BK486" i="2"/>
  <c r="BJ486" i="2"/>
  <c r="BI486" i="2" s="1"/>
  <c r="BG486" i="2" s="1"/>
  <c r="BE486" i="2"/>
  <c r="BB486" i="2"/>
  <c r="BA486" i="2" s="1"/>
  <c r="AZ486" i="2" s="1"/>
  <c r="BK474" i="2"/>
  <c r="BJ474" i="2"/>
  <c r="BE474" i="2"/>
  <c r="BB474" i="2"/>
  <c r="BA474" i="2" s="1"/>
  <c r="AZ474" i="2" s="1"/>
  <c r="BK462" i="2"/>
  <c r="BJ462" i="2"/>
  <c r="BI462" i="2" s="1"/>
  <c r="BG462" i="2" s="1"/>
  <c r="BE462" i="2"/>
  <c r="BB462" i="2"/>
  <c r="BA462" i="2" s="1"/>
  <c r="AZ462" i="2" s="1"/>
  <c r="BK450" i="2"/>
  <c r="BJ450" i="2"/>
  <c r="BI450" i="2" s="1"/>
  <c r="BG450" i="2" s="1"/>
  <c r="BE450" i="2"/>
  <c r="BB450" i="2"/>
  <c r="BA450" i="2" s="1"/>
  <c r="AZ450" i="2" s="1"/>
  <c r="BK438" i="2"/>
  <c r="BJ438" i="2"/>
  <c r="BI438" i="2" s="1"/>
  <c r="BG438" i="2" s="1"/>
  <c r="BE438" i="2"/>
  <c r="BB438" i="2"/>
  <c r="BA438" i="2" s="1"/>
  <c r="AZ438" i="2" s="1"/>
  <c r="BK426" i="2"/>
  <c r="BJ426" i="2"/>
  <c r="BI426" i="2" s="1"/>
  <c r="BG426" i="2" s="1"/>
  <c r="BE426" i="2"/>
  <c r="BB426" i="2"/>
  <c r="BA426" i="2" s="1"/>
  <c r="AZ426" i="2" s="1"/>
  <c r="BK414" i="2"/>
  <c r="BJ414" i="2"/>
  <c r="BI414" i="2" s="1"/>
  <c r="BG414" i="2" s="1"/>
  <c r="BF414" i="2" s="1"/>
  <c r="BE414" i="2"/>
  <c r="BB414" i="2"/>
  <c r="BA414" i="2" s="1"/>
  <c r="AZ414" i="2" s="1"/>
  <c r="BK402" i="2"/>
  <c r="BJ402" i="2"/>
  <c r="BE402" i="2"/>
  <c r="BB402" i="2"/>
  <c r="BA402" i="2" s="1"/>
  <c r="AZ402" i="2" s="1"/>
  <c r="BK398" i="2"/>
  <c r="BJ398" i="2"/>
  <c r="BE398" i="2"/>
  <c r="BB398" i="2"/>
  <c r="BA398" i="2" s="1"/>
  <c r="AZ398" i="2" s="1"/>
  <c r="BK386" i="2"/>
  <c r="BJ386" i="2"/>
  <c r="BI386" i="2" s="1"/>
  <c r="BG386" i="2" s="1"/>
  <c r="BF386" i="2" s="1"/>
  <c r="BE386" i="2"/>
  <c r="BB386" i="2"/>
  <c r="BA386" i="2" s="1"/>
  <c r="AZ386" i="2" s="1"/>
  <c r="BK374" i="2"/>
  <c r="BJ374" i="2"/>
  <c r="BE374" i="2"/>
  <c r="BB374" i="2"/>
  <c r="BA374" i="2" s="1"/>
  <c r="AZ374" i="2" s="1"/>
  <c r="BK362" i="2"/>
  <c r="BJ362" i="2"/>
  <c r="BI362" i="2" s="1"/>
  <c r="BG362" i="2" s="1"/>
  <c r="BF362" i="2" s="1"/>
  <c r="BE362" i="2"/>
  <c r="BB362" i="2"/>
  <c r="BA362" i="2" s="1"/>
  <c r="AZ362" i="2" s="1"/>
  <c r="BK350" i="2"/>
  <c r="BJ350" i="2"/>
  <c r="BI350" i="2" s="1"/>
  <c r="BG350" i="2" s="1"/>
  <c r="BE350" i="2"/>
  <c r="BB350" i="2"/>
  <c r="BA350" i="2" s="1"/>
  <c r="AZ350" i="2" s="1"/>
  <c r="BK338" i="2"/>
  <c r="BJ338" i="2"/>
  <c r="BE338" i="2"/>
  <c r="BB338" i="2"/>
  <c r="BA338" i="2" s="1"/>
  <c r="AZ338" i="2" s="1"/>
  <c r="BK326" i="2"/>
  <c r="BJ326" i="2"/>
  <c r="BI326" i="2" s="1"/>
  <c r="BG326" i="2" s="1"/>
  <c r="BE326" i="2"/>
  <c r="BB326" i="2"/>
  <c r="BA326" i="2" s="1"/>
  <c r="AZ326" i="2" s="1"/>
  <c r="BK318" i="2"/>
  <c r="BJ318" i="2"/>
  <c r="BI318" i="2" s="1"/>
  <c r="BG318" i="2" s="1"/>
  <c r="BE318" i="2"/>
  <c r="BB318" i="2"/>
  <c r="BA318" i="2" s="1"/>
  <c r="AZ318" i="2" s="1"/>
  <c r="BK302" i="2"/>
  <c r="BJ302" i="2"/>
  <c r="BI302" i="2" s="1"/>
  <c r="BG302" i="2" s="1"/>
  <c r="BE302" i="2"/>
  <c r="BB302" i="2"/>
  <c r="BA302" i="2" s="1"/>
  <c r="AZ302" i="2" s="1"/>
  <c r="BK290" i="2"/>
  <c r="BJ290" i="2"/>
  <c r="BI290" i="2" s="1"/>
  <c r="BG290" i="2" s="1"/>
  <c r="BE290" i="2"/>
  <c r="BB290" i="2"/>
  <c r="BA290" i="2" s="1"/>
  <c r="AZ290" i="2" s="1"/>
  <c r="BK278" i="2"/>
  <c r="BJ278" i="2"/>
  <c r="BI278" i="2" s="1"/>
  <c r="BG278" i="2" s="1"/>
  <c r="BE278" i="2"/>
  <c r="BB278" i="2"/>
  <c r="BA278" i="2" s="1"/>
  <c r="AZ278" i="2" s="1"/>
  <c r="BK266" i="2"/>
  <c r="BJ266" i="2"/>
  <c r="BI266" i="2" s="1"/>
  <c r="BG266" i="2" s="1"/>
  <c r="BE266" i="2"/>
  <c r="BB266" i="2"/>
  <c r="BA266" i="2" s="1"/>
  <c r="AZ266" i="2" s="1"/>
  <c r="BK162" i="2"/>
  <c r="BJ162" i="2"/>
  <c r="BI162" i="2" s="1"/>
  <c r="BG162" i="2" s="1"/>
  <c r="BE162" i="2"/>
  <c r="BB162" i="2"/>
  <c r="BA162" i="2" s="1"/>
  <c r="AZ162" i="2" s="1"/>
  <c r="BK154" i="2"/>
  <c r="BJ154" i="2"/>
  <c r="BE154" i="2"/>
  <c r="BB154" i="2"/>
  <c r="BA154" i="2" s="1"/>
  <c r="AZ154" i="2" s="1"/>
  <c r="BK142" i="2"/>
  <c r="BJ142" i="2"/>
  <c r="BI142" i="2" s="1"/>
  <c r="BG142" i="2" s="1"/>
  <c r="BE142" i="2"/>
  <c r="BB142" i="2"/>
  <c r="BA142" i="2" s="1"/>
  <c r="AZ142" i="2" s="1"/>
  <c r="BK130" i="2"/>
  <c r="BJ130" i="2"/>
  <c r="BI130" i="2" s="1"/>
  <c r="BG130" i="2" s="1"/>
  <c r="BE130" i="2"/>
  <c r="BB130" i="2"/>
  <c r="BA130" i="2" s="1"/>
  <c r="AZ130" i="2" s="1"/>
  <c r="BK122" i="2"/>
  <c r="BJ122" i="2"/>
  <c r="BE122" i="2"/>
  <c r="BB122" i="2"/>
  <c r="BA122" i="2" s="1"/>
  <c r="AZ122" i="2" s="1"/>
  <c r="BK106" i="2"/>
  <c r="BJ106" i="2"/>
  <c r="BI106" i="2" s="1"/>
  <c r="BG106" i="2" s="1"/>
  <c r="BE106" i="2"/>
  <c r="BB106" i="2"/>
  <c r="BA106" i="2" s="1"/>
  <c r="AZ106" i="2" s="1"/>
  <c r="BK98" i="2"/>
  <c r="BJ98" i="2"/>
  <c r="BI98" i="2" s="1"/>
  <c r="BG98" i="2" s="1"/>
  <c r="BF98" i="2" s="1"/>
  <c r="BE98" i="2"/>
  <c r="BB98" i="2"/>
  <c r="BA98" i="2" s="1"/>
  <c r="AZ98" i="2" s="1"/>
  <c r="BK86" i="2"/>
  <c r="BJ86" i="2"/>
  <c r="BI86" i="2" s="1"/>
  <c r="BG86" i="2" s="1"/>
  <c r="BE86" i="2"/>
  <c r="BB86" i="2"/>
  <c r="BA86" i="2" s="1"/>
  <c r="AZ86" i="2" s="1"/>
  <c r="BK74" i="2"/>
  <c r="BJ74" i="2"/>
  <c r="BI74" i="2" s="1"/>
  <c r="BG74" i="2" s="1"/>
  <c r="BE74" i="2"/>
  <c r="BB74" i="2"/>
  <c r="BA74" i="2" s="1"/>
  <c r="AZ74" i="2" s="1"/>
  <c r="BK58" i="2"/>
  <c r="BJ58" i="2"/>
  <c r="BI58" i="2" s="1"/>
  <c r="BG58" i="2" s="1"/>
  <c r="BE58" i="2"/>
  <c r="BB58" i="2"/>
  <c r="BA58" i="2" s="1"/>
  <c r="AZ58" i="2" s="1"/>
  <c r="BK46" i="2"/>
  <c r="BJ46" i="2"/>
  <c r="BI46" i="2" s="1"/>
  <c r="BG46" i="2" s="1"/>
  <c r="BE46" i="2"/>
  <c r="BB46" i="2"/>
  <c r="BA46" i="2" s="1"/>
  <c r="AZ46" i="2" s="1"/>
  <c r="BK34" i="2"/>
  <c r="BJ34" i="2"/>
  <c r="BI34" i="2" s="1"/>
  <c r="BG34" i="2" s="1"/>
  <c r="BF34" i="2" s="1"/>
  <c r="BE34" i="2"/>
  <c r="BB34" i="2"/>
  <c r="BA34" i="2" s="1"/>
  <c r="AZ34" i="2" s="1"/>
  <c r="BK26" i="2"/>
  <c r="BJ26" i="2"/>
  <c r="BI26" i="2" s="1"/>
  <c r="BG26" i="2" s="1"/>
  <c r="BE26" i="2"/>
  <c r="BB26" i="2"/>
  <c r="BA26" i="2" s="1"/>
  <c r="AZ26" i="2" s="1"/>
  <c r="BK14" i="2"/>
  <c r="BJ14" i="2"/>
  <c r="BI14" i="2" s="1"/>
  <c r="BG14" i="2" s="1"/>
  <c r="BE14" i="2"/>
  <c r="BB14" i="2"/>
  <c r="BA14" i="2" s="1"/>
  <c r="AZ14" i="2" s="1"/>
  <c r="BL457" i="2"/>
  <c r="BK573" i="2"/>
  <c r="BJ573" i="2"/>
  <c r="BI573" i="2" s="1"/>
  <c r="BG573" i="2" s="1"/>
  <c r="BF573" i="2" s="1"/>
  <c r="BE573" i="2"/>
  <c r="BB573" i="2"/>
  <c r="BA573" i="2" s="1"/>
  <c r="AZ573" i="2" s="1"/>
  <c r="BK561" i="2"/>
  <c r="BJ561" i="2"/>
  <c r="BI561" i="2" s="1"/>
  <c r="BG561" i="2" s="1"/>
  <c r="BF561" i="2" s="1"/>
  <c r="BE561" i="2"/>
  <c r="BB561" i="2"/>
  <c r="BA561" i="2" s="1"/>
  <c r="AZ561" i="2" s="1"/>
  <c r="BK549" i="2"/>
  <c r="BJ549" i="2"/>
  <c r="BI549" i="2" s="1"/>
  <c r="BG549" i="2" s="1"/>
  <c r="BF549" i="2" s="1"/>
  <c r="BE549" i="2"/>
  <c r="BB549" i="2"/>
  <c r="BA549" i="2" s="1"/>
  <c r="AZ549" i="2" s="1"/>
  <c r="BK533" i="2"/>
  <c r="BJ533" i="2"/>
  <c r="BI533" i="2" s="1"/>
  <c r="BG533" i="2" s="1"/>
  <c r="BF533" i="2" s="1"/>
  <c r="BE533" i="2"/>
  <c r="BB533" i="2"/>
  <c r="BA533" i="2" s="1"/>
  <c r="AZ533" i="2" s="1"/>
  <c r="BK521" i="2"/>
  <c r="BJ521" i="2"/>
  <c r="BI521" i="2" s="1"/>
  <c r="BG521" i="2" s="1"/>
  <c r="BF521" i="2" s="1"/>
  <c r="BE521" i="2"/>
  <c r="BB521" i="2"/>
  <c r="BA521" i="2" s="1"/>
  <c r="AZ521" i="2" s="1"/>
  <c r="BK509" i="2"/>
  <c r="BJ509" i="2"/>
  <c r="BI509" i="2" s="1"/>
  <c r="BG509" i="2" s="1"/>
  <c r="BF509" i="2" s="1"/>
  <c r="BE509" i="2"/>
  <c r="BB509" i="2"/>
  <c r="BA509" i="2" s="1"/>
  <c r="AZ509" i="2" s="1"/>
  <c r="BK497" i="2"/>
  <c r="BJ497" i="2"/>
  <c r="BI497" i="2" s="1"/>
  <c r="BG497" i="2" s="1"/>
  <c r="BF497" i="2" s="1"/>
  <c r="BE497" i="2"/>
  <c r="BB497" i="2"/>
  <c r="BA497" i="2" s="1"/>
  <c r="AZ497" i="2" s="1"/>
  <c r="BK493" i="2"/>
  <c r="BJ493" i="2"/>
  <c r="BI493" i="2" s="1"/>
  <c r="BG493" i="2" s="1"/>
  <c r="BF493" i="2" s="1"/>
  <c r="BE493" i="2"/>
  <c r="BB493" i="2"/>
  <c r="BA493" i="2" s="1"/>
  <c r="AZ493" i="2" s="1"/>
  <c r="BK477" i="2"/>
  <c r="BJ477" i="2"/>
  <c r="BI477" i="2" s="1"/>
  <c r="BG477" i="2" s="1"/>
  <c r="BF477" i="2" s="1"/>
  <c r="BE477" i="2"/>
  <c r="BB477" i="2"/>
  <c r="BA477" i="2" s="1"/>
  <c r="AZ477" i="2" s="1"/>
  <c r="BK465" i="2"/>
  <c r="BJ465" i="2"/>
  <c r="BI465" i="2" s="1"/>
  <c r="BG465" i="2" s="1"/>
  <c r="BF465" i="2" s="1"/>
  <c r="BE465" i="2"/>
  <c r="BB465" i="2"/>
  <c r="BA465" i="2" s="1"/>
  <c r="AZ465" i="2" s="1"/>
  <c r="BK453" i="2"/>
  <c r="BJ453" i="2"/>
  <c r="BI453" i="2" s="1"/>
  <c r="BG453" i="2" s="1"/>
  <c r="BF453" i="2" s="1"/>
  <c r="BE453" i="2"/>
  <c r="BB453" i="2"/>
  <c r="BA453" i="2" s="1"/>
  <c r="AZ453" i="2" s="1"/>
  <c r="BK441" i="2"/>
  <c r="BJ441" i="2"/>
  <c r="BE441" i="2"/>
  <c r="BB441" i="2"/>
  <c r="BA441" i="2" s="1"/>
  <c r="AZ441" i="2" s="1"/>
  <c r="BK429" i="2"/>
  <c r="BJ429" i="2"/>
  <c r="BI429" i="2" s="1"/>
  <c r="BG429" i="2" s="1"/>
  <c r="BF429" i="2" s="1"/>
  <c r="BE429" i="2"/>
  <c r="BB429" i="2"/>
  <c r="BA429" i="2" s="1"/>
  <c r="AZ429" i="2" s="1"/>
  <c r="BK417" i="2"/>
  <c r="BJ417" i="2"/>
  <c r="BI417" i="2" s="1"/>
  <c r="BG417" i="2" s="1"/>
  <c r="BF417" i="2" s="1"/>
  <c r="BE417" i="2"/>
  <c r="BB417" i="2"/>
  <c r="BA417" i="2" s="1"/>
  <c r="AZ417" i="2" s="1"/>
  <c r="BK405" i="2"/>
  <c r="BJ405" i="2"/>
  <c r="BI405" i="2" s="1"/>
  <c r="BG405" i="2" s="1"/>
  <c r="BF405" i="2" s="1"/>
  <c r="BE405" i="2"/>
  <c r="BB405" i="2"/>
  <c r="BA405" i="2" s="1"/>
  <c r="AZ405" i="2" s="1"/>
  <c r="BK397" i="2"/>
  <c r="BJ397" i="2"/>
  <c r="BI397" i="2" s="1"/>
  <c r="BG397" i="2" s="1"/>
  <c r="BF397" i="2" s="1"/>
  <c r="BE397" i="2"/>
  <c r="BB397" i="2"/>
  <c r="BA397" i="2" s="1"/>
  <c r="AZ397" i="2" s="1"/>
  <c r="BK381" i="2"/>
  <c r="BJ381" i="2"/>
  <c r="BI381" i="2" s="1"/>
  <c r="BG381" i="2" s="1"/>
  <c r="BF381" i="2" s="1"/>
  <c r="BE381" i="2"/>
  <c r="BB381" i="2"/>
  <c r="BA381" i="2" s="1"/>
  <c r="AZ381" i="2" s="1"/>
  <c r="BK369" i="2"/>
  <c r="BJ369" i="2"/>
  <c r="BI369" i="2" s="1"/>
  <c r="BG369" i="2" s="1"/>
  <c r="BF369" i="2" s="1"/>
  <c r="BE369" i="2"/>
  <c r="BB369" i="2"/>
  <c r="BA369" i="2" s="1"/>
  <c r="AZ369" i="2" s="1"/>
  <c r="BK357" i="2"/>
  <c r="BJ357" i="2"/>
  <c r="BI357" i="2" s="1"/>
  <c r="BG357" i="2" s="1"/>
  <c r="BF357" i="2" s="1"/>
  <c r="AX357" i="2" s="1"/>
  <c r="BE357" i="2"/>
  <c r="BB357" i="2"/>
  <c r="BA357" i="2" s="1"/>
  <c r="AZ357" i="2" s="1"/>
  <c r="BK349" i="2"/>
  <c r="BJ349" i="2"/>
  <c r="BI349" i="2" s="1"/>
  <c r="BG349" i="2" s="1"/>
  <c r="BF349" i="2" s="1"/>
  <c r="BE349" i="2"/>
  <c r="BB349" i="2"/>
  <c r="BA349" i="2" s="1"/>
  <c r="AZ349" i="2" s="1"/>
  <c r="BK337" i="2"/>
  <c r="BJ337" i="2"/>
  <c r="BE337" i="2"/>
  <c r="BB337" i="2"/>
  <c r="BA337" i="2" s="1"/>
  <c r="AZ337" i="2" s="1"/>
  <c r="BK321" i="2"/>
  <c r="BJ321" i="2"/>
  <c r="BI321" i="2" s="1"/>
  <c r="BG321" i="2" s="1"/>
  <c r="BF321" i="2" s="1"/>
  <c r="BE321" i="2"/>
  <c r="BB321" i="2"/>
  <c r="BA321" i="2" s="1"/>
  <c r="AZ321" i="2" s="1"/>
  <c r="BK309" i="2"/>
  <c r="BJ309" i="2"/>
  <c r="BE309" i="2"/>
  <c r="BB309" i="2"/>
  <c r="BA309" i="2" s="1"/>
  <c r="AZ309" i="2" s="1"/>
  <c r="BK301" i="2"/>
  <c r="BJ301" i="2"/>
  <c r="BI301" i="2" s="1"/>
  <c r="BG301" i="2" s="1"/>
  <c r="BF301" i="2" s="1"/>
  <c r="BE301" i="2"/>
  <c r="BB301" i="2"/>
  <c r="BA301" i="2" s="1"/>
  <c r="AZ301" i="2" s="1"/>
  <c r="BK289" i="2"/>
  <c r="BJ289" i="2"/>
  <c r="BE289" i="2"/>
  <c r="BB289" i="2"/>
  <c r="BA289" i="2" s="1"/>
  <c r="AZ289" i="2" s="1"/>
  <c r="BK281" i="2"/>
  <c r="BJ281" i="2"/>
  <c r="BI281" i="2" s="1"/>
  <c r="BG281" i="2" s="1"/>
  <c r="BF281" i="2" s="1"/>
  <c r="BE281" i="2"/>
  <c r="BB281" i="2"/>
  <c r="BA281" i="2" s="1"/>
  <c r="AZ281" i="2" s="1"/>
  <c r="BK273" i="2"/>
  <c r="BJ273" i="2"/>
  <c r="BE273" i="2"/>
  <c r="BB273" i="2"/>
  <c r="BA273" i="2" s="1"/>
  <c r="AZ273" i="2" s="1"/>
  <c r="BK169" i="2"/>
  <c r="BJ169" i="2"/>
  <c r="BI169" i="2" s="1"/>
  <c r="BG169" i="2" s="1"/>
  <c r="BF169" i="2" s="1"/>
  <c r="BE169" i="2"/>
  <c r="BB169" i="2"/>
  <c r="BA169" i="2" s="1"/>
  <c r="AZ169" i="2" s="1"/>
  <c r="BK157" i="2"/>
  <c r="BJ157" i="2"/>
  <c r="BE157" i="2"/>
  <c r="BB157" i="2"/>
  <c r="BA157" i="2" s="1"/>
  <c r="AZ157" i="2" s="1"/>
  <c r="BK145" i="2"/>
  <c r="BJ145" i="2"/>
  <c r="BI145" i="2" s="1"/>
  <c r="BG145" i="2" s="1"/>
  <c r="BF145" i="2" s="1"/>
  <c r="BE145" i="2"/>
  <c r="BB145" i="2"/>
  <c r="BA145" i="2" s="1"/>
  <c r="AZ145" i="2" s="1"/>
  <c r="BK133" i="2"/>
  <c r="BJ133" i="2"/>
  <c r="BE133" i="2"/>
  <c r="BB133" i="2"/>
  <c r="BA133" i="2" s="1"/>
  <c r="AZ133" i="2" s="1"/>
  <c r="BK121" i="2"/>
  <c r="BJ121" i="2"/>
  <c r="BI121" i="2" s="1"/>
  <c r="BG121" i="2" s="1"/>
  <c r="BF121" i="2" s="1"/>
  <c r="BE121" i="2"/>
  <c r="BB121" i="2"/>
  <c r="BA121" i="2" s="1"/>
  <c r="AZ121" i="2" s="1"/>
  <c r="BK113" i="2"/>
  <c r="BJ113" i="2"/>
  <c r="BI113" i="2" s="1"/>
  <c r="BG113" i="2" s="1"/>
  <c r="BF113" i="2" s="1"/>
  <c r="BE113" i="2"/>
  <c r="BB113" i="2"/>
  <c r="BA113" i="2" s="1"/>
  <c r="AZ113" i="2" s="1"/>
  <c r="BK101" i="2"/>
  <c r="BJ101" i="2"/>
  <c r="BI101" i="2" s="1"/>
  <c r="BG101" i="2" s="1"/>
  <c r="BF101" i="2" s="1"/>
  <c r="BE101" i="2"/>
  <c r="BB101" i="2"/>
  <c r="BA101" i="2" s="1"/>
  <c r="AZ101" i="2" s="1"/>
  <c r="BK89" i="2"/>
  <c r="BJ89" i="2"/>
  <c r="BE89" i="2"/>
  <c r="BB89" i="2"/>
  <c r="BA89" i="2" s="1"/>
  <c r="AZ89" i="2" s="1"/>
  <c r="BK77" i="2"/>
  <c r="BJ77" i="2"/>
  <c r="BI77" i="2" s="1"/>
  <c r="BG77" i="2" s="1"/>
  <c r="BF77" i="2" s="1"/>
  <c r="BE77" i="2"/>
  <c r="BB77" i="2"/>
  <c r="BA77" i="2" s="1"/>
  <c r="AZ77" i="2" s="1"/>
  <c r="BK65" i="2"/>
  <c r="BJ65" i="2"/>
  <c r="BI65" i="2" s="1"/>
  <c r="BG65" i="2" s="1"/>
  <c r="BF65" i="2" s="1"/>
  <c r="BE65" i="2"/>
  <c r="BB65" i="2"/>
  <c r="BA65" i="2" s="1"/>
  <c r="AZ65" i="2" s="1"/>
  <c r="BK53" i="2"/>
  <c r="BJ53" i="2"/>
  <c r="BI53" i="2" s="1"/>
  <c r="BG53" i="2" s="1"/>
  <c r="BF53" i="2" s="1"/>
  <c r="BE53" i="2"/>
  <c r="BB53" i="2"/>
  <c r="BA53" i="2" s="1"/>
  <c r="AZ53" i="2" s="1"/>
  <c r="BK41" i="2"/>
  <c r="BJ41" i="2"/>
  <c r="BE41" i="2"/>
  <c r="BB41" i="2"/>
  <c r="BA41" i="2" s="1"/>
  <c r="AZ41" i="2" s="1"/>
  <c r="BK33" i="2"/>
  <c r="BJ33" i="2"/>
  <c r="BE33" i="2"/>
  <c r="BB33" i="2"/>
  <c r="BA33" i="2" s="1"/>
  <c r="AZ33" i="2" s="1"/>
  <c r="BK21" i="2"/>
  <c r="BJ21" i="2"/>
  <c r="BE21" i="2"/>
  <c r="BB21" i="2"/>
  <c r="BA21" i="2" s="1"/>
  <c r="AZ21" i="2" s="1"/>
  <c r="BK9" i="2"/>
  <c r="BJ9" i="2"/>
  <c r="BI9" i="2" s="1"/>
  <c r="BG9" i="2" s="1"/>
  <c r="BE9" i="2"/>
  <c r="BB9" i="2"/>
  <c r="BA9" i="2" s="1"/>
  <c r="AZ9" i="2" s="1"/>
  <c r="BL152" i="2"/>
  <c r="BL56" i="2"/>
  <c r="BL24" i="2"/>
  <c r="BL8" i="2"/>
  <c r="BK576" i="2"/>
  <c r="BJ576" i="2"/>
  <c r="BI576" i="2" s="1"/>
  <c r="BG576" i="2" s="1"/>
  <c r="BF576" i="2" s="1"/>
  <c r="BE576" i="2"/>
  <c r="BB576" i="2"/>
  <c r="BA576" i="2" s="1"/>
  <c r="AZ576" i="2" s="1"/>
  <c r="BK568" i="2"/>
  <c r="BJ568" i="2"/>
  <c r="BE568" i="2"/>
  <c r="BB568" i="2"/>
  <c r="BA568" i="2" s="1"/>
  <c r="AZ568" i="2" s="1"/>
  <c r="BJ575" i="2"/>
  <c r="BK575" i="2"/>
  <c r="BE575" i="2"/>
  <c r="BB575" i="2"/>
  <c r="BA575" i="2" s="1"/>
  <c r="AZ575" i="2" s="1"/>
  <c r="BK571" i="2"/>
  <c r="BJ571" i="2"/>
  <c r="BE571" i="2"/>
  <c r="BB571" i="2"/>
  <c r="BA571" i="2" s="1"/>
  <c r="AZ571" i="2" s="1"/>
  <c r="BK567" i="2"/>
  <c r="BJ567" i="2"/>
  <c r="BE567" i="2"/>
  <c r="BB567" i="2"/>
  <c r="BA567" i="2" s="1"/>
  <c r="AZ567" i="2" s="1"/>
  <c r="BJ563" i="2"/>
  <c r="BK563" i="2"/>
  <c r="BE563" i="2"/>
  <c r="BB563" i="2"/>
  <c r="BA563" i="2" s="1"/>
  <c r="AZ563" i="2" s="1"/>
  <c r="BJ559" i="2"/>
  <c r="BI559" i="2" s="1"/>
  <c r="BG559" i="2" s="1"/>
  <c r="BF559" i="2" s="1"/>
  <c r="BK559" i="2"/>
  <c r="BE559" i="2"/>
  <c r="BB559" i="2"/>
  <c r="BA559" i="2" s="1"/>
  <c r="AZ559" i="2" s="1"/>
  <c r="BK555" i="2"/>
  <c r="BJ555" i="2"/>
  <c r="BI555" i="2" s="1"/>
  <c r="BG555" i="2" s="1"/>
  <c r="BF555" i="2" s="1"/>
  <c r="BE555" i="2"/>
  <c r="BB555" i="2"/>
  <c r="BA555" i="2" s="1"/>
  <c r="AZ555" i="2" s="1"/>
  <c r="BK551" i="2"/>
  <c r="BJ551" i="2"/>
  <c r="BI551" i="2" s="1"/>
  <c r="BG551" i="2" s="1"/>
  <c r="BF551" i="2" s="1"/>
  <c r="BE551" i="2"/>
  <c r="BB551" i="2"/>
  <c r="BA551" i="2" s="1"/>
  <c r="AZ551" i="2" s="1"/>
  <c r="BJ547" i="2"/>
  <c r="BI547" i="2" s="1"/>
  <c r="BG547" i="2" s="1"/>
  <c r="BF547" i="2" s="1"/>
  <c r="BK547" i="2"/>
  <c r="BE547" i="2"/>
  <c r="BB547" i="2"/>
  <c r="BA547" i="2" s="1"/>
  <c r="AZ547" i="2" s="1"/>
  <c r="BJ543" i="2"/>
  <c r="BI543" i="2" s="1"/>
  <c r="BG543" i="2" s="1"/>
  <c r="BF543" i="2" s="1"/>
  <c r="BK543" i="2"/>
  <c r="BE543" i="2"/>
  <c r="BB543" i="2"/>
  <c r="BA543" i="2" s="1"/>
  <c r="AZ543" i="2" s="1"/>
  <c r="BK539" i="2"/>
  <c r="BJ539" i="2"/>
  <c r="BI539" i="2" s="1"/>
  <c r="BG539" i="2" s="1"/>
  <c r="BF539" i="2" s="1"/>
  <c r="BE539" i="2"/>
  <c r="BB539" i="2"/>
  <c r="BA539" i="2" s="1"/>
  <c r="AZ539" i="2" s="1"/>
  <c r="BK535" i="2"/>
  <c r="BJ535" i="2"/>
  <c r="BE535" i="2"/>
  <c r="BB535" i="2"/>
  <c r="BA535" i="2" s="1"/>
  <c r="AZ535" i="2" s="1"/>
  <c r="BJ531" i="2"/>
  <c r="BI531" i="2" s="1"/>
  <c r="BG531" i="2" s="1"/>
  <c r="BF531" i="2" s="1"/>
  <c r="BK531" i="2"/>
  <c r="BE531" i="2"/>
  <c r="BB531" i="2"/>
  <c r="BA531" i="2" s="1"/>
  <c r="AZ531" i="2" s="1"/>
  <c r="BK527" i="2"/>
  <c r="BJ527" i="2"/>
  <c r="BI527" i="2" s="1"/>
  <c r="BG527" i="2" s="1"/>
  <c r="BF527" i="2" s="1"/>
  <c r="BE527" i="2"/>
  <c r="BB527" i="2"/>
  <c r="BA527" i="2" s="1"/>
  <c r="AZ527" i="2" s="1"/>
  <c r="BK523" i="2"/>
  <c r="BJ523" i="2"/>
  <c r="BI523" i="2" s="1"/>
  <c r="BG523" i="2" s="1"/>
  <c r="BF523" i="2" s="1"/>
  <c r="BE523" i="2"/>
  <c r="BB523" i="2"/>
  <c r="BA523" i="2" s="1"/>
  <c r="AZ523" i="2" s="1"/>
  <c r="BK519" i="2"/>
  <c r="BJ519" i="2"/>
  <c r="BI519" i="2" s="1"/>
  <c r="BG519" i="2" s="1"/>
  <c r="BF519" i="2" s="1"/>
  <c r="BB519" i="2"/>
  <c r="BA519" i="2" s="1"/>
  <c r="AZ519" i="2" s="1"/>
  <c r="BE519" i="2"/>
  <c r="BJ515" i="2"/>
  <c r="BI515" i="2" s="1"/>
  <c r="BG515" i="2" s="1"/>
  <c r="BF515" i="2" s="1"/>
  <c r="BK515" i="2"/>
  <c r="BE515" i="2"/>
  <c r="BB515" i="2"/>
  <c r="BA515" i="2" s="1"/>
  <c r="AZ515" i="2" s="1"/>
  <c r="BK511" i="2"/>
  <c r="BJ511" i="2"/>
  <c r="BE511" i="2"/>
  <c r="BB511" i="2"/>
  <c r="BA511" i="2" s="1"/>
  <c r="AZ511" i="2" s="1"/>
  <c r="BK507" i="2"/>
  <c r="BJ507" i="2"/>
  <c r="BI507" i="2" s="1"/>
  <c r="BG507" i="2" s="1"/>
  <c r="BF507" i="2" s="1"/>
  <c r="BE507" i="2"/>
  <c r="BB507" i="2"/>
  <c r="BA507" i="2" s="1"/>
  <c r="AZ507" i="2" s="1"/>
  <c r="BK503" i="2"/>
  <c r="BJ503" i="2"/>
  <c r="BE503" i="2"/>
  <c r="BB503" i="2"/>
  <c r="BA503" i="2" s="1"/>
  <c r="AZ503" i="2" s="1"/>
  <c r="BJ499" i="2"/>
  <c r="BI499" i="2" s="1"/>
  <c r="BG499" i="2" s="1"/>
  <c r="BF499" i="2" s="1"/>
  <c r="BK499" i="2"/>
  <c r="BE499" i="2"/>
  <c r="BB499" i="2"/>
  <c r="BA499" i="2" s="1"/>
  <c r="AZ499" i="2" s="1"/>
  <c r="BK495" i="2"/>
  <c r="BJ495" i="2"/>
  <c r="BI495" i="2" s="1"/>
  <c r="BG495" i="2" s="1"/>
  <c r="BF495" i="2" s="1"/>
  <c r="BE495" i="2"/>
  <c r="BB495" i="2"/>
  <c r="BA495" i="2" s="1"/>
  <c r="AZ495" i="2" s="1"/>
  <c r="BK491" i="2"/>
  <c r="BJ491" i="2"/>
  <c r="BI491" i="2" s="1"/>
  <c r="BG491" i="2" s="1"/>
  <c r="BF491" i="2" s="1"/>
  <c r="BE491" i="2"/>
  <c r="BB491" i="2"/>
  <c r="BA491" i="2" s="1"/>
  <c r="AZ491" i="2" s="1"/>
  <c r="BK487" i="2"/>
  <c r="BJ487" i="2"/>
  <c r="BI487" i="2" s="1"/>
  <c r="BG487" i="2" s="1"/>
  <c r="BF487" i="2" s="1"/>
  <c r="BE487" i="2"/>
  <c r="BB487" i="2"/>
  <c r="BA487" i="2" s="1"/>
  <c r="AZ487" i="2" s="1"/>
  <c r="BJ483" i="2"/>
  <c r="BI483" i="2" s="1"/>
  <c r="BG483" i="2" s="1"/>
  <c r="BF483" i="2" s="1"/>
  <c r="BK483" i="2"/>
  <c r="BE483" i="2"/>
  <c r="BB483" i="2"/>
  <c r="BA483" i="2" s="1"/>
  <c r="AZ483" i="2" s="1"/>
  <c r="BK479" i="2"/>
  <c r="BJ479" i="2"/>
  <c r="BI479" i="2" s="1"/>
  <c r="BG479" i="2" s="1"/>
  <c r="BF479" i="2" s="1"/>
  <c r="BE479" i="2"/>
  <c r="BB479" i="2"/>
  <c r="BA479" i="2" s="1"/>
  <c r="AZ479" i="2" s="1"/>
  <c r="BK475" i="2"/>
  <c r="BJ475" i="2"/>
  <c r="BI475" i="2" s="1"/>
  <c r="BG475" i="2" s="1"/>
  <c r="BF475" i="2" s="1"/>
  <c r="BE475" i="2"/>
  <c r="BB475" i="2"/>
  <c r="BA475" i="2" s="1"/>
  <c r="AZ475" i="2" s="1"/>
  <c r="BK471" i="2"/>
  <c r="BJ471" i="2"/>
  <c r="BI471" i="2" s="1"/>
  <c r="BG471" i="2" s="1"/>
  <c r="BF471" i="2" s="1"/>
  <c r="BE471" i="2"/>
  <c r="BB471" i="2"/>
  <c r="BA471" i="2" s="1"/>
  <c r="AZ471" i="2" s="1"/>
  <c r="BJ467" i="2"/>
  <c r="BI467" i="2" s="1"/>
  <c r="BG467" i="2" s="1"/>
  <c r="BF467" i="2" s="1"/>
  <c r="BK467" i="2"/>
  <c r="BE467" i="2"/>
  <c r="BB467" i="2"/>
  <c r="BA467" i="2" s="1"/>
  <c r="AZ467" i="2" s="1"/>
  <c r="BK463" i="2"/>
  <c r="BJ463" i="2"/>
  <c r="BE463" i="2"/>
  <c r="BB463" i="2"/>
  <c r="BA463" i="2" s="1"/>
  <c r="AZ463" i="2" s="1"/>
  <c r="BJ459" i="2"/>
  <c r="BI459" i="2" s="1"/>
  <c r="BG459" i="2" s="1"/>
  <c r="BF459" i="2" s="1"/>
  <c r="BK459" i="2"/>
  <c r="BE459" i="2"/>
  <c r="BB459" i="2"/>
  <c r="BA459" i="2" s="1"/>
  <c r="AZ459" i="2" s="1"/>
  <c r="BK455" i="2"/>
  <c r="BJ455" i="2"/>
  <c r="BI455" i="2" s="1"/>
  <c r="BG455" i="2" s="1"/>
  <c r="BF455" i="2" s="1"/>
  <c r="BE455" i="2"/>
  <c r="BB455" i="2"/>
  <c r="BA455" i="2" s="1"/>
  <c r="AZ455" i="2" s="1"/>
  <c r="BJ451" i="2"/>
  <c r="BK451" i="2"/>
  <c r="BE451" i="2"/>
  <c r="BB451" i="2"/>
  <c r="BA451" i="2" s="1"/>
  <c r="AZ451" i="2" s="1"/>
  <c r="BK447" i="2"/>
  <c r="BJ447" i="2"/>
  <c r="BI447" i="2" s="1"/>
  <c r="BG447" i="2" s="1"/>
  <c r="BF447" i="2" s="1"/>
  <c r="BE447" i="2"/>
  <c r="BB447" i="2"/>
  <c r="BA447" i="2" s="1"/>
  <c r="AZ447" i="2" s="1"/>
  <c r="BJ443" i="2"/>
  <c r="BI443" i="2" s="1"/>
  <c r="BG443" i="2" s="1"/>
  <c r="BF443" i="2" s="1"/>
  <c r="BK443" i="2"/>
  <c r="BE443" i="2"/>
  <c r="BB443" i="2"/>
  <c r="BA443" i="2" s="1"/>
  <c r="AZ443" i="2" s="1"/>
  <c r="BK439" i="2"/>
  <c r="BJ439" i="2"/>
  <c r="BI439" i="2" s="1"/>
  <c r="BG439" i="2" s="1"/>
  <c r="BF439" i="2" s="1"/>
  <c r="BE439" i="2"/>
  <c r="BB439" i="2"/>
  <c r="BA439" i="2" s="1"/>
  <c r="AZ439" i="2" s="1"/>
  <c r="BJ435" i="2"/>
  <c r="BI435" i="2" s="1"/>
  <c r="BG435" i="2" s="1"/>
  <c r="BF435" i="2" s="1"/>
  <c r="BK435" i="2"/>
  <c r="BE435" i="2"/>
  <c r="BB435" i="2"/>
  <c r="BA435" i="2" s="1"/>
  <c r="AZ435" i="2" s="1"/>
  <c r="BK431" i="2"/>
  <c r="BJ431" i="2"/>
  <c r="BI431" i="2" s="1"/>
  <c r="BG431" i="2" s="1"/>
  <c r="BF431" i="2" s="1"/>
  <c r="BE431" i="2"/>
  <c r="BB431" i="2"/>
  <c r="BA431" i="2" s="1"/>
  <c r="AZ431" i="2" s="1"/>
  <c r="BJ427" i="2"/>
  <c r="BI427" i="2" s="1"/>
  <c r="BG427" i="2" s="1"/>
  <c r="BF427" i="2" s="1"/>
  <c r="BK427" i="2"/>
  <c r="BE427" i="2"/>
  <c r="BB427" i="2"/>
  <c r="BA427" i="2" s="1"/>
  <c r="AZ427" i="2" s="1"/>
  <c r="BK423" i="2"/>
  <c r="BJ423" i="2"/>
  <c r="BE423" i="2"/>
  <c r="BB423" i="2"/>
  <c r="BA423" i="2" s="1"/>
  <c r="AZ423" i="2" s="1"/>
  <c r="BJ419" i="2"/>
  <c r="BK419" i="2"/>
  <c r="BE419" i="2"/>
  <c r="BB419" i="2"/>
  <c r="BA419" i="2" s="1"/>
  <c r="AZ419" i="2" s="1"/>
  <c r="BK415" i="2"/>
  <c r="BJ415" i="2"/>
  <c r="BI415" i="2" s="1"/>
  <c r="BG415" i="2" s="1"/>
  <c r="BF415" i="2" s="1"/>
  <c r="BE415" i="2"/>
  <c r="BB415" i="2"/>
  <c r="BA415" i="2" s="1"/>
  <c r="AZ415" i="2" s="1"/>
  <c r="BJ411" i="2"/>
  <c r="BI411" i="2" s="1"/>
  <c r="BG411" i="2" s="1"/>
  <c r="BF411" i="2" s="1"/>
  <c r="BK411" i="2"/>
  <c r="BE411" i="2"/>
  <c r="BB411" i="2"/>
  <c r="BA411" i="2" s="1"/>
  <c r="AZ411" i="2" s="1"/>
  <c r="BK407" i="2"/>
  <c r="BJ407" i="2"/>
  <c r="BI407" i="2" s="1"/>
  <c r="BG407" i="2" s="1"/>
  <c r="BF407" i="2" s="1"/>
  <c r="BE407" i="2"/>
  <c r="BB407" i="2"/>
  <c r="BA407" i="2" s="1"/>
  <c r="AZ407" i="2" s="1"/>
  <c r="BJ403" i="2"/>
  <c r="BI403" i="2" s="1"/>
  <c r="BG403" i="2" s="1"/>
  <c r="BF403" i="2" s="1"/>
  <c r="BK403" i="2"/>
  <c r="BE403" i="2"/>
  <c r="BB403" i="2"/>
  <c r="BA403" i="2" s="1"/>
  <c r="AZ403" i="2" s="1"/>
  <c r="BK399" i="2"/>
  <c r="BJ399" i="2"/>
  <c r="BI399" i="2" s="1"/>
  <c r="BG399" i="2" s="1"/>
  <c r="BF399" i="2" s="1"/>
  <c r="BE399" i="2"/>
  <c r="BB399" i="2"/>
  <c r="BA399" i="2" s="1"/>
  <c r="AZ399" i="2" s="1"/>
  <c r="BJ395" i="2"/>
  <c r="BI395" i="2" s="1"/>
  <c r="BG395" i="2" s="1"/>
  <c r="BF395" i="2" s="1"/>
  <c r="BK395" i="2"/>
  <c r="BE395" i="2"/>
  <c r="BB395" i="2"/>
  <c r="BA395" i="2" s="1"/>
  <c r="AZ395" i="2" s="1"/>
  <c r="BK391" i="2"/>
  <c r="BJ391" i="2"/>
  <c r="BB391" i="2"/>
  <c r="BA391" i="2" s="1"/>
  <c r="AZ391" i="2" s="1"/>
  <c r="BE391" i="2"/>
  <c r="BJ387" i="2"/>
  <c r="BK387" i="2"/>
  <c r="BE387" i="2"/>
  <c r="BB387" i="2"/>
  <c r="BA387" i="2" s="1"/>
  <c r="AZ387" i="2" s="1"/>
  <c r="BK383" i="2"/>
  <c r="BJ383" i="2"/>
  <c r="BI383" i="2" s="1"/>
  <c r="BG383" i="2" s="1"/>
  <c r="BF383" i="2" s="1"/>
  <c r="BE383" i="2"/>
  <c r="BB383" i="2"/>
  <c r="BA383" i="2" s="1"/>
  <c r="AZ383" i="2" s="1"/>
  <c r="BJ379" i="2"/>
  <c r="BI379" i="2" s="1"/>
  <c r="BG379" i="2" s="1"/>
  <c r="BF379" i="2" s="1"/>
  <c r="BK379" i="2"/>
  <c r="BE379" i="2"/>
  <c r="BB379" i="2"/>
  <c r="BA379" i="2" s="1"/>
  <c r="AZ379" i="2" s="1"/>
  <c r="BK375" i="2"/>
  <c r="BJ375" i="2"/>
  <c r="BI375" i="2" s="1"/>
  <c r="BG375" i="2" s="1"/>
  <c r="BF375" i="2" s="1"/>
  <c r="BB375" i="2"/>
  <c r="BA375" i="2" s="1"/>
  <c r="AZ375" i="2" s="1"/>
  <c r="BE375" i="2"/>
  <c r="BJ371" i="2"/>
  <c r="BI371" i="2" s="1"/>
  <c r="BG371" i="2" s="1"/>
  <c r="BF371" i="2" s="1"/>
  <c r="BK371" i="2"/>
  <c r="BE371" i="2"/>
  <c r="BB371" i="2"/>
  <c r="BA371" i="2" s="1"/>
  <c r="AZ371" i="2" s="1"/>
  <c r="BK367" i="2"/>
  <c r="BJ367" i="2"/>
  <c r="BI367" i="2" s="1"/>
  <c r="BG367" i="2" s="1"/>
  <c r="BF367" i="2" s="1"/>
  <c r="BE367" i="2"/>
  <c r="BB367" i="2"/>
  <c r="BA367" i="2" s="1"/>
  <c r="AZ367" i="2" s="1"/>
  <c r="BJ363" i="2"/>
  <c r="BI363" i="2" s="1"/>
  <c r="BG363" i="2" s="1"/>
  <c r="BF363" i="2" s="1"/>
  <c r="BK363" i="2"/>
  <c r="BE363" i="2"/>
  <c r="BB363" i="2"/>
  <c r="BA363" i="2" s="1"/>
  <c r="AZ363" i="2" s="1"/>
  <c r="BK359" i="2"/>
  <c r="BJ359" i="2"/>
  <c r="BB359" i="2"/>
  <c r="BA359" i="2" s="1"/>
  <c r="AZ359" i="2" s="1"/>
  <c r="BE359" i="2"/>
  <c r="BK355" i="2"/>
  <c r="BJ355" i="2"/>
  <c r="BI355" i="2" s="1"/>
  <c r="BG355" i="2" s="1"/>
  <c r="BF355" i="2" s="1"/>
  <c r="BE355" i="2"/>
  <c r="BB355" i="2"/>
  <c r="BA355" i="2" s="1"/>
  <c r="AZ355" i="2" s="1"/>
  <c r="BJ351" i="2"/>
  <c r="BI351" i="2" s="1"/>
  <c r="BG351" i="2" s="1"/>
  <c r="BF351" i="2" s="1"/>
  <c r="BK351" i="2"/>
  <c r="BE351" i="2"/>
  <c r="BB351" i="2"/>
  <c r="BA351" i="2" s="1"/>
  <c r="AZ351" i="2" s="1"/>
  <c r="BJ347" i="2"/>
  <c r="BK347" i="2"/>
  <c r="BE347" i="2"/>
  <c r="BB347" i="2"/>
  <c r="BA347" i="2" s="1"/>
  <c r="AZ347" i="2" s="1"/>
  <c r="BK343" i="2"/>
  <c r="BJ343" i="2"/>
  <c r="BI343" i="2" s="1"/>
  <c r="BG343" i="2" s="1"/>
  <c r="BF343" i="2" s="1"/>
  <c r="BE343" i="2"/>
  <c r="BB343" i="2"/>
  <c r="BA343" i="2" s="1"/>
  <c r="AZ343" i="2" s="1"/>
  <c r="BK339" i="2"/>
  <c r="BJ339" i="2"/>
  <c r="BI339" i="2" s="1"/>
  <c r="BG339" i="2" s="1"/>
  <c r="BF339" i="2" s="1"/>
  <c r="BE339" i="2"/>
  <c r="BB339" i="2"/>
  <c r="BA339" i="2" s="1"/>
  <c r="AZ339" i="2" s="1"/>
  <c r="BJ335" i="2"/>
  <c r="BI335" i="2" s="1"/>
  <c r="BG335" i="2" s="1"/>
  <c r="BF335" i="2" s="1"/>
  <c r="BK335" i="2"/>
  <c r="BE335" i="2"/>
  <c r="BB335" i="2"/>
  <c r="BA335" i="2" s="1"/>
  <c r="AZ335" i="2" s="1"/>
  <c r="BJ331" i="2"/>
  <c r="BK331" i="2"/>
  <c r="BE331" i="2"/>
  <c r="BB331" i="2"/>
  <c r="BA331" i="2" s="1"/>
  <c r="AZ331" i="2" s="1"/>
  <c r="BK327" i="2"/>
  <c r="BJ327" i="2"/>
  <c r="BI327" i="2" s="1"/>
  <c r="BG327" i="2" s="1"/>
  <c r="BF327" i="2" s="1"/>
  <c r="BB327" i="2"/>
  <c r="BA327" i="2" s="1"/>
  <c r="AZ327" i="2" s="1"/>
  <c r="BE327" i="2"/>
  <c r="BK323" i="2"/>
  <c r="BJ323" i="2"/>
  <c r="BE323" i="2"/>
  <c r="BB323" i="2"/>
  <c r="BA323" i="2" s="1"/>
  <c r="AZ323" i="2" s="1"/>
  <c r="BJ319" i="2"/>
  <c r="BI319" i="2" s="1"/>
  <c r="BG319" i="2" s="1"/>
  <c r="BF319" i="2" s="1"/>
  <c r="BK319" i="2"/>
  <c r="BE319" i="2"/>
  <c r="BB319" i="2"/>
  <c r="BA319" i="2" s="1"/>
  <c r="AZ319" i="2" s="1"/>
  <c r="BJ315" i="2"/>
  <c r="BI315" i="2" s="1"/>
  <c r="BG315" i="2" s="1"/>
  <c r="BF315" i="2" s="1"/>
  <c r="BK315" i="2"/>
  <c r="BE315" i="2"/>
  <c r="BB315" i="2"/>
  <c r="BA315" i="2" s="1"/>
  <c r="AZ315" i="2" s="1"/>
  <c r="BK311" i="2"/>
  <c r="BJ311" i="2"/>
  <c r="BI311" i="2" s="1"/>
  <c r="BG311" i="2" s="1"/>
  <c r="BF311" i="2" s="1"/>
  <c r="BB311" i="2"/>
  <c r="BA311" i="2" s="1"/>
  <c r="AZ311" i="2" s="1"/>
  <c r="BE311" i="2"/>
  <c r="BK307" i="2"/>
  <c r="BJ307" i="2"/>
  <c r="BI307" i="2" s="1"/>
  <c r="BG307" i="2" s="1"/>
  <c r="BF307" i="2" s="1"/>
  <c r="BE307" i="2"/>
  <c r="BB307" i="2"/>
  <c r="BA307" i="2" s="1"/>
  <c r="AZ307" i="2" s="1"/>
  <c r="BJ303" i="2"/>
  <c r="BI303" i="2" s="1"/>
  <c r="BG303" i="2" s="1"/>
  <c r="BF303" i="2" s="1"/>
  <c r="BK303" i="2"/>
  <c r="BE303" i="2"/>
  <c r="BB303" i="2"/>
  <c r="BA303" i="2" s="1"/>
  <c r="AZ303" i="2" s="1"/>
  <c r="BJ299" i="2"/>
  <c r="BI299" i="2" s="1"/>
  <c r="BG299" i="2" s="1"/>
  <c r="BF299" i="2" s="1"/>
  <c r="BK299" i="2"/>
  <c r="BE299" i="2"/>
  <c r="BB299" i="2"/>
  <c r="BA299" i="2" s="1"/>
  <c r="AZ299" i="2" s="1"/>
  <c r="BK295" i="2"/>
  <c r="BJ295" i="2"/>
  <c r="BI295" i="2" s="1"/>
  <c r="BG295" i="2" s="1"/>
  <c r="BF295" i="2" s="1"/>
  <c r="BE295" i="2"/>
  <c r="BB295" i="2"/>
  <c r="BA295" i="2" s="1"/>
  <c r="AZ295" i="2" s="1"/>
  <c r="BK291" i="2"/>
  <c r="BJ291" i="2"/>
  <c r="BI291" i="2" s="1"/>
  <c r="BG291" i="2" s="1"/>
  <c r="BF291" i="2" s="1"/>
  <c r="BE291" i="2"/>
  <c r="BB291" i="2"/>
  <c r="BA291" i="2" s="1"/>
  <c r="AZ291" i="2" s="1"/>
  <c r="BJ287" i="2"/>
  <c r="BI287" i="2" s="1"/>
  <c r="BG287" i="2" s="1"/>
  <c r="BF287" i="2" s="1"/>
  <c r="BK287" i="2"/>
  <c r="BE287" i="2"/>
  <c r="BB287" i="2"/>
  <c r="BA287" i="2" s="1"/>
  <c r="AZ287" i="2" s="1"/>
  <c r="BJ283" i="2"/>
  <c r="BI283" i="2" s="1"/>
  <c r="BG283" i="2" s="1"/>
  <c r="BF283" i="2" s="1"/>
  <c r="BK283" i="2"/>
  <c r="BE283" i="2"/>
  <c r="BB283" i="2"/>
  <c r="BA283" i="2" s="1"/>
  <c r="AZ283" i="2" s="1"/>
  <c r="BK279" i="2"/>
  <c r="BJ279" i="2"/>
  <c r="BE279" i="2"/>
  <c r="BB279" i="2"/>
  <c r="BA279" i="2" s="1"/>
  <c r="AZ279" i="2" s="1"/>
  <c r="BK275" i="2"/>
  <c r="BJ275" i="2"/>
  <c r="BI275" i="2" s="1"/>
  <c r="BG275" i="2" s="1"/>
  <c r="BF275" i="2" s="1"/>
  <c r="BE275" i="2"/>
  <c r="BB275" i="2"/>
  <c r="BA275" i="2" s="1"/>
  <c r="AZ275" i="2" s="1"/>
  <c r="BJ271" i="2"/>
  <c r="BI271" i="2" s="1"/>
  <c r="BG271" i="2" s="1"/>
  <c r="BF271" i="2" s="1"/>
  <c r="BK271" i="2"/>
  <c r="BE271" i="2"/>
  <c r="BB271" i="2"/>
  <c r="BA271" i="2" s="1"/>
  <c r="AZ271" i="2" s="1"/>
  <c r="BJ267" i="2"/>
  <c r="BK267" i="2"/>
  <c r="BE267" i="2"/>
  <c r="BB267" i="2"/>
  <c r="BA267" i="2" s="1"/>
  <c r="AZ267" i="2" s="1"/>
  <c r="BK175" i="2"/>
  <c r="BJ175" i="2"/>
  <c r="BI175" i="2" s="1"/>
  <c r="BG175" i="2" s="1"/>
  <c r="BF175" i="2" s="1"/>
  <c r="BB175" i="2"/>
  <c r="BA175" i="2" s="1"/>
  <c r="AZ175" i="2" s="1"/>
  <c r="BE175" i="2"/>
  <c r="BK171" i="2"/>
  <c r="BJ171" i="2"/>
  <c r="BE171" i="2"/>
  <c r="BB171" i="2"/>
  <c r="BA171" i="2" s="1"/>
  <c r="AZ171" i="2" s="1"/>
  <c r="BJ167" i="2"/>
  <c r="BI167" i="2" s="1"/>
  <c r="BG167" i="2" s="1"/>
  <c r="BF167" i="2" s="1"/>
  <c r="BK167" i="2"/>
  <c r="BE167" i="2"/>
  <c r="BB167" i="2"/>
  <c r="BA167" i="2" s="1"/>
  <c r="AZ167" i="2" s="1"/>
  <c r="BJ163" i="2"/>
  <c r="BI163" i="2" s="1"/>
  <c r="BG163" i="2" s="1"/>
  <c r="BF163" i="2" s="1"/>
  <c r="BK163" i="2"/>
  <c r="BE163" i="2"/>
  <c r="BB163" i="2"/>
  <c r="BA163" i="2" s="1"/>
  <c r="AZ163" i="2" s="1"/>
  <c r="BK159" i="2"/>
  <c r="BJ159" i="2"/>
  <c r="BI159" i="2" s="1"/>
  <c r="BG159" i="2" s="1"/>
  <c r="BF159" i="2" s="1"/>
  <c r="BB159" i="2"/>
  <c r="BA159" i="2" s="1"/>
  <c r="AZ159" i="2" s="1"/>
  <c r="BE159" i="2"/>
  <c r="BK155" i="2"/>
  <c r="BJ155" i="2"/>
  <c r="BI155" i="2" s="1"/>
  <c r="BG155" i="2" s="1"/>
  <c r="BF155" i="2" s="1"/>
  <c r="BE155" i="2"/>
  <c r="BB155" i="2"/>
  <c r="BA155" i="2" s="1"/>
  <c r="AZ155" i="2" s="1"/>
  <c r="BJ151" i="2"/>
  <c r="BI151" i="2" s="1"/>
  <c r="BG151" i="2" s="1"/>
  <c r="BF151" i="2" s="1"/>
  <c r="BK151" i="2"/>
  <c r="BE151" i="2"/>
  <c r="BB151" i="2"/>
  <c r="BA151" i="2" s="1"/>
  <c r="AZ151" i="2" s="1"/>
  <c r="BJ147" i="2"/>
  <c r="BI147" i="2" s="1"/>
  <c r="BG147" i="2" s="1"/>
  <c r="BF147" i="2" s="1"/>
  <c r="BK147" i="2"/>
  <c r="BE147" i="2"/>
  <c r="BB147" i="2"/>
  <c r="BA147" i="2" s="1"/>
  <c r="AZ147" i="2" s="1"/>
  <c r="BK143" i="2"/>
  <c r="BJ143" i="2"/>
  <c r="BE143" i="2"/>
  <c r="BB143" i="2"/>
  <c r="BA143" i="2" s="1"/>
  <c r="AZ143" i="2" s="1"/>
  <c r="BK139" i="2"/>
  <c r="BJ139" i="2"/>
  <c r="BI139" i="2" s="1"/>
  <c r="BG139" i="2" s="1"/>
  <c r="BF139" i="2" s="1"/>
  <c r="BE139" i="2"/>
  <c r="BB139" i="2"/>
  <c r="BA139" i="2" s="1"/>
  <c r="AZ139" i="2" s="1"/>
  <c r="BJ135" i="2"/>
  <c r="BI135" i="2" s="1"/>
  <c r="BG135" i="2" s="1"/>
  <c r="BF135" i="2" s="1"/>
  <c r="BK135" i="2"/>
  <c r="BE135" i="2"/>
  <c r="BB135" i="2"/>
  <c r="BA135" i="2" s="1"/>
  <c r="AZ135" i="2" s="1"/>
  <c r="BJ131" i="2"/>
  <c r="BI131" i="2" s="1"/>
  <c r="BG131" i="2" s="1"/>
  <c r="BF131" i="2" s="1"/>
  <c r="BK131" i="2"/>
  <c r="BE131" i="2"/>
  <c r="BB131" i="2"/>
  <c r="BA131" i="2" s="1"/>
  <c r="AZ131" i="2" s="1"/>
  <c r="BK127" i="2"/>
  <c r="BJ127" i="2"/>
  <c r="BI127" i="2" s="1"/>
  <c r="BG127" i="2" s="1"/>
  <c r="BF127" i="2" s="1"/>
  <c r="BE127" i="2"/>
  <c r="BB127" i="2"/>
  <c r="BA127" i="2" s="1"/>
  <c r="AZ127" i="2" s="1"/>
  <c r="BK123" i="2"/>
  <c r="BJ123" i="2"/>
  <c r="BI123" i="2" s="1"/>
  <c r="BG123" i="2" s="1"/>
  <c r="BF123" i="2" s="1"/>
  <c r="BE123" i="2"/>
  <c r="BB123" i="2"/>
  <c r="BA123" i="2" s="1"/>
  <c r="AZ123" i="2" s="1"/>
  <c r="BJ119" i="2"/>
  <c r="BI119" i="2" s="1"/>
  <c r="BG119" i="2" s="1"/>
  <c r="BF119" i="2" s="1"/>
  <c r="BK119" i="2"/>
  <c r="BE119" i="2"/>
  <c r="BB119" i="2"/>
  <c r="BA119" i="2" s="1"/>
  <c r="AZ119" i="2" s="1"/>
  <c r="BJ115" i="2"/>
  <c r="BI115" i="2" s="1"/>
  <c r="BG115" i="2" s="1"/>
  <c r="BF115" i="2" s="1"/>
  <c r="BK115" i="2"/>
  <c r="BE115" i="2"/>
  <c r="BB115" i="2"/>
  <c r="BA115" i="2" s="1"/>
  <c r="AZ115" i="2" s="1"/>
  <c r="BK111" i="2"/>
  <c r="BJ111" i="2"/>
  <c r="BI111" i="2" s="1"/>
  <c r="BG111" i="2" s="1"/>
  <c r="BF111" i="2" s="1"/>
  <c r="BB111" i="2"/>
  <c r="BA111" i="2" s="1"/>
  <c r="AZ111" i="2" s="1"/>
  <c r="BE111" i="2"/>
  <c r="BK107" i="2"/>
  <c r="BJ107" i="2"/>
  <c r="BE107" i="2"/>
  <c r="BB107" i="2"/>
  <c r="BA107" i="2" s="1"/>
  <c r="AZ107" i="2" s="1"/>
  <c r="BJ103" i="2"/>
  <c r="BI103" i="2" s="1"/>
  <c r="BG103" i="2" s="1"/>
  <c r="BF103" i="2" s="1"/>
  <c r="BK103" i="2"/>
  <c r="BE103" i="2"/>
  <c r="BB103" i="2"/>
  <c r="BA103" i="2" s="1"/>
  <c r="AZ103" i="2" s="1"/>
  <c r="BJ99" i="2"/>
  <c r="BI99" i="2" s="1"/>
  <c r="BG99" i="2" s="1"/>
  <c r="BF99" i="2" s="1"/>
  <c r="BK99" i="2"/>
  <c r="BE99" i="2"/>
  <c r="BB99" i="2"/>
  <c r="BA99" i="2" s="1"/>
  <c r="AZ99" i="2" s="1"/>
  <c r="BK95" i="2"/>
  <c r="BJ95" i="2"/>
  <c r="BI95" i="2" s="1"/>
  <c r="BG95" i="2" s="1"/>
  <c r="BF95" i="2" s="1"/>
  <c r="BB95" i="2"/>
  <c r="BA95" i="2" s="1"/>
  <c r="AZ95" i="2" s="1"/>
  <c r="BE95" i="2"/>
  <c r="BK91" i="2"/>
  <c r="BJ91" i="2"/>
  <c r="BI91" i="2" s="1"/>
  <c r="BG91" i="2" s="1"/>
  <c r="BF91" i="2" s="1"/>
  <c r="BE91" i="2"/>
  <c r="BB91" i="2"/>
  <c r="BA91" i="2" s="1"/>
  <c r="AZ91" i="2" s="1"/>
  <c r="BJ87" i="2"/>
  <c r="BI87" i="2" s="1"/>
  <c r="BG87" i="2" s="1"/>
  <c r="BF87" i="2" s="1"/>
  <c r="BK87" i="2"/>
  <c r="BE87" i="2"/>
  <c r="BB87" i="2"/>
  <c r="BA87" i="2" s="1"/>
  <c r="AZ87" i="2" s="1"/>
  <c r="BJ83" i="2"/>
  <c r="BK83" i="2"/>
  <c r="BE83" i="2"/>
  <c r="BB83" i="2"/>
  <c r="BA83" i="2" s="1"/>
  <c r="AZ83" i="2" s="1"/>
  <c r="BK79" i="2"/>
  <c r="BJ79" i="2"/>
  <c r="BI79" i="2" s="1"/>
  <c r="BG79" i="2" s="1"/>
  <c r="BF79" i="2" s="1"/>
  <c r="BE79" i="2"/>
  <c r="BB79" i="2"/>
  <c r="BA79" i="2" s="1"/>
  <c r="AZ79" i="2" s="1"/>
  <c r="BK75" i="2"/>
  <c r="BJ75" i="2"/>
  <c r="BE75" i="2"/>
  <c r="BB75" i="2"/>
  <c r="BA75" i="2" s="1"/>
  <c r="AZ75" i="2" s="1"/>
  <c r="BJ71" i="2"/>
  <c r="BI71" i="2" s="1"/>
  <c r="BG71" i="2" s="1"/>
  <c r="BF71" i="2" s="1"/>
  <c r="BK71" i="2"/>
  <c r="BE71" i="2"/>
  <c r="BB71" i="2"/>
  <c r="BA71" i="2" s="1"/>
  <c r="AZ71" i="2" s="1"/>
  <c r="BJ67" i="2"/>
  <c r="BI67" i="2" s="1"/>
  <c r="BG67" i="2" s="1"/>
  <c r="BF67" i="2" s="1"/>
  <c r="BK67" i="2"/>
  <c r="BE67" i="2"/>
  <c r="BB67" i="2"/>
  <c r="BA67" i="2" s="1"/>
  <c r="AZ67" i="2" s="1"/>
  <c r="BK63" i="2"/>
  <c r="BJ63" i="2"/>
  <c r="BI63" i="2" s="1"/>
  <c r="BG63" i="2" s="1"/>
  <c r="BF63" i="2" s="1"/>
  <c r="BE63" i="2"/>
  <c r="BB63" i="2"/>
  <c r="BA63" i="2" s="1"/>
  <c r="AZ63" i="2" s="1"/>
  <c r="BK59" i="2"/>
  <c r="BJ59" i="2"/>
  <c r="BI59" i="2" s="1"/>
  <c r="BG59" i="2" s="1"/>
  <c r="BF59" i="2" s="1"/>
  <c r="BE59" i="2"/>
  <c r="BB59" i="2"/>
  <c r="BA59" i="2" s="1"/>
  <c r="AZ59" i="2" s="1"/>
  <c r="BJ55" i="2"/>
  <c r="BI55" i="2" s="1"/>
  <c r="BG55" i="2" s="1"/>
  <c r="BF55" i="2" s="1"/>
  <c r="BK55" i="2"/>
  <c r="BE55" i="2"/>
  <c r="BB55" i="2"/>
  <c r="BA55" i="2" s="1"/>
  <c r="AZ55" i="2" s="1"/>
  <c r="BJ51" i="2"/>
  <c r="BK51" i="2"/>
  <c r="BE51" i="2"/>
  <c r="BB51" i="2"/>
  <c r="BA51" i="2" s="1"/>
  <c r="AZ51" i="2" s="1"/>
  <c r="BK47" i="2"/>
  <c r="BJ47" i="2"/>
  <c r="BI47" i="2" s="1"/>
  <c r="BG47" i="2" s="1"/>
  <c r="BF47" i="2" s="1"/>
  <c r="BB47" i="2"/>
  <c r="BA47" i="2" s="1"/>
  <c r="AZ47" i="2" s="1"/>
  <c r="BE47" i="2"/>
  <c r="BK43" i="2"/>
  <c r="BJ43" i="2"/>
  <c r="BI43" i="2" s="1"/>
  <c r="BG43" i="2" s="1"/>
  <c r="BF43" i="2" s="1"/>
  <c r="BE43" i="2"/>
  <c r="BB43" i="2"/>
  <c r="BA43" i="2" s="1"/>
  <c r="AZ43" i="2" s="1"/>
  <c r="BJ39" i="2"/>
  <c r="BI39" i="2" s="1"/>
  <c r="BG39" i="2" s="1"/>
  <c r="BF39" i="2" s="1"/>
  <c r="BK39" i="2"/>
  <c r="BE39" i="2"/>
  <c r="BB39" i="2"/>
  <c r="BA39" i="2" s="1"/>
  <c r="AZ39" i="2" s="1"/>
  <c r="BJ35" i="2"/>
  <c r="BI35" i="2" s="1"/>
  <c r="BG35" i="2" s="1"/>
  <c r="BF35" i="2" s="1"/>
  <c r="BK35" i="2"/>
  <c r="BE35" i="2"/>
  <c r="BB35" i="2"/>
  <c r="BA35" i="2" s="1"/>
  <c r="AZ35" i="2" s="1"/>
  <c r="BK31" i="2"/>
  <c r="BJ31" i="2"/>
  <c r="BB31" i="2"/>
  <c r="BA31" i="2" s="1"/>
  <c r="AZ31" i="2" s="1"/>
  <c r="BE31" i="2"/>
  <c r="BK27" i="2"/>
  <c r="BJ27" i="2"/>
  <c r="BI27" i="2" s="1"/>
  <c r="BG27" i="2" s="1"/>
  <c r="BF27" i="2" s="1"/>
  <c r="BE27" i="2"/>
  <c r="BB27" i="2"/>
  <c r="BA27" i="2" s="1"/>
  <c r="AZ27" i="2" s="1"/>
  <c r="BJ23" i="2"/>
  <c r="BI23" i="2" s="1"/>
  <c r="BG23" i="2" s="1"/>
  <c r="BF23" i="2" s="1"/>
  <c r="BK23" i="2"/>
  <c r="BE23" i="2"/>
  <c r="BB23" i="2"/>
  <c r="BA23" i="2" s="1"/>
  <c r="AZ23" i="2" s="1"/>
  <c r="BJ19" i="2"/>
  <c r="BI19" i="2" s="1"/>
  <c r="BG19" i="2" s="1"/>
  <c r="BF19" i="2" s="1"/>
  <c r="BK19" i="2"/>
  <c r="BE19" i="2"/>
  <c r="BB19" i="2"/>
  <c r="BA19" i="2" s="1"/>
  <c r="AZ19" i="2" s="1"/>
  <c r="BK15" i="2"/>
  <c r="BJ15" i="2"/>
  <c r="BE15" i="2"/>
  <c r="BB15" i="2"/>
  <c r="BA15" i="2" s="1"/>
  <c r="AZ15" i="2" s="1"/>
  <c r="BK11" i="2"/>
  <c r="BJ11" i="2"/>
  <c r="BI11" i="2" s="1"/>
  <c r="BG11" i="2" s="1"/>
  <c r="BF11" i="2" s="1"/>
  <c r="BE11" i="2"/>
  <c r="BB11" i="2"/>
  <c r="BA11" i="2" s="1"/>
  <c r="AZ11" i="2" s="1"/>
  <c r="BJ7" i="2"/>
  <c r="BI7" i="2" s="1"/>
  <c r="BG7" i="2" s="1"/>
  <c r="BF7" i="2" s="1"/>
  <c r="BK7" i="2"/>
  <c r="BE7" i="2"/>
  <c r="BB7" i="2"/>
  <c r="BA7" i="2" s="1"/>
  <c r="AZ7" i="2" s="1"/>
  <c r="BJ3" i="2"/>
  <c r="BI3" i="2" s="1"/>
  <c r="BG3" i="2" s="1"/>
  <c r="BF3" i="2" s="1"/>
  <c r="BK3" i="2"/>
  <c r="BE3" i="2"/>
  <c r="BB3" i="2"/>
  <c r="BA3" i="2" s="1"/>
  <c r="AZ3" i="2" s="1"/>
  <c r="BL566" i="2"/>
  <c r="BL562" i="2"/>
  <c r="BL558" i="2"/>
  <c r="BL546" i="2"/>
  <c r="BL542" i="2"/>
  <c r="BL534" i="2"/>
  <c r="BL530" i="2"/>
  <c r="BL518" i="2"/>
  <c r="BL510" i="2"/>
  <c r="BL498" i="2"/>
  <c r="BL494" i="2"/>
  <c r="BL486" i="2"/>
  <c r="BL482" i="2"/>
  <c r="BL478" i="2"/>
  <c r="BL470" i="2"/>
  <c r="BL462" i="2"/>
  <c r="BL458" i="2"/>
  <c r="BL454" i="2"/>
  <c r="BL450" i="2"/>
  <c r="BL446" i="2"/>
  <c r="BL442" i="2"/>
  <c r="BL438" i="2"/>
  <c r="BL434" i="2"/>
  <c r="BL426" i="2"/>
  <c r="BL422" i="2"/>
  <c r="BL414" i="2"/>
  <c r="BL410" i="2"/>
  <c r="BL394" i="2"/>
  <c r="BL305" i="2"/>
  <c r="BL161" i="2"/>
  <c r="BL149" i="2"/>
  <c r="BL137" i="2"/>
  <c r="BL129" i="2"/>
  <c r="BL117" i="2"/>
  <c r="BL93" i="2"/>
  <c r="BL69" i="2"/>
  <c r="BL61" i="2"/>
  <c r="BL57" i="2"/>
  <c r="BL29" i="2"/>
  <c r="BL25" i="2"/>
  <c r="BL13" i="2"/>
  <c r="BL9" i="2"/>
  <c r="BF492" i="2"/>
  <c r="BF336" i="2"/>
  <c r="BF56" i="2"/>
  <c r="BF40" i="2"/>
  <c r="BF24" i="2"/>
  <c r="BF8" i="2"/>
  <c r="BL307" i="2"/>
  <c r="BL155" i="2"/>
  <c r="BL95" i="2"/>
  <c r="BL63" i="2"/>
  <c r="BF566" i="2"/>
  <c r="BF562" i="2"/>
  <c r="BF558" i="2"/>
  <c r="BF546" i="2"/>
  <c r="BF542" i="2"/>
  <c r="BF534" i="2"/>
  <c r="BF530" i="2"/>
  <c r="BF518" i="2"/>
  <c r="BF510" i="2"/>
  <c r="BF498" i="2"/>
  <c r="BF494" i="2"/>
  <c r="BF486" i="2"/>
  <c r="BF482" i="2"/>
  <c r="BF478" i="2"/>
  <c r="BF470" i="2"/>
  <c r="BF462" i="2"/>
  <c r="BF458" i="2"/>
  <c r="BF454" i="2"/>
  <c r="BF450" i="2"/>
  <c r="BF446" i="2"/>
  <c r="BF442" i="2"/>
  <c r="BF438" i="2"/>
  <c r="BF434" i="2"/>
  <c r="BF426" i="2"/>
  <c r="BF422" i="2"/>
  <c r="BF410" i="2"/>
  <c r="BF394" i="2"/>
  <c r="BF378" i="2"/>
  <c r="AX378" i="2" s="1"/>
  <c r="BF370" i="2"/>
  <c r="BF350" i="2"/>
  <c r="BF346" i="2"/>
  <c r="BF330" i="2"/>
  <c r="BF326" i="2"/>
  <c r="BF318" i="2"/>
  <c r="BF306" i="2"/>
  <c r="BF302" i="2"/>
  <c r="BF294" i="2"/>
  <c r="BF290" i="2"/>
  <c r="BF278" i="2"/>
  <c r="BF274" i="2"/>
  <c r="BF266" i="2"/>
  <c r="BF174" i="2"/>
  <c r="BF162" i="2"/>
  <c r="BF150" i="2"/>
  <c r="BF146" i="2"/>
  <c r="BF142" i="2"/>
  <c r="BF130" i="2"/>
  <c r="BF126" i="2"/>
  <c r="BF118" i="2"/>
  <c r="BF110" i="2"/>
  <c r="BF106" i="2"/>
  <c r="BF94" i="2"/>
  <c r="BF86" i="2"/>
  <c r="BF82" i="2"/>
  <c r="BF74" i="2"/>
  <c r="BF62" i="2"/>
  <c r="BF58" i="2"/>
  <c r="BF50" i="2"/>
  <c r="BF46" i="2"/>
  <c r="BF42" i="2"/>
  <c r="BF30" i="2"/>
  <c r="BF26" i="2"/>
  <c r="BF18" i="2"/>
  <c r="BF14" i="2"/>
  <c r="BL370" i="2"/>
  <c r="BL366" i="2"/>
  <c r="BL350" i="2"/>
  <c r="BL346" i="2"/>
  <c r="BL334" i="2"/>
  <c r="BL330" i="2"/>
  <c r="BL326" i="2"/>
  <c r="BL318" i="2"/>
  <c r="BL314" i="2"/>
  <c r="BL306" i="2"/>
  <c r="BL302" i="2"/>
  <c r="BL298" i="2"/>
  <c r="BL294" i="2"/>
  <c r="BL290" i="2"/>
  <c r="BL282" i="2"/>
  <c r="BL278" i="2"/>
  <c r="BL274" i="2"/>
  <c r="BL266" i="2"/>
  <c r="BL174" i="2"/>
  <c r="BL162" i="2"/>
  <c r="BL150" i="2"/>
  <c r="BL146" i="2"/>
  <c r="BL142" i="2"/>
  <c r="BL130" i="2"/>
  <c r="BL126" i="2"/>
  <c r="BL118" i="2"/>
  <c r="BL110" i="2"/>
  <c r="BL106" i="2"/>
  <c r="BL98" i="2"/>
  <c r="BL94" i="2"/>
  <c r="BL86" i="2"/>
  <c r="BL82" i="2"/>
  <c r="BL74" i="2"/>
  <c r="BL66" i="2"/>
  <c r="BL62" i="2"/>
  <c r="BL58" i="2"/>
  <c r="BL50" i="2"/>
  <c r="BL46" i="2"/>
  <c r="BL34" i="2"/>
  <c r="BL30" i="2"/>
  <c r="BL26" i="2"/>
  <c r="BL18" i="2"/>
  <c r="BL14" i="2"/>
  <c r="BF545" i="2"/>
  <c r="BF469" i="2"/>
  <c r="BF445" i="2"/>
  <c r="BF409" i="2"/>
  <c r="BF293" i="2"/>
  <c r="BF269" i="2"/>
  <c r="BF149" i="2"/>
  <c r="BF137" i="2"/>
  <c r="BF129" i="2"/>
  <c r="BF117" i="2"/>
  <c r="BF69" i="2"/>
  <c r="BF57" i="2"/>
  <c r="BF29" i="2"/>
  <c r="BF25" i="2"/>
  <c r="BF13" i="2"/>
  <c r="BF9" i="2"/>
  <c r="V559" i="2"/>
  <c r="U559" i="2"/>
  <c r="T559" i="2"/>
  <c r="R559" i="2"/>
  <c r="S559" i="2"/>
  <c r="Q559" i="2"/>
  <c r="P559" i="2"/>
  <c r="M559" i="2"/>
  <c r="N559" i="2"/>
  <c r="O559" i="2"/>
  <c r="V543" i="2"/>
  <c r="U543" i="2"/>
  <c r="T543" i="2"/>
  <c r="R543" i="2"/>
  <c r="S543" i="2"/>
  <c r="Q543" i="2"/>
  <c r="P543" i="2"/>
  <c r="M543" i="2"/>
  <c r="N543" i="2"/>
  <c r="O543" i="2"/>
  <c r="V527" i="2"/>
  <c r="U527" i="2"/>
  <c r="T527" i="2"/>
  <c r="R527" i="2"/>
  <c r="S527" i="2"/>
  <c r="Q527" i="2"/>
  <c r="P527" i="2"/>
  <c r="M527" i="2"/>
  <c r="N527" i="2"/>
  <c r="O527" i="2"/>
  <c r="U507" i="2"/>
  <c r="V507" i="2"/>
  <c r="T507" i="2"/>
  <c r="R507" i="2"/>
  <c r="S507" i="2"/>
  <c r="Q507" i="2"/>
  <c r="M507" i="2"/>
  <c r="N507" i="2"/>
  <c r="P507" i="2"/>
  <c r="O507" i="2"/>
  <c r="V491" i="2"/>
  <c r="U491" i="2"/>
  <c r="T491" i="2"/>
  <c r="R491" i="2"/>
  <c r="S491" i="2"/>
  <c r="Q491" i="2"/>
  <c r="M491" i="2"/>
  <c r="N491" i="2"/>
  <c r="P491" i="2"/>
  <c r="O491" i="2"/>
  <c r="U475" i="2"/>
  <c r="V475" i="2"/>
  <c r="T475" i="2"/>
  <c r="S475" i="2"/>
  <c r="R475" i="2"/>
  <c r="Q475" i="2"/>
  <c r="M475" i="2"/>
  <c r="N475" i="2"/>
  <c r="P475" i="2"/>
  <c r="O475" i="2"/>
  <c r="V459" i="2"/>
  <c r="U459" i="2"/>
  <c r="T459" i="2"/>
  <c r="S459" i="2"/>
  <c r="R459" i="2"/>
  <c r="Q459" i="2"/>
  <c r="M459" i="2"/>
  <c r="N459" i="2"/>
  <c r="P459" i="2"/>
  <c r="O459" i="2"/>
  <c r="V443" i="2"/>
  <c r="U443" i="2"/>
  <c r="T443" i="2"/>
  <c r="S443" i="2"/>
  <c r="R443" i="2"/>
  <c r="Q443" i="2"/>
  <c r="M443" i="2"/>
  <c r="N443" i="2"/>
  <c r="P443" i="2"/>
  <c r="O443" i="2"/>
  <c r="V431" i="2"/>
  <c r="U431" i="2"/>
  <c r="T431" i="2"/>
  <c r="S431" i="2"/>
  <c r="R431" i="2"/>
  <c r="Q431" i="2"/>
  <c r="P431" i="2"/>
  <c r="M431" i="2"/>
  <c r="N431" i="2"/>
  <c r="O431" i="2"/>
  <c r="V411" i="2"/>
  <c r="U411" i="2"/>
  <c r="T411" i="2"/>
  <c r="S411" i="2"/>
  <c r="R411" i="2"/>
  <c r="Q411" i="2"/>
  <c r="O411" i="2"/>
  <c r="M411" i="2"/>
  <c r="N411" i="2"/>
  <c r="P411" i="2"/>
  <c r="V395" i="2"/>
  <c r="U395" i="2"/>
  <c r="T395" i="2"/>
  <c r="S395" i="2"/>
  <c r="R395" i="2"/>
  <c r="Q395" i="2"/>
  <c r="O395" i="2"/>
  <c r="P395" i="2"/>
  <c r="M395" i="2"/>
  <c r="N395" i="2"/>
  <c r="V379" i="2"/>
  <c r="U379" i="2"/>
  <c r="T379" i="2"/>
  <c r="S379" i="2"/>
  <c r="R379" i="2"/>
  <c r="Q379" i="2"/>
  <c r="O379" i="2"/>
  <c r="P379" i="2"/>
  <c r="M379" i="2"/>
  <c r="N379" i="2"/>
  <c r="V363" i="2"/>
  <c r="U363" i="2"/>
  <c r="T363" i="2"/>
  <c r="S363" i="2"/>
  <c r="R363" i="2"/>
  <c r="Q363" i="2"/>
  <c r="O363" i="2"/>
  <c r="P363" i="2"/>
  <c r="M363" i="2"/>
  <c r="N363" i="2"/>
  <c r="V351" i="2"/>
  <c r="U351" i="2"/>
  <c r="T351" i="2"/>
  <c r="S351" i="2"/>
  <c r="R351" i="2"/>
  <c r="Q351" i="2"/>
  <c r="O351" i="2"/>
  <c r="P351" i="2"/>
  <c r="M351" i="2"/>
  <c r="N351" i="2"/>
  <c r="V335" i="2"/>
  <c r="U335" i="2"/>
  <c r="T335" i="2"/>
  <c r="S335" i="2"/>
  <c r="R335" i="2"/>
  <c r="Q335" i="2"/>
  <c r="O335" i="2"/>
  <c r="P335" i="2"/>
  <c r="M335" i="2"/>
  <c r="N335" i="2"/>
  <c r="V319" i="2"/>
  <c r="U319" i="2"/>
  <c r="T319" i="2"/>
  <c r="S319" i="2"/>
  <c r="R319" i="2"/>
  <c r="Q319" i="2"/>
  <c r="O319" i="2"/>
  <c r="P319" i="2"/>
  <c r="M319" i="2"/>
  <c r="N319" i="2"/>
  <c r="V303" i="2"/>
  <c r="U303" i="2"/>
  <c r="T303" i="2"/>
  <c r="S303" i="2"/>
  <c r="R303" i="2"/>
  <c r="Q303" i="2"/>
  <c r="O303" i="2"/>
  <c r="P303" i="2"/>
  <c r="M303" i="2"/>
  <c r="N303" i="2"/>
  <c r="V283" i="2"/>
  <c r="U283" i="2"/>
  <c r="T283" i="2"/>
  <c r="S283" i="2"/>
  <c r="R283" i="2"/>
  <c r="Q283" i="2"/>
  <c r="P283" i="2"/>
  <c r="O283" i="2"/>
  <c r="M283" i="2"/>
  <c r="N283" i="2"/>
  <c r="V271" i="2"/>
  <c r="U271" i="2"/>
  <c r="T271" i="2"/>
  <c r="S271" i="2"/>
  <c r="R271" i="2"/>
  <c r="Q271" i="2"/>
  <c r="O271" i="2"/>
  <c r="P271" i="2"/>
  <c r="M271" i="2"/>
  <c r="N271" i="2"/>
  <c r="V163" i="2"/>
  <c r="U163" i="2"/>
  <c r="T163" i="2"/>
  <c r="S163" i="2"/>
  <c r="R163" i="2"/>
  <c r="Q163" i="2"/>
  <c r="P163" i="2"/>
  <c r="O163" i="2"/>
  <c r="M163" i="2"/>
  <c r="N163" i="2"/>
  <c r="V147" i="2"/>
  <c r="U147" i="2"/>
  <c r="T147" i="2"/>
  <c r="S147" i="2"/>
  <c r="R147" i="2"/>
  <c r="Q147" i="2"/>
  <c r="P147" i="2"/>
  <c r="O147" i="2"/>
  <c r="M147" i="2"/>
  <c r="N147" i="2"/>
  <c r="V135" i="2"/>
  <c r="U135" i="2"/>
  <c r="T135" i="2"/>
  <c r="S135" i="2"/>
  <c r="R135" i="2"/>
  <c r="Q135" i="2"/>
  <c r="O135" i="2"/>
  <c r="P135" i="2"/>
  <c r="M135" i="2"/>
  <c r="N135" i="2"/>
  <c r="V119" i="2"/>
  <c r="U119" i="2"/>
  <c r="T119" i="2"/>
  <c r="S119" i="2"/>
  <c r="R119" i="2"/>
  <c r="Q119" i="2"/>
  <c r="O119" i="2"/>
  <c r="P119" i="2"/>
  <c r="M119" i="2"/>
  <c r="N119" i="2"/>
  <c r="V95" i="2"/>
  <c r="U95" i="2"/>
  <c r="T95" i="2"/>
  <c r="S95" i="2"/>
  <c r="R95" i="2"/>
  <c r="Q95" i="2"/>
  <c r="P95" i="2"/>
  <c r="O95" i="2"/>
  <c r="M95" i="2"/>
  <c r="N95" i="2"/>
  <c r="V79" i="2"/>
  <c r="U79" i="2"/>
  <c r="T79" i="2"/>
  <c r="S79" i="2"/>
  <c r="R79" i="2"/>
  <c r="Q79" i="2"/>
  <c r="P79" i="2"/>
  <c r="O79" i="2"/>
  <c r="M79" i="2"/>
  <c r="N79" i="2"/>
  <c r="V63" i="2"/>
  <c r="U63" i="2"/>
  <c r="T63" i="2"/>
  <c r="S63" i="2"/>
  <c r="R63" i="2"/>
  <c r="Q63" i="2"/>
  <c r="P63" i="2"/>
  <c r="O63" i="2"/>
  <c r="M63" i="2"/>
  <c r="N63" i="2"/>
  <c r="V47" i="2"/>
  <c r="U47" i="2"/>
  <c r="T47" i="2"/>
  <c r="S47" i="2"/>
  <c r="R47" i="2"/>
  <c r="Q47" i="2"/>
  <c r="P47" i="2"/>
  <c r="O47" i="2"/>
  <c r="M47" i="2"/>
  <c r="N47" i="2"/>
  <c r="V31" i="2"/>
  <c r="U31" i="2"/>
  <c r="T31" i="2"/>
  <c r="S31" i="2"/>
  <c r="R31" i="2"/>
  <c r="Q31" i="2"/>
  <c r="P31" i="2"/>
  <c r="O31" i="2"/>
  <c r="M31" i="2"/>
  <c r="N31" i="2"/>
  <c r="V11" i="2"/>
  <c r="U11" i="2"/>
  <c r="T11" i="2"/>
  <c r="S11" i="2"/>
  <c r="R11" i="2"/>
  <c r="Q11" i="2"/>
  <c r="P11" i="2"/>
  <c r="O11" i="2"/>
  <c r="M11" i="2"/>
  <c r="N11" i="2"/>
  <c r="V390" i="2"/>
  <c r="U390" i="2"/>
  <c r="S390" i="2"/>
  <c r="T390" i="2"/>
  <c r="R390" i="2"/>
  <c r="Q390" i="2"/>
  <c r="P390" i="2"/>
  <c r="M390" i="2"/>
  <c r="N390" i="2"/>
  <c r="O390" i="2"/>
  <c r="V386" i="2"/>
  <c r="U386" i="2"/>
  <c r="S386" i="2"/>
  <c r="T386" i="2"/>
  <c r="R386" i="2"/>
  <c r="Q386" i="2"/>
  <c r="P386" i="2"/>
  <c r="M386" i="2"/>
  <c r="N386" i="2"/>
  <c r="O386" i="2"/>
  <c r="V382" i="2"/>
  <c r="U382" i="2"/>
  <c r="T382" i="2"/>
  <c r="S382" i="2"/>
  <c r="R382" i="2"/>
  <c r="Q382" i="2"/>
  <c r="P382" i="2"/>
  <c r="O382" i="2"/>
  <c r="M382" i="2"/>
  <c r="N382" i="2"/>
  <c r="V378" i="2"/>
  <c r="U378" i="2"/>
  <c r="S378" i="2"/>
  <c r="T378" i="2"/>
  <c r="R378" i="2"/>
  <c r="Q378" i="2"/>
  <c r="P378" i="2"/>
  <c r="M378" i="2"/>
  <c r="O378" i="2"/>
  <c r="N378" i="2"/>
  <c r="V374" i="2"/>
  <c r="U374" i="2"/>
  <c r="T374" i="2"/>
  <c r="S374" i="2"/>
  <c r="R374" i="2"/>
  <c r="Q374" i="2"/>
  <c r="P374" i="2"/>
  <c r="M374" i="2"/>
  <c r="N374" i="2"/>
  <c r="O374" i="2"/>
  <c r="V370" i="2"/>
  <c r="U370" i="2"/>
  <c r="S370" i="2"/>
  <c r="T370" i="2"/>
  <c r="R370" i="2"/>
  <c r="Q370" i="2"/>
  <c r="P370" i="2"/>
  <c r="O370" i="2"/>
  <c r="M370" i="2"/>
  <c r="N370" i="2"/>
  <c r="V366" i="2"/>
  <c r="U366" i="2"/>
  <c r="T366" i="2"/>
  <c r="S366" i="2"/>
  <c r="R366" i="2"/>
  <c r="Q366" i="2"/>
  <c r="P366" i="2"/>
  <c r="M366" i="2"/>
  <c r="N366" i="2"/>
  <c r="O366" i="2"/>
  <c r="V362" i="2"/>
  <c r="U362" i="2"/>
  <c r="S362" i="2"/>
  <c r="T362" i="2"/>
  <c r="R362" i="2"/>
  <c r="Q362" i="2"/>
  <c r="P362" i="2"/>
  <c r="O362" i="2"/>
  <c r="M362" i="2"/>
  <c r="N362" i="2"/>
  <c r="V358" i="2"/>
  <c r="U358" i="2"/>
  <c r="T358" i="2"/>
  <c r="S358" i="2"/>
  <c r="R358" i="2"/>
  <c r="Q358" i="2"/>
  <c r="P358" i="2"/>
  <c r="M358" i="2"/>
  <c r="N358" i="2"/>
  <c r="O358" i="2"/>
  <c r="V354" i="2"/>
  <c r="U354" i="2"/>
  <c r="S354" i="2"/>
  <c r="T354" i="2"/>
  <c r="R354" i="2"/>
  <c r="Q354" i="2"/>
  <c r="P354" i="2"/>
  <c r="O354" i="2"/>
  <c r="M354" i="2"/>
  <c r="N354" i="2"/>
  <c r="V350" i="2"/>
  <c r="U350" i="2"/>
  <c r="T350" i="2"/>
  <c r="S350" i="2"/>
  <c r="R350" i="2"/>
  <c r="Q350" i="2"/>
  <c r="P350" i="2"/>
  <c r="M350" i="2"/>
  <c r="N350" i="2"/>
  <c r="O350" i="2"/>
  <c r="V346" i="2"/>
  <c r="U346" i="2"/>
  <c r="S346" i="2"/>
  <c r="T346" i="2"/>
  <c r="R346" i="2"/>
  <c r="Q346" i="2"/>
  <c r="P346" i="2"/>
  <c r="O346" i="2"/>
  <c r="M346" i="2"/>
  <c r="N346" i="2"/>
  <c r="V342" i="2"/>
  <c r="U342" i="2"/>
  <c r="T342" i="2"/>
  <c r="S342" i="2"/>
  <c r="R342" i="2"/>
  <c r="Q342" i="2"/>
  <c r="P342" i="2"/>
  <c r="M342" i="2"/>
  <c r="N342" i="2"/>
  <c r="O342" i="2"/>
  <c r="V338" i="2"/>
  <c r="U338" i="2"/>
  <c r="S338" i="2"/>
  <c r="T338" i="2"/>
  <c r="R338" i="2"/>
  <c r="Q338" i="2"/>
  <c r="P338" i="2"/>
  <c r="O338" i="2"/>
  <c r="M338" i="2"/>
  <c r="N338" i="2"/>
  <c r="V334" i="2"/>
  <c r="U334" i="2"/>
  <c r="T334" i="2"/>
  <c r="S334" i="2"/>
  <c r="R334" i="2"/>
  <c r="Q334" i="2"/>
  <c r="P334" i="2"/>
  <c r="M334" i="2"/>
  <c r="N334" i="2"/>
  <c r="O334" i="2"/>
  <c r="V330" i="2"/>
  <c r="U330" i="2"/>
  <c r="S330" i="2"/>
  <c r="T330" i="2"/>
  <c r="R330" i="2"/>
  <c r="Q330" i="2"/>
  <c r="P330" i="2"/>
  <c r="O330" i="2"/>
  <c r="M330" i="2"/>
  <c r="N330" i="2"/>
  <c r="V326" i="2"/>
  <c r="U326" i="2"/>
  <c r="T326" i="2"/>
  <c r="S326" i="2"/>
  <c r="R326" i="2"/>
  <c r="Q326" i="2"/>
  <c r="P326" i="2"/>
  <c r="M326" i="2"/>
  <c r="N326" i="2"/>
  <c r="O326" i="2"/>
  <c r="V322" i="2"/>
  <c r="U322" i="2"/>
  <c r="S322" i="2"/>
  <c r="T322" i="2"/>
  <c r="R322" i="2"/>
  <c r="Q322" i="2"/>
  <c r="P322" i="2"/>
  <c r="O322" i="2"/>
  <c r="M322" i="2"/>
  <c r="N322" i="2"/>
  <c r="V318" i="2"/>
  <c r="U318" i="2"/>
  <c r="T318" i="2"/>
  <c r="S318" i="2"/>
  <c r="R318" i="2"/>
  <c r="Q318" i="2"/>
  <c r="P318" i="2"/>
  <c r="M318" i="2"/>
  <c r="N318" i="2"/>
  <c r="O318" i="2"/>
  <c r="V314" i="2"/>
  <c r="U314" i="2"/>
  <c r="S314" i="2"/>
  <c r="T314" i="2"/>
  <c r="R314" i="2"/>
  <c r="Q314" i="2"/>
  <c r="P314" i="2"/>
  <c r="O314" i="2"/>
  <c r="M314" i="2"/>
  <c r="N314" i="2"/>
  <c r="V310" i="2"/>
  <c r="U310" i="2"/>
  <c r="T310" i="2"/>
  <c r="S310" i="2"/>
  <c r="R310" i="2"/>
  <c r="Q310" i="2"/>
  <c r="P310" i="2"/>
  <c r="M310" i="2"/>
  <c r="N310" i="2"/>
  <c r="O310" i="2"/>
  <c r="V306" i="2"/>
  <c r="U306" i="2"/>
  <c r="S306" i="2"/>
  <c r="T306" i="2"/>
  <c r="R306" i="2"/>
  <c r="Q306" i="2"/>
  <c r="P306" i="2"/>
  <c r="O306" i="2"/>
  <c r="M306" i="2"/>
  <c r="N306" i="2"/>
  <c r="V302" i="2"/>
  <c r="U302" i="2"/>
  <c r="T302" i="2"/>
  <c r="S302" i="2"/>
  <c r="R302" i="2"/>
  <c r="Q302" i="2"/>
  <c r="P302" i="2"/>
  <c r="M302" i="2"/>
  <c r="N302" i="2"/>
  <c r="O302" i="2"/>
  <c r="V298" i="2"/>
  <c r="U298" i="2"/>
  <c r="S298" i="2"/>
  <c r="T298" i="2"/>
  <c r="R298" i="2"/>
  <c r="Q298" i="2"/>
  <c r="P298" i="2"/>
  <c r="O298" i="2"/>
  <c r="M298" i="2"/>
  <c r="N298" i="2"/>
  <c r="V294" i="2"/>
  <c r="U294" i="2"/>
  <c r="T294" i="2"/>
  <c r="S294" i="2"/>
  <c r="R294" i="2"/>
  <c r="Q294" i="2"/>
  <c r="P294" i="2"/>
  <c r="M294" i="2"/>
  <c r="N294" i="2"/>
  <c r="O294" i="2"/>
  <c r="V290" i="2"/>
  <c r="U290" i="2"/>
  <c r="S290" i="2"/>
  <c r="T290" i="2"/>
  <c r="R290" i="2"/>
  <c r="Q290" i="2"/>
  <c r="P290" i="2"/>
  <c r="O290" i="2"/>
  <c r="M290" i="2"/>
  <c r="N290" i="2"/>
  <c r="V286" i="2"/>
  <c r="U286" i="2"/>
  <c r="T286" i="2"/>
  <c r="S286" i="2"/>
  <c r="R286" i="2"/>
  <c r="P286" i="2"/>
  <c r="Q286" i="2"/>
  <c r="M286" i="2"/>
  <c r="N286" i="2"/>
  <c r="O286" i="2"/>
  <c r="V282" i="2"/>
  <c r="U282" i="2"/>
  <c r="S282" i="2"/>
  <c r="T282" i="2"/>
  <c r="R282" i="2"/>
  <c r="P282" i="2"/>
  <c r="Q282" i="2"/>
  <c r="O282" i="2"/>
  <c r="M282" i="2"/>
  <c r="N282" i="2"/>
  <c r="V278" i="2"/>
  <c r="U278" i="2"/>
  <c r="T278" i="2"/>
  <c r="S278" i="2"/>
  <c r="R278" i="2"/>
  <c r="P278" i="2"/>
  <c r="Q278" i="2"/>
  <c r="M278" i="2"/>
  <c r="N278" i="2"/>
  <c r="O278" i="2"/>
  <c r="V274" i="2"/>
  <c r="U274" i="2"/>
  <c r="S274" i="2"/>
  <c r="T274" i="2"/>
  <c r="R274" i="2"/>
  <c r="P274" i="2"/>
  <c r="Q274" i="2"/>
  <c r="O274" i="2"/>
  <c r="M274" i="2"/>
  <c r="N274" i="2"/>
  <c r="V270" i="2"/>
  <c r="U270" i="2"/>
  <c r="T270" i="2"/>
  <c r="S270" i="2"/>
  <c r="R270" i="2"/>
  <c r="P270" i="2"/>
  <c r="Q270" i="2"/>
  <c r="M270" i="2"/>
  <c r="N270" i="2"/>
  <c r="O270" i="2"/>
  <c r="V266" i="2"/>
  <c r="U266" i="2"/>
  <c r="S266" i="2"/>
  <c r="T266" i="2"/>
  <c r="R266" i="2"/>
  <c r="P266" i="2"/>
  <c r="Q266" i="2"/>
  <c r="O266" i="2"/>
  <c r="M266" i="2"/>
  <c r="N266" i="2"/>
  <c r="V174" i="2"/>
  <c r="U174" i="2"/>
  <c r="T174" i="2"/>
  <c r="S174" i="2"/>
  <c r="R174" i="2"/>
  <c r="P174" i="2"/>
  <c r="Q174" i="2"/>
  <c r="M174" i="2"/>
  <c r="N174" i="2"/>
  <c r="O174" i="2"/>
  <c r="V170" i="2"/>
  <c r="U170" i="2"/>
  <c r="S170" i="2"/>
  <c r="T170" i="2"/>
  <c r="R170" i="2"/>
  <c r="P170" i="2"/>
  <c r="Q170" i="2"/>
  <c r="O170" i="2"/>
  <c r="M170" i="2"/>
  <c r="N170" i="2"/>
  <c r="V166" i="2"/>
  <c r="U166" i="2"/>
  <c r="T166" i="2"/>
  <c r="S166" i="2"/>
  <c r="R166" i="2"/>
  <c r="P166" i="2"/>
  <c r="Q166" i="2"/>
  <c r="M166" i="2"/>
  <c r="N166" i="2"/>
  <c r="O166" i="2"/>
  <c r="V162" i="2"/>
  <c r="U162" i="2"/>
  <c r="S162" i="2"/>
  <c r="T162" i="2"/>
  <c r="R162" i="2"/>
  <c r="P162" i="2"/>
  <c r="Q162" i="2"/>
  <c r="O162" i="2"/>
  <c r="M162" i="2"/>
  <c r="N162" i="2"/>
  <c r="V158" i="2"/>
  <c r="U158" i="2"/>
  <c r="T158" i="2"/>
  <c r="S158" i="2"/>
  <c r="R158" i="2"/>
  <c r="P158" i="2"/>
  <c r="Q158" i="2"/>
  <c r="M158" i="2"/>
  <c r="N158" i="2"/>
  <c r="O158" i="2"/>
  <c r="V154" i="2"/>
  <c r="U154" i="2"/>
  <c r="S154" i="2"/>
  <c r="T154" i="2"/>
  <c r="R154" i="2"/>
  <c r="P154" i="2"/>
  <c r="Q154" i="2"/>
  <c r="O154" i="2"/>
  <c r="M154" i="2"/>
  <c r="N154" i="2"/>
  <c r="V150" i="2"/>
  <c r="U150" i="2"/>
  <c r="T150" i="2"/>
  <c r="S150" i="2"/>
  <c r="R150" i="2"/>
  <c r="P150" i="2"/>
  <c r="Q150" i="2"/>
  <c r="M150" i="2"/>
  <c r="N150" i="2"/>
  <c r="O150" i="2"/>
  <c r="V146" i="2"/>
  <c r="U146" i="2"/>
  <c r="S146" i="2"/>
  <c r="T146" i="2"/>
  <c r="R146" i="2"/>
  <c r="P146" i="2"/>
  <c r="Q146" i="2"/>
  <c r="O146" i="2"/>
  <c r="M146" i="2"/>
  <c r="N146" i="2"/>
  <c r="V142" i="2"/>
  <c r="U142" i="2"/>
  <c r="T142" i="2"/>
  <c r="S142" i="2"/>
  <c r="R142" i="2"/>
  <c r="P142" i="2"/>
  <c r="Q142" i="2"/>
  <c r="M142" i="2"/>
  <c r="N142" i="2"/>
  <c r="O142" i="2"/>
  <c r="V138" i="2"/>
  <c r="U138" i="2"/>
  <c r="S138" i="2"/>
  <c r="T138" i="2"/>
  <c r="R138" i="2"/>
  <c r="P138" i="2"/>
  <c r="Q138" i="2"/>
  <c r="O138" i="2"/>
  <c r="M138" i="2"/>
  <c r="N138" i="2"/>
  <c r="V134" i="2"/>
  <c r="U134" i="2"/>
  <c r="T134" i="2"/>
  <c r="S134" i="2"/>
  <c r="R134" i="2"/>
  <c r="P134" i="2"/>
  <c r="Q134" i="2"/>
  <c r="M134" i="2"/>
  <c r="N134" i="2"/>
  <c r="O134" i="2"/>
  <c r="V130" i="2"/>
  <c r="U130" i="2"/>
  <c r="T130" i="2"/>
  <c r="S130" i="2"/>
  <c r="R130" i="2"/>
  <c r="P130" i="2"/>
  <c r="Q130" i="2"/>
  <c r="O130" i="2"/>
  <c r="M130" i="2"/>
  <c r="N130" i="2"/>
  <c r="V126" i="2"/>
  <c r="U126" i="2"/>
  <c r="T126" i="2"/>
  <c r="S126" i="2"/>
  <c r="R126" i="2"/>
  <c r="P126" i="2"/>
  <c r="Q126" i="2"/>
  <c r="M126" i="2"/>
  <c r="N126" i="2"/>
  <c r="O126" i="2"/>
  <c r="V122" i="2"/>
  <c r="U122" i="2"/>
  <c r="S122" i="2"/>
  <c r="T122" i="2"/>
  <c r="R122" i="2"/>
  <c r="P122" i="2"/>
  <c r="Q122" i="2"/>
  <c r="O122" i="2"/>
  <c r="M122" i="2"/>
  <c r="N122" i="2"/>
  <c r="V118" i="2"/>
  <c r="U118" i="2"/>
  <c r="T118" i="2"/>
  <c r="S118" i="2"/>
  <c r="R118" i="2"/>
  <c r="P118" i="2"/>
  <c r="Q118" i="2"/>
  <c r="M118" i="2"/>
  <c r="N118" i="2"/>
  <c r="O118" i="2"/>
  <c r="V114" i="2"/>
  <c r="U114" i="2"/>
  <c r="T114" i="2"/>
  <c r="S114" i="2"/>
  <c r="R114" i="2"/>
  <c r="P114" i="2"/>
  <c r="Q114" i="2"/>
  <c r="O114" i="2"/>
  <c r="M114" i="2"/>
  <c r="N114" i="2"/>
  <c r="V110" i="2"/>
  <c r="U110" i="2"/>
  <c r="T110" i="2"/>
  <c r="S110" i="2"/>
  <c r="R110" i="2"/>
  <c r="P110" i="2"/>
  <c r="Q110" i="2"/>
  <c r="M110" i="2"/>
  <c r="N110" i="2"/>
  <c r="O110" i="2"/>
  <c r="V106" i="2"/>
  <c r="U106" i="2"/>
  <c r="S106" i="2"/>
  <c r="T106" i="2"/>
  <c r="R106" i="2"/>
  <c r="P106" i="2"/>
  <c r="Q106" i="2"/>
  <c r="O106" i="2"/>
  <c r="M106" i="2"/>
  <c r="N106" i="2"/>
  <c r="V102" i="2"/>
  <c r="U102" i="2"/>
  <c r="T102" i="2"/>
  <c r="S102" i="2"/>
  <c r="R102" i="2"/>
  <c r="P102" i="2"/>
  <c r="Q102" i="2"/>
  <c r="M102" i="2"/>
  <c r="N102" i="2"/>
  <c r="O102" i="2"/>
  <c r="V98" i="2"/>
  <c r="U98" i="2"/>
  <c r="T98" i="2"/>
  <c r="S98" i="2"/>
  <c r="R98" i="2"/>
  <c r="Q98" i="2"/>
  <c r="P98" i="2"/>
  <c r="O98" i="2"/>
  <c r="M98" i="2"/>
  <c r="N98" i="2"/>
  <c r="V94" i="2"/>
  <c r="U94" i="2"/>
  <c r="T94" i="2"/>
  <c r="S94" i="2"/>
  <c r="R94" i="2"/>
  <c r="P94" i="2"/>
  <c r="Q94" i="2"/>
  <c r="M94" i="2"/>
  <c r="N94" i="2"/>
  <c r="O94" i="2"/>
  <c r="V90" i="2"/>
  <c r="U90" i="2"/>
  <c r="T90" i="2"/>
  <c r="S90" i="2"/>
  <c r="R90" i="2"/>
  <c r="Q90" i="2"/>
  <c r="P90" i="2"/>
  <c r="O90" i="2"/>
  <c r="M90" i="2"/>
  <c r="N90" i="2"/>
  <c r="V86" i="2"/>
  <c r="U86" i="2"/>
  <c r="T86" i="2"/>
  <c r="S86" i="2"/>
  <c r="R86" i="2"/>
  <c r="P86" i="2"/>
  <c r="Q86" i="2"/>
  <c r="M86" i="2"/>
  <c r="N86" i="2"/>
  <c r="O86" i="2"/>
  <c r="V82" i="2"/>
  <c r="U82" i="2"/>
  <c r="T82" i="2"/>
  <c r="S82" i="2"/>
  <c r="R82" i="2"/>
  <c r="Q82" i="2"/>
  <c r="P82" i="2"/>
  <c r="O82" i="2"/>
  <c r="M82" i="2"/>
  <c r="N82" i="2"/>
  <c r="V78" i="2"/>
  <c r="U78" i="2"/>
  <c r="T78" i="2"/>
  <c r="S78" i="2"/>
  <c r="R78" i="2"/>
  <c r="P78" i="2"/>
  <c r="Q78" i="2"/>
  <c r="M78" i="2"/>
  <c r="N78" i="2"/>
  <c r="O78" i="2"/>
  <c r="V74" i="2"/>
  <c r="U74" i="2"/>
  <c r="T74" i="2"/>
  <c r="S74" i="2"/>
  <c r="R74" i="2"/>
  <c r="Q74" i="2"/>
  <c r="P74" i="2"/>
  <c r="O74" i="2"/>
  <c r="M74" i="2"/>
  <c r="N74" i="2"/>
  <c r="V70" i="2"/>
  <c r="U70" i="2"/>
  <c r="T70" i="2"/>
  <c r="S70" i="2"/>
  <c r="R70" i="2"/>
  <c r="P70" i="2"/>
  <c r="Q70" i="2"/>
  <c r="M70" i="2"/>
  <c r="N70" i="2"/>
  <c r="O70" i="2"/>
  <c r="V66" i="2"/>
  <c r="U66" i="2"/>
  <c r="T66" i="2"/>
  <c r="S66" i="2"/>
  <c r="R66" i="2"/>
  <c r="Q66" i="2"/>
  <c r="P66" i="2"/>
  <c r="O66" i="2"/>
  <c r="M66" i="2"/>
  <c r="N66" i="2"/>
  <c r="V62" i="2"/>
  <c r="U62" i="2"/>
  <c r="T62" i="2"/>
  <c r="S62" i="2"/>
  <c r="R62" i="2"/>
  <c r="P62" i="2"/>
  <c r="Q62" i="2"/>
  <c r="M62" i="2"/>
  <c r="N62" i="2"/>
  <c r="O62" i="2"/>
  <c r="V58" i="2"/>
  <c r="U58" i="2"/>
  <c r="T58" i="2"/>
  <c r="S58" i="2"/>
  <c r="R58" i="2"/>
  <c r="Q58" i="2"/>
  <c r="P58" i="2"/>
  <c r="O58" i="2"/>
  <c r="M58" i="2"/>
  <c r="N58" i="2"/>
  <c r="V54" i="2"/>
  <c r="U54" i="2"/>
  <c r="T54" i="2"/>
  <c r="S54" i="2"/>
  <c r="R54" i="2"/>
  <c r="P54" i="2"/>
  <c r="Q54" i="2"/>
  <c r="M54" i="2"/>
  <c r="N54" i="2"/>
  <c r="O54" i="2"/>
  <c r="V50" i="2"/>
  <c r="U50" i="2"/>
  <c r="T50" i="2"/>
  <c r="S50" i="2"/>
  <c r="R50" i="2"/>
  <c r="Q50" i="2"/>
  <c r="P50" i="2"/>
  <c r="O50" i="2"/>
  <c r="M50" i="2"/>
  <c r="N50" i="2"/>
  <c r="V46" i="2"/>
  <c r="U46" i="2"/>
  <c r="T46" i="2"/>
  <c r="S46" i="2"/>
  <c r="R46" i="2"/>
  <c r="P46" i="2"/>
  <c r="Q46" i="2"/>
  <c r="M46" i="2"/>
  <c r="N46" i="2"/>
  <c r="O46" i="2"/>
  <c r="V42" i="2"/>
  <c r="U42" i="2"/>
  <c r="T42" i="2"/>
  <c r="S42" i="2"/>
  <c r="R42" i="2"/>
  <c r="Q42" i="2"/>
  <c r="P42" i="2"/>
  <c r="O42" i="2"/>
  <c r="M42" i="2"/>
  <c r="N42" i="2"/>
  <c r="V38" i="2"/>
  <c r="U38" i="2"/>
  <c r="T38" i="2"/>
  <c r="S38" i="2"/>
  <c r="R38" i="2"/>
  <c r="P38" i="2"/>
  <c r="Q38" i="2"/>
  <c r="M38" i="2"/>
  <c r="N38" i="2"/>
  <c r="O38" i="2"/>
  <c r="V34" i="2"/>
  <c r="U34" i="2"/>
  <c r="T34" i="2"/>
  <c r="S34" i="2"/>
  <c r="R34" i="2"/>
  <c r="Q34" i="2"/>
  <c r="P34" i="2"/>
  <c r="O34" i="2"/>
  <c r="M34" i="2"/>
  <c r="N34" i="2"/>
  <c r="V30" i="2"/>
  <c r="U30" i="2"/>
  <c r="T30" i="2"/>
  <c r="S30" i="2"/>
  <c r="R30" i="2"/>
  <c r="P30" i="2"/>
  <c r="Q30" i="2"/>
  <c r="O30" i="2"/>
  <c r="M30" i="2"/>
  <c r="N30" i="2"/>
  <c r="V26" i="2"/>
  <c r="U26" i="2"/>
  <c r="T26" i="2"/>
  <c r="S26" i="2"/>
  <c r="R26" i="2"/>
  <c r="Q26" i="2"/>
  <c r="P26" i="2"/>
  <c r="O26" i="2"/>
  <c r="M26" i="2"/>
  <c r="N26" i="2"/>
  <c r="V22" i="2"/>
  <c r="U22" i="2"/>
  <c r="T22" i="2"/>
  <c r="S22" i="2"/>
  <c r="R22" i="2"/>
  <c r="P22" i="2"/>
  <c r="Q22" i="2"/>
  <c r="O22" i="2"/>
  <c r="M22" i="2"/>
  <c r="N22" i="2"/>
  <c r="V18" i="2"/>
  <c r="U18" i="2"/>
  <c r="T18" i="2"/>
  <c r="S18" i="2"/>
  <c r="R18" i="2"/>
  <c r="Q18" i="2"/>
  <c r="P18" i="2"/>
  <c r="O18" i="2"/>
  <c r="M18" i="2"/>
  <c r="N18" i="2"/>
  <c r="V14" i="2"/>
  <c r="U14" i="2"/>
  <c r="T14" i="2"/>
  <c r="S14" i="2"/>
  <c r="R14" i="2"/>
  <c r="P14" i="2"/>
  <c r="Q14" i="2"/>
  <c r="O14" i="2"/>
  <c r="M14" i="2"/>
  <c r="N14" i="2"/>
  <c r="V10" i="2"/>
  <c r="U10" i="2"/>
  <c r="T10" i="2"/>
  <c r="S10" i="2"/>
  <c r="R10" i="2"/>
  <c r="Q10" i="2"/>
  <c r="P10" i="2"/>
  <c r="O10" i="2"/>
  <c r="M10" i="2"/>
  <c r="N10" i="2"/>
  <c r="V6" i="2"/>
  <c r="U6" i="2"/>
  <c r="T6" i="2"/>
  <c r="S6" i="2"/>
  <c r="Q6" i="2"/>
  <c r="R6" i="2"/>
  <c r="P6" i="2"/>
  <c r="O6" i="2"/>
  <c r="M6" i="2"/>
  <c r="N6" i="2"/>
  <c r="U571" i="2"/>
  <c r="V571" i="2"/>
  <c r="T571" i="2"/>
  <c r="R571" i="2"/>
  <c r="S571" i="2"/>
  <c r="Q571" i="2"/>
  <c r="M571" i="2"/>
  <c r="N571" i="2"/>
  <c r="P571" i="2"/>
  <c r="O571" i="2"/>
  <c r="V555" i="2"/>
  <c r="U555" i="2"/>
  <c r="T555" i="2"/>
  <c r="R555" i="2"/>
  <c r="S555" i="2"/>
  <c r="Q555" i="2"/>
  <c r="M555" i="2"/>
  <c r="N555" i="2"/>
  <c r="P555" i="2"/>
  <c r="O555" i="2"/>
  <c r="U539" i="2"/>
  <c r="V539" i="2"/>
  <c r="T539" i="2"/>
  <c r="R539" i="2"/>
  <c r="S539" i="2"/>
  <c r="Q539" i="2"/>
  <c r="M539" i="2"/>
  <c r="N539" i="2"/>
  <c r="P539" i="2"/>
  <c r="O539" i="2"/>
  <c r="V523" i="2"/>
  <c r="U523" i="2"/>
  <c r="T523" i="2"/>
  <c r="R523" i="2"/>
  <c r="S523" i="2"/>
  <c r="Q523" i="2"/>
  <c r="M523" i="2"/>
  <c r="N523" i="2"/>
  <c r="P523" i="2"/>
  <c r="O523" i="2"/>
  <c r="V511" i="2"/>
  <c r="U511" i="2"/>
  <c r="T511" i="2"/>
  <c r="R511" i="2"/>
  <c r="S511" i="2"/>
  <c r="Q511" i="2"/>
  <c r="P511" i="2"/>
  <c r="M511" i="2"/>
  <c r="N511" i="2"/>
  <c r="O511" i="2"/>
  <c r="V495" i="2"/>
  <c r="U495" i="2"/>
  <c r="T495" i="2"/>
  <c r="R495" i="2"/>
  <c r="S495" i="2"/>
  <c r="Q495" i="2"/>
  <c r="P495" i="2"/>
  <c r="M495" i="2"/>
  <c r="N495" i="2"/>
  <c r="O495" i="2"/>
  <c r="V479" i="2"/>
  <c r="U479" i="2"/>
  <c r="T479" i="2"/>
  <c r="S479" i="2"/>
  <c r="R479" i="2"/>
  <c r="Q479" i="2"/>
  <c r="P479" i="2"/>
  <c r="M479" i="2"/>
  <c r="N479" i="2"/>
  <c r="O479" i="2"/>
  <c r="V467" i="2"/>
  <c r="U467" i="2"/>
  <c r="T467" i="2"/>
  <c r="S467" i="2"/>
  <c r="R467" i="2"/>
  <c r="Q467" i="2"/>
  <c r="P467" i="2"/>
  <c r="M467" i="2"/>
  <c r="N467" i="2"/>
  <c r="O467" i="2"/>
  <c r="V447" i="2"/>
  <c r="U447" i="2"/>
  <c r="T447" i="2"/>
  <c r="S447" i="2"/>
  <c r="R447" i="2"/>
  <c r="Q447" i="2"/>
  <c r="P447" i="2"/>
  <c r="M447" i="2"/>
  <c r="N447" i="2"/>
  <c r="O447" i="2"/>
  <c r="V435" i="2"/>
  <c r="U435" i="2"/>
  <c r="T435" i="2"/>
  <c r="S435" i="2"/>
  <c r="R435" i="2"/>
  <c r="Q435" i="2"/>
  <c r="P435" i="2"/>
  <c r="M435" i="2"/>
  <c r="N435" i="2"/>
  <c r="O435" i="2"/>
  <c r="V419" i="2"/>
  <c r="U419" i="2"/>
  <c r="T419" i="2"/>
  <c r="S419" i="2"/>
  <c r="R419" i="2"/>
  <c r="Q419" i="2"/>
  <c r="O419" i="2"/>
  <c r="P419" i="2"/>
  <c r="M419" i="2"/>
  <c r="N419" i="2"/>
  <c r="V407" i="2"/>
  <c r="U407" i="2"/>
  <c r="T407" i="2"/>
  <c r="S407" i="2"/>
  <c r="R407" i="2"/>
  <c r="Q407" i="2"/>
  <c r="O407" i="2"/>
  <c r="M407" i="2"/>
  <c r="P407" i="2"/>
  <c r="N407" i="2"/>
  <c r="V387" i="2"/>
  <c r="U387" i="2"/>
  <c r="T387" i="2"/>
  <c r="S387" i="2"/>
  <c r="R387" i="2"/>
  <c r="Q387" i="2"/>
  <c r="O387" i="2"/>
  <c r="P387" i="2"/>
  <c r="M387" i="2"/>
  <c r="N387" i="2"/>
  <c r="V371" i="2"/>
  <c r="U371" i="2"/>
  <c r="T371" i="2"/>
  <c r="S371" i="2"/>
  <c r="R371" i="2"/>
  <c r="Q371" i="2"/>
  <c r="O371" i="2"/>
  <c r="P371" i="2"/>
  <c r="M371" i="2"/>
  <c r="N371" i="2"/>
  <c r="V355" i="2"/>
  <c r="U355" i="2"/>
  <c r="T355" i="2"/>
  <c r="S355" i="2"/>
  <c r="R355" i="2"/>
  <c r="Q355" i="2"/>
  <c r="O355" i="2"/>
  <c r="P355" i="2"/>
  <c r="M355" i="2"/>
  <c r="N355" i="2"/>
  <c r="V339" i="2"/>
  <c r="U339" i="2"/>
  <c r="T339" i="2"/>
  <c r="S339" i="2"/>
  <c r="R339" i="2"/>
  <c r="Q339" i="2"/>
  <c r="O339" i="2"/>
  <c r="P339" i="2"/>
  <c r="M339" i="2"/>
  <c r="N339" i="2"/>
  <c r="V323" i="2"/>
  <c r="U323" i="2"/>
  <c r="T323" i="2"/>
  <c r="S323" i="2"/>
  <c r="R323" i="2"/>
  <c r="Q323" i="2"/>
  <c r="P323" i="2"/>
  <c r="O323" i="2"/>
  <c r="M323" i="2"/>
  <c r="N323" i="2"/>
  <c r="V307" i="2"/>
  <c r="U307" i="2"/>
  <c r="T307" i="2"/>
  <c r="S307" i="2"/>
  <c r="R307" i="2"/>
  <c r="Q307" i="2"/>
  <c r="P307" i="2"/>
  <c r="O307" i="2"/>
  <c r="M307" i="2"/>
  <c r="N307" i="2"/>
  <c r="V291" i="2"/>
  <c r="U291" i="2"/>
  <c r="T291" i="2"/>
  <c r="S291" i="2"/>
  <c r="R291" i="2"/>
  <c r="Q291" i="2"/>
  <c r="P291" i="2"/>
  <c r="O291" i="2"/>
  <c r="M291" i="2"/>
  <c r="N291" i="2"/>
  <c r="V175" i="2"/>
  <c r="U175" i="2"/>
  <c r="T175" i="2"/>
  <c r="S175" i="2"/>
  <c r="R175" i="2"/>
  <c r="Q175" i="2"/>
  <c r="P175" i="2"/>
  <c r="O175" i="2"/>
  <c r="N175" i="2"/>
  <c r="V155" i="2"/>
  <c r="U155" i="2"/>
  <c r="T155" i="2"/>
  <c r="S155" i="2"/>
  <c r="R155" i="2"/>
  <c r="Q155" i="2"/>
  <c r="P155" i="2"/>
  <c r="O155" i="2"/>
  <c r="M155" i="2"/>
  <c r="N155" i="2"/>
  <c r="V143" i="2"/>
  <c r="U143" i="2"/>
  <c r="T143" i="2"/>
  <c r="S143" i="2"/>
  <c r="R143" i="2"/>
  <c r="Q143" i="2"/>
  <c r="P143" i="2"/>
  <c r="O143" i="2"/>
  <c r="M143" i="2"/>
  <c r="N143" i="2"/>
  <c r="V123" i="2"/>
  <c r="U123" i="2"/>
  <c r="T123" i="2"/>
  <c r="S123" i="2"/>
  <c r="R123" i="2"/>
  <c r="Q123" i="2"/>
  <c r="P123" i="2"/>
  <c r="O123" i="2"/>
  <c r="M123" i="2"/>
  <c r="N123" i="2"/>
  <c r="V111" i="2"/>
  <c r="U111" i="2"/>
  <c r="T111" i="2"/>
  <c r="S111" i="2"/>
  <c r="R111" i="2"/>
  <c r="Q111" i="2"/>
  <c r="P111" i="2"/>
  <c r="O111" i="2"/>
  <c r="M111" i="2"/>
  <c r="N111" i="2"/>
  <c r="V99" i="2"/>
  <c r="U99" i="2"/>
  <c r="T99" i="2"/>
  <c r="S99" i="2"/>
  <c r="R99" i="2"/>
  <c r="Q99" i="2"/>
  <c r="P99" i="2"/>
  <c r="O99" i="2"/>
  <c r="M99" i="2"/>
  <c r="N99" i="2"/>
  <c r="V83" i="2"/>
  <c r="U83" i="2"/>
  <c r="T83" i="2"/>
  <c r="S83" i="2"/>
  <c r="R83" i="2"/>
  <c r="Q83" i="2"/>
  <c r="P83" i="2"/>
  <c r="O83" i="2"/>
  <c r="M83" i="2"/>
  <c r="N83" i="2"/>
  <c r="V67" i="2"/>
  <c r="U67" i="2"/>
  <c r="T67" i="2"/>
  <c r="S67" i="2"/>
  <c r="R67" i="2"/>
  <c r="Q67" i="2"/>
  <c r="P67" i="2"/>
  <c r="O67" i="2"/>
  <c r="M67" i="2"/>
  <c r="N67" i="2"/>
  <c r="V55" i="2"/>
  <c r="U55" i="2"/>
  <c r="T55" i="2"/>
  <c r="S55" i="2"/>
  <c r="R55" i="2"/>
  <c r="Q55" i="2"/>
  <c r="O55" i="2"/>
  <c r="P55" i="2"/>
  <c r="M55" i="2"/>
  <c r="N55" i="2"/>
  <c r="V43" i="2"/>
  <c r="U43" i="2"/>
  <c r="T43" i="2"/>
  <c r="S43" i="2"/>
  <c r="R43" i="2"/>
  <c r="Q43" i="2"/>
  <c r="P43" i="2"/>
  <c r="O43" i="2"/>
  <c r="M43" i="2"/>
  <c r="N43" i="2"/>
  <c r="V27" i="2"/>
  <c r="U27" i="2"/>
  <c r="T27" i="2"/>
  <c r="S27" i="2"/>
  <c r="R27" i="2"/>
  <c r="Q27" i="2"/>
  <c r="P27" i="2"/>
  <c r="O27" i="2"/>
  <c r="M27" i="2"/>
  <c r="N27" i="2"/>
  <c r="V19" i="2"/>
  <c r="U19" i="2"/>
  <c r="T19" i="2"/>
  <c r="S19" i="2"/>
  <c r="R19" i="2"/>
  <c r="Q19" i="2"/>
  <c r="P19" i="2"/>
  <c r="O19" i="2"/>
  <c r="M19" i="2"/>
  <c r="N19" i="2"/>
  <c r="V7" i="2"/>
  <c r="U7" i="2"/>
  <c r="T7" i="2"/>
  <c r="S7" i="2"/>
  <c r="R7" i="2"/>
  <c r="Q7" i="2"/>
  <c r="O7" i="2"/>
  <c r="P7" i="2"/>
  <c r="M7" i="2"/>
  <c r="N7" i="2"/>
  <c r="V570" i="2"/>
  <c r="U570" i="2"/>
  <c r="T570" i="2"/>
  <c r="S570" i="2"/>
  <c r="R570" i="2"/>
  <c r="Q570" i="2"/>
  <c r="P570" i="2"/>
  <c r="M570" i="2"/>
  <c r="N570" i="2"/>
  <c r="O570" i="2"/>
  <c r="V562" i="2"/>
  <c r="U562" i="2"/>
  <c r="T562" i="2"/>
  <c r="S562" i="2"/>
  <c r="R562" i="2"/>
  <c r="Q562" i="2"/>
  <c r="P562" i="2"/>
  <c r="M562" i="2"/>
  <c r="N562" i="2"/>
  <c r="O562" i="2"/>
  <c r="V554" i="2"/>
  <c r="U554" i="2"/>
  <c r="T554" i="2"/>
  <c r="S554" i="2"/>
  <c r="R554" i="2"/>
  <c r="Q554" i="2"/>
  <c r="P554" i="2"/>
  <c r="M554" i="2"/>
  <c r="N554" i="2"/>
  <c r="O554" i="2"/>
  <c r="V546" i="2"/>
  <c r="U546" i="2"/>
  <c r="T546" i="2"/>
  <c r="S546" i="2"/>
  <c r="R546" i="2"/>
  <c r="Q546" i="2"/>
  <c r="P546" i="2"/>
  <c r="M546" i="2"/>
  <c r="N546" i="2"/>
  <c r="O546" i="2"/>
  <c r="V538" i="2"/>
  <c r="U538" i="2"/>
  <c r="T538" i="2"/>
  <c r="S538" i="2"/>
  <c r="R538" i="2"/>
  <c r="Q538" i="2"/>
  <c r="P538" i="2"/>
  <c r="M538" i="2"/>
  <c r="N538" i="2"/>
  <c r="O538" i="2"/>
  <c r="V530" i="2"/>
  <c r="U530" i="2"/>
  <c r="T530" i="2"/>
  <c r="S530" i="2"/>
  <c r="R530" i="2"/>
  <c r="Q530" i="2"/>
  <c r="P530" i="2"/>
  <c r="M530" i="2"/>
  <c r="N530" i="2"/>
  <c r="O530" i="2"/>
  <c r="V522" i="2"/>
  <c r="U522" i="2"/>
  <c r="T522" i="2"/>
  <c r="S522" i="2"/>
  <c r="R522" i="2"/>
  <c r="Q522" i="2"/>
  <c r="P522" i="2"/>
  <c r="M522" i="2"/>
  <c r="N522" i="2"/>
  <c r="O522" i="2"/>
  <c r="V514" i="2"/>
  <c r="U514" i="2"/>
  <c r="T514" i="2"/>
  <c r="S514" i="2"/>
  <c r="R514" i="2"/>
  <c r="Q514" i="2"/>
  <c r="P514" i="2"/>
  <c r="M514" i="2"/>
  <c r="N514" i="2"/>
  <c r="O514" i="2"/>
  <c r="V506" i="2"/>
  <c r="U506" i="2"/>
  <c r="T506" i="2"/>
  <c r="S506" i="2"/>
  <c r="R506" i="2"/>
  <c r="Q506" i="2"/>
  <c r="P506" i="2"/>
  <c r="M506" i="2"/>
  <c r="N506" i="2"/>
  <c r="O506" i="2"/>
  <c r="V498" i="2"/>
  <c r="U498" i="2"/>
  <c r="T498" i="2"/>
  <c r="S498" i="2"/>
  <c r="R498" i="2"/>
  <c r="Q498" i="2"/>
  <c r="P498" i="2"/>
  <c r="M498" i="2"/>
  <c r="N498" i="2"/>
  <c r="O498" i="2"/>
  <c r="V490" i="2"/>
  <c r="U490" i="2"/>
  <c r="T490" i="2"/>
  <c r="S490" i="2"/>
  <c r="R490" i="2"/>
  <c r="Q490" i="2"/>
  <c r="P490" i="2"/>
  <c r="M490" i="2"/>
  <c r="N490" i="2"/>
  <c r="O490" i="2"/>
  <c r="V482" i="2"/>
  <c r="U482" i="2"/>
  <c r="T482" i="2"/>
  <c r="S482" i="2"/>
  <c r="R482" i="2"/>
  <c r="Q482" i="2"/>
  <c r="P482" i="2"/>
  <c r="M482" i="2"/>
  <c r="N482" i="2"/>
  <c r="O482" i="2"/>
  <c r="V474" i="2"/>
  <c r="U474" i="2"/>
  <c r="T474" i="2"/>
  <c r="S474" i="2"/>
  <c r="R474" i="2"/>
  <c r="Q474" i="2"/>
  <c r="P474" i="2"/>
  <c r="M474" i="2"/>
  <c r="N474" i="2"/>
  <c r="O474" i="2"/>
  <c r="V470" i="2"/>
  <c r="U470" i="2"/>
  <c r="S470" i="2"/>
  <c r="T470" i="2"/>
  <c r="R470" i="2"/>
  <c r="Q470" i="2"/>
  <c r="P470" i="2"/>
  <c r="M470" i="2"/>
  <c r="N470" i="2"/>
  <c r="O470" i="2"/>
  <c r="V462" i="2"/>
  <c r="U462" i="2"/>
  <c r="S462" i="2"/>
  <c r="T462" i="2"/>
  <c r="R462" i="2"/>
  <c r="Q462" i="2"/>
  <c r="P462" i="2"/>
  <c r="M462" i="2"/>
  <c r="N462" i="2"/>
  <c r="O462" i="2"/>
  <c r="V454" i="2"/>
  <c r="U454" i="2"/>
  <c r="S454" i="2"/>
  <c r="T454" i="2"/>
  <c r="R454" i="2"/>
  <c r="Q454" i="2"/>
  <c r="P454" i="2"/>
  <c r="M454" i="2"/>
  <c r="N454" i="2"/>
  <c r="O454" i="2"/>
  <c r="V446" i="2"/>
  <c r="U446" i="2"/>
  <c r="S446" i="2"/>
  <c r="T446" i="2"/>
  <c r="R446" i="2"/>
  <c r="Q446" i="2"/>
  <c r="P446" i="2"/>
  <c r="M446" i="2"/>
  <c r="N446" i="2"/>
  <c r="O446" i="2"/>
  <c r="V438" i="2"/>
  <c r="U438" i="2"/>
  <c r="S438" i="2"/>
  <c r="T438" i="2"/>
  <c r="R438" i="2"/>
  <c r="Q438" i="2"/>
  <c r="P438" i="2"/>
  <c r="M438" i="2"/>
  <c r="N438" i="2"/>
  <c r="O438" i="2"/>
  <c r="V430" i="2"/>
  <c r="U430" i="2"/>
  <c r="S430" i="2"/>
  <c r="T430" i="2"/>
  <c r="R430" i="2"/>
  <c r="Q430" i="2"/>
  <c r="P430" i="2"/>
  <c r="M430" i="2"/>
  <c r="N430" i="2"/>
  <c r="O430" i="2"/>
  <c r="V418" i="2"/>
  <c r="U418" i="2"/>
  <c r="S418" i="2"/>
  <c r="T418" i="2"/>
  <c r="R418" i="2"/>
  <c r="Q418" i="2"/>
  <c r="P418" i="2"/>
  <c r="M418" i="2"/>
  <c r="N418" i="2"/>
  <c r="O418" i="2"/>
  <c r="V410" i="2"/>
  <c r="U410" i="2"/>
  <c r="S410" i="2"/>
  <c r="T410" i="2"/>
  <c r="R410" i="2"/>
  <c r="Q410" i="2"/>
  <c r="P410" i="2"/>
  <c r="M410" i="2"/>
  <c r="O410" i="2"/>
  <c r="N410" i="2"/>
  <c r="V406" i="2"/>
  <c r="U406" i="2"/>
  <c r="S406" i="2"/>
  <c r="T406" i="2"/>
  <c r="R406" i="2"/>
  <c r="Q406" i="2"/>
  <c r="P406" i="2"/>
  <c r="M406" i="2"/>
  <c r="N406" i="2"/>
  <c r="O406" i="2"/>
  <c r="V398" i="2"/>
  <c r="U398" i="2"/>
  <c r="S398" i="2"/>
  <c r="T398" i="2"/>
  <c r="R398" i="2"/>
  <c r="Q398" i="2"/>
  <c r="P398" i="2"/>
  <c r="O398" i="2"/>
  <c r="M398" i="2"/>
  <c r="N398" i="2"/>
  <c r="V573" i="2"/>
  <c r="U573" i="2"/>
  <c r="T573" i="2"/>
  <c r="R573" i="2"/>
  <c r="S573" i="2"/>
  <c r="Q573" i="2"/>
  <c r="P573" i="2"/>
  <c r="N573" i="2"/>
  <c r="O573" i="2"/>
  <c r="M573" i="2"/>
  <c r="V565" i="2"/>
  <c r="U565" i="2"/>
  <c r="T565" i="2"/>
  <c r="R565" i="2"/>
  <c r="S565" i="2"/>
  <c r="Q565" i="2"/>
  <c r="P565" i="2"/>
  <c r="N565" i="2"/>
  <c r="O565" i="2"/>
  <c r="M565" i="2"/>
  <c r="V561" i="2"/>
  <c r="U561" i="2"/>
  <c r="T561" i="2"/>
  <c r="R561" i="2"/>
  <c r="S561" i="2"/>
  <c r="Q561" i="2"/>
  <c r="P561" i="2"/>
  <c r="N561" i="2"/>
  <c r="O561" i="2"/>
  <c r="M561" i="2"/>
  <c r="V557" i="2"/>
  <c r="U557" i="2"/>
  <c r="T557" i="2"/>
  <c r="R557" i="2"/>
  <c r="S557" i="2"/>
  <c r="Q557" i="2"/>
  <c r="P557" i="2"/>
  <c r="N557" i="2"/>
  <c r="O557" i="2"/>
  <c r="M557" i="2"/>
  <c r="V553" i="2"/>
  <c r="U553" i="2"/>
  <c r="T553" i="2"/>
  <c r="R553" i="2"/>
  <c r="S553" i="2"/>
  <c r="Q553" i="2"/>
  <c r="P553" i="2"/>
  <c r="N553" i="2"/>
  <c r="O553" i="2"/>
  <c r="M553" i="2"/>
  <c r="V549" i="2"/>
  <c r="U549" i="2"/>
  <c r="T549" i="2"/>
  <c r="R549" i="2"/>
  <c r="S549" i="2"/>
  <c r="Q549" i="2"/>
  <c r="P549" i="2"/>
  <c r="N549" i="2"/>
  <c r="O549" i="2"/>
  <c r="M549" i="2"/>
  <c r="V545" i="2"/>
  <c r="U545" i="2"/>
  <c r="T545" i="2"/>
  <c r="R545" i="2"/>
  <c r="S545" i="2"/>
  <c r="Q545" i="2"/>
  <c r="P545" i="2"/>
  <c r="N545" i="2"/>
  <c r="O545" i="2"/>
  <c r="M545" i="2"/>
  <c r="V541" i="2"/>
  <c r="U541" i="2"/>
  <c r="T541" i="2"/>
  <c r="R541" i="2"/>
  <c r="S541" i="2"/>
  <c r="Q541" i="2"/>
  <c r="P541" i="2"/>
  <c r="N541" i="2"/>
  <c r="O541" i="2"/>
  <c r="M541" i="2"/>
  <c r="V537" i="2"/>
  <c r="U537" i="2"/>
  <c r="T537" i="2"/>
  <c r="R537" i="2"/>
  <c r="S537" i="2"/>
  <c r="Q537" i="2"/>
  <c r="P537" i="2"/>
  <c r="N537" i="2"/>
  <c r="O537" i="2"/>
  <c r="M537" i="2"/>
  <c r="V533" i="2"/>
  <c r="U533" i="2"/>
  <c r="T533" i="2"/>
  <c r="R533" i="2"/>
  <c r="S533" i="2"/>
  <c r="Q533" i="2"/>
  <c r="P533" i="2"/>
  <c r="N533" i="2"/>
  <c r="O533" i="2"/>
  <c r="M533" i="2"/>
  <c r="V529" i="2"/>
  <c r="U529" i="2"/>
  <c r="T529" i="2"/>
  <c r="R529" i="2"/>
  <c r="S529" i="2"/>
  <c r="Q529" i="2"/>
  <c r="P529" i="2"/>
  <c r="N529" i="2"/>
  <c r="O529" i="2"/>
  <c r="M529" i="2"/>
  <c r="V525" i="2"/>
  <c r="U525" i="2"/>
  <c r="T525" i="2"/>
  <c r="R525" i="2"/>
  <c r="S525" i="2"/>
  <c r="Q525" i="2"/>
  <c r="P525" i="2"/>
  <c r="N525" i="2"/>
  <c r="O525" i="2"/>
  <c r="M525" i="2"/>
  <c r="V521" i="2"/>
  <c r="U521" i="2"/>
  <c r="T521" i="2"/>
  <c r="R521" i="2"/>
  <c r="S521" i="2"/>
  <c r="Q521" i="2"/>
  <c r="P521" i="2"/>
  <c r="N521" i="2"/>
  <c r="O521" i="2"/>
  <c r="M521" i="2"/>
  <c r="V517" i="2"/>
  <c r="U517" i="2"/>
  <c r="T517" i="2"/>
  <c r="R517" i="2"/>
  <c r="S517" i="2"/>
  <c r="Q517" i="2"/>
  <c r="P517" i="2"/>
  <c r="N517" i="2"/>
  <c r="O517" i="2"/>
  <c r="M517" i="2"/>
  <c r="V513" i="2"/>
  <c r="U513" i="2"/>
  <c r="T513" i="2"/>
  <c r="R513" i="2"/>
  <c r="S513" i="2"/>
  <c r="Q513" i="2"/>
  <c r="P513" i="2"/>
  <c r="N513" i="2"/>
  <c r="O513" i="2"/>
  <c r="M513" i="2"/>
  <c r="V509" i="2"/>
  <c r="U509" i="2"/>
  <c r="T509" i="2"/>
  <c r="R509" i="2"/>
  <c r="S509" i="2"/>
  <c r="Q509" i="2"/>
  <c r="P509" i="2"/>
  <c r="N509" i="2"/>
  <c r="O509" i="2"/>
  <c r="M509" i="2"/>
  <c r="V505" i="2"/>
  <c r="U505" i="2"/>
  <c r="T505" i="2"/>
  <c r="R505" i="2"/>
  <c r="S505" i="2"/>
  <c r="Q505" i="2"/>
  <c r="P505" i="2"/>
  <c r="N505" i="2"/>
  <c r="O505" i="2"/>
  <c r="M505" i="2"/>
  <c r="V501" i="2"/>
  <c r="U501" i="2"/>
  <c r="T501" i="2"/>
  <c r="R501" i="2"/>
  <c r="S501" i="2"/>
  <c r="Q501" i="2"/>
  <c r="P501" i="2"/>
  <c r="N501" i="2"/>
  <c r="O501" i="2"/>
  <c r="M501" i="2"/>
  <c r="V497" i="2"/>
  <c r="U497" i="2"/>
  <c r="T497" i="2"/>
  <c r="R497" i="2"/>
  <c r="S497" i="2"/>
  <c r="Q497" i="2"/>
  <c r="P497" i="2"/>
  <c r="N497" i="2"/>
  <c r="O497" i="2"/>
  <c r="M497" i="2"/>
  <c r="V493" i="2"/>
  <c r="U493" i="2"/>
  <c r="T493" i="2"/>
  <c r="R493" i="2"/>
  <c r="S493" i="2"/>
  <c r="Q493" i="2"/>
  <c r="P493" i="2"/>
  <c r="N493" i="2"/>
  <c r="O493" i="2"/>
  <c r="M493" i="2"/>
  <c r="V489" i="2"/>
  <c r="U489" i="2"/>
  <c r="T489" i="2"/>
  <c r="R489" i="2"/>
  <c r="S489" i="2"/>
  <c r="Q489" i="2"/>
  <c r="P489" i="2"/>
  <c r="N489" i="2"/>
  <c r="O489" i="2"/>
  <c r="M489" i="2"/>
  <c r="V485" i="2"/>
  <c r="U485" i="2"/>
  <c r="S485" i="2"/>
  <c r="T485" i="2"/>
  <c r="R485" i="2"/>
  <c r="Q485" i="2"/>
  <c r="P485" i="2"/>
  <c r="N485" i="2"/>
  <c r="O485" i="2"/>
  <c r="M485" i="2"/>
  <c r="V481" i="2"/>
  <c r="U481" i="2"/>
  <c r="S481" i="2"/>
  <c r="T481" i="2"/>
  <c r="R481" i="2"/>
  <c r="Q481" i="2"/>
  <c r="P481" i="2"/>
  <c r="N481" i="2"/>
  <c r="O481" i="2"/>
  <c r="M481" i="2"/>
  <c r="V477" i="2"/>
  <c r="U477" i="2"/>
  <c r="S477" i="2"/>
  <c r="T477" i="2"/>
  <c r="R477" i="2"/>
  <c r="Q477" i="2"/>
  <c r="P477" i="2"/>
  <c r="N477" i="2"/>
  <c r="O477" i="2"/>
  <c r="M477" i="2"/>
  <c r="V473" i="2"/>
  <c r="U473" i="2"/>
  <c r="S473" i="2"/>
  <c r="T473" i="2"/>
  <c r="R473" i="2"/>
  <c r="Q473" i="2"/>
  <c r="P473" i="2"/>
  <c r="N473" i="2"/>
  <c r="O473" i="2"/>
  <c r="M473" i="2"/>
  <c r="V469" i="2"/>
  <c r="U469" i="2"/>
  <c r="S469" i="2"/>
  <c r="T469" i="2"/>
  <c r="R469" i="2"/>
  <c r="Q469" i="2"/>
  <c r="P469" i="2"/>
  <c r="N469" i="2"/>
  <c r="O469" i="2"/>
  <c r="M469" i="2"/>
  <c r="V465" i="2"/>
  <c r="U465" i="2"/>
  <c r="S465" i="2"/>
  <c r="T465" i="2"/>
  <c r="R465" i="2"/>
  <c r="Q465" i="2"/>
  <c r="P465" i="2"/>
  <c r="N465" i="2"/>
  <c r="O465" i="2"/>
  <c r="M465" i="2"/>
  <c r="V461" i="2"/>
  <c r="U461" i="2"/>
  <c r="S461" i="2"/>
  <c r="T461" i="2"/>
  <c r="R461" i="2"/>
  <c r="Q461" i="2"/>
  <c r="P461" i="2"/>
  <c r="N461" i="2"/>
  <c r="O461" i="2"/>
  <c r="M461" i="2"/>
  <c r="V457" i="2"/>
  <c r="U457" i="2"/>
  <c r="S457" i="2"/>
  <c r="T457" i="2"/>
  <c r="R457" i="2"/>
  <c r="Q457" i="2"/>
  <c r="P457" i="2"/>
  <c r="N457" i="2"/>
  <c r="O457" i="2"/>
  <c r="M457" i="2"/>
  <c r="V453" i="2"/>
  <c r="U453" i="2"/>
  <c r="S453" i="2"/>
  <c r="T453" i="2"/>
  <c r="R453" i="2"/>
  <c r="Q453" i="2"/>
  <c r="P453" i="2"/>
  <c r="N453" i="2"/>
  <c r="O453" i="2"/>
  <c r="M453" i="2"/>
  <c r="V449" i="2"/>
  <c r="U449" i="2"/>
  <c r="S449" i="2"/>
  <c r="T449" i="2"/>
  <c r="R449" i="2"/>
  <c r="Q449" i="2"/>
  <c r="P449" i="2"/>
  <c r="N449" i="2"/>
  <c r="O449" i="2"/>
  <c r="M449" i="2"/>
  <c r="V445" i="2"/>
  <c r="U445" i="2"/>
  <c r="S445" i="2"/>
  <c r="T445" i="2"/>
  <c r="R445" i="2"/>
  <c r="Q445" i="2"/>
  <c r="P445" i="2"/>
  <c r="N445" i="2"/>
  <c r="O445" i="2"/>
  <c r="M445" i="2"/>
  <c r="V441" i="2"/>
  <c r="U441" i="2"/>
  <c r="S441" i="2"/>
  <c r="T441" i="2"/>
  <c r="R441" i="2"/>
  <c r="Q441" i="2"/>
  <c r="P441" i="2"/>
  <c r="N441" i="2"/>
  <c r="O441" i="2"/>
  <c r="M441" i="2"/>
  <c r="V437" i="2"/>
  <c r="U437" i="2"/>
  <c r="S437" i="2"/>
  <c r="T437" i="2"/>
  <c r="R437" i="2"/>
  <c r="Q437" i="2"/>
  <c r="P437" i="2"/>
  <c r="N437" i="2"/>
  <c r="O437" i="2"/>
  <c r="M437" i="2"/>
  <c r="V433" i="2"/>
  <c r="U433" i="2"/>
  <c r="S433" i="2"/>
  <c r="T433" i="2"/>
  <c r="R433" i="2"/>
  <c r="Q433" i="2"/>
  <c r="P433" i="2"/>
  <c r="N433" i="2"/>
  <c r="O433" i="2"/>
  <c r="M433" i="2"/>
  <c r="V429" i="2"/>
  <c r="U429" i="2"/>
  <c r="S429" i="2"/>
  <c r="T429" i="2"/>
  <c r="R429" i="2"/>
  <c r="Q429" i="2"/>
  <c r="P429" i="2"/>
  <c r="N429" i="2"/>
  <c r="O429" i="2"/>
  <c r="M429" i="2"/>
  <c r="V425" i="2"/>
  <c r="U425" i="2"/>
  <c r="S425" i="2"/>
  <c r="T425" i="2"/>
  <c r="R425" i="2"/>
  <c r="Q425" i="2"/>
  <c r="P425" i="2"/>
  <c r="N425" i="2"/>
  <c r="O425" i="2"/>
  <c r="M425" i="2"/>
  <c r="V421" i="2"/>
  <c r="U421" i="2"/>
  <c r="S421" i="2"/>
  <c r="T421" i="2"/>
  <c r="R421" i="2"/>
  <c r="Q421" i="2"/>
  <c r="P421" i="2"/>
  <c r="N421" i="2"/>
  <c r="O421" i="2"/>
  <c r="M421" i="2"/>
  <c r="V417" i="2"/>
  <c r="U417" i="2"/>
  <c r="S417" i="2"/>
  <c r="T417" i="2"/>
  <c r="R417" i="2"/>
  <c r="Q417" i="2"/>
  <c r="P417" i="2"/>
  <c r="N417" i="2"/>
  <c r="O417" i="2"/>
  <c r="M417" i="2"/>
  <c r="V413" i="2"/>
  <c r="U413" i="2"/>
  <c r="S413" i="2"/>
  <c r="T413" i="2"/>
  <c r="R413" i="2"/>
  <c r="Q413" i="2"/>
  <c r="P413" i="2"/>
  <c r="N413" i="2"/>
  <c r="O413" i="2"/>
  <c r="M413" i="2"/>
  <c r="V409" i="2"/>
  <c r="U409" i="2"/>
  <c r="S409" i="2"/>
  <c r="T409" i="2"/>
  <c r="R409" i="2"/>
  <c r="Q409" i="2"/>
  <c r="P409" i="2"/>
  <c r="O409" i="2"/>
  <c r="N409" i="2"/>
  <c r="M409" i="2"/>
  <c r="V405" i="2"/>
  <c r="U405" i="2"/>
  <c r="S405" i="2"/>
  <c r="T405" i="2"/>
  <c r="R405" i="2"/>
  <c r="Q405" i="2"/>
  <c r="P405" i="2"/>
  <c r="N405" i="2"/>
  <c r="O405" i="2"/>
  <c r="M405" i="2"/>
  <c r="V401" i="2"/>
  <c r="U401" i="2"/>
  <c r="S401" i="2"/>
  <c r="T401" i="2"/>
  <c r="R401" i="2"/>
  <c r="Q401" i="2"/>
  <c r="P401" i="2"/>
  <c r="N401" i="2"/>
  <c r="O401" i="2"/>
  <c r="M401" i="2"/>
  <c r="V397" i="2"/>
  <c r="U397" i="2"/>
  <c r="S397" i="2"/>
  <c r="T397" i="2"/>
  <c r="R397" i="2"/>
  <c r="Q397" i="2"/>
  <c r="P397" i="2"/>
  <c r="N397" i="2"/>
  <c r="O397" i="2"/>
  <c r="M397" i="2"/>
  <c r="V393" i="2"/>
  <c r="U393" i="2"/>
  <c r="S393" i="2"/>
  <c r="T393" i="2"/>
  <c r="R393" i="2"/>
  <c r="Q393" i="2"/>
  <c r="P393" i="2"/>
  <c r="O393" i="2"/>
  <c r="N393" i="2"/>
  <c r="M393" i="2"/>
  <c r="V389" i="2"/>
  <c r="U389" i="2"/>
  <c r="S389" i="2"/>
  <c r="T389" i="2"/>
  <c r="R389" i="2"/>
  <c r="Q389" i="2"/>
  <c r="P389" i="2"/>
  <c r="N389" i="2"/>
  <c r="O389" i="2"/>
  <c r="M389" i="2"/>
  <c r="V385" i="2"/>
  <c r="U385" i="2"/>
  <c r="S385" i="2"/>
  <c r="T385" i="2"/>
  <c r="R385" i="2"/>
  <c r="Q385" i="2"/>
  <c r="P385" i="2"/>
  <c r="N385" i="2"/>
  <c r="O385" i="2"/>
  <c r="M385" i="2"/>
  <c r="V381" i="2"/>
  <c r="U381" i="2"/>
  <c r="T381" i="2"/>
  <c r="S381" i="2"/>
  <c r="R381" i="2"/>
  <c r="Q381" i="2"/>
  <c r="P381" i="2"/>
  <c r="N381" i="2"/>
  <c r="O381" i="2"/>
  <c r="M381" i="2"/>
  <c r="V377" i="2"/>
  <c r="U377" i="2"/>
  <c r="S377" i="2"/>
  <c r="T377" i="2"/>
  <c r="R377" i="2"/>
  <c r="Q377" i="2"/>
  <c r="P377" i="2"/>
  <c r="O377" i="2"/>
  <c r="N377" i="2"/>
  <c r="M377" i="2"/>
  <c r="V373" i="2"/>
  <c r="U373" i="2"/>
  <c r="T373" i="2"/>
  <c r="S373" i="2"/>
  <c r="R373" i="2"/>
  <c r="Q373" i="2"/>
  <c r="O373" i="2"/>
  <c r="P373" i="2"/>
  <c r="N373" i="2"/>
  <c r="M373" i="2"/>
  <c r="V369" i="2"/>
  <c r="U369" i="2"/>
  <c r="S369" i="2"/>
  <c r="T369" i="2"/>
  <c r="R369" i="2"/>
  <c r="Q369" i="2"/>
  <c r="O369" i="2"/>
  <c r="P369" i="2"/>
  <c r="N369" i="2"/>
  <c r="M369" i="2"/>
  <c r="V365" i="2"/>
  <c r="U365" i="2"/>
  <c r="T365" i="2"/>
  <c r="S365" i="2"/>
  <c r="R365" i="2"/>
  <c r="Q365" i="2"/>
  <c r="O365" i="2"/>
  <c r="P365" i="2"/>
  <c r="N365" i="2"/>
  <c r="M365" i="2"/>
  <c r="U361" i="2"/>
  <c r="V361" i="2"/>
  <c r="S361" i="2"/>
  <c r="T361" i="2"/>
  <c r="R361" i="2"/>
  <c r="Q361" i="2"/>
  <c r="O361" i="2"/>
  <c r="P361" i="2"/>
  <c r="N361" i="2"/>
  <c r="M361" i="2"/>
  <c r="V357" i="2"/>
  <c r="U357" i="2"/>
  <c r="T357" i="2"/>
  <c r="S357" i="2"/>
  <c r="R357" i="2"/>
  <c r="Q357" i="2"/>
  <c r="O357" i="2"/>
  <c r="P357" i="2"/>
  <c r="N357" i="2"/>
  <c r="M357" i="2"/>
  <c r="V353" i="2"/>
  <c r="U353" i="2"/>
  <c r="S353" i="2"/>
  <c r="T353" i="2"/>
  <c r="R353" i="2"/>
  <c r="Q353" i="2"/>
  <c r="O353" i="2"/>
  <c r="P353" i="2"/>
  <c r="N353" i="2"/>
  <c r="M353" i="2"/>
  <c r="V349" i="2"/>
  <c r="U349" i="2"/>
  <c r="T349" i="2"/>
  <c r="S349" i="2"/>
  <c r="R349" i="2"/>
  <c r="Q349" i="2"/>
  <c r="O349" i="2"/>
  <c r="P349" i="2"/>
  <c r="N349" i="2"/>
  <c r="M349" i="2"/>
  <c r="V345" i="2"/>
  <c r="U345" i="2"/>
  <c r="S345" i="2"/>
  <c r="T345" i="2"/>
  <c r="R345" i="2"/>
  <c r="Q345" i="2"/>
  <c r="O345" i="2"/>
  <c r="P345" i="2"/>
  <c r="N345" i="2"/>
  <c r="M345" i="2"/>
  <c r="V341" i="2"/>
  <c r="U341" i="2"/>
  <c r="T341" i="2"/>
  <c r="S341" i="2"/>
  <c r="R341" i="2"/>
  <c r="Q341" i="2"/>
  <c r="O341" i="2"/>
  <c r="P341" i="2"/>
  <c r="N341" i="2"/>
  <c r="M341" i="2"/>
  <c r="V337" i="2"/>
  <c r="U337" i="2"/>
  <c r="S337" i="2"/>
  <c r="T337" i="2"/>
  <c r="R337" i="2"/>
  <c r="Q337" i="2"/>
  <c r="O337" i="2"/>
  <c r="P337" i="2"/>
  <c r="N337" i="2"/>
  <c r="M337" i="2"/>
  <c r="V333" i="2"/>
  <c r="U333" i="2"/>
  <c r="T333" i="2"/>
  <c r="S333" i="2"/>
  <c r="R333" i="2"/>
  <c r="Q333" i="2"/>
  <c r="O333" i="2"/>
  <c r="P333" i="2"/>
  <c r="N333" i="2"/>
  <c r="M333" i="2"/>
  <c r="V329" i="2"/>
  <c r="U329" i="2"/>
  <c r="S329" i="2"/>
  <c r="T329" i="2"/>
  <c r="R329" i="2"/>
  <c r="Q329" i="2"/>
  <c r="O329" i="2"/>
  <c r="P329" i="2"/>
  <c r="N329" i="2"/>
  <c r="M329" i="2"/>
  <c r="V325" i="2"/>
  <c r="U325" i="2"/>
  <c r="T325" i="2"/>
  <c r="S325" i="2"/>
  <c r="R325" i="2"/>
  <c r="Q325" i="2"/>
  <c r="O325" i="2"/>
  <c r="P325" i="2"/>
  <c r="N325" i="2"/>
  <c r="M325" i="2"/>
  <c r="V321" i="2"/>
  <c r="U321" i="2"/>
  <c r="S321" i="2"/>
  <c r="T321" i="2"/>
  <c r="R321" i="2"/>
  <c r="Q321" i="2"/>
  <c r="P321" i="2"/>
  <c r="O321" i="2"/>
  <c r="N321" i="2"/>
  <c r="M321" i="2"/>
  <c r="V317" i="2"/>
  <c r="U317" i="2"/>
  <c r="T317" i="2"/>
  <c r="S317" i="2"/>
  <c r="R317" i="2"/>
  <c r="Q317" i="2"/>
  <c r="O317" i="2"/>
  <c r="P317" i="2"/>
  <c r="N317" i="2"/>
  <c r="M317" i="2"/>
  <c r="V313" i="2"/>
  <c r="U313" i="2"/>
  <c r="S313" i="2"/>
  <c r="T313" i="2"/>
  <c r="R313" i="2"/>
  <c r="Q313" i="2"/>
  <c r="O313" i="2"/>
  <c r="P313" i="2"/>
  <c r="N313" i="2"/>
  <c r="M313" i="2"/>
  <c r="V309" i="2"/>
  <c r="U309" i="2"/>
  <c r="T309" i="2"/>
  <c r="S309" i="2"/>
  <c r="R309" i="2"/>
  <c r="Q309" i="2"/>
  <c r="O309" i="2"/>
  <c r="P309" i="2"/>
  <c r="N309" i="2"/>
  <c r="M309" i="2"/>
  <c r="V305" i="2"/>
  <c r="U305" i="2"/>
  <c r="S305" i="2"/>
  <c r="T305" i="2"/>
  <c r="R305" i="2"/>
  <c r="Q305" i="2"/>
  <c r="P305" i="2"/>
  <c r="O305" i="2"/>
  <c r="N305" i="2"/>
  <c r="M305" i="2"/>
  <c r="V301" i="2"/>
  <c r="U301" i="2"/>
  <c r="T301" i="2"/>
  <c r="S301" i="2"/>
  <c r="R301" i="2"/>
  <c r="Q301" i="2"/>
  <c r="O301" i="2"/>
  <c r="P301" i="2"/>
  <c r="N301" i="2"/>
  <c r="M301" i="2"/>
  <c r="U297" i="2"/>
  <c r="V297" i="2"/>
  <c r="S297" i="2"/>
  <c r="T297" i="2"/>
  <c r="R297" i="2"/>
  <c r="Q297" i="2"/>
  <c r="O297" i="2"/>
  <c r="P297" i="2"/>
  <c r="N297" i="2"/>
  <c r="M297" i="2"/>
  <c r="V293" i="2"/>
  <c r="U293" i="2"/>
  <c r="T293" i="2"/>
  <c r="S293" i="2"/>
  <c r="R293" i="2"/>
  <c r="Q293" i="2"/>
  <c r="O293" i="2"/>
  <c r="P293" i="2"/>
  <c r="N293" i="2"/>
  <c r="M293" i="2"/>
  <c r="V289" i="2"/>
  <c r="U289" i="2"/>
  <c r="S289" i="2"/>
  <c r="T289" i="2"/>
  <c r="R289" i="2"/>
  <c r="Q289" i="2"/>
  <c r="P289" i="2"/>
  <c r="O289" i="2"/>
  <c r="N289" i="2"/>
  <c r="M289" i="2"/>
  <c r="V285" i="2"/>
  <c r="U285" i="2"/>
  <c r="T285" i="2"/>
  <c r="S285" i="2"/>
  <c r="R285" i="2"/>
  <c r="P285" i="2"/>
  <c r="Q285" i="2"/>
  <c r="O285" i="2"/>
  <c r="N285" i="2"/>
  <c r="M285" i="2"/>
  <c r="V281" i="2"/>
  <c r="U281" i="2"/>
  <c r="S281" i="2"/>
  <c r="T281" i="2"/>
  <c r="R281" i="2"/>
  <c r="P281" i="2"/>
  <c r="Q281" i="2"/>
  <c r="O281" i="2"/>
  <c r="N281" i="2"/>
  <c r="M281" i="2"/>
  <c r="V277" i="2"/>
  <c r="U277" i="2"/>
  <c r="T277" i="2"/>
  <c r="S277" i="2"/>
  <c r="R277" i="2"/>
  <c r="P277" i="2"/>
  <c r="Q277" i="2"/>
  <c r="O277" i="2"/>
  <c r="N277" i="2"/>
  <c r="M277" i="2"/>
  <c r="V273" i="2"/>
  <c r="U273" i="2"/>
  <c r="S273" i="2"/>
  <c r="T273" i="2"/>
  <c r="R273" i="2"/>
  <c r="P273" i="2"/>
  <c r="Q273" i="2"/>
  <c r="O273" i="2"/>
  <c r="N273" i="2"/>
  <c r="M273" i="2"/>
  <c r="V269" i="2"/>
  <c r="U269" i="2"/>
  <c r="T269" i="2"/>
  <c r="S269" i="2"/>
  <c r="R269" i="2"/>
  <c r="P269" i="2"/>
  <c r="Q269" i="2"/>
  <c r="O269" i="2"/>
  <c r="N269" i="2"/>
  <c r="M269" i="2"/>
  <c r="V177" i="2"/>
  <c r="U177" i="2"/>
  <c r="S177" i="2"/>
  <c r="T177" i="2"/>
  <c r="R177" i="2"/>
  <c r="P177" i="2"/>
  <c r="Q177" i="2"/>
  <c r="O177" i="2"/>
  <c r="N177" i="2"/>
  <c r="M177" i="2"/>
  <c r="V173" i="2"/>
  <c r="U173" i="2"/>
  <c r="T173" i="2"/>
  <c r="S173" i="2"/>
  <c r="R173" i="2"/>
  <c r="P173" i="2"/>
  <c r="Q173" i="2"/>
  <c r="O173" i="2"/>
  <c r="N173" i="2"/>
  <c r="M173" i="2"/>
  <c r="V169" i="2"/>
  <c r="U169" i="2"/>
  <c r="S169" i="2"/>
  <c r="T169" i="2"/>
  <c r="R169" i="2"/>
  <c r="P169" i="2"/>
  <c r="Q169" i="2"/>
  <c r="O169" i="2"/>
  <c r="N169" i="2"/>
  <c r="M169" i="2"/>
  <c r="V165" i="2"/>
  <c r="U165" i="2"/>
  <c r="T165" i="2"/>
  <c r="S165" i="2"/>
  <c r="R165" i="2"/>
  <c r="P165" i="2"/>
  <c r="Q165" i="2"/>
  <c r="O165" i="2"/>
  <c r="N165" i="2"/>
  <c r="M165" i="2"/>
  <c r="V161" i="2"/>
  <c r="U161" i="2"/>
  <c r="S161" i="2"/>
  <c r="T161" i="2"/>
  <c r="R161" i="2"/>
  <c r="P161" i="2"/>
  <c r="Q161" i="2"/>
  <c r="O161" i="2"/>
  <c r="N161" i="2"/>
  <c r="M161" i="2"/>
  <c r="V157" i="2"/>
  <c r="U157" i="2"/>
  <c r="T157" i="2"/>
  <c r="S157" i="2"/>
  <c r="R157" i="2"/>
  <c r="P157" i="2"/>
  <c r="Q157" i="2"/>
  <c r="O157" i="2"/>
  <c r="N157" i="2"/>
  <c r="M157" i="2"/>
  <c r="V153" i="2"/>
  <c r="U153" i="2"/>
  <c r="S153" i="2"/>
  <c r="T153" i="2"/>
  <c r="R153" i="2"/>
  <c r="P153" i="2"/>
  <c r="Q153" i="2"/>
  <c r="O153" i="2"/>
  <c r="N153" i="2"/>
  <c r="M153" i="2"/>
  <c r="V149" i="2"/>
  <c r="U149" i="2"/>
  <c r="T149" i="2"/>
  <c r="S149" i="2"/>
  <c r="R149" i="2"/>
  <c r="P149" i="2"/>
  <c r="Q149" i="2"/>
  <c r="O149" i="2"/>
  <c r="N149" i="2"/>
  <c r="M149" i="2"/>
  <c r="U145" i="2"/>
  <c r="V145" i="2"/>
  <c r="S145" i="2"/>
  <c r="T145" i="2"/>
  <c r="R145" i="2"/>
  <c r="P145" i="2"/>
  <c r="Q145" i="2"/>
  <c r="O145" i="2"/>
  <c r="N145" i="2"/>
  <c r="M145" i="2"/>
  <c r="V141" i="2"/>
  <c r="U141" i="2"/>
  <c r="T141" i="2"/>
  <c r="S141" i="2"/>
  <c r="R141" i="2"/>
  <c r="P141" i="2"/>
  <c r="Q141" i="2"/>
  <c r="O141" i="2"/>
  <c r="N141" i="2"/>
  <c r="M141" i="2"/>
  <c r="V137" i="2"/>
  <c r="U137" i="2"/>
  <c r="T137" i="2"/>
  <c r="S137" i="2"/>
  <c r="R137" i="2"/>
  <c r="P137" i="2"/>
  <c r="Q137" i="2"/>
  <c r="O137" i="2"/>
  <c r="N137" i="2"/>
  <c r="M137" i="2"/>
  <c r="V133" i="2"/>
  <c r="U133" i="2"/>
  <c r="T133" i="2"/>
  <c r="S133" i="2"/>
  <c r="R133" i="2"/>
  <c r="P133" i="2"/>
  <c r="Q133" i="2"/>
  <c r="O133" i="2"/>
  <c r="N133" i="2"/>
  <c r="M133" i="2"/>
  <c r="V129" i="2"/>
  <c r="U129" i="2"/>
  <c r="T129" i="2"/>
  <c r="S129" i="2"/>
  <c r="R129" i="2"/>
  <c r="P129" i="2"/>
  <c r="Q129" i="2"/>
  <c r="O129" i="2"/>
  <c r="N129" i="2"/>
  <c r="M129" i="2"/>
  <c r="V125" i="2"/>
  <c r="U125" i="2"/>
  <c r="T125" i="2"/>
  <c r="S125" i="2"/>
  <c r="R125" i="2"/>
  <c r="P125" i="2"/>
  <c r="Q125" i="2"/>
  <c r="O125" i="2"/>
  <c r="N125" i="2"/>
  <c r="M125" i="2"/>
  <c r="V121" i="2"/>
  <c r="U121" i="2"/>
  <c r="T121" i="2"/>
  <c r="S121" i="2"/>
  <c r="R121" i="2"/>
  <c r="P121" i="2"/>
  <c r="Q121" i="2"/>
  <c r="O121" i="2"/>
  <c r="N121" i="2"/>
  <c r="M121" i="2"/>
  <c r="V117" i="2"/>
  <c r="U117" i="2"/>
  <c r="T117" i="2"/>
  <c r="S117" i="2"/>
  <c r="R117" i="2"/>
  <c r="P117" i="2"/>
  <c r="Q117" i="2"/>
  <c r="O117" i="2"/>
  <c r="N117" i="2"/>
  <c r="M117" i="2"/>
  <c r="V113" i="2"/>
  <c r="U113" i="2"/>
  <c r="T113" i="2"/>
  <c r="S113" i="2"/>
  <c r="R113" i="2"/>
  <c r="P113" i="2"/>
  <c r="Q113" i="2"/>
  <c r="O113" i="2"/>
  <c r="N113" i="2"/>
  <c r="M113" i="2"/>
  <c r="V109" i="2"/>
  <c r="U109" i="2"/>
  <c r="T109" i="2"/>
  <c r="S109" i="2"/>
  <c r="R109" i="2"/>
  <c r="P109" i="2"/>
  <c r="Q109" i="2"/>
  <c r="O109" i="2"/>
  <c r="N109" i="2"/>
  <c r="M109" i="2"/>
  <c r="V105" i="2"/>
  <c r="U105" i="2"/>
  <c r="T105" i="2"/>
  <c r="S105" i="2"/>
  <c r="R105" i="2"/>
  <c r="P105" i="2"/>
  <c r="Q105" i="2"/>
  <c r="O105" i="2"/>
  <c r="N105" i="2"/>
  <c r="M105" i="2"/>
  <c r="V101" i="2"/>
  <c r="U101" i="2"/>
  <c r="T101" i="2"/>
  <c r="S101" i="2"/>
  <c r="Q101" i="2"/>
  <c r="R101" i="2"/>
  <c r="P101" i="2"/>
  <c r="O101" i="2"/>
  <c r="N101" i="2"/>
  <c r="M101" i="2"/>
  <c r="V97" i="2"/>
  <c r="U97" i="2"/>
  <c r="T97" i="2"/>
  <c r="S97" i="2"/>
  <c r="Q97" i="2"/>
  <c r="R97" i="2"/>
  <c r="P97" i="2"/>
  <c r="O97" i="2"/>
  <c r="N97" i="2"/>
  <c r="M97" i="2"/>
  <c r="V93" i="2"/>
  <c r="U93" i="2"/>
  <c r="T93" i="2"/>
  <c r="S93" i="2"/>
  <c r="Q93" i="2"/>
  <c r="R93" i="2"/>
  <c r="P93" i="2"/>
  <c r="O93" i="2"/>
  <c r="N93" i="2"/>
  <c r="M93" i="2"/>
  <c r="V89" i="2"/>
  <c r="U89" i="2"/>
  <c r="T89" i="2"/>
  <c r="S89" i="2"/>
  <c r="Q89" i="2"/>
  <c r="R89" i="2"/>
  <c r="P89" i="2"/>
  <c r="O89" i="2"/>
  <c r="N89" i="2"/>
  <c r="M89" i="2"/>
  <c r="V85" i="2"/>
  <c r="U85" i="2"/>
  <c r="T85" i="2"/>
  <c r="S85" i="2"/>
  <c r="Q85" i="2"/>
  <c r="R85" i="2"/>
  <c r="P85" i="2"/>
  <c r="O85" i="2"/>
  <c r="N85" i="2"/>
  <c r="M85" i="2"/>
  <c r="U81" i="2"/>
  <c r="V81" i="2"/>
  <c r="T81" i="2"/>
  <c r="S81" i="2"/>
  <c r="Q81" i="2"/>
  <c r="R81" i="2"/>
  <c r="P81" i="2"/>
  <c r="O81" i="2"/>
  <c r="N81" i="2"/>
  <c r="M81" i="2"/>
  <c r="V77" i="2"/>
  <c r="U77" i="2"/>
  <c r="T77" i="2"/>
  <c r="S77" i="2"/>
  <c r="Q77" i="2"/>
  <c r="R77" i="2"/>
  <c r="P77" i="2"/>
  <c r="O77" i="2"/>
  <c r="N77" i="2"/>
  <c r="M77" i="2"/>
  <c r="V73" i="2"/>
  <c r="U73" i="2"/>
  <c r="T73" i="2"/>
  <c r="S73" i="2"/>
  <c r="Q73" i="2"/>
  <c r="R73" i="2"/>
  <c r="P73" i="2"/>
  <c r="O73" i="2"/>
  <c r="N73" i="2"/>
  <c r="M73" i="2"/>
  <c r="V69" i="2"/>
  <c r="U69" i="2"/>
  <c r="T69" i="2"/>
  <c r="S69" i="2"/>
  <c r="Q69" i="2"/>
  <c r="R69" i="2"/>
  <c r="P69" i="2"/>
  <c r="O69" i="2"/>
  <c r="N69" i="2"/>
  <c r="M69" i="2"/>
  <c r="V65" i="2"/>
  <c r="U65" i="2"/>
  <c r="T65" i="2"/>
  <c r="S65" i="2"/>
  <c r="Q65" i="2"/>
  <c r="R65" i="2"/>
  <c r="P65" i="2"/>
  <c r="O65" i="2"/>
  <c r="N65" i="2"/>
  <c r="M65" i="2"/>
  <c r="V61" i="2"/>
  <c r="U61" i="2"/>
  <c r="T61" i="2"/>
  <c r="S61" i="2"/>
  <c r="Q61" i="2"/>
  <c r="R61" i="2"/>
  <c r="P61" i="2"/>
  <c r="O61" i="2"/>
  <c r="N61" i="2"/>
  <c r="M61" i="2"/>
  <c r="V57" i="2"/>
  <c r="U57" i="2"/>
  <c r="T57" i="2"/>
  <c r="S57" i="2"/>
  <c r="Q57" i="2"/>
  <c r="R57" i="2"/>
  <c r="P57" i="2"/>
  <c r="O57" i="2"/>
  <c r="N57" i="2"/>
  <c r="M57" i="2"/>
  <c r="V53" i="2"/>
  <c r="U53" i="2"/>
  <c r="T53" i="2"/>
  <c r="S53" i="2"/>
  <c r="Q53" i="2"/>
  <c r="R53" i="2"/>
  <c r="P53" i="2"/>
  <c r="O53" i="2"/>
  <c r="N53" i="2"/>
  <c r="M53" i="2"/>
  <c r="V49" i="2"/>
  <c r="U49" i="2"/>
  <c r="T49" i="2"/>
  <c r="S49" i="2"/>
  <c r="Q49" i="2"/>
  <c r="R49" i="2"/>
  <c r="P49" i="2"/>
  <c r="O49" i="2"/>
  <c r="N49" i="2"/>
  <c r="M49" i="2"/>
  <c r="V45" i="2"/>
  <c r="U45" i="2"/>
  <c r="T45" i="2"/>
  <c r="S45" i="2"/>
  <c r="Q45" i="2"/>
  <c r="R45" i="2"/>
  <c r="P45" i="2"/>
  <c r="O45" i="2"/>
  <c r="N45" i="2"/>
  <c r="M45" i="2"/>
  <c r="V41" i="2"/>
  <c r="U41" i="2"/>
  <c r="T41" i="2"/>
  <c r="S41" i="2"/>
  <c r="Q41" i="2"/>
  <c r="R41" i="2"/>
  <c r="P41" i="2"/>
  <c r="O41" i="2"/>
  <c r="N41" i="2"/>
  <c r="M41" i="2"/>
  <c r="V37" i="2"/>
  <c r="U37" i="2"/>
  <c r="T37" i="2"/>
  <c r="S37" i="2"/>
  <c r="Q37" i="2"/>
  <c r="R37" i="2"/>
  <c r="P37" i="2"/>
  <c r="O37" i="2"/>
  <c r="N37" i="2"/>
  <c r="M37" i="2"/>
  <c r="V33" i="2"/>
  <c r="U33" i="2"/>
  <c r="T33" i="2"/>
  <c r="S33" i="2"/>
  <c r="Q33" i="2"/>
  <c r="R33" i="2"/>
  <c r="P33" i="2"/>
  <c r="O33" i="2"/>
  <c r="N33" i="2"/>
  <c r="M33" i="2"/>
  <c r="V29" i="2"/>
  <c r="U29" i="2"/>
  <c r="T29" i="2"/>
  <c r="S29" i="2"/>
  <c r="Q29" i="2"/>
  <c r="R29" i="2"/>
  <c r="P29" i="2"/>
  <c r="O29" i="2"/>
  <c r="N29" i="2"/>
  <c r="M29" i="2"/>
  <c r="V25" i="2"/>
  <c r="U25" i="2"/>
  <c r="T25" i="2"/>
  <c r="S25" i="2"/>
  <c r="Q25" i="2"/>
  <c r="R25" i="2"/>
  <c r="P25" i="2"/>
  <c r="O25" i="2"/>
  <c r="N25" i="2"/>
  <c r="M25" i="2"/>
  <c r="V21" i="2"/>
  <c r="U21" i="2"/>
  <c r="T21" i="2"/>
  <c r="S21" i="2"/>
  <c r="Q21" i="2"/>
  <c r="R21" i="2"/>
  <c r="P21" i="2"/>
  <c r="O21" i="2"/>
  <c r="N21" i="2"/>
  <c r="M21" i="2"/>
  <c r="V17" i="2"/>
  <c r="U17" i="2"/>
  <c r="T17" i="2"/>
  <c r="S17" i="2"/>
  <c r="Q17" i="2"/>
  <c r="R17" i="2"/>
  <c r="P17" i="2"/>
  <c r="O17" i="2"/>
  <c r="N17" i="2"/>
  <c r="M17" i="2"/>
  <c r="V13" i="2"/>
  <c r="U13" i="2"/>
  <c r="T13" i="2"/>
  <c r="S13" i="2"/>
  <c r="Q13" i="2"/>
  <c r="R13" i="2"/>
  <c r="P13" i="2"/>
  <c r="O13" i="2"/>
  <c r="N13" i="2"/>
  <c r="M13" i="2"/>
  <c r="V9" i="2"/>
  <c r="U9" i="2"/>
  <c r="T9" i="2"/>
  <c r="S9" i="2"/>
  <c r="Q9" i="2"/>
  <c r="R9" i="2"/>
  <c r="P9" i="2"/>
  <c r="O9" i="2"/>
  <c r="N9" i="2"/>
  <c r="M9" i="2"/>
  <c r="V575" i="2"/>
  <c r="U575" i="2"/>
  <c r="T575" i="2"/>
  <c r="R575" i="2"/>
  <c r="S575" i="2"/>
  <c r="Q575" i="2"/>
  <c r="P575" i="2"/>
  <c r="M575" i="2"/>
  <c r="N575" i="2"/>
  <c r="O575" i="2"/>
  <c r="U563" i="2"/>
  <c r="V563" i="2"/>
  <c r="T563" i="2"/>
  <c r="R563" i="2"/>
  <c r="S563" i="2"/>
  <c r="Q563" i="2"/>
  <c r="P563" i="2"/>
  <c r="M563" i="2"/>
  <c r="N563" i="2"/>
  <c r="O563" i="2"/>
  <c r="V547" i="2"/>
  <c r="U547" i="2"/>
  <c r="T547" i="2"/>
  <c r="R547" i="2"/>
  <c r="S547" i="2"/>
  <c r="Q547" i="2"/>
  <c r="P547" i="2"/>
  <c r="M547" i="2"/>
  <c r="N547" i="2"/>
  <c r="O547" i="2"/>
  <c r="U531" i="2"/>
  <c r="V531" i="2"/>
  <c r="T531" i="2"/>
  <c r="R531" i="2"/>
  <c r="S531" i="2"/>
  <c r="Q531" i="2"/>
  <c r="P531" i="2"/>
  <c r="M531" i="2"/>
  <c r="N531" i="2"/>
  <c r="O531" i="2"/>
  <c r="V515" i="2"/>
  <c r="U515" i="2"/>
  <c r="T515" i="2"/>
  <c r="R515" i="2"/>
  <c r="S515" i="2"/>
  <c r="Q515" i="2"/>
  <c r="P515" i="2"/>
  <c r="M515" i="2"/>
  <c r="N515" i="2"/>
  <c r="O515" i="2"/>
  <c r="U499" i="2"/>
  <c r="V499" i="2"/>
  <c r="T499" i="2"/>
  <c r="R499" i="2"/>
  <c r="S499" i="2"/>
  <c r="Q499" i="2"/>
  <c r="P499" i="2"/>
  <c r="M499" i="2"/>
  <c r="N499" i="2"/>
  <c r="O499" i="2"/>
  <c r="V483" i="2"/>
  <c r="U483" i="2"/>
  <c r="T483" i="2"/>
  <c r="S483" i="2"/>
  <c r="R483" i="2"/>
  <c r="Q483" i="2"/>
  <c r="P483" i="2"/>
  <c r="M483" i="2"/>
  <c r="N483" i="2"/>
  <c r="O483" i="2"/>
  <c r="V463" i="2"/>
  <c r="U463" i="2"/>
  <c r="T463" i="2"/>
  <c r="S463" i="2"/>
  <c r="R463" i="2"/>
  <c r="Q463" i="2"/>
  <c r="P463" i="2"/>
  <c r="M463" i="2"/>
  <c r="N463" i="2"/>
  <c r="O463" i="2"/>
  <c r="V451" i="2"/>
  <c r="U451" i="2"/>
  <c r="T451" i="2"/>
  <c r="S451" i="2"/>
  <c r="R451" i="2"/>
  <c r="Q451" i="2"/>
  <c r="P451" i="2"/>
  <c r="M451" i="2"/>
  <c r="N451" i="2"/>
  <c r="O451" i="2"/>
  <c r="V439" i="2"/>
  <c r="U439" i="2"/>
  <c r="T439" i="2"/>
  <c r="S439" i="2"/>
  <c r="R439" i="2"/>
  <c r="Q439" i="2"/>
  <c r="M439" i="2"/>
  <c r="P439" i="2"/>
  <c r="N439" i="2"/>
  <c r="O439" i="2"/>
  <c r="V423" i="2"/>
  <c r="U423" i="2"/>
  <c r="T423" i="2"/>
  <c r="S423" i="2"/>
  <c r="R423" i="2"/>
  <c r="Q423" i="2"/>
  <c r="M423" i="2"/>
  <c r="P423" i="2"/>
  <c r="N423" i="2"/>
  <c r="O423" i="2"/>
  <c r="V403" i="2"/>
  <c r="U403" i="2"/>
  <c r="T403" i="2"/>
  <c r="S403" i="2"/>
  <c r="R403" i="2"/>
  <c r="Q403" i="2"/>
  <c r="O403" i="2"/>
  <c r="P403" i="2"/>
  <c r="M403" i="2"/>
  <c r="N403" i="2"/>
  <c r="V391" i="2"/>
  <c r="U391" i="2"/>
  <c r="T391" i="2"/>
  <c r="S391" i="2"/>
  <c r="R391" i="2"/>
  <c r="Q391" i="2"/>
  <c r="O391" i="2"/>
  <c r="P391" i="2"/>
  <c r="M391" i="2"/>
  <c r="N391" i="2"/>
  <c r="V375" i="2"/>
  <c r="U375" i="2"/>
  <c r="T375" i="2"/>
  <c r="S375" i="2"/>
  <c r="R375" i="2"/>
  <c r="Q375" i="2"/>
  <c r="O375" i="2"/>
  <c r="P375" i="2"/>
  <c r="M375" i="2"/>
  <c r="N375" i="2"/>
  <c r="V359" i="2"/>
  <c r="U359" i="2"/>
  <c r="T359" i="2"/>
  <c r="S359" i="2"/>
  <c r="R359" i="2"/>
  <c r="Q359" i="2"/>
  <c r="O359" i="2"/>
  <c r="P359" i="2"/>
  <c r="M359" i="2"/>
  <c r="N359" i="2"/>
  <c r="V343" i="2"/>
  <c r="U343" i="2"/>
  <c r="T343" i="2"/>
  <c r="S343" i="2"/>
  <c r="R343" i="2"/>
  <c r="Q343" i="2"/>
  <c r="O343" i="2"/>
  <c r="P343" i="2"/>
  <c r="M343" i="2"/>
  <c r="N343" i="2"/>
  <c r="V327" i="2"/>
  <c r="U327" i="2"/>
  <c r="T327" i="2"/>
  <c r="S327" i="2"/>
  <c r="R327" i="2"/>
  <c r="Q327" i="2"/>
  <c r="P327" i="2"/>
  <c r="O327" i="2"/>
  <c r="M327" i="2"/>
  <c r="N327" i="2"/>
  <c r="V311" i="2"/>
  <c r="U311" i="2"/>
  <c r="T311" i="2"/>
  <c r="S311" i="2"/>
  <c r="R311" i="2"/>
  <c r="Q311" i="2"/>
  <c r="P311" i="2"/>
  <c r="O311" i="2"/>
  <c r="M311" i="2"/>
  <c r="N311" i="2"/>
  <c r="V299" i="2"/>
  <c r="U299" i="2"/>
  <c r="T299" i="2"/>
  <c r="S299" i="2"/>
  <c r="R299" i="2"/>
  <c r="Q299" i="2"/>
  <c r="P299" i="2"/>
  <c r="O299" i="2"/>
  <c r="M299" i="2"/>
  <c r="N299" i="2"/>
  <c r="V287" i="2"/>
  <c r="U287" i="2"/>
  <c r="T287" i="2"/>
  <c r="S287" i="2"/>
  <c r="R287" i="2"/>
  <c r="Q287" i="2"/>
  <c r="O287" i="2"/>
  <c r="P287" i="2"/>
  <c r="M287" i="2"/>
  <c r="N287" i="2"/>
  <c r="V275" i="2"/>
  <c r="U275" i="2"/>
  <c r="T275" i="2"/>
  <c r="S275" i="2"/>
  <c r="R275" i="2"/>
  <c r="Q275" i="2"/>
  <c r="P275" i="2"/>
  <c r="O275" i="2"/>
  <c r="M275" i="2"/>
  <c r="N275" i="2"/>
  <c r="V171" i="2"/>
  <c r="U171" i="2"/>
  <c r="T171" i="2"/>
  <c r="S171" i="2"/>
  <c r="R171" i="2"/>
  <c r="Q171" i="2"/>
  <c r="P171" i="2"/>
  <c r="O171" i="2"/>
  <c r="M171" i="2"/>
  <c r="N171" i="2"/>
  <c r="V159" i="2"/>
  <c r="U159" i="2"/>
  <c r="T159" i="2"/>
  <c r="S159" i="2"/>
  <c r="R159" i="2"/>
  <c r="Q159" i="2"/>
  <c r="P159" i="2"/>
  <c r="O159" i="2"/>
  <c r="M159" i="2"/>
  <c r="N159" i="2"/>
  <c r="V139" i="2"/>
  <c r="U139" i="2"/>
  <c r="T139" i="2"/>
  <c r="S139" i="2"/>
  <c r="R139" i="2"/>
  <c r="Q139" i="2"/>
  <c r="P139" i="2"/>
  <c r="O139" i="2"/>
  <c r="M139" i="2"/>
  <c r="N139" i="2"/>
  <c r="V127" i="2"/>
  <c r="U127" i="2"/>
  <c r="T127" i="2"/>
  <c r="S127" i="2"/>
  <c r="R127" i="2"/>
  <c r="Q127" i="2"/>
  <c r="P127" i="2"/>
  <c r="O127" i="2"/>
  <c r="M127" i="2"/>
  <c r="N127" i="2"/>
  <c r="V107" i="2"/>
  <c r="U107" i="2"/>
  <c r="T107" i="2"/>
  <c r="S107" i="2"/>
  <c r="R107" i="2"/>
  <c r="Q107" i="2"/>
  <c r="P107" i="2"/>
  <c r="O107" i="2"/>
  <c r="M107" i="2"/>
  <c r="N107" i="2"/>
  <c r="V91" i="2"/>
  <c r="U91" i="2"/>
  <c r="T91" i="2"/>
  <c r="S91" i="2"/>
  <c r="R91" i="2"/>
  <c r="Q91" i="2"/>
  <c r="P91" i="2"/>
  <c r="O91" i="2"/>
  <c r="M91" i="2"/>
  <c r="N91" i="2"/>
  <c r="V87" i="2"/>
  <c r="U87" i="2"/>
  <c r="T87" i="2"/>
  <c r="S87" i="2"/>
  <c r="R87" i="2"/>
  <c r="Q87" i="2"/>
  <c r="O87" i="2"/>
  <c r="P87" i="2"/>
  <c r="M87" i="2"/>
  <c r="N87" i="2"/>
  <c r="V71" i="2"/>
  <c r="U71" i="2"/>
  <c r="T71" i="2"/>
  <c r="S71" i="2"/>
  <c r="R71" i="2"/>
  <c r="Q71" i="2"/>
  <c r="O71" i="2"/>
  <c r="P71" i="2"/>
  <c r="M71" i="2"/>
  <c r="N71" i="2"/>
  <c r="V51" i="2"/>
  <c r="U51" i="2"/>
  <c r="T51" i="2"/>
  <c r="S51" i="2"/>
  <c r="R51" i="2"/>
  <c r="Q51" i="2"/>
  <c r="P51" i="2"/>
  <c r="O51" i="2"/>
  <c r="M51" i="2"/>
  <c r="N51" i="2"/>
  <c r="V39" i="2"/>
  <c r="U39" i="2"/>
  <c r="T39" i="2"/>
  <c r="S39" i="2"/>
  <c r="R39" i="2"/>
  <c r="Q39" i="2"/>
  <c r="O39" i="2"/>
  <c r="P39" i="2"/>
  <c r="M39" i="2"/>
  <c r="N39" i="2"/>
  <c r="V23" i="2"/>
  <c r="U23" i="2"/>
  <c r="T23" i="2"/>
  <c r="S23" i="2"/>
  <c r="R23" i="2"/>
  <c r="Q23" i="2"/>
  <c r="O23" i="2"/>
  <c r="P23" i="2"/>
  <c r="M23" i="2"/>
  <c r="N23" i="2"/>
  <c r="V15" i="2"/>
  <c r="U15" i="2"/>
  <c r="T15" i="2"/>
  <c r="S15" i="2"/>
  <c r="R15" i="2"/>
  <c r="Q15" i="2"/>
  <c r="P15" i="2"/>
  <c r="O15" i="2"/>
  <c r="M15" i="2"/>
  <c r="N15" i="2"/>
  <c r="V3" i="2"/>
  <c r="U3" i="2"/>
  <c r="T3" i="2"/>
  <c r="S3" i="2"/>
  <c r="R3" i="2"/>
  <c r="Q3" i="2"/>
  <c r="P3" i="2"/>
  <c r="O3" i="2"/>
  <c r="M3" i="2"/>
  <c r="N3" i="2"/>
  <c r="V574" i="2"/>
  <c r="U574" i="2"/>
  <c r="T574" i="2"/>
  <c r="S574" i="2"/>
  <c r="R574" i="2"/>
  <c r="Q574" i="2"/>
  <c r="P574" i="2"/>
  <c r="M574" i="2"/>
  <c r="N574" i="2"/>
  <c r="O574" i="2"/>
  <c r="V566" i="2"/>
  <c r="U566" i="2"/>
  <c r="T566" i="2"/>
  <c r="S566" i="2"/>
  <c r="R566" i="2"/>
  <c r="P566" i="2"/>
  <c r="Q566" i="2"/>
  <c r="M566" i="2"/>
  <c r="N566" i="2"/>
  <c r="O566" i="2"/>
  <c r="V558" i="2"/>
  <c r="U558" i="2"/>
  <c r="T558" i="2"/>
  <c r="S558" i="2"/>
  <c r="R558" i="2"/>
  <c r="Q558" i="2"/>
  <c r="P558" i="2"/>
  <c r="M558" i="2"/>
  <c r="N558" i="2"/>
  <c r="O558" i="2"/>
  <c r="V550" i="2"/>
  <c r="U550" i="2"/>
  <c r="T550" i="2"/>
  <c r="S550" i="2"/>
  <c r="R550" i="2"/>
  <c r="P550" i="2"/>
  <c r="Q550" i="2"/>
  <c r="M550" i="2"/>
  <c r="N550" i="2"/>
  <c r="O550" i="2"/>
  <c r="V542" i="2"/>
  <c r="U542" i="2"/>
  <c r="T542" i="2"/>
  <c r="S542" i="2"/>
  <c r="R542" i="2"/>
  <c r="Q542" i="2"/>
  <c r="P542" i="2"/>
  <c r="M542" i="2"/>
  <c r="N542" i="2"/>
  <c r="O542" i="2"/>
  <c r="V534" i="2"/>
  <c r="U534" i="2"/>
  <c r="T534" i="2"/>
  <c r="S534" i="2"/>
  <c r="R534" i="2"/>
  <c r="P534" i="2"/>
  <c r="Q534" i="2"/>
  <c r="M534" i="2"/>
  <c r="N534" i="2"/>
  <c r="O534" i="2"/>
  <c r="V526" i="2"/>
  <c r="U526" i="2"/>
  <c r="T526" i="2"/>
  <c r="S526" i="2"/>
  <c r="R526" i="2"/>
  <c r="Q526" i="2"/>
  <c r="P526" i="2"/>
  <c r="M526" i="2"/>
  <c r="N526" i="2"/>
  <c r="O526" i="2"/>
  <c r="V518" i="2"/>
  <c r="U518" i="2"/>
  <c r="T518" i="2"/>
  <c r="S518" i="2"/>
  <c r="R518" i="2"/>
  <c r="P518" i="2"/>
  <c r="Q518" i="2"/>
  <c r="M518" i="2"/>
  <c r="N518" i="2"/>
  <c r="O518" i="2"/>
  <c r="V510" i="2"/>
  <c r="U510" i="2"/>
  <c r="T510" i="2"/>
  <c r="S510" i="2"/>
  <c r="R510" i="2"/>
  <c r="Q510" i="2"/>
  <c r="P510" i="2"/>
  <c r="M510" i="2"/>
  <c r="N510" i="2"/>
  <c r="O510" i="2"/>
  <c r="V502" i="2"/>
  <c r="U502" i="2"/>
  <c r="T502" i="2"/>
  <c r="S502" i="2"/>
  <c r="R502" i="2"/>
  <c r="P502" i="2"/>
  <c r="Q502" i="2"/>
  <c r="M502" i="2"/>
  <c r="N502" i="2"/>
  <c r="O502" i="2"/>
  <c r="V494" i="2"/>
  <c r="U494" i="2"/>
  <c r="T494" i="2"/>
  <c r="S494" i="2"/>
  <c r="R494" i="2"/>
  <c r="Q494" i="2"/>
  <c r="P494" i="2"/>
  <c r="M494" i="2"/>
  <c r="N494" i="2"/>
  <c r="O494" i="2"/>
  <c r="V486" i="2"/>
  <c r="U486" i="2"/>
  <c r="T486" i="2"/>
  <c r="S486" i="2"/>
  <c r="R486" i="2"/>
  <c r="Q486" i="2"/>
  <c r="P486" i="2"/>
  <c r="M486" i="2"/>
  <c r="N486" i="2"/>
  <c r="O486" i="2"/>
  <c r="V478" i="2"/>
  <c r="U478" i="2"/>
  <c r="T478" i="2"/>
  <c r="S478" i="2"/>
  <c r="R478" i="2"/>
  <c r="Q478" i="2"/>
  <c r="P478" i="2"/>
  <c r="M478" i="2"/>
  <c r="N478" i="2"/>
  <c r="O478" i="2"/>
  <c r="V466" i="2"/>
  <c r="U466" i="2"/>
  <c r="S466" i="2"/>
  <c r="T466" i="2"/>
  <c r="R466" i="2"/>
  <c r="Q466" i="2"/>
  <c r="P466" i="2"/>
  <c r="M466" i="2"/>
  <c r="N466" i="2"/>
  <c r="O466" i="2"/>
  <c r="V458" i="2"/>
  <c r="U458" i="2"/>
  <c r="S458" i="2"/>
  <c r="T458" i="2"/>
  <c r="R458" i="2"/>
  <c r="Q458" i="2"/>
  <c r="P458" i="2"/>
  <c r="M458" i="2"/>
  <c r="N458" i="2"/>
  <c r="O458" i="2"/>
  <c r="V450" i="2"/>
  <c r="U450" i="2"/>
  <c r="S450" i="2"/>
  <c r="T450" i="2"/>
  <c r="R450" i="2"/>
  <c r="Q450" i="2"/>
  <c r="P450" i="2"/>
  <c r="M450" i="2"/>
  <c r="N450" i="2"/>
  <c r="O450" i="2"/>
  <c r="V442" i="2"/>
  <c r="U442" i="2"/>
  <c r="S442" i="2"/>
  <c r="T442" i="2"/>
  <c r="R442" i="2"/>
  <c r="Q442" i="2"/>
  <c r="P442" i="2"/>
  <c r="M442" i="2"/>
  <c r="N442" i="2"/>
  <c r="O442" i="2"/>
  <c r="V434" i="2"/>
  <c r="U434" i="2"/>
  <c r="S434" i="2"/>
  <c r="T434" i="2"/>
  <c r="R434" i="2"/>
  <c r="Q434" i="2"/>
  <c r="P434" i="2"/>
  <c r="M434" i="2"/>
  <c r="N434" i="2"/>
  <c r="O434" i="2"/>
  <c r="V426" i="2"/>
  <c r="U426" i="2"/>
  <c r="S426" i="2"/>
  <c r="T426" i="2"/>
  <c r="R426" i="2"/>
  <c r="Q426" i="2"/>
  <c r="P426" i="2"/>
  <c r="M426" i="2"/>
  <c r="N426" i="2"/>
  <c r="O426" i="2"/>
  <c r="V422" i="2"/>
  <c r="U422" i="2"/>
  <c r="S422" i="2"/>
  <c r="T422" i="2"/>
  <c r="R422" i="2"/>
  <c r="Q422" i="2"/>
  <c r="P422" i="2"/>
  <c r="M422" i="2"/>
  <c r="N422" i="2"/>
  <c r="O422" i="2"/>
  <c r="V414" i="2"/>
  <c r="U414" i="2"/>
  <c r="S414" i="2"/>
  <c r="T414" i="2"/>
  <c r="R414" i="2"/>
  <c r="Q414" i="2"/>
  <c r="P414" i="2"/>
  <c r="O414" i="2"/>
  <c r="M414" i="2"/>
  <c r="N414" i="2"/>
  <c r="V402" i="2"/>
  <c r="U402" i="2"/>
  <c r="S402" i="2"/>
  <c r="T402" i="2"/>
  <c r="R402" i="2"/>
  <c r="Q402" i="2"/>
  <c r="P402" i="2"/>
  <c r="M402" i="2"/>
  <c r="N402" i="2"/>
  <c r="O402" i="2"/>
  <c r="V394" i="2"/>
  <c r="U394" i="2"/>
  <c r="S394" i="2"/>
  <c r="T394" i="2"/>
  <c r="R394" i="2"/>
  <c r="Q394" i="2"/>
  <c r="P394" i="2"/>
  <c r="M394" i="2"/>
  <c r="O394" i="2"/>
  <c r="N394" i="2"/>
  <c r="V2" i="2"/>
  <c r="U2" i="2"/>
  <c r="T2" i="2"/>
  <c r="R2" i="2"/>
  <c r="S2" i="2"/>
  <c r="Q2" i="2"/>
  <c r="P2" i="2"/>
  <c r="N2" i="2"/>
  <c r="O2" i="2"/>
  <c r="M2" i="2"/>
  <c r="V569" i="2"/>
  <c r="U569" i="2"/>
  <c r="T569" i="2"/>
  <c r="R569" i="2"/>
  <c r="S569" i="2"/>
  <c r="Q569" i="2"/>
  <c r="P569" i="2"/>
  <c r="N569" i="2"/>
  <c r="O569" i="2"/>
  <c r="M569" i="2"/>
  <c r="V576" i="2"/>
  <c r="U576" i="2"/>
  <c r="T576" i="2"/>
  <c r="R576" i="2"/>
  <c r="S576" i="2"/>
  <c r="Q576" i="2"/>
  <c r="P576" i="2"/>
  <c r="O576" i="2"/>
  <c r="N576" i="2"/>
  <c r="V572" i="2"/>
  <c r="U572" i="2"/>
  <c r="T572" i="2"/>
  <c r="R572" i="2"/>
  <c r="S572" i="2"/>
  <c r="Q572" i="2"/>
  <c r="P572" i="2"/>
  <c r="O572" i="2"/>
  <c r="M572" i="2"/>
  <c r="N572" i="2"/>
  <c r="V568" i="2"/>
  <c r="U568" i="2"/>
  <c r="T568" i="2"/>
  <c r="R568" i="2"/>
  <c r="S568" i="2"/>
  <c r="Q568" i="2"/>
  <c r="P568" i="2"/>
  <c r="O568" i="2"/>
  <c r="M568" i="2"/>
  <c r="N568" i="2"/>
  <c r="V564" i="2"/>
  <c r="U564" i="2"/>
  <c r="T564" i="2"/>
  <c r="R564" i="2"/>
  <c r="S564" i="2"/>
  <c r="Q564" i="2"/>
  <c r="P564" i="2"/>
  <c r="O564" i="2"/>
  <c r="M564" i="2"/>
  <c r="N564" i="2"/>
  <c r="V560" i="2"/>
  <c r="U560" i="2"/>
  <c r="T560" i="2"/>
  <c r="R560" i="2"/>
  <c r="S560" i="2"/>
  <c r="Q560" i="2"/>
  <c r="P560" i="2"/>
  <c r="O560" i="2"/>
  <c r="M560" i="2"/>
  <c r="N560" i="2"/>
  <c r="V556" i="2"/>
  <c r="U556" i="2"/>
  <c r="T556" i="2"/>
  <c r="R556" i="2"/>
  <c r="S556" i="2"/>
  <c r="Q556" i="2"/>
  <c r="P556" i="2"/>
  <c r="O556" i="2"/>
  <c r="M556" i="2"/>
  <c r="N556" i="2"/>
  <c r="V552" i="2"/>
  <c r="U552" i="2"/>
  <c r="T552" i="2"/>
  <c r="R552" i="2"/>
  <c r="S552" i="2"/>
  <c r="Q552" i="2"/>
  <c r="P552" i="2"/>
  <c r="O552" i="2"/>
  <c r="M552" i="2"/>
  <c r="N552" i="2"/>
  <c r="V548" i="2"/>
  <c r="U548" i="2"/>
  <c r="T548" i="2"/>
  <c r="R548" i="2"/>
  <c r="S548" i="2"/>
  <c r="Q548" i="2"/>
  <c r="P548" i="2"/>
  <c r="O548" i="2"/>
  <c r="M548" i="2"/>
  <c r="N548" i="2"/>
  <c r="V544" i="2"/>
  <c r="U544" i="2"/>
  <c r="T544" i="2"/>
  <c r="R544" i="2"/>
  <c r="S544" i="2"/>
  <c r="Q544" i="2"/>
  <c r="P544" i="2"/>
  <c r="O544" i="2"/>
  <c r="M544" i="2"/>
  <c r="N544" i="2"/>
  <c r="V540" i="2"/>
  <c r="U540" i="2"/>
  <c r="T540" i="2"/>
  <c r="R540" i="2"/>
  <c r="S540" i="2"/>
  <c r="Q540" i="2"/>
  <c r="P540" i="2"/>
  <c r="O540" i="2"/>
  <c r="M540" i="2"/>
  <c r="N540" i="2"/>
  <c r="V536" i="2"/>
  <c r="U536" i="2"/>
  <c r="T536" i="2"/>
  <c r="R536" i="2"/>
  <c r="S536" i="2"/>
  <c r="Q536" i="2"/>
  <c r="P536" i="2"/>
  <c r="O536" i="2"/>
  <c r="M536" i="2"/>
  <c r="N536" i="2"/>
  <c r="V532" i="2"/>
  <c r="U532" i="2"/>
  <c r="T532" i="2"/>
  <c r="R532" i="2"/>
  <c r="S532" i="2"/>
  <c r="Q532" i="2"/>
  <c r="P532" i="2"/>
  <c r="O532" i="2"/>
  <c r="M532" i="2"/>
  <c r="N532" i="2"/>
  <c r="V528" i="2"/>
  <c r="U528" i="2"/>
  <c r="T528" i="2"/>
  <c r="R528" i="2"/>
  <c r="S528" i="2"/>
  <c r="Q528" i="2"/>
  <c r="P528" i="2"/>
  <c r="O528" i="2"/>
  <c r="M528" i="2"/>
  <c r="N528" i="2"/>
  <c r="V524" i="2"/>
  <c r="U524" i="2"/>
  <c r="T524" i="2"/>
  <c r="R524" i="2"/>
  <c r="S524" i="2"/>
  <c r="Q524" i="2"/>
  <c r="P524" i="2"/>
  <c r="O524" i="2"/>
  <c r="M524" i="2"/>
  <c r="N524" i="2"/>
  <c r="V520" i="2"/>
  <c r="U520" i="2"/>
  <c r="T520" i="2"/>
  <c r="R520" i="2"/>
  <c r="S520" i="2"/>
  <c r="Q520" i="2"/>
  <c r="P520" i="2"/>
  <c r="O520" i="2"/>
  <c r="M520" i="2"/>
  <c r="N520" i="2"/>
  <c r="V516" i="2"/>
  <c r="U516" i="2"/>
  <c r="T516" i="2"/>
  <c r="R516" i="2"/>
  <c r="S516" i="2"/>
  <c r="Q516" i="2"/>
  <c r="P516" i="2"/>
  <c r="O516" i="2"/>
  <c r="M516" i="2"/>
  <c r="N516" i="2"/>
  <c r="V512" i="2"/>
  <c r="U512" i="2"/>
  <c r="T512" i="2"/>
  <c r="R512" i="2"/>
  <c r="S512" i="2"/>
  <c r="Q512" i="2"/>
  <c r="P512" i="2"/>
  <c r="O512" i="2"/>
  <c r="M512" i="2"/>
  <c r="N512" i="2"/>
  <c r="V508" i="2"/>
  <c r="U508" i="2"/>
  <c r="T508" i="2"/>
  <c r="R508" i="2"/>
  <c r="S508" i="2"/>
  <c r="Q508" i="2"/>
  <c r="P508" i="2"/>
  <c r="O508" i="2"/>
  <c r="M508" i="2"/>
  <c r="N508" i="2"/>
  <c r="V504" i="2"/>
  <c r="U504" i="2"/>
  <c r="T504" i="2"/>
  <c r="R504" i="2"/>
  <c r="S504" i="2"/>
  <c r="Q504" i="2"/>
  <c r="P504" i="2"/>
  <c r="O504" i="2"/>
  <c r="M504" i="2"/>
  <c r="N504" i="2"/>
  <c r="V500" i="2"/>
  <c r="U500" i="2"/>
  <c r="T500" i="2"/>
  <c r="R500" i="2"/>
  <c r="S500" i="2"/>
  <c r="Q500" i="2"/>
  <c r="P500" i="2"/>
  <c r="O500" i="2"/>
  <c r="M500" i="2"/>
  <c r="N500" i="2"/>
  <c r="V496" i="2"/>
  <c r="U496" i="2"/>
  <c r="T496" i="2"/>
  <c r="R496" i="2"/>
  <c r="S496" i="2"/>
  <c r="Q496" i="2"/>
  <c r="P496" i="2"/>
  <c r="O496" i="2"/>
  <c r="M496" i="2"/>
  <c r="N496" i="2"/>
  <c r="V492" i="2"/>
  <c r="U492" i="2"/>
  <c r="T492" i="2"/>
  <c r="R492" i="2"/>
  <c r="S492" i="2"/>
  <c r="Q492" i="2"/>
  <c r="P492" i="2"/>
  <c r="O492" i="2"/>
  <c r="M492" i="2"/>
  <c r="N492" i="2"/>
  <c r="V488" i="2"/>
  <c r="U488" i="2"/>
  <c r="T488" i="2"/>
  <c r="R488" i="2"/>
  <c r="S488" i="2"/>
  <c r="Q488" i="2"/>
  <c r="P488" i="2"/>
  <c r="O488" i="2"/>
  <c r="M488" i="2"/>
  <c r="N488" i="2"/>
  <c r="V484" i="2"/>
  <c r="U484" i="2"/>
  <c r="T484" i="2"/>
  <c r="S484" i="2"/>
  <c r="R484" i="2"/>
  <c r="Q484" i="2"/>
  <c r="P484" i="2"/>
  <c r="O484" i="2"/>
  <c r="M484" i="2"/>
  <c r="N484" i="2"/>
  <c r="V480" i="2"/>
  <c r="U480" i="2"/>
  <c r="T480" i="2"/>
  <c r="R480" i="2"/>
  <c r="S480" i="2"/>
  <c r="Q480" i="2"/>
  <c r="P480" i="2"/>
  <c r="O480" i="2"/>
  <c r="M480" i="2"/>
  <c r="N480" i="2"/>
  <c r="V476" i="2"/>
  <c r="U476" i="2"/>
  <c r="S476" i="2"/>
  <c r="T476" i="2"/>
  <c r="R476" i="2"/>
  <c r="Q476" i="2"/>
  <c r="P476" i="2"/>
  <c r="O476" i="2"/>
  <c r="M476" i="2"/>
  <c r="N476" i="2"/>
  <c r="V472" i="2"/>
  <c r="U472" i="2"/>
  <c r="S472" i="2"/>
  <c r="T472" i="2"/>
  <c r="R472" i="2"/>
  <c r="Q472" i="2"/>
  <c r="P472" i="2"/>
  <c r="O472" i="2"/>
  <c r="M472" i="2"/>
  <c r="N472" i="2"/>
  <c r="V468" i="2"/>
  <c r="U468" i="2"/>
  <c r="S468" i="2"/>
  <c r="T468" i="2"/>
  <c r="R468" i="2"/>
  <c r="Q468" i="2"/>
  <c r="P468" i="2"/>
  <c r="O468" i="2"/>
  <c r="M468" i="2"/>
  <c r="N468" i="2"/>
  <c r="V464" i="2"/>
  <c r="U464" i="2"/>
  <c r="S464" i="2"/>
  <c r="T464" i="2"/>
  <c r="R464" i="2"/>
  <c r="Q464" i="2"/>
  <c r="P464" i="2"/>
  <c r="O464" i="2"/>
  <c r="M464" i="2"/>
  <c r="N464" i="2"/>
  <c r="V460" i="2"/>
  <c r="U460" i="2"/>
  <c r="S460" i="2"/>
  <c r="T460" i="2"/>
  <c r="R460" i="2"/>
  <c r="Q460" i="2"/>
  <c r="P460" i="2"/>
  <c r="O460" i="2"/>
  <c r="M460" i="2"/>
  <c r="N460" i="2"/>
  <c r="V456" i="2"/>
  <c r="U456" i="2"/>
  <c r="S456" i="2"/>
  <c r="T456" i="2"/>
  <c r="R456" i="2"/>
  <c r="Q456" i="2"/>
  <c r="P456" i="2"/>
  <c r="O456" i="2"/>
  <c r="M456" i="2"/>
  <c r="N456" i="2"/>
  <c r="V452" i="2"/>
  <c r="U452" i="2"/>
  <c r="S452" i="2"/>
  <c r="T452" i="2"/>
  <c r="R452" i="2"/>
  <c r="Q452" i="2"/>
  <c r="P452" i="2"/>
  <c r="O452" i="2"/>
  <c r="M452" i="2"/>
  <c r="N452" i="2"/>
  <c r="V448" i="2"/>
  <c r="U448" i="2"/>
  <c r="S448" i="2"/>
  <c r="T448" i="2"/>
  <c r="R448" i="2"/>
  <c r="Q448" i="2"/>
  <c r="P448" i="2"/>
  <c r="O448" i="2"/>
  <c r="M448" i="2"/>
  <c r="N448" i="2"/>
  <c r="V444" i="2"/>
  <c r="U444" i="2"/>
  <c r="S444" i="2"/>
  <c r="T444" i="2"/>
  <c r="R444" i="2"/>
  <c r="Q444" i="2"/>
  <c r="P444" i="2"/>
  <c r="O444" i="2"/>
  <c r="M444" i="2"/>
  <c r="N444" i="2"/>
  <c r="V440" i="2"/>
  <c r="U440" i="2"/>
  <c r="S440" i="2"/>
  <c r="T440" i="2"/>
  <c r="R440" i="2"/>
  <c r="Q440" i="2"/>
  <c r="P440" i="2"/>
  <c r="O440" i="2"/>
  <c r="M440" i="2"/>
  <c r="N440" i="2"/>
  <c r="V436" i="2"/>
  <c r="U436" i="2"/>
  <c r="S436" i="2"/>
  <c r="T436" i="2"/>
  <c r="R436" i="2"/>
  <c r="Q436" i="2"/>
  <c r="P436" i="2"/>
  <c r="O436" i="2"/>
  <c r="M436" i="2"/>
  <c r="N436" i="2"/>
  <c r="V432" i="2"/>
  <c r="U432" i="2"/>
  <c r="S432" i="2"/>
  <c r="T432" i="2"/>
  <c r="R432" i="2"/>
  <c r="Q432" i="2"/>
  <c r="P432" i="2"/>
  <c r="O432" i="2"/>
  <c r="M432" i="2"/>
  <c r="N432" i="2"/>
  <c r="V428" i="2"/>
  <c r="U428" i="2"/>
  <c r="S428" i="2"/>
  <c r="T428" i="2"/>
  <c r="R428" i="2"/>
  <c r="Q428" i="2"/>
  <c r="P428" i="2"/>
  <c r="O428" i="2"/>
  <c r="M428" i="2"/>
  <c r="N428" i="2"/>
  <c r="V424" i="2"/>
  <c r="U424" i="2"/>
  <c r="S424" i="2"/>
  <c r="T424" i="2"/>
  <c r="R424" i="2"/>
  <c r="Q424" i="2"/>
  <c r="P424" i="2"/>
  <c r="O424" i="2"/>
  <c r="M424" i="2"/>
  <c r="N424" i="2"/>
  <c r="V420" i="2"/>
  <c r="U420" i="2"/>
  <c r="S420" i="2"/>
  <c r="T420" i="2"/>
  <c r="R420" i="2"/>
  <c r="Q420" i="2"/>
  <c r="P420" i="2"/>
  <c r="O420" i="2"/>
  <c r="M420" i="2"/>
  <c r="N420" i="2"/>
  <c r="V416" i="2"/>
  <c r="U416" i="2"/>
  <c r="S416" i="2"/>
  <c r="T416" i="2"/>
  <c r="R416" i="2"/>
  <c r="Q416" i="2"/>
  <c r="P416" i="2"/>
  <c r="O416" i="2"/>
  <c r="M416" i="2"/>
  <c r="N416" i="2"/>
  <c r="V412" i="2"/>
  <c r="U412" i="2"/>
  <c r="S412" i="2"/>
  <c r="T412" i="2"/>
  <c r="R412" i="2"/>
  <c r="Q412" i="2"/>
  <c r="P412" i="2"/>
  <c r="O412" i="2"/>
  <c r="M412" i="2"/>
  <c r="N412" i="2"/>
  <c r="V408" i="2"/>
  <c r="U408" i="2"/>
  <c r="S408" i="2"/>
  <c r="T408" i="2"/>
  <c r="R408" i="2"/>
  <c r="Q408" i="2"/>
  <c r="P408" i="2"/>
  <c r="M408" i="2"/>
  <c r="O408" i="2"/>
  <c r="N408" i="2"/>
  <c r="V404" i="2"/>
  <c r="U404" i="2"/>
  <c r="S404" i="2"/>
  <c r="T404" i="2"/>
  <c r="R404" i="2"/>
  <c r="Q404" i="2"/>
  <c r="P404" i="2"/>
  <c r="O404" i="2"/>
  <c r="M404" i="2"/>
  <c r="N404" i="2"/>
  <c r="V400" i="2"/>
  <c r="U400" i="2"/>
  <c r="S400" i="2"/>
  <c r="T400" i="2"/>
  <c r="R400" i="2"/>
  <c r="Q400" i="2"/>
  <c r="P400" i="2"/>
  <c r="O400" i="2"/>
  <c r="M400" i="2"/>
  <c r="N400" i="2"/>
  <c r="V396" i="2"/>
  <c r="U396" i="2"/>
  <c r="S396" i="2"/>
  <c r="T396" i="2"/>
  <c r="R396" i="2"/>
  <c r="Q396" i="2"/>
  <c r="P396" i="2"/>
  <c r="O396" i="2"/>
  <c r="M396" i="2"/>
  <c r="N396" i="2"/>
  <c r="V392" i="2"/>
  <c r="U392" i="2"/>
  <c r="S392" i="2"/>
  <c r="T392" i="2"/>
  <c r="R392" i="2"/>
  <c r="Q392" i="2"/>
  <c r="P392" i="2"/>
  <c r="M392" i="2"/>
  <c r="O392" i="2"/>
  <c r="N392" i="2"/>
  <c r="V388" i="2"/>
  <c r="U388" i="2"/>
  <c r="S388" i="2"/>
  <c r="T388" i="2"/>
  <c r="R388" i="2"/>
  <c r="Q388" i="2"/>
  <c r="P388" i="2"/>
  <c r="O388" i="2"/>
  <c r="M388" i="2"/>
  <c r="N388" i="2"/>
  <c r="V384" i="2"/>
  <c r="U384" i="2"/>
  <c r="T384" i="2"/>
  <c r="S384" i="2"/>
  <c r="R384" i="2"/>
  <c r="Q384" i="2"/>
  <c r="P384" i="2"/>
  <c r="O384" i="2"/>
  <c r="M384" i="2"/>
  <c r="N384" i="2"/>
  <c r="V380" i="2"/>
  <c r="U380" i="2"/>
  <c r="T380" i="2"/>
  <c r="S380" i="2"/>
  <c r="R380" i="2"/>
  <c r="Q380" i="2"/>
  <c r="P380" i="2"/>
  <c r="O380" i="2"/>
  <c r="M380" i="2"/>
  <c r="N380" i="2"/>
  <c r="V376" i="2"/>
  <c r="U376" i="2"/>
  <c r="T376" i="2"/>
  <c r="S376" i="2"/>
  <c r="R376" i="2"/>
  <c r="Q376" i="2"/>
  <c r="P376" i="2"/>
  <c r="M376" i="2"/>
  <c r="O376" i="2"/>
  <c r="N376" i="2"/>
  <c r="V372" i="2"/>
  <c r="U372" i="2"/>
  <c r="T372" i="2"/>
  <c r="S372" i="2"/>
  <c r="R372" i="2"/>
  <c r="Q372" i="2"/>
  <c r="P372" i="2"/>
  <c r="O372" i="2"/>
  <c r="M372" i="2"/>
  <c r="N372" i="2"/>
  <c r="V368" i="2"/>
  <c r="U368" i="2"/>
  <c r="T368" i="2"/>
  <c r="S368" i="2"/>
  <c r="R368" i="2"/>
  <c r="Q368" i="2"/>
  <c r="P368" i="2"/>
  <c r="M368" i="2"/>
  <c r="O368" i="2"/>
  <c r="N368" i="2"/>
  <c r="V364" i="2"/>
  <c r="U364" i="2"/>
  <c r="T364" i="2"/>
  <c r="S364" i="2"/>
  <c r="R364" i="2"/>
  <c r="Q364" i="2"/>
  <c r="P364" i="2"/>
  <c r="O364" i="2"/>
  <c r="M364" i="2"/>
  <c r="N364" i="2"/>
  <c r="V360" i="2"/>
  <c r="U360" i="2"/>
  <c r="T360" i="2"/>
  <c r="S360" i="2"/>
  <c r="R360" i="2"/>
  <c r="Q360" i="2"/>
  <c r="P360" i="2"/>
  <c r="M360" i="2"/>
  <c r="O360" i="2"/>
  <c r="N360" i="2"/>
  <c r="V356" i="2"/>
  <c r="U356" i="2"/>
  <c r="T356" i="2"/>
  <c r="S356" i="2"/>
  <c r="R356" i="2"/>
  <c r="Q356" i="2"/>
  <c r="P356" i="2"/>
  <c r="O356" i="2"/>
  <c r="M356" i="2"/>
  <c r="N356" i="2"/>
  <c r="V352" i="2"/>
  <c r="U352" i="2"/>
  <c r="T352" i="2"/>
  <c r="S352" i="2"/>
  <c r="R352" i="2"/>
  <c r="Q352" i="2"/>
  <c r="P352" i="2"/>
  <c r="M352" i="2"/>
  <c r="O352" i="2"/>
  <c r="N352" i="2"/>
  <c r="V348" i="2"/>
  <c r="U348" i="2"/>
  <c r="T348" i="2"/>
  <c r="S348" i="2"/>
  <c r="R348" i="2"/>
  <c r="Q348" i="2"/>
  <c r="P348" i="2"/>
  <c r="O348" i="2"/>
  <c r="M348" i="2"/>
  <c r="N348" i="2"/>
  <c r="V344" i="2"/>
  <c r="U344" i="2"/>
  <c r="T344" i="2"/>
  <c r="S344" i="2"/>
  <c r="R344" i="2"/>
  <c r="Q344" i="2"/>
  <c r="P344" i="2"/>
  <c r="M344" i="2"/>
  <c r="O344" i="2"/>
  <c r="N344" i="2"/>
  <c r="V340" i="2"/>
  <c r="U340" i="2"/>
  <c r="T340" i="2"/>
  <c r="S340" i="2"/>
  <c r="R340" i="2"/>
  <c r="Q340" i="2"/>
  <c r="P340" i="2"/>
  <c r="O340" i="2"/>
  <c r="M340" i="2"/>
  <c r="N340" i="2"/>
  <c r="V336" i="2"/>
  <c r="U336" i="2"/>
  <c r="T336" i="2"/>
  <c r="S336" i="2"/>
  <c r="R336" i="2"/>
  <c r="Q336" i="2"/>
  <c r="P336" i="2"/>
  <c r="M336" i="2"/>
  <c r="O336" i="2"/>
  <c r="N336" i="2"/>
  <c r="V332" i="2"/>
  <c r="U332" i="2"/>
  <c r="T332" i="2"/>
  <c r="S332" i="2"/>
  <c r="R332" i="2"/>
  <c r="P332" i="2"/>
  <c r="Q332" i="2"/>
  <c r="O332" i="2"/>
  <c r="M332" i="2"/>
  <c r="N332" i="2"/>
  <c r="V328" i="2"/>
  <c r="U328" i="2"/>
  <c r="T328" i="2"/>
  <c r="S328" i="2"/>
  <c r="R328" i="2"/>
  <c r="P328" i="2"/>
  <c r="Q328" i="2"/>
  <c r="M328" i="2"/>
  <c r="O328" i="2"/>
  <c r="N328" i="2"/>
  <c r="V324" i="2"/>
  <c r="U324" i="2"/>
  <c r="T324" i="2"/>
  <c r="S324" i="2"/>
  <c r="R324" i="2"/>
  <c r="P324" i="2"/>
  <c r="Q324" i="2"/>
  <c r="O324" i="2"/>
  <c r="M324" i="2"/>
  <c r="N324" i="2"/>
  <c r="V320" i="2"/>
  <c r="U320" i="2"/>
  <c r="T320" i="2"/>
  <c r="S320" i="2"/>
  <c r="R320" i="2"/>
  <c r="P320" i="2"/>
  <c r="Q320" i="2"/>
  <c r="M320" i="2"/>
  <c r="O320" i="2"/>
  <c r="N320" i="2"/>
  <c r="V316" i="2"/>
  <c r="U316" i="2"/>
  <c r="T316" i="2"/>
  <c r="S316" i="2"/>
  <c r="R316" i="2"/>
  <c r="P316" i="2"/>
  <c r="Q316" i="2"/>
  <c r="O316" i="2"/>
  <c r="M316" i="2"/>
  <c r="N316" i="2"/>
  <c r="V312" i="2"/>
  <c r="U312" i="2"/>
  <c r="T312" i="2"/>
  <c r="S312" i="2"/>
  <c r="R312" i="2"/>
  <c r="P312" i="2"/>
  <c r="Q312" i="2"/>
  <c r="M312" i="2"/>
  <c r="O312" i="2"/>
  <c r="N312" i="2"/>
  <c r="V308" i="2"/>
  <c r="U308" i="2"/>
  <c r="T308" i="2"/>
  <c r="S308" i="2"/>
  <c r="R308" i="2"/>
  <c r="P308" i="2"/>
  <c r="Q308" i="2"/>
  <c r="O308" i="2"/>
  <c r="M308" i="2"/>
  <c r="N308" i="2"/>
  <c r="V304" i="2"/>
  <c r="U304" i="2"/>
  <c r="T304" i="2"/>
  <c r="S304" i="2"/>
  <c r="R304" i="2"/>
  <c r="P304" i="2"/>
  <c r="Q304" i="2"/>
  <c r="M304" i="2"/>
  <c r="O304" i="2"/>
  <c r="N304" i="2"/>
  <c r="V300" i="2"/>
  <c r="U300" i="2"/>
  <c r="T300" i="2"/>
  <c r="S300" i="2"/>
  <c r="R300" i="2"/>
  <c r="P300" i="2"/>
  <c r="Q300" i="2"/>
  <c r="O300" i="2"/>
  <c r="M300" i="2"/>
  <c r="N300" i="2"/>
  <c r="V296" i="2"/>
  <c r="U296" i="2"/>
  <c r="T296" i="2"/>
  <c r="S296" i="2"/>
  <c r="R296" i="2"/>
  <c r="P296" i="2"/>
  <c r="Q296" i="2"/>
  <c r="M296" i="2"/>
  <c r="O296" i="2"/>
  <c r="N296" i="2"/>
  <c r="V292" i="2"/>
  <c r="U292" i="2"/>
  <c r="T292" i="2"/>
  <c r="S292" i="2"/>
  <c r="R292" i="2"/>
  <c r="P292" i="2"/>
  <c r="Q292" i="2"/>
  <c r="O292" i="2"/>
  <c r="M292" i="2"/>
  <c r="N292" i="2"/>
  <c r="V288" i="2"/>
  <c r="U288" i="2"/>
  <c r="T288" i="2"/>
  <c r="S288" i="2"/>
  <c r="R288" i="2"/>
  <c r="P288" i="2"/>
  <c r="Q288" i="2"/>
  <c r="M288" i="2"/>
  <c r="O288" i="2"/>
  <c r="N288" i="2"/>
  <c r="V284" i="2"/>
  <c r="U284" i="2"/>
  <c r="T284" i="2"/>
  <c r="S284" i="2"/>
  <c r="R284" i="2"/>
  <c r="P284" i="2"/>
  <c r="Q284" i="2"/>
  <c r="O284" i="2"/>
  <c r="M284" i="2"/>
  <c r="N284" i="2"/>
  <c r="V280" i="2"/>
  <c r="U280" i="2"/>
  <c r="T280" i="2"/>
  <c r="S280" i="2"/>
  <c r="R280" i="2"/>
  <c r="P280" i="2"/>
  <c r="Q280" i="2"/>
  <c r="M280" i="2"/>
  <c r="O280" i="2"/>
  <c r="N280" i="2"/>
  <c r="V276" i="2"/>
  <c r="U276" i="2"/>
  <c r="T276" i="2"/>
  <c r="S276" i="2"/>
  <c r="R276" i="2"/>
  <c r="P276" i="2"/>
  <c r="Q276" i="2"/>
  <c r="O276" i="2"/>
  <c r="M276" i="2"/>
  <c r="N276" i="2"/>
  <c r="V272" i="2"/>
  <c r="U272" i="2"/>
  <c r="T272" i="2"/>
  <c r="S272" i="2"/>
  <c r="R272" i="2"/>
  <c r="P272" i="2"/>
  <c r="Q272" i="2"/>
  <c r="M272" i="2"/>
  <c r="O272" i="2"/>
  <c r="N272" i="2"/>
  <c r="V268" i="2"/>
  <c r="U268" i="2"/>
  <c r="T268" i="2"/>
  <c r="S268" i="2"/>
  <c r="R268" i="2"/>
  <c r="P268" i="2"/>
  <c r="Q268" i="2"/>
  <c r="O268" i="2"/>
  <c r="M268" i="2"/>
  <c r="N268" i="2"/>
  <c r="V176" i="2"/>
  <c r="U176" i="2"/>
  <c r="T176" i="2"/>
  <c r="S176" i="2"/>
  <c r="R176" i="2"/>
  <c r="P176" i="2"/>
  <c r="Q176" i="2"/>
  <c r="M176" i="2"/>
  <c r="O176" i="2"/>
  <c r="N176" i="2"/>
  <c r="V172" i="2"/>
  <c r="U172" i="2"/>
  <c r="T172" i="2"/>
  <c r="S172" i="2"/>
  <c r="R172" i="2"/>
  <c r="P172" i="2"/>
  <c r="Q172" i="2"/>
  <c r="O172" i="2"/>
  <c r="M172" i="2"/>
  <c r="N172" i="2"/>
  <c r="V168" i="2"/>
  <c r="U168" i="2"/>
  <c r="T168" i="2"/>
  <c r="S168" i="2"/>
  <c r="R168" i="2"/>
  <c r="P168" i="2"/>
  <c r="Q168" i="2"/>
  <c r="M168" i="2"/>
  <c r="O168" i="2"/>
  <c r="N168" i="2"/>
  <c r="V164" i="2"/>
  <c r="U164" i="2"/>
  <c r="T164" i="2"/>
  <c r="S164" i="2"/>
  <c r="R164" i="2"/>
  <c r="P164" i="2"/>
  <c r="Q164" i="2"/>
  <c r="O164" i="2"/>
  <c r="M164" i="2"/>
  <c r="N164" i="2"/>
  <c r="V160" i="2"/>
  <c r="U160" i="2"/>
  <c r="T160" i="2"/>
  <c r="S160" i="2"/>
  <c r="R160" i="2"/>
  <c r="P160" i="2"/>
  <c r="Q160" i="2"/>
  <c r="M160" i="2"/>
  <c r="O160" i="2"/>
  <c r="N160" i="2"/>
  <c r="V156" i="2"/>
  <c r="U156" i="2"/>
  <c r="T156" i="2"/>
  <c r="S156" i="2"/>
  <c r="R156" i="2"/>
  <c r="P156" i="2"/>
  <c r="Q156" i="2"/>
  <c r="O156" i="2"/>
  <c r="M156" i="2"/>
  <c r="N156" i="2"/>
  <c r="V152" i="2"/>
  <c r="U152" i="2"/>
  <c r="T152" i="2"/>
  <c r="S152" i="2"/>
  <c r="R152" i="2"/>
  <c r="P152" i="2"/>
  <c r="Q152" i="2"/>
  <c r="M152" i="2"/>
  <c r="O152" i="2"/>
  <c r="N152" i="2"/>
  <c r="V148" i="2"/>
  <c r="U148" i="2"/>
  <c r="T148" i="2"/>
  <c r="S148" i="2"/>
  <c r="R148" i="2"/>
  <c r="P148" i="2"/>
  <c r="Q148" i="2"/>
  <c r="O148" i="2"/>
  <c r="M148" i="2"/>
  <c r="N148" i="2"/>
  <c r="V144" i="2"/>
  <c r="U144" i="2"/>
  <c r="T144" i="2"/>
  <c r="S144" i="2"/>
  <c r="R144" i="2"/>
  <c r="P144" i="2"/>
  <c r="Q144" i="2"/>
  <c r="M144" i="2"/>
  <c r="O144" i="2"/>
  <c r="N144" i="2"/>
  <c r="V140" i="2"/>
  <c r="U140" i="2"/>
  <c r="T140" i="2"/>
  <c r="S140" i="2"/>
  <c r="R140" i="2"/>
  <c r="P140" i="2"/>
  <c r="Q140" i="2"/>
  <c r="O140" i="2"/>
  <c r="M140" i="2"/>
  <c r="N140" i="2"/>
  <c r="V136" i="2"/>
  <c r="U136" i="2"/>
  <c r="T136" i="2"/>
  <c r="S136" i="2"/>
  <c r="R136" i="2"/>
  <c r="P136" i="2"/>
  <c r="Q136" i="2"/>
  <c r="M136" i="2"/>
  <c r="O136" i="2"/>
  <c r="N136" i="2"/>
  <c r="V132" i="2"/>
  <c r="U132" i="2"/>
  <c r="T132" i="2"/>
  <c r="S132" i="2"/>
  <c r="R132" i="2"/>
  <c r="P132" i="2"/>
  <c r="Q132" i="2"/>
  <c r="O132" i="2"/>
  <c r="M132" i="2"/>
  <c r="N132" i="2"/>
  <c r="V128" i="2"/>
  <c r="U128" i="2"/>
  <c r="T128" i="2"/>
  <c r="S128" i="2"/>
  <c r="R128" i="2"/>
  <c r="P128" i="2"/>
  <c r="Q128" i="2"/>
  <c r="M128" i="2"/>
  <c r="O128" i="2"/>
  <c r="N128" i="2"/>
  <c r="V124" i="2"/>
  <c r="U124" i="2"/>
  <c r="T124" i="2"/>
  <c r="S124" i="2"/>
  <c r="R124" i="2"/>
  <c r="P124" i="2"/>
  <c r="Q124" i="2"/>
  <c r="O124" i="2"/>
  <c r="M124" i="2"/>
  <c r="N124" i="2"/>
  <c r="V120" i="2"/>
  <c r="U120" i="2"/>
  <c r="T120" i="2"/>
  <c r="S120" i="2"/>
  <c r="R120" i="2"/>
  <c r="P120" i="2"/>
  <c r="Q120" i="2"/>
  <c r="M120" i="2"/>
  <c r="O120" i="2"/>
  <c r="N120" i="2"/>
  <c r="V116" i="2"/>
  <c r="U116" i="2"/>
  <c r="T116" i="2"/>
  <c r="S116" i="2"/>
  <c r="R116" i="2"/>
  <c r="P116" i="2"/>
  <c r="Q116" i="2"/>
  <c r="O116" i="2"/>
  <c r="M116" i="2"/>
  <c r="N116" i="2"/>
  <c r="V112" i="2"/>
  <c r="U112" i="2"/>
  <c r="T112" i="2"/>
  <c r="S112" i="2"/>
  <c r="R112" i="2"/>
  <c r="P112" i="2"/>
  <c r="Q112" i="2"/>
  <c r="M112" i="2"/>
  <c r="O112" i="2"/>
  <c r="N112" i="2"/>
  <c r="V108" i="2"/>
  <c r="U108" i="2"/>
  <c r="T108" i="2"/>
  <c r="S108" i="2"/>
  <c r="R108" i="2"/>
  <c r="P108" i="2"/>
  <c r="Q108" i="2"/>
  <c r="O108" i="2"/>
  <c r="M108" i="2"/>
  <c r="N108" i="2"/>
  <c r="V104" i="2"/>
  <c r="U104" i="2"/>
  <c r="T104" i="2"/>
  <c r="S104" i="2"/>
  <c r="R104" i="2"/>
  <c r="P104" i="2"/>
  <c r="Q104" i="2"/>
  <c r="M104" i="2"/>
  <c r="O104" i="2"/>
  <c r="N104" i="2"/>
  <c r="V100" i="2"/>
  <c r="U100" i="2"/>
  <c r="T100" i="2"/>
  <c r="S100" i="2"/>
  <c r="R100" i="2"/>
  <c r="P100" i="2"/>
  <c r="Q100" i="2"/>
  <c r="O100" i="2"/>
  <c r="M100" i="2"/>
  <c r="N100" i="2"/>
  <c r="V96" i="2"/>
  <c r="U96" i="2"/>
  <c r="T96" i="2"/>
  <c r="S96" i="2"/>
  <c r="R96" i="2"/>
  <c r="Q96" i="2"/>
  <c r="P96" i="2"/>
  <c r="M96" i="2"/>
  <c r="O96" i="2"/>
  <c r="N96" i="2"/>
  <c r="V92" i="2"/>
  <c r="T92" i="2"/>
  <c r="U92" i="2"/>
  <c r="S92" i="2"/>
  <c r="R92" i="2"/>
  <c r="P92" i="2"/>
  <c r="Q92" i="2"/>
  <c r="O92" i="2"/>
  <c r="M92" i="2"/>
  <c r="N92" i="2"/>
  <c r="V88" i="2"/>
  <c r="U88" i="2"/>
  <c r="T88" i="2"/>
  <c r="S88" i="2"/>
  <c r="R88" i="2"/>
  <c r="Q88" i="2"/>
  <c r="P88" i="2"/>
  <c r="M88" i="2"/>
  <c r="O88" i="2"/>
  <c r="N88" i="2"/>
  <c r="V84" i="2"/>
  <c r="T84" i="2"/>
  <c r="U84" i="2"/>
  <c r="S84" i="2"/>
  <c r="R84" i="2"/>
  <c r="P84" i="2"/>
  <c r="Q84" i="2"/>
  <c r="O84" i="2"/>
  <c r="M84" i="2"/>
  <c r="N84" i="2"/>
  <c r="V80" i="2"/>
  <c r="U80" i="2"/>
  <c r="T80" i="2"/>
  <c r="S80" i="2"/>
  <c r="R80" i="2"/>
  <c r="Q80" i="2"/>
  <c r="P80" i="2"/>
  <c r="M80" i="2"/>
  <c r="O80" i="2"/>
  <c r="N80" i="2"/>
  <c r="V76" i="2"/>
  <c r="U76" i="2"/>
  <c r="T76" i="2"/>
  <c r="S76" i="2"/>
  <c r="R76" i="2"/>
  <c r="P76" i="2"/>
  <c r="Q76" i="2"/>
  <c r="O76" i="2"/>
  <c r="M76" i="2"/>
  <c r="N76" i="2"/>
  <c r="V72" i="2"/>
  <c r="U72" i="2"/>
  <c r="T72" i="2"/>
  <c r="S72" i="2"/>
  <c r="R72" i="2"/>
  <c r="Q72" i="2"/>
  <c r="P72" i="2"/>
  <c r="M72" i="2"/>
  <c r="O72" i="2"/>
  <c r="N72" i="2"/>
  <c r="V68" i="2"/>
  <c r="U68" i="2"/>
  <c r="T68" i="2"/>
  <c r="S68" i="2"/>
  <c r="R68" i="2"/>
  <c r="P68" i="2"/>
  <c r="Q68" i="2"/>
  <c r="O68" i="2"/>
  <c r="M68" i="2"/>
  <c r="N68" i="2"/>
  <c r="V64" i="2"/>
  <c r="U64" i="2"/>
  <c r="T64" i="2"/>
  <c r="S64" i="2"/>
  <c r="R64" i="2"/>
  <c r="Q64" i="2"/>
  <c r="P64" i="2"/>
  <c r="M64" i="2"/>
  <c r="O64" i="2"/>
  <c r="N64" i="2"/>
  <c r="V60" i="2"/>
  <c r="T60" i="2"/>
  <c r="U60" i="2"/>
  <c r="S60" i="2"/>
  <c r="R60" i="2"/>
  <c r="P60" i="2"/>
  <c r="Q60" i="2"/>
  <c r="O60" i="2"/>
  <c r="M60" i="2"/>
  <c r="N60" i="2"/>
  <c r="V567" i="2"/>
  <c r="U567" i="2"/>
  <c r="T567" i="2"/>
  <c r="R567" i="2"/>
  <c r="S567" i="2"/>
  <c r="Q567" i="2"/>
  <c r="M567" i="2"/>
  <c r="P567" i="2"/>
  <c r="N567" i="2"/>
  <c r="O567" i="2"/>
  <c r="V551" i="2"/>
  <c r="U551" i="2"/>
  <c r="T551" i="2"/>
  <c r="R551" i="2"/>
  <c r="S551" i="2"/>
  <c r="Q551" i="2"/>
  <c r="M551" i="2"/>
  <c r="P551" i="2"/>
  <c r="N551" i="2"/>
  <c r="O551" i="2"/>
  <c r="V535" i="2"/>
  <c r="U535" i="2"/>
  <c r="T535" i="2"/>
  <c r="R535" i="2"/>
  <c r="S535" i="2"/>
  <c r="Q535" i="2"/>
  <c r="M535" i="2"/>
  <c r="P535" i="2"/>
  <c r="N535" i="2"/>
  <c r="O535" i="2"/>
  <c r="V519" i="2"/>
  <c r="U519" i="2"/>
  <c r="T519" i="2"/>
  <c r="R519" i="2"/>
  <c r="S519" i="2"/>
  <c r="Q519" i="2"/>
  <c r="M519" i="2"/>
  <c r="P519" i="2"/>
  <c r="N519" i="2"/>
  <c r="O519" i="2"/>
  <c r="V503" i="2"/>
  <c r="U503" i="2"/>
  <c r="T503" i="2"/>
  <c r="R503" i="2"/>
  <c r="S503" i="2"/>
  <c r="Q503" i="2"/>
  <c r="M503" i="2"/>
  <c r="P503" i="2"/>
  <c r="N503" i="2"/>
  <c r="O503" i="2"/>
  <c r="V487" i="2"/>
  <c r="U487" i="2"/>
  <c r="T487" i="2"/>
  <c r="S487" i="2"/>
  <c r="R487" i="2"/>
  <c r="Q487" i="2"/>
  <c r="M487" i="2"/>
  <c r="P487" i="2"/>
  <c r="N487" i="2"/>
  <c r="O487" i="2"/>
  <c r="V471" i="2"/>
  <c r="U471" i="2"/>
  <c r="T471" i="2"/>
  <c r="S471" i="2"/>
  <c r="R471" i="2"/>
  <c r="Q471" i="2"/>
  <c r="M471" i="2"/>
  <c r="P471" i="2"/>
  <c r="N471" i="2"/>
  <c r="O471" i="2"/>
  <c r="V455" i="2"/>
  <c r="U455" i="2"/>
  <c r="T455" i="2"/>
  <c r="S455" i="2"/>
  <c r="R455" i="2"/>
  <c r="Q455" i="2"/>
  <c r="M455" i="2"/>
  <c r="P455" i="2"/>
  <c r="N455" i="2"/>
  <c r="O455" i="2"/>
  <c r="V427" i="2"/>
  <c r="U427" i="2"/>
  <c r="T427" i="2"/>
  <c r="S427" i="2"/>
  <c r="R427" i="2"/>
  <c r="Q427" i="2"/>
  <c r="M427" i="2"/>
  <c r="N427" i="2"/>
  <c r="P427" i="2"/>
  <c r="O427" i="2"/>
  <c r="V415" i="2"/>
  <c r="U415" i="2"/>
  <c r="T415" i="2"/>
  <c r="S415" i="2"/>
  <c r="R415" i="2"/>
  <c r="Q415" i="2"/>
  <c r="O415" i="2"/>
  <c r="P415" i="2"/>
  <c r="M415" i="2"/>
  <c r="N415" i="2"/>
  <c r="V399" i="2"/>
  <c r="U399" i="2"/>
  <c r="T399" i="2"/>
  <c r="S399" i="2"/>
  <c r="R399" i="2"/>
  <c r="Q399" i="2"/>
  <c r="O399" i="2"/>
  <c r="P399" i="2"/>
  <c r="M399" i="2"/>
  <c r="N399" i="2"/>
  <c r="V383" i="2"/>
  <c r="U383" i="2"/>
  <c r="T383" i="2"/>
  <c r="S383" i="2"/>
  <c r="R383" i="2"/>
  <c r="Q383" i="2"/>
  <c r="O383" i="2"/>
  <c r="P383" i="2"/>
  <c r="M383" i="2"/>
  <c r="N383" i="2"/>
  <c r="V367" i="2"/>
  <c r="U367" i="2"/>
  <c r="T367" i="2"/>
  <c r="S367" i="2"/>
  <c r="R367" i="2"/>
  <c r="Q367" i="2"/>
  <c r="O367" i="2"/>
  <c r="P367" i="2"/>
  <c r="M367" i="2"/>
  <c r="N367" i="2"/>
  <c r="V347" i="2"/>
  <c r="U347" i="2"/>
  <c r="T347" i="2"/>
  <c r="S347" i="2"/>
  <c r="R347" i="2"/>
  <c r="Q347" i="2"/>
  <c r="O347" i="2"/>
  <c r="P347" i="2"/>
  <c r="M347" i="2"/>
  <c r="N347" i="2"/>
  <c r="V331" i="2"/>
  <c r="U331" i="2"/>
  <c r="T331" i="2"/>
  <c r="S331" i="2"/>
  <c r="R331" i="2"/>
  <c r="Q331" i="2"/>
  <c r="P331" i="2"/>
  <c r="O331" i="2"/>
  <c r="M331" i="2"/>
  <c r="N331" i="2"/>
  <c r="V315" i="2"/>
  <c r="U315" i="2"/>
  <c r="T315" i="2"/>
  <c r="S315" i="2"/>
  <c r="R315" i="2"/>
  <c r="Q315" i="2"/>
  <c r="P315" i="2"/>
  <c r="O315" i="2"/>
  <c r="M315" i="2"/>
  <c r="N315" i="2"/>
  <c r="V295" i="2"/>
  <c r="U295" i="2"/>
  <c r="T295" i="2"/>
  <c r="S295" i="2"/>
  <c r="R295" i="2"/>
  <c r="Q295" i="2"/>
  <c r="P295" i="2"/>
  <c r="O295" i="2"/>
  <c r="M295" i="2"/>
  <c r="N295" i="2"/>
  <c r="V279" i="2"/>
  <c r="U279" i="2"/>
  <c r="T279" i="2"/>
  <c r="S279" i="2"/>
  <c r="R279" i="2"/>
  <c r="Q279" i="2"/>
  <c r="P279" i="2"/>
  <c r="O279" i="2"/>
  <c r="M279" i="2"/>
  <c r="N279" i="2"/>
  <c r="V267" i="2"/>
  <c r="U267" i="2"/>
  <c r="T267" i="2"/>
  <c r="S267" i="2"/>
  <c r="R267" i="2"/>
  <c r="Q267" i="2"/>
  <c r="P267" i="2"/>
  <c r="O267" i="2"/>
  <c r="M267" i="2"/>
  <c r="N267" i="2"/>
  <c r="V167" i="2"/>
  <c r="U167" i="2"/>
  <c r="T167" i="2"/>
  <c r="S167" i="2"/>
  <c r="R167" i="2"/>
  <c r="Q167" i="2"/>
  <c r="O167" i="2"/>
  <c r="P167" i="2"/>
  <c r="M167" i="2"/>
  <c r="N167" i="2"/>
  <c r="V151" i="2"/>
  <c r="U151" i="2"/>
  <c r="T151" i="2"/>
  <c r="S151" i="2"/>
  <c r="R151" i="2"/>
  <c r="Q151" i="2"/>
  <c r="O151" i="2"/>
  <c r="P151" i="2"/>
  <c r="M151" i="2"/>
  <c r="N151" i="2"/>
  <c r="V131" i="2"/>
  <c r="U131" i="2"/>
  <c r="T131" i="2"/>
  <c r="S131" i="2"/>
  <c r="R131" i="2"/>
  <c r="Q131" i="2"/>
  <c r="P131" i="2"/>
  <c r="O131" i="2"/>
  <c r="M131" i="2"/>
  <c r="N131" i="2"/>
  <c r="V115" i="2"/>
  <c r="U115" i="2"/>
  <c r="T115" i="2"/>
  <c r="S115" i="2"/>
  <c r="R115" i="2"/>
  <c r="Q115" i="2"/>
  <c r="P115" i="2"/>
  <c r="O115" i="2"/>
  <c r="M115" i="2"/>
  <c r="N115" i="2"/>
  <c r="V103" i="2"/>
  <c r="U103" i="2"/>
  <c r="T103" i="2"/>
  <c r="S103" i="2"/>
  <c r="R103" i="2"/>
  <c r="Q103" i="2"/>
  <c r="O103" i="2"/>
  <c r="P103" i="2"/>
  <c r="M103" i="2"/>
  <c r="N103" i="2"/>
  <c r="V75" i="2"/>
  <c r="U75" i="2"/>
  <c r="T75" i="2"/>
  <c r="S75" i="2"/>
  <c r="R75" i="2"/>
  <c r="Q75" i="2"/>
  <c r="P75" i="2"/>
  <c r="O75" i="2"/>
  <c r="M75" i="2"/>
  <c r="N75" i="2"/>
  <c r="V59" i="2"/>
  <c r="U59" i="2"/>
  <c r="T59" i="2"/>
  <c r="S59" i="2"/>
  <c r="R59" i="2"/>
  <c r="Q59" i="2"/>
  <c r="P59" i="2"/>
  <c r="O59" i="2"/>
  <c r="M59" i="2"/>
  <c r="N59" i="2"/>
  <c r="V35" i="2"/>
  <c r="U35" i="2"/>
  <c r="T35" i="2"/>
  <c r="S35" i="2"/>
  <c r="R35" i="2"/>
  <c r="Q35" i="2"/>
  <c r="P35" i="2"/>
  <c r="O35" i="2"/>
  <c r="M35" i="2"/>
  <c r="N35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O56" i="2"/>
  <c r="O48" i="2"/>
  <c r="O40" i="2"/>
  <c r="O28" i="2"/>
  <c r="O12" i="2"/>
  <c r="V5" i="2"/>
  <c r="U5" i="2"/>
  <c r="T5" i="2"/>
  <c r="S5" i="2"/>
  <c r="Q5" i="2"/>
  <c r="R5" i="2"/>
  <c r="P5" i="2"/>
  <c r="O5" i="2"/>
  <c r="M24" i="2"/>
  <c r="M8" i="2"/>
  <c r="V56" i="2"/>
  <c r="U56" i="2"/>
  <c r="T56" i="2"/>
  <c r="S56" i="2"/>
  <c r="R56" i="2"/>
  <c r="Q56" i="2"/>
  <c r="P56" i="2"/>
  <c r="V52" i="2"/>
  <c r="T52" i="2"/>
  <c r="U52" i="2"/>
  <c r="S52" i="2"/>
  <c r="R52" i="2"/>
  <c r="P52" i="2"/>
  <c r="Q52" i="2"/>
  <c r="V48" i="2"/>
  <c r="U48" i="2"/>
  <c r="T48" i="2"/>
  <c r="S48" i="2"/>
  <c r="R48" i="2"/>
  <c r="Q48" i="2"/>
  <c r="P48" i="2"/>
  <c r="V44" i="2"/>
  <c r="U44" i="2"/>
  <c r="T44" i="2"/>
  <c r="S44" i="2"/>
  <c r="R44" i="2"/>
  <c r="P44" i="2"/>
  <c r="Q44" i="2"/>
  <c r="V40" i="2"/>
  <c r="U40" i="2"/>
  <c r="T40" i="2"/>
  <c r="S40" i="2"/>
  <c r="R40" i="2"/>
  <c r="Q40" i="2"/>
  <c r="P40" i="2"/>
  <c r="V36" i="2"/>
  <c r="U36" i="2"/>
  <c r="T36" i="2"/>
  <c r="S36" i="2"/>
  <c r="R36" i="2"/>
  <c r="P36" i="2"/>
  <c r="Q36" i="2"/>
  <c r="V32" i="2"/>
  <c r="U32" i="2"/>
  <c r="T32" i="2"/>
  <c r="S32" i="2"/>
  <c r="R32" i="2"/>
  <c r="Q32" i="2"/>
  <c r="P32" i="2"/>
  <c r="V28" i="2"/>
  <c r="T28" i="2"/>
  <c r="U28" i="2"/>
  <c r="S28" i="2"/>
  <c r="R28" i="2"/>
  <c r="P28" i="2"/>
  <c r="Q28" i="2"/>
  <c r="V24" i="2"/>
  <c r="U24" i="2"/>
  <c r="T24" i="2"/>
  <c r="S24" i="2"/>
  <c r="R24" i="2"/>
  <c r="Q24" i="2"/>
  <c r="P24" i="2"/>
  <c r="V20" i="2"/>
  <c r="T20" i="2"/>
  <c r="U20" i="2"/>
  <c r="S20" i="2"/>
  <c r="R20" i="2"/>
  <c r="P20" i="2"/>
  <c r="Q20" i="2"/>
  <c r="V16" i="2"/>
  <c r="U16" i="2"/>
  <c r="T16" i="2"/>
  <c r="S16" i="2"/>
  <c r="R16" i="2"/>
  <c r="Q16" i="2"/>
  <c r="P16" i="2"/>
  <c r="V12" i="2"/>
  <c r="U12" i="2"/>
  <c r="T12" i="2"/>
  <c r="S12" i="2"/>
  <c r="R12" i="2"/>
  <c r="P12" i="2"/>
  <c r="Q12" i="2"/>
  <c r="V8" i="2"/>
  <c r="U8" i="2"/>
  <c r="T8" i="2"/>
  <c r="S8" i="2"/>
  <c r="R8" i="2"/>
  <c r="Q8" i="2"/>
  <c r="P8" i="2"/>
  <c r="V4" i="2"/>
  <c r="U4" i="2"/>
  <c r="T4" i="2"/>
  <c r="S4" i="2"/>
  <c r="Q4" i="2"/>
  <c r="R4" i="2"/>
  <c r="P4" i="2"/>
  <c r="O52" i="2"/>
  <c r="O44" i="2"/>
  <c r="O36" i="2"/>
  <c r="O20" i="2"/>
  <c r="O4" i="2"/>
  <c r="N5" i="2"/>
  <c r="O32" i="2"/>
  <c r="O16" i="2"/>
  <c r="AX140" i="2" l="1"/>
  <c r="AX540" i="2"/>
  <c r="AX125" i="2"/>
  <c r="BL400" i="2"/>
  <c r="AX293" i="2"/>
  <c r="BL536" i="2"/>
  <c r="BL299" i="2"/>
  <c r="AY299" i="2" s="1"/>
  <c r="BL27" i="2"/>
  <c r="BL119" i="2"/>
  <c r="AX32" i="2"/>
  <c r="BL39" i="2"/>
  <c r="AY39" i="2" s="1"/>
  <c r="BL363" i="2"/>
  <c r="BL271" i="2"/>
  <c r="BL101" i="2"/>
  <c r="BL169" i="2"/>
  <c r="AY169" i="2" s="1"/>
  <c r="BL32" i="2"/>
  <c r="BL409" i="2"/>
  <c r="BL145" i="2"/>
  <c r="BL77" i="2"/>
  <c r="AY77" i="2" s="1"/>
  <c r="BL121" i="2"/>
  <c r="AX285" i="2"/>
  <c r="AX302" i="2"/>
  <c r="BL11" i="2"/>
  <c r="AY11" i="2" s="1"/>
  <c r="BL67" i="2"/>
  <c r="BL159" i="2"/>
  <c r="AY159" i="2" s="1"/>
  <c r="BL319" i="2"/>
  <c r="AX65" i="2"/>
  <c r="AX101" i="2"/>
  <c r="AX113" i="2"/>
  <c r="AX121" i="2"/>
  <c r="AX369" i="2"/>
  <c r="AX405" i="2"/>
  <c r="AX477" i="2"/>
  <c r="AX509" i="2"/>
  <c r="AX549" i="2"/>
  <c r="AX48" i="2"/>
  <c r="AX3" i="2"/>
  <c r="AX7" i="2"/>
  <c r="AX23" i="2"/>
  <c r="BL85" i="2"/>
  <c r="AY85" i="2" s="1"/>
  <c r="BL125" i="2"/>
  <c r="AY125" i="2" s="1"/>
  <c r="Z125" i="2" s="1"/>
  <c r="BL321" i="2"/>
  <c r="AX159" i="2"/>
  <c r="BL572" i="2"/>
  <c r="BL49" i="2"/>
  <c r="AY49" i="2" s="1"/>
  <c r="AX375" i="2"/>
  <c r="BL416" i="2"/>
  <c r="AY416" i="2" s="1"/>
  <c r="AY478" i="2"/>
  <c r="AX498" i="2"/>
  <c r="BL79" i="2"/>
  <c r="BL127" i="2"/>
  <c r="AY127" i="2" s="1"/>
  <c r="BL17" i="2"/>
  <c r="BL53" i="2"/>
  <c r="AY53" i="2" s="1"/>
  <c r="BL113" i="2"/>
  <c r="BL153" i="2"/>
  <c r="AY153" i="2" s="1"/>
  <c r="BL285" i="2"/>
  <c r="BL329" i="2"/>
  <c r="AY329" i="2" s="1"/>
  <c r="BL352" i="2"/>
  <c r="BL488" i="2"/>
  <c r="AY488" i="2" s="1"/>
  <c r="BL341" i="2"/>
  <c r="AX353" i="2"/>
  <c r="AX22" i="2"/>
  <c r="AX54" i="2"/>
  <c r="AX102" i="2"/>
  <c r="AX278" i="2"/>
  <c r="BL65" i="2"/>
  <c r="BL109" i="2"/>
  <c r="AY109" i="2" s="1"/>
  <c r="BL281" i="2"/>
  <c r="AX95" i="2"/>
  <c r="BL328" i="2"/>
  <c r="BL43" i="2"/>
  <c r="AY43" i="2" s="1"/>
  <c r="BL91" i="2"/>
  <c r="BL139" i="2"/>
  <c r="AY139" i="2" s="1"/>
  <c r="BL291" i="2"/>
  <c r="BL327" i="2"/>
  <c r="AY327" i="2" s="1"/>
  <c r="BL73" i="2"/>
  <c r="BL97" i="2"/>
  <c r="AY97" i="2" s="1"/>
  <c r="BL301" i="2"/>
  <c r="AX127" i="2"/>
  <c r="BL128" i="2"/>
  <c r="BL388" i="2"/>
  <c r="BL508" i="2"/>
  <c r="AX269" i="2"/>
  <c r="BL71" i="2"/>
  <c r="BL99" i="2"/>
  <c r="AY99" i="2" s="1"/>
  <c r="BL283" i="2"/>
  <c r="AY283" i="2" s="1"/>
  <c r="BL303" i="2"/>
  <c r="AY303" i="2" s="1"/>
  <c r="BL371" i="2"/>
  <c r="AX40" i="2"/>
  <c r="AX287" i="2"/>
  <c r="AY61" i="2"/>
  <c r="AX545" i="2"/>
  <c r="BL55" i="2"/>
  <c r="BL103" i="2"/>
  <c r="AY103" i="2" s="1"/>
  <c r="BL163" i="2"/>
  <c r="BL287" i="2"/>
  <c r="AY287" i="2" s="1"/>
  <c r="BL335" i="2"/>
  <c r="BL375" i="2"/>
  <c r="AY375" i="2" s="1"/>
  <c r="Z375" i="2" s="1"/>
  <c r="AX383" i="2"/>
  <c r="AX399" i="2"/>
  <c r="AX407" i="2"/>
  <c r="AX427" i="2"/>
  <c r="AX333" i="2"/>
  <c r="AX385" i="2"/>
  <c r="AX421" i="2"/>
  <c r="AX489" i="2"/>
  <c r="AX505" i="2"/>
  <c r="AX557" i="2"/>
  <c r="AX13" i="2"/>
  <c r="BL115" i="2"/>
  <c r="AY115" i="2" s="1"/>
  <c r="BL151" i="2"/>
  <c r="BL167" i="2"/>
  <c r="AY167" i="2" s="1"/>
  <c r="BL315" i="2"/>
  <c r="AY315" i="2" s="1"/>
  <c r="BL351" i="2"/>
  <c r="AY351" i="2" s="1"/>
  <c r="BL383" i="2"/>
  <c r="AX24" i="2"/>
  <c r="AX155" i="2"/>
  <c r="AY422" i="2"/>
  <c r="AX39" i="2"/>
  <c r="AX71" i="2"/>
  <c r="AX99" i="2"/>
  <c r="AX103" i="2"/>
  <c r="AX163" i="2"/>
  <c r="AX148" i="2"/>
  <c r="AX332" i="2"/>
  <c r="AX161" i="2"/>
  <c r="AX510" i="2"/>
  <c r="AX534" i="2"/>
  <c r="AY546" i="2"/>
  <c r="AX295" i="2"/>
  <c r="AX414" i="2"/>
  <c r="BL443" i="2"/>
  <c r="AX342" i="2"/>
  <c r="AX526" i="2"/>
  <c r="AX311" i="2"/>
  <c r="AX459" i="2"/>
  <c r="AX543" i="2"/>
  <c r="AX413" i="2"/>
  <c r="AX449" i="2"/>
  <c r="AX485" i="2"/>
  <c r="AX49" i="2"/>
  <c r="BL54" i="2"/>
  <c r="AY54" i="2" s="1"/>
  <c r="BL90" i="2"/>
  <c r="AY90" i="2" s="1"/>
  <c r="BL342" i="2"/>
  <c r="AY342" i="2" s="1"/>
  <c r="AX306" i="2"/>
  <c r="AX446" i="2"/>
  <c r="BL23" i="2"/>
  <c r="AY23" i="2" s="1"/>
  <c r="BL147" i="2"/>
  <c r="AY147" i="2" s="1"/>
  <c r="BL275" i="2"/>
  <c r="AY275" i="2" s="1"/>
  <c r="BL295" i="2"/>
  <c r="AY295" i="2" s="1"/>
  <c r="BL311" i="2"/>
  <c r="AX128" i="2"/>
  <c r="AX368" i="2"/>
  <c r="AX400" i="2"/>
  <c r="AX424" i="2"/>
  <c r="AX448" i="2"/>
  <c r="BL313" i="2"/>
  <c r="BL406" i="2"/>
  <c r="AY406" i="2" s="1"/>
  <c r="BL502" i="2"/>
  <c r="AY502" i="2" s="1"/>
  <c r="BL526" i="2"/>
  <c r="AY526" i="2" s="1"/>
  <c r="BL12" i="2"/>
  <c r="AY12" i="2" s="1"/>
  <c r="BL76" i="2"/>
  <c r="AY76" i="2" s="1"/>
  <c r="BL160" i="2"/>
  <c r="AY160" i="2" s="1"/>
  <c r="AX417" i="2"/>
  <c r="BL469" i="2"/>
  <c r="AY469" i="2" s="1"/>
  <c r="BL539" i="2"/>
  <c r="AY539" i="2" s="1"/>
  <c r="BL421" i="2"/>
  <c r="AY421" i="2" s="1"/>
  <c r="BL537" i="2"/>
  <c r="AY537" i="2" s="1"/>
  <c r="AX117" i="2"/>
  <c r="AY137" i="2"/>
  <c r="AX149" i="2"/>
  <c r="BL22" i="2"/>
  <c r="AY22" i="2" s="1"/>
  <c r="X22" i="2" s="1"/>
  <c r="BL42" i="2"/>
  <c r="BL78" i="2"/>
  <c r="AY78" i="2" s="1"/>
  <c r="BL158" i="2"/>
  <c r="AY158" i="2" s="1"/>
  <c r="BL270" i="2"/>
  <c r="AY270" i="2" s="1"/>
  <c r="BL378" i="2"/>
  <c r="AY378" i="2" s="1"/>
  <c r="Z378" i="2" s="1"/>
  <c r="AX74" i="2"/>
  <c r="AX110" i="2"/>
  <c r="BL87" i="2"/>
  <c r="AY87" i="2" s="1"/>
  <c r="BL123" i="2"/>
  <c r="AY123" i="2" s="1"/>
  <c r="AY152" i="2"/>
  <c r="AX532" i="2"/>
  <c r="BL269" i="2"/>
  <c r="AY269" i="2" s="1"/>
  <c r="BL293" i="2"/>
  <c r="BL466" i="2"/>
  <c r="AY466" i="2" s="1"/>
  <c r="BL550" i="2"/>
  <c r="BL574" i="2"/>
  <c r="AY574" i="2" s="1"/>
  <c r="AX479" i="2"/>
  <c r="AX507" i="2"/>
  <c r="BL353" i="2"/>
  <c r="AY353" i="2" s="1"/>
  <c r="BL505" i="2"/>
  <c r="AY505" i="2" s="1"/>
  <c r="Z505" i="2" s="1"/>
  <c r="AX404" i="2"/>
  <c r="AX412" i="2"/>
  <c r="AX552" i="2"/>
  <c r="BL124" i="2"/>
  <c r="AY124" i="2" s="1"/>
  <c r="BL357" i="2"/>
  <c r="AY357" i="2" s="1"/>
  <c r="Z357" i="2" s="1"/>
  <c r="BL433" i="2"/>
  <c r="AY433" i="2" s="1"/>
  <c r="AX574" i="2"/>
  <c r="BL489" i="2"/>
  <c r="AY489" i="2" s="1"/>
  <c r="AX354" i="2"/>
  <c r="BL102" i="2"/>
  <c r="AY102" i="2" s="1"/>
  <c r="AX73" i="2"/>
  <c r="BL10" i="2"/>
  <c r="BL114" i="2"/>
  <c r="AY114" i="2" s="1"/>
  <c r="BL310" i="2"/>
  <c r="AY310" i="2" s="1"/>
  <c r="AX162" i="2"/>
  <c r="AX318" i="2"/>
  <c r="AX438" i="2"/>
  <c r="BL3" i="2"/>
  <c r="AY3" i="2" s="1"/>
  <c r="BL111" i="2"/>
  <c r="AY111" i="2" s="1"/>
  <c r="BL175" i="2"/>
  <c r="AY175" i="2" s="1"/>
  <c r="BL355" i="2"/>
  <c r="BL379" i="2"/>
  <c r="AY379" i="2" s="1"/>
  <c r="AX12" i="2"/>
  <c r="AX120" i="2"/>
  <c r="AX352" i="2"/>
  <c r="AX416" i="2"/>
  <c r="AX436" i="2"/>
  <c r="AX488" i="2"/>
  <c r="AX512" i="2"/>
  <c r="AX536" i="2"/>
  <c r="AX572" i="2"/>
  <c r="BL277" i="2"/>
  <c r="AY277" i="2" s="1"/>
  <c r="BL514" i="2"/>
  <c r="AY514" i="2" s="1"/>
  <c r="AX147" i="2"/>
  <c r="AX151" i="2"/>
  <c r="AX271" i="2"/>
  <c r="AX283" i="2"/>
  <c r="AX351" i="2"/>
  <c r="BL140" i="2"/>
  <c r="AY140" i="2" s="1"/>
  <c r="BL340" i="2"/>
  <c r="AY340" i="2" s="1"/>
  <c r="BL408" i="2"/>
  <c r="BL413" i="2"/>
  <c r="AY413" i="2" s="1"/>
  <c r="BL561" i="2"/>
  <c r="AY561" i="2" s="1"/>
  <c r="BL456" i="2"/>
  <c r="AY456" i="2" s="1"/>
  <c r="BL393" i="2"/>
  <c r="AY393" i="2" s="1"/>
  <c r="BL513" i="2"/>
  <c r="AY513" i="2" s="1"/>
  <c r="BL512" i="2"/>
  <c r="AY512" i="2" s="1"/>
  <c r="BL533" i="2"/>
  <c r="AY533" i="2" s="1"/>
  <c r="BI402" i="2"/>
  <c r="BG402" i="2" s="1"/>
  <c r="BF402" i="2" s="1"/>
  <c r="BL402" i="2"/>
  <c r="BI425" i="2"/>
  <c r="BG425" i="2" s="1"/>
  <c r="BF425" i="2" s="1"/>
  <c r="AX425" i="2" s="1"/>
  <c r="BL425" i="2"/>
  <c r="BI461" i="2"/>
  <c r="BG461" i="2" s="1"/>
  <c r="BF461" i="2" s="1"/>
  <c r="BL461" i="2"/>
  <c r="BI517" i="2"/>
  <c r="BG517" i="2" s="1"/>
  <c r="BF517" i="2" s="1"/>
  <c r="AX517" i="2" s="1"/>
  <c r="BL517" i="2"/>
  <c r="AX57" i="2"/>
  <c r="AY306" i="2"/>
  <c r="AX109" i="2"/>
  <c r="BL362" i="2"/>
  <c r="AY362" i="2" s="1"/>
  <c r="AX566" i="2"/>
  <c r="BL7" i="2"/>
  <c r="AY7" i="2" s="1"/>
  <c r="BL47" i="2"/>
  <c r="AY47" i="2" s="1"/>
  <c r="BL386" i="2"/>
  <c r="AY386" i="2" s="1"/>
  <c r="AX139" i="2"/>
  <c r="BL284" i="2"/>
  <c r="AY284" i="2" s="1"/>
  <c r="AX53" i="2"/>
  <c r="AY121" i="2"/>
  <c r="Z121" i="2" s="1"/>
  <c r="AY26" i="2"/>
  <c r="AX58" i="2"/>
  <c r="AX86" i="2"/>
  <c r="AY86" i="2"/>
  <c r="AX130" i="2"/>
  <c r="AX266" i="2"/>
  <c r="AX290" i="2"/>
  <c r="BI570" i="2"/>
  <c r="BG570" i="2" s="1"/>
  <c r="BF570" i="2" s="1"/>
  <c r="AX570" i="2" s="1"/>
  <c r="BL570" i="2"/>
  <c r="AX124" i="2"/>
  <c r="BI460" i="2"/>
  <c r="BG460" i="2" s="1"/>
  <c r="BF460" i="2" s="1"/>
  <c r="AX460" i="2" s="1"/>
  <c r="BL460" i="2"/>
  <c r="BI464" i="2"/>
  <c r="BG464" i="2" s="1"/>
  <c r="BF464" i="2" s="1"/>
  <c r="AX464" i="2" s="1"/>
  <c r="BL464" i="2"/>
  <c r="AY305" i="2"/>
  <c r="AX341" i="2"/>
  <c r="BI418" i="2"/>
  <c r="BG418" i="2" s="1"/>
  <c r="BF418" i="2" s="1"/>
  <c r="BL418" i="2"/>
  <c r="BI430" i="2"/>
  <c r="BG430" i="2" s="1"/>
  <c r="BF430" i="2" s="1"/>
  <c r="BL430" i="2"/>
  <c r="BL104" i="2"/>
  <c r="AY104" i="2" s="1"/>
  <c r="BI5" i="2"/>
  <c r="BG5" i="2" s="1"/>
  <c r="BF5" i="2" s="1"/>
  <c r="AX5" i="2" s="1"/>
  <c r="BL5" i="2"/>
  <c r="AY25" i="2"/>
  <c r="AX393" i="2"/>
  <c r="AX469" i="2"/>
  <c r="BI398" i="2"/>
  <c r="BG398" i="2" s="1"/>
  <c r="BF398" i="2" s="1"/>
  <c r="AX398" i="2" s="1"/>
  <c r="BL398" i="2"/>
  <c r="BI276" i="2"/>
  <c r="BG276" i="2" s="1"/>
  <c r="BF276" i="2" s="1"/>
  <c r="BL276" i="2"/>
  <c r="BI308" i="2"/>
  <c r="BG308" i="2" s="1"/>
  <c r="BF308" i="2" s="1"/>
  <c r="AX308" i="2" s="1"/>
  <c r="BL308" i="2"/>
  <c r="BI320" i="2"/>
  <c r="BG320" i="2" s="1"/>
  <c r="BF320" i="2" s="1"/>
  <c r="AX320" i="2" s="1"/>
  <c r="BL320" i="2"/>
  <c r="BI377" i="2"/>
  <c r="BG377" i="2" s="1"/>
  <c r="BF377" i="2" s="1"/>
  <c r="AX377" i="2" s="1"/>
  <c r="BL377" i="2"/>
  <c r="BI389" i="2"/>
  <c r="BG389" i="2" s="1"/>
  <c r="BF389" i="2" s="1"/>
  <c r="BL389" i="2"/>
  <c r="BI541" i="2"/>
  <c r="BG541" i="2" s="1"/>
  <c r="BF541" i="2" s="1"/>
  <c r="AX541" i="2" s="1"/>
  <c r="BL541" i="2"/>
  <c r="BI553" i="2"/>
  <c r="BG553" i="2" s="1"/>
  <c r="BF553" i="2" s="1"/>
  <c r="AX553" i="2" s="1"/>
  <c r="BL553" i="2"/>
  <c r="AY29" i="2"/>
  <c r="AY69" i="2"/>
  <c r="AX85" i="2"/>
  <c r="AX129" i="2"/>
  <c r="AY274" i="2"/>
  <c r="AX274" i="2"/>
  <c r="BL35" i="2"/>
  <c r="AY35" i="2" s="1"/>
  <c r="BL131" i="2"/>
  <c r="AY131" i="2" s="1"/>
  <c r="BL339" i="2"/>
  <c r="AY339" i="2" s="1"/>
  <c r="AX63" i="2"/>
  <c r="AY311" i="2"/>
  <c r="X311" i="2" s="1"/>
  <c r="AX319" i="2"/>
  <c r="AX339" i="2"/>
  <c r="AX355" i="2"/>
  <c r="BI571" i="2"/>
  <c r="BG571" i="2" s="1"/>
  <c r="BF571" i="2" s="1"/>
  <c r="BL571" i="2"/>
  <c r="BI568" i="2"/>
  <c r="BG568" i="2" s="1"/>
  <c r="BF568" i="2" s="1"/>
  <c r="BL568" i="2"/>
  <c r="AX362" i="2"/>
  <c r="AX462" i="2"/>
  <c r="AX324" i="2"/>
  <c r="AX396" i="2"/>
  <c r="BI548" i="2"/>
  <c r="BG548" i="2" s="1"/>
  <c r="BF548" i="2" s="1"/>
  <c r="AX548" i="2" s="1"/>
  <c r="BL548" i="2"/>
  <c r="BI560" i="2"/>
  <c r="BG560" i="2" s="1"/>
  <c r="BF560" i="2" s="1"/>
  <c r="AX560" i="2" s="1"/>
  <c r="BL560" i="2"/>
  <c r="AX565" i="2"/>
  <c r="AX78" i="2"/>
  <c r="AY293" i="2"/>
  <c r="W293" i="2" s="1"/>
  <c r="BI168" i="2"/>
  <c r="BG168" i="2" s="1"/>
  <c r="BF168" i="2" s="1"/>
  <c r="AX168" i="2" s="1"/>
  <c r="BL168" i="2"/>
  <c r="BI304" i="2"/>
  <c r="BG304" i="2" s="1"/>
  <c r="BF304" i="2" s="1"/>
  <c r="AX304" i="2" s="1"/>
  <c r="BL304" i="2"/>
  <c r="BI312" i="2"/>
  <c r="BG312" i="2" s="1"/>
  <c r="BF312" i="2" s="1"/>
  <c r="AX312" i="2" s="1"/>
  <c r="BL312" i="2"/>
  <c r="BI365" i="2"/>
  <c r="BG365" i="2" s="1"/>
  <c r="BF365" i="2" s="1"/>
  <c r="AX365" i="2" s="1"/>
  <c r="BL365" i="2"/>
  <c r="AX137" i="2"/>
  <c r="BL19" i="2"/>
  <c r="AY19" i="2" s="1"/>
  <c r="BL59" i="2"/>
  <c r="AY59" i="2" s="1"/>
  <c r="BL135" i="2"/>
  <c r="AY135" i="2" s="1"/>
  <c r="BL343" i="2"/>
  <c r="AY343" i="2" s="1"/>
  <c r="AY67" i="2"/>
  <c r="BI21" i="2"/>
  <c r="BG21" i="2" s="1"/>
  <c r="BF21" i="2" s="1"/>
  <c r="AX21" i="2" s="1"/>
  <c r="BL21" i="2"/>
  <c r="BI33" i="2"/>
  <c r="BG33" i="2" s="1"/>
  <c r="BF33" i="2" s="1"/>
  <c r="AX33" i="2" s="1"/>
  <c r="BL33" i="2"/>
  <c r="BI41" i="2"/>
  <c r="BG41" i="2" s="1"/>
  <c r="BF41" i="2" s="1"/>
  <c r="AX41" i="2" s="1"/>
  <c r="BL41" i="2"/>
  <c r="AY450" i="2"/>
  <c r="AX542" i="2"/>
  <c r="AY443" i="2"/>
  <c r="BI28" i="2"/>
  <c r="BG28" i="2" s="1"/>
  <c r="BF28" i="2" s="1"/>
  <c r="BL28" i="2"/>
  <c r="BI44" i="2"/>
  <c r="BG44" i="2" s="1"/>
  <c r="BF44" i="2" s="1"/>
  <c r="AX44" i="2" s="1"/>
  <c r="BL44" i="2"/>
  <c r="BI72" i="2"/>
  <c r="BG72" i="2" s="1"/>
  <c r="BF72" i="2" s="1"/>
  <c r="AX72" i="2" s="1"/>
  <c r="BL72" i="2"/>
  <c r="BI88" i="2"/>
  <c r="BG88" i="2" s="1"/>
  <c r="BF88" i="2" s="1"/>
  <c r="AX88" i="2" s="1"/>
  <c r="BL88" i="2"/>
  <c r="BI96" i="2"/>
  <c r="BG96" i="2" s="1"/>
  <c r="BF96" i="2" s="1"/>
  <c r="AX96" i="2" s="1"/>
  <c r="BL96" i="2"/>
  <c r="AX484" i="2"/>
  <c r="AX516" i="2"/>
  <c r="BI165" i="2"/>
  <c r="BG165" i="2" s="1"/>
  <c r="BF165" i="2" s="1"/>
  <c r="AX165" i="2" s="1"/>
  <c r="BL165" i="2"/>
  <c r="AX458" i="2"/>
  <c r="AX478" i="2"/>
  <c r="X478" i="2" s="1"/>
  <c r="BI325" i="2"/>
  <c r="BG325" i="2" s="1"/>
  <c r="BF325" i="2" s="1"/>
  <c r="BL325" i="2"/>
  <c r="BI345" i="2"/>
  <c r="BG345" i="2" s="1"/>
  <c r="BF345" i="2" s="1"/>
  <c r="AX345" i="2" s="1"/>
  <c r="BL345" i="2"/>
  <c r="AX67" i="2"/>
  <c r="AX79" i="2"/>
  <c r="AX111" i="2"/>
  <c r="AX335" i="2"/>
  <c r="AX367" i="2"/>
  <c r="AX403" i="2"/>
  <c r="AX431" i="2"/>
  <c r="AX447" i="2"/>
  <c r="AX527" i="2"/>
  <c r="AX547" i="2"/>
  <c r="AY9" i="2"/>
  <c r="AX381" i="2"/>
  <c r="AX397" i="2"/>
  <c r="AY290" i="2"/>
  <c r="AX518" i="2"/>
  <c r="BL475" i="2"/>
  <c r="AY475" i="2" s="1"/>
  <c r="AX56" i="2"/>
  <c r="AX152" i="2"/>
  <c r="AX156" i="2"/>
  <c r="AX160" i="2"/>
  <c r="AX164" i="2"/>
  <c r="AX504" i="2"/>
  <c r="BL492" i="2"/>
  <c r="AY492" i="2" s="1"/>
  <c r="BL565" i="2"/>
  <c r="AY565" i="2" s="1"/>
  <c r="Z565" i="2" s="1"/>
  <c r="AX90" i="2"/>
  <c r="AX114" i="2"/>
  <c r="AX146" i="2"/>
  <c r="AX298" i="2"/>
  <c r="BL164" i="2"/>
  <c r="AY164" i="2" s="1"/>
  <c r="AX277" i="2"/>
  <c r="AX513" i="2"/>
  <c r="AX537" i="2"/>
  <c r="AX569" i="2"/>
  <c r="BL349" i="2"/>
  <c r="AX18" i="2"/>
  <c r="AX50" i="2"/>
  <c r="AX82" i="2"/>
  <c r="AX118" i="2"/>
  <c r="AY150" i="2"/>
  <c r="AY119" i="2"/>
  <c r="AX175" i="2"/>
  <c r="AX291" i="2"/>
  <c r="AX303" i="2"/>
  <c r="AX467" i="2"/>
  <c r="AX491" i="2"/>
  <c r="AX495" i="2"/>
  <c r="AX519" i="2"/>
  <c r="AX551" i="2"/>
  <c r="AX26" i="2"/>
  <c r="AX558" i="2"/>
  <c r="BL395" i="2"/>
  <c r="AY395" i="2" s="1"/>
  <c r="BL491" i="2"/>
  <c r="AX272" i="2"/>
  <c r="AX468" i="2"/>
  <c r="BL544" i="2"/>
  <c r="AY544" i="2" s="1"/>
  <c r="AY285" i="2"/>
  <c r="AX501" i="2"/>
  <c r="AX10" i="2"/>
  <c r="AX430" i="2"/>
  <c r="AX313" i="2"/>
  <c r="AX325" i="2"/>
  <c r="AX361" i="2"/>
  <c r="AX481" i="2"/>
  <c r="BL397" i="2"/>
  <c r="AY397" i="2" s="1"/>
  <c r="AY118" i="2"/>
  <c r="Z118" i="2" s="1"/>
  <c r="AX522" i="2"/>
  <c r="AX115" i="2"/>
  <c r="AX119" i="2"/>
  <c r="AY155" i="2"/>
  <c r="Z155" i="2" s="1"/>
  <c r="AX167" i="2"/>
  <c r="AY307" i="2"/>
  <c r="AX395" i="2"/>
  <c r="AX455" i="2"/>
  <c r="AY101" i="2"/>
  <c r="AX453" i="2"/>
  <c r="AX533" i="2"/>
  <c r="AY58" i="2"/>
  <c r="AY74" i="2"/>
  <c r="AX426" i="2"/>
  <c r="AX450" i="2"/>
  <c r="BL427" i="2"/>
  <c r="AY427" i="2" s="1"/>
  <c r="BL507" i="2"/>
  <c r="AY507" i="2" s="1"/>
  <c r="AX8" i="2"/>
  <c r="AX132" i="2"/>
  <c r="AX136" i="2"/>
  <c r="AX508" i="2"/>
  <c r="BL360" i="2"/>
  <c r="AY360" i="2" s="1"/>
  <c r="AX17" i="2"/>
  <c r="AX305" i="2"/>
  <c r="W305" i="2" s="1"/>
  <c r="AX42" i="2"/>
  <c r="AX466" i="2"/>
  <c r="BL48" i="2"/>
  <c r="AY48" i="2" s="1"/>
  <c r="AX25" i="2"/>
  <c r="AY457" i="2"/>
  <c r="AX166" i="2"/>
  <c r="AX330" i="2"/>
  <c r="AX346" i="2"/>
  <c r="AY370" i="2"/>
  <c r="AX394" i="2"/>
  <c r="AX410" i="2"/>
  <c r="AX434" i="2"/>
  <c r="AY482" i="2"/>
  <c r="AX177" i="2"/>
  <c r="BI15" i="2"/>
  <c r="BG15" i="2" s="1"/>
  <c r="BF15" i="2" s="1"/>
  <c r="BL15" i="2"/>
  <c r="AX169" i="2"/>
  <c r="AX349" i="2"/>
  <c r="AY349" i="2"/>
  <c r="AX573" i="2"/>
  <c r="BI122" i="2"/>
  <c r="BG122" i="2" s="1"/>
  <c r="BF122" i="2" s="1"/>
  <c r="BL122" i="2"/>
  <c r="AX402" i="2"/>
  <c r="AY530" i="2"/>
  <c r="AX530" i="2"/>
  <c r="BI52" i="2"/>
  <c r="BG52" i="2" s="1"/>
  <c r="BF52" i="2" s="1"/>
  <c r="BL52" i="2"/>
  <c r="BI268" i="2"/>
  <c r="BG268" i="2" s="1"/>
  <c r="BF268" i="2" s="1"/>
  <c r="BL268" i="2"/>
  <c r="AY328" i="2"/>
  <c r="AX444" i="2"/>
  <c r="AX492" i="2"/>
  <c r="AX555" i="2"/>
  <c r="BL552" i="2"/>
  <c r="AY552" i="2" s="1"/>
  <c r="BI37" i="2"/>
  <c r="BG37" i="2" s="1"/>
  <c r="BF37" i="2" s="1"/>
  <c r="BL37" i="2"/>
  <c r="BI529" i="2"/>
  <c r="BG529" i="2" s="1"/>
  <c r="BF529" i="2" s="1"/>
  <c r="AX529" i="2" s="1"/>
  <c r="BL529" i="2"/>
  <c r="BI134" i="2"/>
  <c r="BG134" i="2" s="1"/>
  <c r="BF134" i="2" s="1"/>
  <c r="BL134" i="2"/>
  <c r="AX310" i="2"/>
  <c r="BI358" i="2"/>
  <c r="BG358" i="2" s="1"/>
  <c r="BF358" i="2" s="1"/>
  <c r="AX358" i="2" s="1"/>
  <c r="BL358" i="2"/>
  <c r="AY442" i="2"/>
  <c r="AX442" i="2"/>
  <c r="BI490" i="2"/>
  <c r="BG490" i="2" s="1"/>
  <c r="BF490" i="2" s="1"/>
  <c r="AX490" i="2" s="1"/>
  <c r="BL490" i="2"/>
  <c r="AY355" i="2"/>
  <c r="AX297" i="2"/>
  <c r="AY282" i="2"/>
  <c r="AX282" i="2"/>
  <c r="AY470" i="2"/>
  <c r="AX470" i="2"/>
  <c r="BL367" i="2"/>
  <c r="AY367" i="2" s="1"/>
  <c r="AY400" i="2"/>
  <c r="BL81" i="2"/>
  <c r="AY81" i="2" s="1"/>
  <c r="BL297" i="2"/>
  <c r="AY297" i="2" s="1"/>
  <c r="AX11" i="2"/>
  <c r="AX43" i="2"/>
  <c r="AX47" i="2"/>
  <c r="BI51" i="2"/>
  <c r="BG51" i="2" s="1"/>
  <c r="BF51" i="2" s="1"/>
  <c r="AX51" i="2" s="1"/>
  <c r="BL51" i="2"/>
  <c r="AY79" i="2"/>
  <c r="X79" i="2" s="1"/>
  <c r="BI83" i="2"/>
  <c r="BG83" i="2" s="1"/>
  <c r="BF83" i="2" s="1"/>
  <c r="AX83" i="2" s="1"/>
  <c r="BL83" i="2"/>
  <c r="AY95" i="2"/>
  <c r="BI267" i="2"/>
  <c r="BG267" i="2" s="1"/>
  <c r="BF267" i="2" s="1"/>
  <c r="BL267" i="2"/>
  <c r="BI279" i="2"/>
  <c r="BG279" i="2" s="1"/>
  <c r="BF279" i="2" s="1"/>
  <c r="BL279" i="2"/>
  <c r="AY291" i="2"/>
  <c r="BI331" i="2"/>
  <c r="BG331" i="2" s="1"/>
  <c r="BF331" i="2" s="1"/>
  <c r="AX331" i="2" s="1"/>
  <c r="BL331" i="2"/>
  <c r="AX363" i="2"/>
  <c r="AY363" i="2"/>
  <c r="AY383" i="2"/>
  <c r="X383" i="2" s="1"/>
  <c r="BI423" i="2"/>
  <c r="BG423" i="2" s="1"/>
  <c r="BF423" i="2" s="1"/>
  <c r="BL423" i="2"/>
  <c r="AX435" i="2"/>
  <c r="AX487" i="2"/>
  <c r="BI511" i="2"/>
  <c r="BG511" i="2" s="1"/>
  <c r="BF511" i="2" s="1"/>
  <c r="BL511" i="2"/>
  <c r="AX539" i="2"/>
  <c r="BI567" i="2"/>
  <c r="BG567" i="2" s="1"/>
  <c r="BF567" i="2" s="1"/>
  <c r="AX567" i="2" s="1"/>
  <c r="BL567" i="2"/>
  <c r="AY55" i="2"/>
  <c r="AY65" i="2"/>
  <c r="AX77" i="2"/>
  <c r="BI133" i="2"/>
  <c r="BG133" i="2" s="1"/>
  <c r="BF133" i="2" s="1"/>
  <c r="BL133" i="2"/>
  <c r="AY281" i="2"/>
  <c r="AX281" i="2"/>
  <c r="BI309" i="2"/>
  <c r="BG309" i="2" s="1"/>
  <c r="BF309" i="2" s="1"/>
  <c r="BL309" i="2"/>
  <c r="AX34" i="2"/>
  <c r="AY34" i="2"/>
  <c r="AX106" i="2"/>
  <c r="AY106" i="2"/>
  <c r="BI154" i="2"/>
  <c r="BG154" i="2" s="1"/>
  <c r="BF154" i="2" s="1"/>
  <c r="BL154" i="2"/>
  <c r="AY318" i="2"/>
  <c r="AY326" i="2"/>
  <c r="AX326" i="2"/>
  <c r="BI374" i="2"/>
  <c r="BG374" i="2" s="1"/>
  <c r="BF374" i="2" s="1"/>
  <c r="AX374" i="2" s="1"/>
  <c r="BL374" i="2"/>
  <c r="AY438" i="2"/>
  <c r="BI474" i="2"/>
  <c r="BG474" i="2" s="1"/>
  <c r="BF474" i="2" s="1"/>
  <c r="AX474" i="2" s="1"/>
  <c r="BL474" i="2"/>
  <c r="BL459" i="2"/>
  <c r="AY459" i="2" s="1"/>
  <c r="BL523" i="2"/>
  <c r="AY523" i="2" s="1"/>
  <c r="AX4" i="2"/>
  <c r="AX16" i="2"/>
  <c r="AX28" i="2"/>
  <c r="AX76" i="2"/>
  <c r="BI92" i="2"/>
  <c r="BG92" i="2" s="1"/>
  <c r="BF92" i="2" s="1"/>
  <c r="BL92" i="2"/>
  <c r="AX112" i="2"/>
  <c r="AX116" i="2"/>
  <c r="AX144" i="2"/>
  <c r="AX176" i="2"/>
  <c r="BI280" i="2"/>
  <c r="BG280" i="2" s="1"/>
  <c r="BF280" i="2" s="1"/>
  <c r="BL280" i="2"/>
  <c r="AX300" i="2"/>
  <c r="BI344" i="2"/>
  <c r="BG344" i="2" s="1"/>
  <c r="BF344" i="2" s="1"/>
  <c r="BL344" i="2"/>
  <c r="AX372" i="2"/>
  <c r="AX376" i="2"/>
  <c r="BI384" i="2"/>
  <c r="BG384" i="2" s="1"/>
  <c r="BF384" i="2" s="1"/>
  <c r="BL384" i="2"/>
  <c r="AY408" i="2"/>
  <c r="AX408" i="2"/>
  <c r="BI428" i="2"/>
  <c r="BG428" i="2" s="1"/>
  <c r="BF428" i="2" s="1"/>
  <c r="BL428" i="2"/>
  <c r="AX456" i="2"/>
  <c r="BI476" i="2"/>
  <c r="BG476" i="2" s="1"/>
  <c r="BF476" i="2" s="1"/>
  <c r="BL476" i="2"/>
  <c r="AX500" i="2"/>
  <c r="BI520" i="2"/>
  <c r="BG520" i="2" s="1"/>
  <c r="BF520" i="2" s="1"/>
  <c r="BL520" i="2"/>
  <c r="AX544" i="2"/>
  <c r="BI564" i="2"/>
  <c r="BG564" i="2" s="1"/>
  <c r="BF564" i="2" s="1"/>
  <c r="BL564" i="2"/>
  <c r="AX153" i="2"/>
  <c r="BI317" i="2"/>
  <c r="BG317" i="2" s="1"/>
  <c r="BF317" i="2" s="1"/>
  <c r="BL317" i="2"/>
  <c r="BI401" i="2"/>
  <c r="BG401" i="2" s="1"/>
  <c r="BF401" i="2" s="1"/>
  <c r="BL401" i="2"/>
  <c r="BI170" i="2"/>
  <c r="BG170" i="2" s="1"/>
  <c r="BF170" i="2" s="1"/>
  <c r="BL170" i="2"/>
  <c r="AX334" i="2"/>
  <c r="AY334" i="2"/>
  <c r="BI390" i="2"/>
  <c r="BG390" i="2" s="1"/>
  <c r="BF390" i="2" s="1"/>
  <c r="AX390" i="2" s="1"/>
  <c r="BL390" i="2"/>
  <c r="BI538" i="2"/>
  <c r="BG538" i="2" s="1"/>
  <c r="BF538" i="2" s="1"/>
  <c r="AX538" i="2" s="1"/>
  <c r="BL538" i="2"/>
  <c r="BL356" i="2"/>
  <c r="AY356" i="2" s="1"/>
  <c r="AX29" i="2"/>
  <c r="AX81" i="2"/>
  <c r="BI105" i="2"/>
  <c r="BG105" i="2" s="1"/>
  <c r="BF105" i="2" s="1"/>
  <c r="BL105" i="2"/>
  <c r="AX30" i="2"/>
  <c r="AX62" i="2"/>
  <c r="AX126" i="2"/>
  <c r="AX174" i="2"/>
  <c r="AX314" i="2"/>
  <c r="AY314" i="2"/>
  <c r="AX382" i="2"/>
  <c r="AX35" i="2"/>
  <c r="BI89" i="2"/>
  <c r="BG89" i="2" s="1"/>
  <c r="BF89" i="2" s="1"/>
  <c r="BL89" i="2"/>
  <c r="BI289" i="2"/>
  <c r="BG289" i="2" s="1"/>
  <c r="BF289" i="2" s="1"/>
  <c r="BL289" i="2"/>
  <c r="BI338" i="2"/>
  <c r="BG338" i="2" s="1"/>
  <c r="BF338" i="2" s="1"/>
  <c r="BL338" i="2"/>
  <c r="AX64" i="2"/>
  <c r="BI80" i="2"/>
  <c r="BG80" i="2" s="1"/>
  <c r="BF80" i="2" s="1"/>
  <c r="BL80" i="2"/>
  <c r="AX104" i="2"/>
  <c r="AX292" i="2"/>
  <c r="AX360" i="2"/>
  <c r="AY302" i="2"/>
  <c r="X302" i="2" s="1"/>
  <c r="AX19" i="2"/>
  <c r="BI31" i="2"/>
  <c r="BG31" i="2" s="1"/>
  <c r="BF31" i="2" s="1"/>
  <c r="BL31" i="2"/>
  <c r="AX59" i="2"/>
  <c r="X67" i="2"/>
  <c r="AX91" i="2"/>
  <c r="AY91" i="2"/>
  <c r="BI107" i="2"/>
  <c r="BG107" i="2" s="1"/>
  <c r="BF107" i="2" s="1"/>
  <c r="BL107" i="2"/>
  <c r="AX123" i="2"/>
  <c r="AX131" i="2"/>
  <c r="BI143" i="2"/>
  <c r="BG143" i="2" s="1"/>
  <c r="BF143" i="2" s="1"/>
  <c r="BL143" i="2"/>
  <c r="BI171" i="2"/>
  <c r="BG171" i="2" s="1"/>
  <c r="BF171" i="2" s="1"/>
  <c r="BL171" i="2"/>
  <c r="AX275" i="2"/>
  <c r="AX315" i="2"/>
  <c r="AY371" i="2"/>
  <c r="AX371" i="2"/>
  <c r="AX379" i="2"/>
  <c r="BI391" i="2"/>
  <c r="BG391" i="2" s="1"/>
  <c r="BF391" i="2" s="1"/>
  <c r="AX391" i="2" s="1"/>
  <c r="BL391" i="2"/>
  <c r="AX415" i="2"/>
  <c r="BI419" i="2"/>
  <c r="BG419" i="2" s="1"/>
  <c r="BF419" i="2" s="1"/>
  <c r="AX419" i="2" s="1"/>
  <c r="BL419" i="2"/>
  <c r="BI451" i="2"/>
  <c r="BG451" i="2" s="1"/>
  <c r="BF451" i="2" s="1"/>
  <c r="AX451" i="2" s="1"/>
  <c r="BL451" i="2"/>
  <c r="BI463" i="2"/>
  <c r="BG463" i="2" s="1"/>
  <c r="BF463" i="2" s="1"/>
  <c r="BL463" i="2"/>
  <c r="AX475" i="2"/>
  <c r="BI563" i="2"/>
  <c r="BG563" i="2" s="1"/>
  <c r="BF563" i="2" s="1"/>
  <c r="BL563" i="2"/>
  <c r="W101" i="2"/>
  <c r="Z101" i="2"/>
  <c r="AY113" i="2"/>
  <c r="BI157" i="2"/>
  <c r="BG157" i="2" s="1"/>
  <c r="BF157" i="2" s="1"/>
  <c r="BL157" i="2"/>
  <c r="AY301" i="2"/>
  <c r="AX301" i="2"/>
  <c r="BI337" i="2"/>
  <c r="BG337" i="2" s="1"/>
  <c r="BF337" i="2" s="1"/>
  <c r="BL337" i="2"/>
  <c r="AX493" i="2"/>
  <c r="AX14" i="2"/>
  <c r="AY142" i="2"/>
  <c r="AX142" i="2"/>
  <c r="AX350" i="2"/>
  <c r="AY350" i="2"/>
  <c r="BI506" i="2"/>
  <c r="BG506" i="2" s="1"/>
  <c r="BF506" i="2" s="1"/>
  <c r="AX506" i="2" s="1"/>
  <c r="BL506" i="2"/>
  <c r="BL411" i="2"/>
  <c r="AY411" i="2" s="1"/>
  <c r="AX20" i="2"/>
  <c r="AY32" i="2"/>
  <c r="BI36" i="2"/>
  <c r="BG36" i="2" s="1"/>
  <c r="BF36" i="2" s="1"/>
  <c r="BL36" i="2"/>
  <c r="BI60" i="2"/>
  <c r="BG60" i="2" s="1"/>
  <c r="BF60" i="2" s="1"/>
  <c r="BL60" i="2"/>
  <c r="AX84" i="2"/>
  <c r="BI100" i="2"/>
  <c r="BG100" i="2" s="1"/>
  <c r="BF100" i="2" s="1"/>
  <c r="BL100" i="2"/>
  <c r="BI288" i="2"/>
  <c r="BG288" i="2" s="1"/>
  <c r="BF288" i="2" s="1"/>
  <c r="BL288" i="2"/>
  <c r="AY312" i="2"/>
  <c r="X312" i="2" s="1"/>
  <c r="AX336" i="2"/>
  <c r="AX340" i="2"/>
  <c r="AX380" i="2"/>
  <c r="BI392" i="2"/>
  <c r="BG392" i="2" s="1"/>
  <c r="BF392" i="2" s="1"/>
  <c r="BL392" i="2"/>
  <c r="AX420" i="2"/>
  <c r="BI440" i="2"/>
  <c r="BG440" i="2" s="1"/>
  <c r="BF440" i="2" s="1"/>
  <c r="BL440" i="2"/>
  <c r="BI528" i="2"/>
  <c r="BG528" i="2" s="1"/>
  <c r="BF528" i="2" s="1"/>
  <c r="BL528" i="2"/>
  <c r="BL504" i="2"/>
  <c r="AY504" i="2" s="1"/>
  <c r="AX61" i="2"/>
  <c r="AX389" i="2"/>
  <c r="BI437" i="2"/>
  <c r="BG437" i="2" s="1"/>
  <c r="BF437" i="2" s="1"/>
  <c r="BL437" i="2"/>
  <c r="AY66" i="2"/>
  <c r="AX66" i="2"/>
  <c r="AX158" i="2"/>
  <c r="BI286" i="2"/>
  <c r="BG286" i="2" s="1"/>
  <c r="BF286" i="2" s="1"/>
  <c r="BL286" i="2"/>
  <c r="AY366" i="2"/>
  <c r="AX366" i="2"/>
  <c r="AX502" i="2"/>
  <c r="AX514" i="2"/>
  <c r="BL404" i="2"/>
  <c r="AY93" i="2"/>
  <c r="AX93" i="2"/>
  <c r="AX294" i="2"/>
  <c r="AY446" i="2"/>
  <c r="AX97" i="2"/>
  <c r="AY161" i="2"/>
  <c r="AX373" i="2"/>
  <c r="AX409" i="2"/>
  <c r="AY409" i="2"/>
  <c r="AX429" i="2"/>
  <c r="AY525" i="2"/>
  <c r="AX525" i="2"/>
  <c r="AY462" i="2"/>
  <c r="AY168" i="2"/>
  <c r="AY536" i="2"/>
  <c r="AX576" i="2"/>
  <c r="BL177" i="2"/>
  <c r="AY177" i="2" s="1"/>
  <c r="AX27" i="2"/>
  <c r="AY27" i="2"/>
  <c r="AY71" i="2"/>
  <c r="BI75" i="2"/>
  <c r="BG75" i="2" s="1"/>
  <c r="BF75" i="2" s="1"/>
  <c r="BL75" i="2"/>
  <c r="AX135" i="2"/>
  <c r="AY163" i="2"/>
  <c r="X163" i="2" s="1"/>
  <c r="AY319" i="2"/>
  <c r="BI323" i="2"/>
  <c r="BG323" i="2" s="1"/>
  <c r="BF323" i="2" s="1"/>
  <c r="BL323" i="2"/>
  <c r="AX327" i="2"/>
  <c r="AX343" i="2"/>
  <c r="BI347" i="2"/>
  <c r="BG347" i="2" s="1"/>
  <c r="BF347" i="2" s="1"/>
  <c r="AX347" i="2" s="1"/>
  <c r="BL347" i="2"/>
  <c r="BI359" i="2"/>
  <c r="BG359" i="2" s="1"/>
  <c r="BF359" i="2" s="1"/>
  <c r="AX359" i="2" s="1"/>
  <c r="BL359" i="2"/>
  <c r="BI387" i="2"/>
  <c r="BG387" i="2" s="1"/>
  <c r="BF387" i="2" s="1"/>
  <c r="BL387" i="2"/>
  <c r="AX483" i="2"/>
  <c r="AY491" i="2"/>
  <c r="X491" i="2" s="1"/>
  <c r="AX499" i="2"/>
  <c r="BI503" i="2"/>
  <c r="BG503" i="2" s="1"/>
  <c r="BF503" i="2" s="1"/>
  <c r="BL503" i="2"/>
  <c r="AX523" i="2"/>
  <c r="AX531" i="2"/>
  <c r="BI535" i="2"/>
  <c r="BG535" i="2" s="1"/>
  <c r="BF535" i="2" s="1"/>
  <c r="BL535" i="2"/>
  <c r="AX559" i="2"/>
  <c r="AX563" i="2"/>
  <c r="BI575" i="2"/>
  <c r="BG575" i="2" s="1"/>
  <c r="BF575" i="2" s="1"/>
  <c r="BL575" i="2"/>
  <c r="BL116" i="2"/>
  <c r="AY116" i="2" s="1"/>
  <c r="BL376" i="2"/>
  <c r="AY376" i="2" s="1"/>
  <c r="AX145" i="2"/>
  <c r="AY145" i="2"/>
  <c r="BI273" i="2"/>
  <c r="BG273" i="2" s="1"/>
  <c r="BF273" i="2" s="1"/>
  <c r="BL273" i="2"/>
  <c r="AX321" i="2"/>
  <c r="AY321" i="2"/>
  <c r="BI441" i="2"/>
  <c r="BG441" i="2" s="1"/>
  <c r="BF441" i="2" s="1"/>
  <c r="AX441" i="2" s="1"/>
  <c r="BL441" i="2"/>
  <c r="AX46" i="2"/>
  <c r="AX98" i="2"/>
  <c r="AY98" i="2"/>
  <c r="AY162" i="2"/>
  <c r="AX386" i="2"/>
  <c r="AY414" i="2"/>
  <c r="X414" i="2" s="1"/>
  <c r="AY486" i="2"/>
  <c r="AX486" i="2"/>
  <c r="BI554" i="2"/>
  <c r="BG554" i="2" s="1"/>
  <c r="BF554" i="2" s="1"/>
  <c r="AX554" i="2" s="1"/>
  <c r="BL554" i="2"/>
  <c r="BL555" i="2"/>
  <c r="AY555" i="2" s="1"/>
  <c r="BI68" i="2"/>
  <c r="BG68" i="2" s="1"/>
  <c r="BF68" i="2" s="1"/>
  <c r="BL68" i="2"/>
  <c r="BI108" i="2"/>
  <c r="BG108" i="2" s="1"/>
  <c r="BF108" i="2" s="1"/>
  <c r="BL108" i="2"/>
  <c r="AY128" i="2"/>
  <c r="BI172" i="2"/>
  <c r="BG172" i="2" s="1"/>
  <c r="BF172" i="2" s="1"/>
  <c r="AX172" i="2" s="1"/>
  <c r="BL172" i="2"/>
  <c r="AX284" i="2"/>
  <c r="BI296" i="2"/>
  <c r="BG296" i="2" s="1"/>
  <c r="BF296" i="2" s="1"/>
  <c r="AX296" i="2" s="1"/>
  <c r="BL296" i="2"/>
  <c r="AX348" i="2"/>
  <c r="BI364" i="2"/>
  <c r="BG364" i="2" s="1"/>
  <c r="BF364" i="2" s="1"/>
  <c r="BL364" i="2"/>
  <c r="AY388" i="2"/>
  <c r="AX388" i="2"/>
  <c r="AX432" i="2"/>
  <c r="BI452" i="2"/>
  <c r="BG452" i="2" s="1"/>
  <c r="BF452" i="2" s="1"/>
  <c r="BL452" i="2"/>
  <c r="AX480" i="2"/>
  <c r="BI496" i="2"/>
  <c r="BG496" i="2" s="1"/>
  <c r="BF496" i="2" s="1"/>
  <c r="BL496" i="2"/>
  <c r="AX524" i="2"/>
  <c r="AY572" i="2"/>
  <c r="X572" i="2" s="1"/>
  <c r="BL412" i="2"/>
  <c r="AY412" i="2" s="1"/>
  <c r="AY73" i="2"/>
  <c r="BI141" i="2"/>
  <c r="BG141" i="2" s="1"/>
  <c r="BF141" i="2" s="1"/>
  <c r="BL141" i="2"/>
  <c r="AX329" i="2"/>
  <c r="BI473" i="2"/>
  <c r="BG473" i="2" s="1"/>
  <c r="BF473" i="2" s="1"/>
  <c r="AX473" i="2" s="1"/>
  <c r="BL473" i="2"/>
  <c r="AX270" i="2"/>
  <c r="BI322" i="2"/>
  <c r="BG322" i="2" s="1"/>
  <c r="BF322" i="2" s="1"/>
  <c r="BL322" i="2"/>
  <c r="AX406" i="2"/>
  <c r="AX550" i="2"/>
  <c r="AY562" i="2"/>
  <c r="AX562" i="2"/>
  <c r="AY13" i="2"/>
  <c r="BI45" i="2"/>
  <c r="BG45" i="2" s="1"/>
  <c r="BF45" i="2" s="1"/>
  <c r="BL45" i="2"/>
  <c r="AY129" i="2"/>
  <c r="BI173" i="2"/>
  <c r="BG173" i="2" s="1"/>
  <c r="BF173" i="2" s="1"/>
  <c r="BL173" i="2"/>
  <c r="AX445" i="2"/>
  <c r="AX6" i="2"/>
  <c r="AX38" i="2"/>
  <c r="AX70" i="2"/>
  <c r="AX138" i="2"/>
  <c r="AY454" i="2"/>
  <c r="AX69" i="2"/>
  <c r="X293" i="2"/>
  <c r="BL138" i="2"/>
  <c r="AY138" i="2" s="1"/>
  <c r="BL354" i="2"/>
  <c r="AY354" i="2" s="1"/>
  <c r="AX472" i="2"/>
  <c r="AX55" i="2"/>
  <c r="AY271" i="2"/>
  <c r="AX299" i="2"/>
  <c r="AX307" i="2"/>
  <c r="AY335" i="2"/>
  <c r="AX521" i="2"/>
  <c r="AX561" i="2"/>
  <c r="BL445" i="2"/>
  <c r="AY445" i="2" s="1"/>
  <c r="BL493" i="2"/>
  <c r="AY493" i="2" s="1"/>
  <c r="BL403" i="2"/>
  <c r="AY403" i="2" s="1"/>
  <c r="BL435" i="2"/>
  <c r="AY435" i="2" s="1"/>
  <c r="BL467" i="2"/>
  <c r="AY467" i="2" s="1"/>
  <c r="BL483" i="2"/>
  <c r="AY483" i="2" s="1"/>
  <c r="BL499" i="2"/>
  <c r="AY499" i="2" s="1"/>
  <c r="BL515" i="2"/>
  <c r="AY515" i="2" s="1"/>
  <c r="BL531" i="2"/>
  <c r="AY531" i="2" s="1"/>
  <c r="BL547" i="2"/>
  <c r="AY547" i="2" s="1"/>
  <c r="AY8" i="2"/>
  <c r="AY308" i="2"/>
  <c r="AX316" i="2"/>
  <c r="AX328" i="2"/>
  <c r="AX356" i="2"/>
  <c r="AY404" i="2"/>
  <c r="Z404" i="2" s="1"/>
  <c r="BL4" i="2"/>
  <c r="AY4" i="2" s="1"/>
  <c r="BL144" i="2"/>
  <c r="AY144" i="2" s="1"/>
  <c r="BL336" i="2"/>
  <c r="AY336" i="2" s="1"/>
  <c r="BL436" i="2"/>
  <c r="AY436" i="2" s="1"/>
  <c r="BL480" i="2"/>
  <c r="AY480" i="2" s="1"/>
  <c r="BL532" i="2"/>
  <c r="AY532" i="2" s="1"/>
  <c r="BL576" i="2"/>
  <c r="AY576" i="2" s="1"/>
  <c r="BL2" i="2"/>
  <c r="BI2" i="2"/>
  <c r="BG2" i="2" s="1"/>
  <c r="BF2" i="2" s="1"/>
  <c r="AX2" i="2" s="1"/>
  <c r="BL381" i="2"/>
  <c r="AY381" i="2" s="1"/>
  <c r="BL485" i="2"/>
  <c r="AY485" i="2" s="1"/>
  <c r="AY10" i="2"/>
  <c r="AY42" i="2"/>
  <c r="X42" i="2" s="1"/>
  <c r="AY358" i="2"/>
  <c r="BL20" i="2"/>
  <c r="AY20" i="2" s="1"/>
  <c r="BL132" i="2"/>
  <c r="AY132" i="2" s="1"/>
  <c r="BL332" i="2"/>
  <c r="AY332" i="2" s="1"/>
  <c r="BL380" i="2"/>
  <c r="AY380" i="2" s="1"/>
  <c r="Z380" i="2" s="1"/>
  <c r="BL432" i="2"/>
  <c r="AY432" i="2" s="1"/>
  <c r="BL484" i="2"/>
  <c r="AY484" i="2" s="1"/>
  <c r="X484" i="2" s="1"/>
  <c r="BL540" i="2"/>
  <c r="AY540" i="2" s="1"/>
  <c r="AX457" i="2"/>
  <c r="BL373" i="2"/>
  <c r="AY373" i="2" s="1"/>
  <c r="BL417" i="2"/>
  <c r="AY417" i="2" s="1"/>
  <c r="BL465" i="2"/>
  <c r="AY465" i="2" s="1"/>
  <c r="BL509" i="2"/>
  <c r="AY509" i="2" s="1"/>
  <c r="BL557" i="2"/>
  <c r="AY557" i="2" s="1"/>
  <c r="AX150" i="2"/>
  <c r="AX370" i="2"/>
  <c r="AY434" i="2"/>
  <c r="AX454" i="2"/>
  <c r="AX482" i="2"/>
  <c r="AY94" i="2"/>
  <c r="AY494" i="2"/>
  <c r="AX9" i="2"/>
  <c r="AY57" i="2"/>
  <c r="AY313" i="2"/>
  <c r="AY508" i="2"/>
  <c r="BL522" i="2"/>
  <c r="AY522" i="2" s="1"/>
  <c r="AX439" i="2"/>
  <c r="AX515" i="2"/>
  <c r="AY14" i="2"/>
  <c r="AY46" i="2"/>
  <c r="AY518" i="2"/>
  <c r="AY558" i="2"/>
  <c r="BL407" i="2"/>
  <c r="AY407" i="2" s="1"/>
  <c r="BL439" i="2"/>
  <c r="AY439" i="2" s="1"/>
  <c r="BL455" i="2"/>
  <c r="AY455" i="2" s="1"/>
  <c r="BL471" i="2"/>
  <c r="AY471" i="2" s="1"/>
  <c r="BL487" i="2"/>
  <c r="AY487" i="2" s="1"/>
  <c r="BL519" i="2"/>
  <c r="AY519" i="2" s="1"/>
  <c r="BL551" i="2"/>
  <c r="AY551" i="2" s="1"/>
  <c r="AX556" i="2"/>
  <c r="BL16" i="2"/>
  <c r="AY16" i="2" s="1"/>
  <c r="BL112" i="2"/>
  <c r="AY112" i="2" s="1"/>
  <c r="BL156" i="2"/>
  <c r="AY156" i="2" s="1"/>
  <c r="BL300" i="2"/>
  <c r="AY300" i="2" s="1"/>
  <c r="BL348" i="2"/>
  <c r="AY348" i="2" s="1"/>
  <c r="BL396" i="2"/>
  <c r="AY396" i="2" s="1"/>
  <c r="BL448" i="2"/>
  <c r="AY448" i="2" s="1"/>
  <c r="BL449" i="2"/>
  <c r="AY449" i="2" s="1"/>
  <c r="BL497" i="2"/>
  <c r="AY497" i="2" s="1"/>
  <c r="BL549" i="2"/>
  <c r="AY549" i="2" s="1"/>
  <c r="AY550" i="2"/>
  <c r="BL148" i="2"/>
  <c r="AY148" i="2" s="1"/>
  <c r="BL292" i="2"/>
  <c r="AY292" i="2" s="1"/>
  <c r="BL444" i="2"/>
  <c r="AY444" i="2" s="1"/>
  <c r="BL500" i="2"/>
  <c r="AY500" i="2" s="1"/>
  <c r="BL556" i="2"/>
  <c r="AY556" i="2" s="1"/>
  <c r="BL385" i="2"/>
  <c r="AY385" i="2" s="1"/>
  <c r="BL429" i="2"/>
  <c r="AY429" i="2" s="1"/>
  <c r="BL477" i="2"/>
  <c r="AY477" i="2" s="1"/>
  <c r="BL521" i="2"/>
  <c r="AY521" i="2" s="1"/>
  <c r="BL569" i="2"/>
  <c r="AY569" i="2" s="1"/>
  <c r="AX94" i="2"/>
  <c r="AY174" i="2"/>
  <c r="AY294" i="2"/>
  <c r="AX494" i="2"/>
  <c r="AY534" i="2"/>
  <c r="X534" i="2" s="1"/>
  <c r="AX546" i="2"/>
  <c r="X546" i="2" s="1"/>
  <c r="AY30" i="2"/>
  <c r="AY62" i="2"/>
  <c r="AY126" i="2"/>
  <c r="AY17" i="2"/>
  <c r="X101" i="2"/>
  <c r="AY117" i="2"/>
  <c r="AY149" i="2"/>
  <c r="AY341" i="2"/>
  <c r="AX433" i="2"/>
  <c r="AX465" i="2"/>
  <c r="AX497" i="2"/>
  <c r="BL6" i="2"/>
  <c r="AY6" i="2" s="1"/>
  <c r="BL38" i="2"/>
  <c r="AY38" i="2" s="1"/>
  <c r="BL70" i="2"/>
  <c r="AY70" i="2" s="1"/>
  <c r="BL166" i="2"/>
  <c r="AY166" i="2" s="1"/>
  <c r="BL382" i="2"/>
  <c r="AY382" i="2" s="1"/>
  <c r="AY18" i="2"/>
  <c r="AY50" i="2"/>
  <c r="AY82" i="2"/>
  <c r="AY130" i="2"/>
  <c r="AY146" i="2"/>
  <c r="AY266" i="2"/>
  <c r="AY298" i="2"/>
  <c r="AY330" i="2"/>
  <c r="AY346" i="2"/>
  <c r="AY394" i="2"/>
  <c r="AY410" i="2"/>
  <c r="X410" i="2" s="1"/>
  <c r="AY426" i="2"/>
  <c r="AY24" i="2"/>
  <c r="AY56" i="2"/>
  <c r="AY63" i="2"/>
  <c r="AX87" i="2"/>
  <c r="AY151" i="2"/>
  <c r="AX411" i="2"/>
  <c r="AX443" i="2"/>
  <c r="AX471" i="2"/>
  <c r="BL481" i="2"/>
  <c r="AY481" i="2" s="1"/>
  <c r="BL573" i="2"/>
  <c r="AY573" i="2" s="1"/>
  <c r="AY278" i="2"/>
  <c r="X278" i="2" s="1"/>
  <c r="AY498" i="2"/>
  <c r="AY542" i="2"/>
  <c r="BL399" i="2"/>
  <c r="AY399" i="2" s="1"/>
  <c r="BL415" i="2"/>
  <c r="AY415" i="2" s="1"/>
  <c r="BL431" i="2"/>
  <c r="AY431" i="2" s="1"/>
  <c r="BL447" i="2"/>
  <c r="AY447" i="2" s="1"/>
  <c r="BL479" i="2"/>
  <c r="AY479" i="2" s="1"/>
  <c r="BL495" i="2"/>
  <c r="AY495" i="2" s="1"/>
  <c r="BL527" i="2"/>
  <c r="AY527" i="2" s="1"/>
  <c r="BL543" i="2"/>
  <c r="AY543" i="2" s="1"/>
  <c r="BL559" i="2"/>
  <c r="AY559" i="2" s="1"/>
  <c r="AY352" i="2"/>
  <c r="BL40" i="2"/>
  <c r="AY40" i="2" s="1"/>
  <c r="BL84" i="2"/>
  <c r="AY84" i="2" s="1"/>
  <c r="BL136" i="2"/>
  <c r="AY136" i="2" s="1"/>
  <c r="BL176" i="2"/>
  <c r="AY176" i="2" s="1"/>
  <c r="BL324" i="2"/>
  <c r="AY324" i="2" s="1"/>
  <c r="BL372" i="2"/>
  <c r="AY372" i="2" s="1"/>
  <c r="BL424" i="2"/>
  <c r="AY424" i="2" s="1"/>
  <c r="BL468" i="2"/>
  <c r="AY468" i="2" s="1"/>
  <c r="Z468" i="2" s="1"/>
  <c r="BL516" i="2"/>
  <c r="AY516" i="2" s="1"/>
  <c r="BL369" i="2"/>
  <c r="AY369" i="2" s="1"/>
  <c r="AY458" i="2"/>
  <c r="BL64" i="2"/>
  <c r="AY64" i="2" s="1"/>
  <c r="BL120" i="2"/>
  <c r="AY120" i="2" s="1"/>
  <c r="BL272" i="2"/>
  <c r="AY272" i="2" s="1"/>
  <c r="BL316" i="2"/>
  <c r="AY316" i="2" s="1"/>
  <c r="BL368" i="2"/>
  <c r="AY368" i="2" s="1"/>
  <c r="BL420" i="2"/>
  <c r="AY420" i="2" s="1"/>
  <c r="BL472" i="2"/>
  <c r="AY472" i="2" s="1"/>
  <c r="BL524" i="2"/>
  <c r="AY524" i="2" s="1"/>
  <c r="BL361" i="2"/>
  <c r="AY361" i="2" s="1"/>
  <c r="Z361" i="2" s="1"/>
  <c r="BL405" i="2"/>
  <c r="AY405" i="2" s="1"/>
  <c r="BL453" i="2"/>
  <c r="AY453" i="2" s="1"/>
  <c r="BL501" i="2"/>
  <c r="AY501" i="2" s="1"/>
  <c r="BL545" i="2"/>
  <c r="AY545" i="2" s="1"/>
  <c r="AY110" i="2"/>
  <c r="AX422" i="2"/>
  <c r="AY510" i="2"/>
  <c r="Z510" i="2" s="1"/>
  <c r="AY566" i="2"/>
  <c r="Z566" i="2" s="1"/>
  <c r="BL333" i="2"/>
  <c r="AY333" i="2" s="1"/>
  <c r="AY430" i="2" l="1"/>
  <c r="Z86" i="2"/>
  <c r="X342" i="2"/>
  <c r="W287" i="2"/>
  <c r="X65" i="2"/>
  <c r="X513" i="2"/>
  <c r="Z152" i="2"/>
  <c r="X137" i="2"/>
  <c r="Z542" i="2"/>
  <c r="X146" i="2"/>
  <c r="Z508" i="2"/>
  <c r="X129" i="2"/>
  <c r="Z77" i="2"/>
  <c r="X400" i="2"/>
  <c r="X507" i="2"/>
  <c r="Z74" i="2"/>
  <c r="X152" i="2"/>
  <c r="AY390" i="2"/>
  <c r="W67" i="2"/>
  <c r="Z489" i="2"/>
  <c r="Z526" i="2"/>
  <c r="AY345" i="2"/>
  <c r="AY88" i="2"/>
  <c r="X88" i="2" s="1"/>
  <c r="AY44" i="2"/>
  <c r="Z44" i="2" s="1"/>
  <c r="X23" i="2"/>
  <c r="Z99" i="2"/>
  <c r="Z67" i="2"/>
  <c r="X277" i="2"/>
  <c r="X167" i="2"/>
  <c r="X139" i="2"/>
  <c r="Z271" i="2"/>
  <c r="X121" i="2"/>
  <c r="AY419" i="2"/>
  <c r="Z419" i="2" s="1"/>
  <c r="X29" i="2"/>
  <c r="X86" i="2"/>
  <c r="Z148" i="2"/>
  <c r="W121" i="2"/>
  <c r="Z285" i="2"/>
  <c r="Z3" i="2"/>
  <c r="Z324" i="2"/>
  <c r="Z498" i="2"/>
  <c r="Z330" i="2"/>
  <c r="X17" i="2"/>
  <c r="X557" i="2"/>
  <c r="X113" i="2"/>
  <c r="X25" i="2"/>
  <c r="Z488" i="2"/>
  <c r="X106" i="2"/>
  <c r="Z290" i="2"/>
  <c r="X162" i="2"/>
  <c r="W85" i="2"/>
  <c r="X295" i="2"/>
  <c r="X489" i="2"/>
  <c r="X103" i="2"/>
  <c r="W274" i="2"/>
  <c r="Z12" i="2"/>
  <c r="Z269" i="2"/>
  <c r="W269" i="2"/>
  <c r="Z63" i="2"/>
  <c r="X298" i="2"/>
  <c r="Z159" i="2"/>
  <c r="X61" i="2"/>
  <c r="AY41" i="2"/>
  <c r="X469" i="2"/>
  <c r="Z306" i="2"/>
  <c r="X351" i="2"/>
  <c r="X353" i="2"/>
  <c r="Z537" i="2"/>
  <c r="Z147" i="2"/>
  <c r="X155" i="2"/>
  <c r="Z287" i="2"/>
  <c r="X422" i="2"/>
  <c r="Z543" i="2"/>
  <c r="Z151" i="2"/>
  <c r="X150" i="2"/>
  <c r="X381" i="2"/>
  <c r="X73" i="2"/>
  <c r="X49" i="2"/>
  <c r="AY538" i="2"/>
  <c r="Z538" i="2" s="1"/>
  <c r="W489" i="2"/>
  <c r="W290" i="2"/>
  <c r="AY325" i="2"/>
  <c r="X325" i="2" s="1"/>
  <c r="AY553" i="2"/>
  <c r="AY320" i="2"/>
  <c r="Z320" i="2" s="1"/>
  <c r="X346" i="2"/>
  <c r="Z117" i="2"/>
  <c r="X396" i="2"/>
  <c r="Z53" i="2"/>
  <c r="Z161" i="2"/>
  <c r="AY391" i="2"/>
  <c r="Z391" i="2" s="1"/>
  <c r="W86" i="2"/>
  <c r="Z119" i="2"/>
  <c r="AY460" i="2"/>
  <c r="X460" i="2" s="1"/>
  <c r="W164" i="2"/>
  <c r="Z164" i="2"/>
  <c r="Z574" i="2"/>
  <c r="X448" i="2"/>
  <c r="Z562" i="2"/>
  <c r="AY451" i="2"/>
  <c r="W155" i="2"/>
  <c r="X326" i="2"/>
  <c r="AY571" i="2"/>
  <c r="X85" i="2"/>
  <c r="AY276" i="2"/>
  <c r="X306" i="2"/>
  <c r="AY418" i="2"/>
  <c r="AY461" i="2"/>
  <c r="AY402" i="2"/>
  <c r="X402" i="2" s="1"/>
  <c r="Z417" i="2"/>
  <c r="W306" i="2"/>
  <c r="X287" i="2"/>
  <c r="W118" i="2"/>
  <c r="AY5" i="2"/>
  <c r="X5" i="2" s="1"/>
  <c r="W22" i="2"/>
  <c r="X416" i="2"/>
  <c r="X459" i="2"/>
  <c r="W125" i="2"/>
  <c r="AY560" i="2"/>
  <c r="W560" i="2" s="1"/>
  <c r="AY377" i="2"/>
  <c r="AY398" i="2"/>
  <c r="X398" i="2" s="1"/>
  <c r="AY570" i="2"/>
  <c r="X332" i="2"/>
  <c r="X110" i="2"/>
  <c r="Z56" i="2"/>
  <c r="X166" i="2"/>
  <c r="X536" i="2"/>
  <c r="Z22" i="2"/>
  <c r="X119" i="2"/>
  <c r="X47" i="2"/>
  <c r="X11" i="2"/>
  <c r="X125" i="2"/>
  <c r="X109" i="2"/>
  <c r="X329" i="2"/>
  <c r="AY554" i="2"/>
  <c r="Z554" i="2" s="1"/>
  <c r="AY387" i="2"/>
  <c r="Z525" i="2"/>
  <c r="AY331" i="2"/>
  <c r="Z331" i="2" s="1"/>
  <c r="X291" i="2"/>
  <c r="W119" i="2"/>
  <c r="W11" i="2"/>
  <c r="X533" i="2"/>
  <c r="Z35" i="2"/>
  <c r="W26" i="2"/>
  <c r="W152" i="2"/>
  <c r="Z502" i="2"/>
  <c r="W9" i="2"/>
  <c r="X355" i="2"/>
  <c r="X362" i="2"/>
  <c r="X488" i="2"/>
  <c r="Z175" i="2"/>
  <c r="Z137" i="2"/>
  <c r="X409" i="2"/>
  <c r="Z421" i="2"/>
  <c r="X421" i="2"/>
  <c r="W421" i="2"/>
  <c r="Z160" i="2"/>
  <c r="X160" i="2"/>
  <c r="X54" i="2"/>
  <c r="Z54" i="2"/>
  <c r="W54" i="2"/>
  <c r="X102" i="2"/>
  <c r="Z102" i="2"/>
  <c r="W102" i="2"/>
  <c r="Z90" i="2"/>
  <c r="X90" i="2"/>
  <c r="W90" i="2"/>
  <c r="W48" i="2"/>
  <c r="X48" i="2"/>
  <c r="Z48" i="2"/>
  <c r="Z393" i="2"/>
  <c r="Z85" i="2"/>
  <c r="X26" i="2"/>
  <c r="X145" i="2"/>
  <c r="W311" i="2"/>
  <c r="X131" i="2"/>
  <c r="X334" i="2"/>
  <c r="Z47" i="2"/>
  <c r="W23" i="2"/>
  <c r="AY2" i="2"/>
  <c r="W2" i="2" s="1"/>
  <c r="Z352" i="2"/>
  <c r="X378" i="2"/>
  <c r="X433" i="2"/>
  <c r="X94" i="2"/>
  <c r="Z558" i="2"/>
  <c r="X356" i="2"/>
  <c r="X307" i="2"/>
  <c r="X55" i="2"/>
  <c r="W505" i="2"/>
  <c r="X350" i="2"/>
  <c r="Z26" i="2"/>
  <c r="Z311" i="2"/>
  <c r="Z478" i="2"/>
  <c r="Z11" i="2"/>
  <c r="Z293" i="2"/>
  <c r="X43" i="2"/>
  <c r="AX461" i="2"/>
  <c r="X461" i="2" s="1"/>
  <c r="W137" i="2"/>
  <c r="AY490" i="2"/>
  <c r="Z490" i="2" s="1"/>
  <c r="Z23" i="2"/>
  <c r="W378" i="2"/>
  <c r="X505" i="2"/>
  <c r="AY568" i="2"/>
  <c r="X274" i="2"/>
  <c r="X539" i="2"/>
  <c r="X175" i="2"/>
  <c r="X149" i="2"/>
  <c r="X305" i="2"/>
  <c r="X321" i="2"/>
  <c r="Z305" i="2"/>
  <c r="X314" i="2"/>
  <c r="X438" i="2"/>
  <c r="Z442" i="2"/>
  <c r="X74" i="2"/>
  <c r="Z458" i="2"/>
  <c r="Z372" i="2"/>
  <c r="Z84" i="2"/>
  <c r="X443" i="2"/>
  <c r="X87" i="2"/>
  <c r="AX571" i="2"/>
  <c r="X313" i="2"/>
  <c r="X434" i="2"/>
  <c r="X328" i="2"/>
  <c r="W537" i="2"/>
  <c r="X366" i="2"/>
  <c r="X158" i="2"/>
  <c r="X303" i="2"/>
  <c r="X91" i="2"/>
  <c r="X76" i="2"/>
  <c r="W151" i="2"/>
  <c r="W488" i="2"/>
  <c r="W74" i="2"/>
  <c r="AY96" i="2"/>
  <c r="W96" i="2" s="1"/>
  <c r="AY72" i="2"/>
  <c r="X72" i="2" s="1"/>
  <c r="AY28" i="2"/>
  <c r="W28" i="2" s="1"/>
  <c r="Z450" i="2"/>
  <c r="X168" i="2"/>
  <c r="AY464" i="2"/>
  <c r="Z464" i="2" s="1"/>
  <c r="Z58" i="2"/>
  <c r="W427" i="2"/>
  <c r="Z427" i="2"/>
  <c r="X427" i="2"/>
  <c r="W395" i="2"/>
  <c r="X395" i="2"/>
  <c r="Z395" i="2"/>
  <c r="Z397" i="2"/>
  <c r="W397" i="2"/>
  <c r="Z345" i="2"/>
  <c r="W345" i="2"/>
  <c r="AY365" i="2"/>
  <c r="X285" i="2"/>
  <c r="W510" i="2"/>
  <c r="Z300" i="2"/>
  <c r="X9" i="2"/>
  <c r="X393" i="2"/>
  <c r="X370" i="2"/>
  <c r="X457" i="2"/>
  <c r="AY172" i="2"/>
  <c r="Z172" i="2" s="1"/>
  <c r="AY567" i="2"/>
  <c r="Z567" i="2" s="1"/>
  <c r="W393" i="2"/>
  <c r="W574" i="2"/>
  <c r="X270" i="2"/>
  <c r="W450" i="2"/>
  <c r="X98" i="2"/>
  <c r="X343" i="2"/>
  <c r="X566" i="2"/>
  <c r="W285" i="2"/>
  <c r="AY506" i="2"/>
  <c r="Z506" i="2" s="1"/>
  <c r="AY441" i="2"/>
  <c r="W441" i="2" s="1"/>
  <c r="AY33" i="2"/>
  <c r="AY563" i="2"/>
  <c r="Z563" i="2" s="1"/>
  <c r="X371" i="2"/>
  <c r="X19" i="2"/>
  <c r="W109" i="2"/>
  <c r="X147" i="2"/>
  <c r="W150" i="2"/>
  <c r="W25" i="2"/>
  <c r="X544" i="2"/>
  <c r="AY83" i="2"/>
  <c r="X83" i="2" s="1"/>
  <c r="X470" i="2"/>
  <c r="Z274" i="2"/>
  <c r="W29" i="2"/>
  <c r="W160" i="2"/>
  <c r="AX568" i="2"/>
  <c r="X537" i="2"/>
  <c r="X345" i="2"/>
  <c r="AY541" i="2"/>
  <c r="Z541" i="2" s="1"/>
  <c r="X324" i="2"/>
  <c r="W307" i="2"/>
  <c r="X365" i="2"/>
  <c r="AY548" i="2"/>
  <c r="X548" i="2" s="1"/>
  <c r="X266" i="2"/>
  <c r="X269" i="2"/>
  <c r="Z546" i="2"/>
  <c r="Z480" i="2"/>
  <c r="X69" i="2"/>
  <c r="X124" i="2"/>
  <c r="W498" i="2"/>
  <c r="X58" i="2"/>
  <c r="X531" i="2"/>
  <c r="X565" i="2"/>
  <c r="AX276" i="2"/>
  <c r="X391" i="2"/>
  <c r="X63" i="2"/>
  <c r="Z109" i="2"/>
  <c r="W58" i="2"/>
  <c r="Z25" i="2"/>
  <c r="AY374" i="2"/>
  <c r="X374" i="2" s="1"/>
  <c r="X281" i="2"/>
  <c r="W175" i="2"/>
  <c r="W458" i="2"/>
  <c r="X53" i="2"/>
  <c r="W147" i="2"/>
  <c r="X164" i="2"/>
  <c r="X397" i="2"/>
  <c r="AX418" i="2"/>
  <c r="AY21" i="2"/>
  <c r="AY165" i="2"/>
  <c r="Z165" i="2" s="1"/>
  <c r="Z500" i="2"/>
  <c r="X553" i="2"/>
  <c r="X8" i="2"/>
  <c r="X327" i="2"/>
  <c r="X541" i="2"/>
  <c r="X14" i="2"/>
  <c r="W478" i="2"/>
  <c r="X360" i="2"/>
  <c r="X62" i="2"/>
  <c r="X153" i="2"/>
  <c r="X456" i="2"/>
  <c r="Z523" i="2"/>
  <c r="AY474" i="2"/>
  <c r="Z474" i="2" s="1"/>
  <c r="AY51" i="2"/>
  <c r="X310" i="2"/>
  <c r="X492" i="2"/>
  <c r="Z443" i="2"/>
  <c r="X450" i="2"/>
  <c r="X118" i="2"/>
  <c r="AY304" i="2"/>
  <c r="AY389" i="2"/>
  <c r="W389" i="2" s="1"/>
  <c r="X290" i="2"/>
  <c r="AY517" i="2"/>
  <c r="X517" i="2" s="1"/>
  <c r="AY425" i="2"/>
  <c r="X425" i="2" s="1"/>
  <c r="W429" i="2"/>
  <c r="Z429" i="2"/>
  <c r="Z348" i="2"/>
  <c r="W348" i="2"/>
  <c r="W509" i="2"/>
  <c r="Z509" i="2"/>
  <c r="X509" i="2"/>
  <c r="Z576" i="2"/>
  <c r="W576" i="2"/>
  <c r="Z483" i="2"/>
  <c r="W483" i="2"/>
  <c r="W177" i="2"/>
  <c r="Z177" i="2"/>
  <c r="Z545" i="2"/>
  <c r="W545" i="2"/>
  <c r="X545" i="2"/>
  <c r="W368" i="2"/>
  <c r="Z368" i="2"/>
  <c r="X368" i="2"/>
  <c r="Z516" i="2"/>
  <c r="W516" i="2"/>
  <c r="X516" i="2"/>
  <c r="W559" i="2"/>
  <c r="Z559" i="2"/>
  <c r="Z479" i="2"/>
  <c r="W479" i="2"/>
  <c r="X479" i="2"/>
  <c r="Z399" i="2"/>
  <c r="W399" i="2"/>
  <c r="X399" i="2"/>
  <c r="W573" i="2"/>
  <c r="Z573" i="2"/>
  <c r="Z38" i="2"/>
  <c r="W38" i="2"/>
  <c r="Z569" i="2"/>
  <c r="W569" i="2"/>
  <c r="X569" i="2"/>
  <c r="Z385" i="2"/>
  <c r="W385" i="2"/>
  <c r="X385" i="2"/>
  <c r="W292" i="2"/>
  <c r="Z292" i="2"/>
  <c r="Z449" i="2"/>
  <c r="W449" i="2"/>
  <c r="X449" i="2"/>
  <c r="Z551" i="2"/>
  <c r="W551" i="2"/>
  <c r="X551" i="2"/>
  <c r="Z455" i="2"/>
  <c r="W455" i="2"/>
  <c r="X455" i="2"/>
  <c r="Z522" i="2"/>
  <c r="W522" i="2"/>
  <c r="X522" i="2"/>
  <c r="W465" i="2"/>
  <c r="Z465" i="2"/>
  <c r="W532" i="2"/>
  <c r="Z532" i="2"/>
  <c r="X532" i="2"/>
  <c r="Z467" i="2"/>
  <c r="W467" i="2"/>
  <c r="X467" i="2"/>
  <c r="Z493" i="2"/>
  <c r="W493" i="2"/>
  <c r="Z354" i="2"/>
  <c r="W354" i="2"/>
  <c r="X354" i="2"/>
  <c r="Z116" i="2"/>
  <c r="W116" i="2"/>
  <c r="Z504" i="2"/>
  <c r="W504" i="2"/>
  <c r="X504" i="2"/>
  <c r="W333" i="2"/>
  <c r="Z333" i="2"/>
  <c r="X333" i="2"/>
  <c r="Z415" i="2"/>
  <c r="W415" i="2"/>
  <c r="Z497" i="2"/>
  <c r="W497" i="2"/>
  <c r="W471" i="2"/>
  <c r="Z471" i="2"/>
  <c r="W336" i="2"/>
  <c r="Z336" i="2"/>
  <c r="Z524" i="2"/>
  <c r="W524" i="2"/>
  <c r="Z369" i="2"/>
  <c r="W369" i="2"/>
  <c r="X369" i="2"/>
  <c r="Z447" i="2"/>
  <c r="W447" i="2"/>
  <c r="X447" i="2"/>
  <c r="Z382" i="2"/>
  <c r="W382" i="2"/>
  <c r="W521" i="2"/>
  <c r="Z521" i="2"/>
  <c r="Z156" i="2"/>
  <c r="W156" i="2"/>
  <c r="X156" i="2"/>
  <c r="Z439" i="2"/>
  <c r="W439" i="2"/>
  <c r="W540" i="2"/>
  <c r="Z540" i="2"/>
  <c r="X540" i="2"/>
  <c r="W515" i="2"/>
  <c r="Z515" i="2"/>
  <c r="W445" i="2"/>
  <c r="Z445" i="2"/>
  <c r="Z138" i="2"/>
  <c r="W138" i="2"/>
  <c r="Z120" i="2"/>
  <c r="W120" i="2"/>
  <c r="X120" i="2"/>
  <c r="Z495" i="2"/>
  <c r="W495" i="2"/>
  <c r="X495" i="2"/>
  <c r="Z70" i="2"/>
  <c r="W70" i="2"/>
  <c r="W444" i="2"/>
  <c r="Z444" i="2"/>
  <c r="Z16" i="2"/>
  <c r="W16" i="2"/>
  <c r="Z432" i="2"/>
  <c r="W432" i="2"/>
  <c r="Z547" i="2"/>
  <c r="W547" i="2"/>
  <c r="X547" i="2"/>
  <c r="Z376" i="2"/>
  <c r="W376" i="2"/>
  <c r="Z411" i="2"/>
  <c r="W411" i="2"/>
  <c r="Z552" i="2"/>
  <c r="W552" i="2"/>
  <c r="X552" i="2"/>
  <c r="Z501" i="2"/>
  <c r="W501" i="2"/>
  <c r="X501" i="2"/>
  <c r="Z176" i="2"/>
  <c r="W176" i="2"/>
  <c r="W481" i="2"/>
  <c r="Z481" i="2"/>
  <c r="X481" i="2"/>
  <c r="Z6" i="2"/>
  <c r="W6" i="2"/>
  <c r="Z556" i="2"/>
  <c r="W556" i="2"/>
  <c r="Z519" i="2"/>
  <c r="W519" i="2"/>
  <c r="X519" i="2"/>
  <c r="Z453" i="2"/>
  <c r="W453" i="2"/>
  <c r="X453" i="2"/>
  <c r="Z472" i="2"/>
  <c r="W472" i="2"/>
  <c r="Z272" i="2"/>
  <c r="W272" i="2"/>
  <c r="X272" i="2"/>
  <c r="Z136" i="2"/>
  <c r="W136" i="2"/>
  <c r="X136" i="2"/>
  <c r="Z527" i="2"/>
  <c r="W527" i="2"/>
  <c r="X527" i="2"/>
  <c r="W477" i="2"/>
  <c r="Z477" i="2"/>
  <c r="X477" i="2"/>
  <c r="Z112" i="2"/>
  <c r="W112" i="2"/>
  <c r="W487" i="2"/>
  <c r="Z487" i="2"/>
  <c r="Z499" i="2"/>
  <c r="W499" i="2"/>
  <c r="Z403" i="2"/>
  <c r="W403" i="2"/>
  <c r="X403" i="2"/>
  <c r="Z555" i="2"/>
  <c r="W555" i="2"/>
  <c r="Z51" i="2"/>
  <c r="W51" i="2"/>
  <c r="Z81" i="2"/>
  <c r="W81" i="2"/>
  <c r="Z2" i="2"/>
  <c r="Z127" i="2"/>
  <c r="W127" i="2"/>
  <c r="Z50" i="2"/>
  <c r="W50" i="2"/>
  <c r="Z30" i="2"/>
  <c r="W30" i="2"/>
  <c r="X556" i="2"/>
  <c r="Z144" i="2"/>
  <c r="W144" i="2"/>
  <c r="W370" i="2"/>
  <c r="X6" i="2"/>
  <c r="AX364" i="2"/>
  <c r="AY364" i="2"/>
  <c r="AX108" i="2"/>
  <c r="AY108" i="2"/>
  <c r="Z405" i="2"/>
  <c r="W405" i="2"/>
  <c r="X483" i="2"/>
  <c r="Z373" i="2"/>
  <c r="W373" i="2"/>
  <c r="X361" i="2"/>
  <c r="Z512" i="2"/>
  <c r="W512" i="2"/>
  <c r="X468" i="2"/>
  <c r="W340" i="2"/>
  <c r="X340" i="2"/>
  <c r="Z32" i="2"/>
  <c r="W32" i="2"/>
  <c r="AY337" i="2"/>
  <c r="AX337" i="2"/>
  <c r="Z407" i="2"/>
  <c r="W407" i="2"/>
  <c r="W315" i="2"/>
  <c r="Z315" i="2"/>
  <c r="Z104" i="2"/>
  <c r="W104" i="2"/>
  <c r="Z69" i="2"/>
  <c r="W485" i="2"/>
  <c r="Z485" i="2"/>
  <c r="Z412" i="2"/>
  <c r="W412" i="2"/>
  <c r="AX92" i="2"/>
  <c r="AY92" i="2"/>
  <c r="Z34" i="2"/>
  <c r="W34" i="2"/>
  <c r="X435" i="2"/>
  <c r="X407" i="2"/>
  <c r="Z299" i="2"/>
  <c r="W299" i="2"/>
  <c r="Z95" i="2"/>
  <c r="W95" i="2"/>
  <c r="X32" i="2"/>
  <c r="Z282" i="2"/>
  <c r="W282" i="2"/>
  <c r="Z24" i="2"/>
  <c r="W24" i="2"/>
  <c r="Z298" i="2"/>
  <c r="W298" i="2"/>
  <c r="Z130" i="2"/>
  <c r="W130" i="2"/>
  <c r="Z18" i="2"/>
  <c r="W18" i="2"/>
  <c r="Z341" i="2"/>
  <c r="W341" i="2"/>
  <c r="Z294" i="2"/>
  <c r="W294" i="2"/>
  <c r="Z78" i="2"/>
  <c r="W78" i="2"/>
  <c r="W448" i="2"/>
  <c r="Z448" i="2"/>
  <c r="Z46" i="2"/>
  <c r="W46" i="2"/>
  <c r="X439" i="2"/>
  <c r="Z57" i="2"/>
  <c r="W57" i="2"/>
  <c r="Z494" i="2"/>
  <c r="W482" i="2"/>
  <c r="X482" i="2"/>
  <c r="Z332" i="2"/>
  <c r="W332" i="2"/>
  <c r="Z42" i="2"/>
  <c r="W42" i="2"/>
  <c r="Z370" i="2"/>
  <c r="W433" i="2"/>
  <c r="Z129" i="2"/>
  <c r="W129" i="2"/>
  <c r="AY45" i="2"/>
  <c r="AX45" i="2"/>
  <c r="W562" i="2"/>
  <c r="X562" i="2"/>
  <c r="X406" i="2"/>
  <c r="Z270" i="2"/>
  <c r="W270" i="2"/>
  <c r="AY529" i="2"/>
  <c r="X529" i="2" s="1"/>
  <c r="Z377" i="2"/>
  <c r="W377" i="2"/>
  <c r="AY452" i="2"/>
  <c r="AX452" i="2"/>
  <c r="X388" i="2"/>
  <c r="X348" i="2"/>
  <c r="W324" i="2"/>
  <c r="Z128" i="2"/>
  <c r="W128" i="2"/>
  <c r="X56" i="2"/>
  <c r="X24" i="2"/>
  <c r="X486" i="2"/>
  <c r="Z414" i="2"/>
  <c r="W414" i="2"/>
  <c r="AY575" i="2"/>
  <c r="X559" i="2"/>
  <c r="W523" i="2"/>
  <c r="X523" i="2"/>
  <c r="X499" i="2"/>
  <c r="Z283" i="2"/>
  <c r="W283" i="2"/>
  <c r="W99" i="2"/>
  <c r="Z71" i="2"/>
  <c r="W71" i="2"/>
  <c r="X576" i="2"/>
  <c r="W168" i="2"/>
  <c r="Z168" i="2"/>
  <c r="W566" i="2"/>
  <c r="W525" i="2"/>
  <c r="X525" i="2"/>
  <c r="W409" i="2"/>
  <c r="Z409" i="2"/>
  <c r="X373" i="2"/>
  <c r="X97" i="2"/>
  <c r="W361" i="2"/>
  <c r="X514" i="2"/>
  <c r="Z366" i="2"/>
  <c r="W366" i="2"/>
  <c r="Z158" i="2"/>
  <c r="W158" i="2"/>
  <c r="W565" i="2"/>
  <c r="AY473" i="2"/>
  <c r="X377" i="2"/>
  <c r="AX528" i="2"/>
  <c r="AY528" i="2"/>
  <c r="X508" i="2"/>
  <c r="W468" i="2"/>
  <c r="X420" i="2"/>
  <c r="W380" i="2"/>
  <c r="X380" i="2"/>
  <c r="Z340" i="2"/>
  <c r="AY296" i="2"/>
  <c r="X296" i="2" s="1"/>
  <c r="W88" i="2"/>
  <c r="Z88" i="2"/>
  <c r="AY60" i="2"/>
  <c r="AX60" i="2"/>
  <c r="X20" i="2"/>
  <c r="Z350" i="2"/>
  <c r="W350" i="2"/>
  <c r="X130" i="2"/>
  <c r="X405" i="2"/>
  <c r="X301" i="2"/>
  <c r="X379" i="2"/>
  <c r="Z371" i="2"/>
  <c r="W371" i="2"/>
  <c r="X315" i="2"/>
  <c r="Z307" i="2"/>
  <c r="X275" i="2"/>
  <c r="X159" i="2"/>
  <c r="X127" i="2"/>
  <c r="AX107" i="2"/>
  <c r="AY107" i="2"/>
  <c r="Z87" i="2"/>
  <c r="W87" i="2"/>
  <c r="W63" i="2"/>
  <c r="AY31" i="2"/>
  <c r="AX31" i="2"/>
  <c r="Z7" i="2"/>
  <c r="W7" i="2"/>
  <c r="Z360" i="2"/>
  <c r="W360" i="2"/>
  <c r="X542" i="2"/>
  <c r="X357" i="2"/>
  <c r="X3" i="2"/>
  <c r="W314" i="2"/>
  <c r="Z314" i="2"/>
  <c r="Z150" i="2"/>
  <c r="X50" i="2"/>
  <c r="W69" i="2"/>
  <c r="W538" i="2"/>
  <c r="X538" i="2"/>
  <c r="Z353" i="2"/>
  <c r="W353" i="2"/>
  <c r="W165" i="2"/>
  <c r="AX520" i="2"/>
  <c r="AY520" i="2"/>
  <c r="AY476" i="2"/>
  <c r="AX476" i="2"/>
  <c r="Z456" i="2"/>
  <c r="W456" i="2"/>
  <c r="X408" i="2"/>
  <c r="X376" i="2"/>
  <c r="AY344" i="2"/>
  <c r="AX344" i="2"/>
  <c r="AY280" i="2"/>
  <c r="AX280" i="2"/>
  <c r="W76" i="2"/>
  <c r="Z76" i="2"/>
  <c r="X4" i="2"/>
  <c r="Z570" i="2"/>
  <c r="Z106" i="2"/>
  <c r="W106" i="2"/>
  <c r="X34" i="2"/>
  <c r="Z281" i="2"/>
  <c r="W281" i="2"/>
  <c r="W65" i="2"/>
  <c r="Z65" i="2"/>
  <c r="X543" i="2"/>
  <c r="Z367" i="2"/>
  <c r="W367" i="2"/>
  <c r="Z295" i="2"/>
  <c r="W295" i="2"/>
  <c r="X271" i="2"/>
  <c r="X51" i="2"/>
  <c r="Z39" i="2"/>
  <c r="W39" i="2"/>
  <c r="W544" i="2"/>
  <c r="Z400" i="2"/>
  <c r="W400" i="2"/>
  <c r="W422" i="2"/>
  <c r="X297" i="2"/>
  <c r="Z29" i="2"/>
  <c r="W442" i="2"/>
  <c r="X442" i="2"/>
  <c r="X358" i="2"/>
  <c r="X78" i="2"/>
  <c r="W492" i="2"/>
  <c r="Z492" i="2"/>
  <c r="X444" i="2"/>
  <c r="AY52" i="2"/>
  <c r="AX52" i="2"/>
  <c r="Z530" i="2"/>
  <c r="X349" i="2"/>
  <c r="W53" i="2"/>
  <c r="X367" i="2"/>
  <c r="X7" i="2"/>
  <c r="W352" i="2"/>
  <c r="X177" i="2"/>
  <c r="W494" i="2"/>
  <c r="X494" i="2"/>
  <c r="Z406" i="2"/>
  <c r="W406" i="2"/>
  <c r="Z358" i="2"/>
  <c r="W358" i="2"/>
  <c r="W308" i="2"/>
  <c r="Z308" i="2"/>
  <c r="Z454" i="2"/>
  <c r="W454" i="2"/>
  <c r="X70" i="2"/>
  <c r="X445" i="2"/>
  <c r="W413" i="2"/>
  <c r="Z413" i="2"/>
  <c r="AY496" i="2"/>
  <c r="AX496" i="2"/>
  <c r="W404" i="2"/>
  <c r="Z284" i="2"/>
  <c r="W284" i="2"/>
  <c r="AX68" i="2"/>
  <c r="AY68" i="2"/>
  <c r="X99" i="2"/>
  <c r="X429" i="2"/>
  <c r="W526" i="2"/>
  <c r="Z66" i="2"/>
  <c r="W66" i="2"/>
  <c r="AY392" i="2"/>
  <c r="AX392" i="2"/>
  <c r="X308" i="2"/>
  <c r="AX100" i="2"/>
  <c r="AY100" i="2"/>
  <c r="Z142" i="2"/>
  <c r="W142" i="2"/>
  <c r="Z441" i="2"/>
  <c r="AX463" i="2"/>
  <c r="AY463" i="2"/>
  <c r="W379" i="2"/>
  <c r="Z379" i="2"/>
  <c r="Z275" i="2"/>
  <c r="W275" i="2"/>
  <c r="Z64" i="2"/>
  <c r="W64" i="2"/>
  <c r="Z41" i="2"/>
  <c r="W41" i="2"/>
  <c r="Z430" i="2"/>
  <c r="W430" i="2"/>
  <c r="AX384" i="2"/>
  <c r="AY384" i="2"/>
  <c r="X116" i="2"/>
  <c r="W4" i="2"/>
  <c r="Z4" i="2"/>
  <c r="Z318" i="2"/>
  <c r="W318" i="2"/>
  <c r="W77" i="2"/>
  <c r="X77" i="2"/>
  <c r="Z383" i="2"/>
  <c r="W383" i="2"/>
  <c r="AY279" i="2"/>
  <c r="AX279" i="2"/>
  <c r="AX268" i="2"/>
  <c r="AY268" i="2"/>
  <c r="W530" i="2"/>
  <c r="X530" i="2"/>
  <c r="Z531" i="2"/>
  <c r="W531" i="2"/>
  <c r="AX387" i="2"/>
  <c r="X387" i="2" s="1"/>
  <c r="Z342" i="2"/>
  <c r="W342" i="2"/>
  <c r="Z40" i="2"/>
  <c r="W40" i="2"/>
  <c r="X148" i="2"/>
  <c r="Z431" i="2"/>
  <c r="W431" i="2"/>
  <c r="X417" i="2"/>
  <c r="X411" i="2"/>
  <c r="W396" i="2"/>
  <c r="Z396" i="2"/>
  <c r="Z426" i="2"/>
  <c r="W426" i="2"/>
  <c r="Z362" i="2"/>
  <c r="W362" i="2"/>
  <c r="Z266" i="2"/>
  <c r="W266" i="2"/>
  <c r="Z114" i="2"/>
  <c r="W114" i="2"/>
  <c r="Z325" i="2"/>
  <c r="Z149" i="2"/>
  <c r="W149" i="2"/>
  <c r="Z17" i="2"/>
  <c r="W17" i="2"/>
  <c r="Z126" i="2"/>
  <c r="W126" i="2"/>
  <c r="Z174" i="2"/>
  <c r="W174" i="2"/>
  <c r="Z550" i="2"/>
  <c r="W550" i="2"/>
  <c r="W549" i="2"/>
  <c r="Z549" i="2"/>
  <c r="Z140" i="2"/>
  <c r="W140" i="2"/>
  <c r="Z14" i="2"/>
  <c r="W14" i="2"/>
  <c r="X140" i="2"/>
  <c r="Z313" i="2"/>
  <c r="W313" i="2"/>
  <c r="Z94" i="2"/>
  <c r="W94" i="2"/>
  <c r="X454" i="2"/>
  <c r="Z557" i="2"/>
  <c r="W557" i="2"/>
  <c r="Z132" i="2"/>
  <c r="W132" i="2"/>
  <c r="Z466" i="2"/>
  <c r="W466" i="2"/>
  <c r="Z10" i="2"/>
  <c r="W10" i="2"/>
  <c r="Z436" i="2"/>
  <c r="W436" i="2"/>
  <c r="Z20" i="2"/>
  <c r="W20" i="2"/>
  <c r="W561" i="2"/>
  <c r="X561" i="2"/>
  <c r="X299" i="2"/>
  <c r="X549" i="2"/>
  <c r="X485" i="2"/>
  <c r="X138" i="2"/>
  <c r="W457" i="2"/>
  <c r="Z433" i="2"/>
  <c r="X117" i="2"/>
  <c r="W13" i="2"/>
  <c r="Z13" i="2"/>
  <c r="X341" i="2"/>
  <c r="Z73" i="2"/>
  <c r="W73" i="2"/>
  <c r="X524" i="2"/>
  <c r="W480" i="2"/>
  <c r="X480" i="2"/>
  <c r="X432" i="2"/>
  <c r="Z388" i="2"/>
  <c r="W388" i="2"/>
  <c r="W172" i="2"/>
  <c r="X172" i="2"/>
  <c r="Z124" i="2"/>
  <c r="W124" i="2"/>
  <c r="Z96" i="2"/>
  <c r="W56" i="2"/>
  <c r="X12" i="2"/>
  <c r="Z486" i="2"/>
  <c r="W486" i="2"/>
  <c r="Z162" i="2"/>
  <c r="W162" i="2"/>
  <c r="X46" i="2"/>
  <c r="AY273" i="2"/>
  <c r="AX273" i="2"/>
  <c r="W491" i="2"/>
  <c r="Z491" i="2"/>
  <c r="Z475" i="2"/>
  <c r="W475" i="2"/>
  <c r="X431" i="2"/>
  <c r="AX323" i="2"/>
  <c r="AY323" i="2"/>
  <c r="W167" i="2"/>
  <c r="Z167" i="2"/>
  <c r="X135" i="2"/>
  <c r="Z27" i="2"/>
  <c r="W27" i="2"/>
  <c r="W536" i="2"/>
  <c r="Z536" i="2"/>
  <c r="X128" i="2"/>
  <c r="Z462" i="2"/>
  <c r="W462" i="2"/>
  <c r="Z97" i="2"/>
  <c r="W97" i="2"/>
  <c r="Z446" i="2"/>
  <c r="W446" i="2"/>
  <c r="W93" i="2"/>
  <c r="X93" i="2"/>
  <c r="Z514" i="2"/>
  <c r="W514" i="2"/>
  <c r="Z553" i="2"/>
  <c r="Z560" i="2"/>
  <c r="W508" i="2"/>
  <c r="W416" i="2"/>
  <c r="Z416" i="2"/>
  <c r="X336" i="2"/>
  <c r="X462" i="2"/>
  <c r="Z301" i="2"/>
  <c r="W301" i="2"/>
  <c r="Z33" i="2"/>
  <c r="W33" i="2"/>
  <c r="X475" i="2"/>
  <c r="X451" i="2"/>
  <c r="W419" i="2"/>
  <c r="X419" i="2"/>
  <c r="X375" i="2"/>
  <c r="AY359" i="2"/>
  <c r="X359" i="2" s="1"/>
  <c r="Z327" i="2"/>
  <c r="Z303" i="2"/>
  <c r="W303" i="2"/>
  <c r="W159" i="2"/>
  <c r="AY143" i="2"/>
  <c r="AX143" i="2"/>
  <c r="Z123" i="2"/>
  <c r="W123" i="2"/>
  <c r="X95" i="2"/>
  <c r="Z59" i="2"/>
  <c r="W59" i="2"/>
  <c r="X512" i="2"/>
  <c r="X132" i="2"/>
  <c r="AY80" i="2"/>
  <c r="AX80" i="2"/>
  <c r="W542" i="2"/>
  <c r="AY338" i="2"/>
  <c r="AX338" i="2"/>
  <c r="W357" i="2"/>
  <c r="AY89" i="2"/>
  <c r="AX89" i="2"/>
  <c r="W343" i="2"/>
  <c r="X71" i="2"/>
  <c r="W3" i="2"/>
  <c r="X126" i="2"/>
  <c r="X30" i="2"/>
  <c r="AY105" i="2"/>
  <c r="AX105" i="2"/>
  <c r="X57" i="2"/>
  <c r="X390" i="2"/>
  <c r="AY170" i="2"/>
  <c r="AX170" i="2"/>
  <c r="AX401" i="2"/>
  <c r="AY401" i="2"/>
  <c r="Z111" i="2"/>
  <c r="W111" i="2"/>
  <c r="W500" i="2"/>
  <c r="X500" i="2"/>
  <c r="W460" i="2"/>
  <c r="Z408" i="2"/>
  <c r="W408" i="2"/>
  <c r="W372" i="2"/>
  <c r="X372" i="2"/>
  <c r="W300" i="2"/>
  <c r="X300" i="2"/>
  <c r="X176" i="2"/>
  <c r="X144" i="2"/>
  <c r="X112" i="2"/>
  <c r="X16" i="2"/>
  <c r="X558" i="2"/>
  <c r="Z438" i="2"/>
  <c r="W438" i="2"/>
  <c r="W55" i="2"/>
  <c r="Z55" i="2"/>
  <c r="W543" i="2"/>
  <c r="X487" i="2"/>
  <c r="AX423" i="2"/>
  <c r="AY423" i="2"/>
  <c r="Z363" i="2"/>
  <c r="W363" i="2"/>
  <c r="W331" i="2"/>
  <c r="X331" i="2"/>
  <c r="Z291" i="2"/>
  <c r="W291" i="2"/>
  <c r="W271" i="2"/>
  <c r="Z115" i="2"/>
  <c r="W115" i="2"/>
  <c r="Z544" i="2"/>
  <c r="Z422" i="2"/>
  <c r="Z61" i="2"/>
  <c r="X161" i="2"/>
  <c r="Z355" i="2"/>
  <c r="W355" i="2"/>
  <c r="AY134" i="2"/>
  <c r="AX134" i="2"/>
  <c r="W461" i="2"/>
  <c r="X555" i="2"/>
  <c r="Z328" i="2"/>
  <c r="W328" i="2"/>
  <c r="W402" i="2"/>
  <c r="AX122" i="2"/>
  <c r="AY122" i="2"/>
  <c r="X573" i="2"/>
  <c r="Z169" i="2"/>
  <c r="W169" i="2"/>
  <c r="AY347" i="2"/>
  <c r="X39" i="2"/>
  <c r="Z424" i="2"/>
  <c r="W424" i="2"/>
  <c r="X471" i="2"/>
  <c r="Z394" i="2"/>
  <c r="W394" i="2"/>
  <c r="Z146" i="2"/>
  <c r="W146" i="2"/>
  <c r="X465" i="2"/>
  <c r="Z518" i="2"/>
  <c r="W518" i="2"/>
  <c r="W381" i="2"/>
  <c r="Z381" i="2"/>
  <c r="Z335" i="2"/>
  <c r="W335" i="2"/>
  <c r="W330" i="2"/>
  <c r="AX173" i="2"/>
  <c r="AY173" i="2"/>
  <c r="W572" i="2"/>
  <c r="Z572" i="2"/>
  <c r="Z316" i="2"/>
  <c r="W316" i="2"/>
  <c r="Z386" i="2"/>
  <c r="W386" i="2"/>
  <c r="AX503" i="2"/>
  <c r="AY503" i="2"/>
  <c r="Z451" i="2"/>
  <c r="W451" i="2"/>
  <c r="AX75" i="2"/>
  <c r="AY75" i="2"/>
  <c r="Z166" i="2"/>
  <c r="W166" i="2"/>
  <c r="Z5" i="2"/>
  <c r="W5" i="2"/>
  <c r="W420" i="2"/>
  <c r="Z420" i="2"/>
  <c r="AY157" i="2"/>
  <c r="AX157" i="2"/>
  <c r="Z435" i="2"/>
  <c r="W435" i="2"/>
  <c r="X335" i="2"/>
  <c r="Z302" i="2"/>
  <c r="W302" i="2"/>
  <c r="AX289" i="2"/>
  <c r="AY289" i="2"/>
  <c r="AY564" i="2"/>
  <c r="AX564" i="2"/>
  <c r="W570" i="2"/>
  <c r="X570" i="2"/>
  <c r="AX154" i="2"/>
  <c r="AY154" i="2"/>
  <c r="W507" i="2"/>
  <c r="Z507" i="2"/>
  <c r="Z351" i="2"/>
  <c r="W351" i="2"/>
  <c r="AY267" i="2"/>
  <c r="AX267" i="2"/>
  <c r="Z297" i="2"/>
  <c r="W297" i="2"/>
  <c r="W349" i="2"/>
  <c r="Z349" i="2"/>
  <c r="AX15" i="2"/>
  <c r="AY15" i="2"/>
  <c r="X352" i="2"/>
  <c r="Z110" i="2"/>
  <c r="W110" i="2"/>
  <c r="W148" i="2"/>
  <c r="Z278" i="2"/>
  <c r="W278" i="2"/>
  <c r="W417" i="2"/>
  <c r="Z484" i="2"/>
  <c r="W484" i="2"/>
  <c r="Z410" i="2"/>
  <c r="W410" i="2"/>
  <c r="Z346" i="2"/>
  <c r="W346" i="2"/>
  <c r="Z82" i="2"/>
  <c r="W82" i="2"/>
  <c r="X497" i="2"/>
  <c r="X413" i="2"/>
  <c r="X510" i="2"/>
  <c r="Z62" i="2"/>
  <c r="W62" i="2"/>
  <c r="Z534" i="2"/>
  <c r="W534" i="2"/>
  <c r="X515" i="2"/>
  <c r="Z135" i="2"/>
  <c r="W135" i="2"/>
  <c r="X424" i="2"/>
  <c r="Z277" i="2"/>
  <c r="W277" i="2"/>
  <c r="W546" i="2"/>
  <c r="Z434" i="2"/>
  <c r="W434" i="2"/>
  <c r="Z513" i="2"/>
  <c r="W513" i="2"/>
  <c r="Z390" i="2"/>
  <c r="W390" i="2"/>
  <c r="X316" i="2"/>
  <c r="Z8" i="2"/>
  <c r="W8" i="2"/>
  <c r="X521" i="2"/>
  <c r="X472" i="2"/>
  <c r="W533" i="2"/>
  <c r="Z533" i="2"/>
  <c r="Z469" i="2"/>
  <c r="W469" i="2"/>
  <c r="Z482" i="2"/>
  <c r="X394" i="2"/>
  <c r="X330" i="2"/>
  <c r="X38" i="2"/>
  <c r="Z457" i="2"/>
  <c r="W117" i="2"/>
  <c r="X574" i="2"/>
  <c r="X550" i="2"/>
  <c r="AX322" i="2"/>
  <c r="AY322" i="2"/>
  <c r="W329" i="2"/>
  <c r="Z329" i="2"/>
  <c r="AX141" i="2"/>
  <c r="AY141" i="2"/>
  <c r="X404" i="2"/>
  <c r="X284" i="2"/>
  <c r="W12" i="2"/>
  <c r="X498" i="2"/>
  <c r="X386" i="2"/>
  <c r="Z98" i="2"/>
  <c r="W98" i="2"/>
  <c r="Z321" i="2"/>
  <c r="W321" i="2"/>
  <c r="Z145" i="2"/>
  <c r="W145" i="2"/>
  <c r="Z9" i="2"/>
  <c r="Z139" i="2"/>
  <c r="W139" i="2"/>
  <c r="AX535" i="2"/>
  <c r="AY535" i="2"/>
  <c r="Z339" i="2"/>
  <c r="W339" i="2"/>
  <c r="Z319" i="2"/>
  <c r="W319" i="2"/>
  <c r="Z163" i="2"/>
  <c r="W163" i="2"/>
  <c r="X27" i="2"/>
  <c r="X436" i="2"/>
  <c r="X40" i="2"/>
  <c r="X446" i="2"/>
  <c r="X13" i="2"/>
  <c r="X294" i="2"/>
  <c r="Z93" i="2"/>
  <c r="X526" i="2"/>
  <c r="W502" i="2"/>
  <c r="X502" i="2"/>
  <c r="AY286" i="2"/>
  <c r="AX286" i="2"/>
  <c r="X66" i="2"/>
  <c r="X10" i="2"/>
  <c r="W553" i="2"/>
  <c r="AY437" i="2"/>
  <c r="AX437" i="2"/>
  <c r="W49" i="2"/>
  <c r="Z49" i="2"/>
  <c r="AX440" i="2"/>
  <c r="AY440" i="2"/>
  <c r="Z356" i="2"/>
  <c r="W356" i="2"/>
  <c r="Z312" i="2"/>
  <c r="W312" i="2"/>
  <c r="AY288" i="2"/>
  <c r="AX288" i="2"/>
  <c r="W84" i="2"/>
  <c r="X84" i="2"/>
  <c r="AY36" i="2"/>
  <c r="AX36" i="2"/>
  <c r="X142" i="2"/>
  <c r="X493" i="2"/>
  <c r="W113" i="2"/>
  <c r="Z113" i="2"/>
  <c r="X33" i="2"/>
  <c r="X415" i="2"/>
  <c r="W375" i="2"/>
  <c r="X339" i="2"/>
  <c r="W327" i="2"/>
  <c r="X283" i="2"/>
  <c r="AX171" i="2"/>
  <c r="AY171" i="2"/>
  <c r="W131" i="2"/>
  <c r="Z131" i="2"/>
  <c r="X123" i="2"/>
  <c r="Z91" i="2"/>
  <c r="W91" i="2"/>
  <c r="X59" i="2"/>
  <c r="W19" i="2"/>
  <c r="Z19" i="2"/>
  <c r="X412" i="2"/>
  <c r="X292" i="2"/>
  <c r="X104" i="2"/>
  <c r="X64" i="2"/>
  <c r="X518" i="2"/>
  <c r="Z561" i="2"/>
  <c r="X41" i="2"/>
  <c r="AX575" i="2"/>
  <c r="Z343" i="2"/>
  <c r="W35" i="2"/>
  <c r="X35" i="2"/>
  <c r="X382" i="2"/>
  <c r="X174" i="2"/>
  <c r="X82" i="2"/>
  <c r="X18" i="2"/>
  <c r="X81" i="2"/>
  <c r="Z103" i="2"/>
  <c r="W103" i="2"/>
  <c r="X466" i="2"/>
  <c r="Z334" i="2"/>
  <c r="W334" i="2"/>
  <c r="X114" i="2"/>
  <c r="AX317" i="2"/>
  <c r="AY317" i="2"/>
  <c r="Z153" i="2"/>
  <c r="W153" i="2"/>
  <c r="Z460" i="2"/>
  <c r="AX428" i="2"/>
  <c r="AY428" i="2"/>
  <c r="Z72" i="2"/>
  <c r="Z459" i="2"/>
  <c r="W459" i="2"/>
  <c r="W558" i="2"/>
  <c r="X426" i="2"/>
  <c r="Z326" i="2"/>
  <c r="W326" i="2"/>
  <c r="AX309" i="2"/>
  <c r="AY309" i="2"/>
  <c r="AY133" i="2"/>
  <c r="AX133" i="2"/>
  <c r="Z539" i="2"/>
  <c r="W539" i="2"/>
  <c r="AX511" i="2"/>
  <c r="AY511" i="2"/>
  <c r="X363" i="2"/>
  <c r="X151" i="2"/>
  <c r="X111" i="2"/>
  <c r="Z79" i="2"/>
  <c r="W79" i="2"/>
  <c r="Z43" i="2"/>
  <c r="W43" i="2"/>
  <c r="Z470" i="2"/>
  <c r="W470" i="2"/>
  <c r="X318" i="2"/>
  <c r="W61" i="2"/>
  <c r="X282" i="2"/>
  <c r="W161" i="2"/>
  <c r="W47" i="2"/>
  <c r="X458" i="2"/>
  <c r="X430" i="2"/>
  <c r="Z310" i="2"/>
  <c r="W310" i="2"/>
  <c r="AY37" i="2"/>
  <c r="AX37" i="2"/>
  <c r="X169" i="2"/>
  <c r="X319" i="2"/>
  <c r="X115" i="2"/>
  <c r="W443" i="2"/>
  <c r="W320" i="2" l="1"/>
  <c r="W44" i="2"/>
  <c r="Z461" i="2"/>
  <c r="X96" i="2"/>
  <c r="X44" i="2"/>
  <c r="X560" i="2"/>
  <c r="X490" i="2"/>
  <c r="X567" i="2"/>
  <c r="W325" i="2"/>
  <c r="Z28" i="2"/>
  <c r="X554" i="2"/>
  <c r="W391" i="2"/>
  <c r="W554" i="2"/>
  <c r="X571" i="2"/>
  <c r="W276" i="2"/>
  <c r="W398" i="2"/>
  <c r="Z402" i="2"/>
  <c r="X320" i="2"/>
  <c r="Z276" i="2"/>
  <c r="Z398" i="2"/>
  <c r="W571" i="2"/>
  <c r="X276" i="2"/>
  <c r="Z157" i="2"/>
  <c r="Z571" i="2"/>
  <c r="X392" i="2"/>
  <c r="X474" i="2"/>
  <c r="X141" i="2"/>
  <c r="X122" i="2"/>
  <c r="X496" i="2"/>
  <c r="Z309" i="2"/>
  <c r="X60" i="2"/>
  <c r="X80" i="2"/>
  <c r="Z268" i="2"/>
  <c r="Z337" i="2"/>
  <c r="X165" i="2"/>
  <c r="X441" i="2"/>
  <c r="W490" i="2"/>
  <c r="Z105" i="2"/>
  <c r="X28" i="2"/>
  <c r="W374" i="2"/>
  <c r="X568" i="2"/>
  <c r="X464" i="2"/>
  <c r="W72" i="2"/>
  <c r="X171" i="2"/>
  <c r="X440" i="2"/>
  <c r="W464" i="2"/>
  <c r="X463" i="2"/>
  <c r="Z52" i="2"/>
  <c r="X506" i="2"/>
  <c r="X452" i="2"/>
  <c r="X92" i="2"/>
  <c r="X108" i="2"/>
  <c r="Z374" i="2"/>
  <c r="X2" i="2"/>
  <c r="X173" i="2"/>
  <c r="Z476" i="2"/>
  <c r="X528" i="2"/>
  <c r="W506" i="2"/>
  <c r="X317" i="2"/>
  <c r="W541" i="2"/>
  <c r="Z36" i="2"/>
  <c r="W548" i="2"/>
  <c r="W83" i="2"/>
  <c r="W387" i="2"/>
  <c r="W474" i="2"/>
  <c r="W567" i="2"/>
  <c r="X364" i="2"/>
  <c r="Z425" i="2"/>
  <c r="W425" i="2"/>
  <c r="Z304" i="2"/>
  <c r="W304" i="2"/>
  <c r="Z418" i="2"/>
  <c r="X418" i="2"/>
  <c r="Z365" i="2"/>
  <c r="W365" i="2"/>
  <c r="W21" i="2"/>
  <c r="Z21" i="2"/>
  <c r="X21" i="2"/>
  <c r="Z289" i="2"/>
  <c r="X75" i="2"/>
  <c r="X503" i="2"/>
  <c r="Z548" i="2"/>
  <c r="Z83" i="2"/>
  <c r="X401" i="2"/>
  <c r="X89" i="2"/>
  <c r="X143" i="2"/>
  <c r="W563" i="2"/>
  <c r="X389" i="2"/>
  <c r="Z387" i="2"/>
  <c r="X520" i="2"/>
  <c r="W517" i="2"/>
  <c r="Z517" i="2"/>
  <c r="X563" i="2"/>
  <c r="W568" i="2"/>
  <c r="X37" i="2"/>
  <c r="X133" i="2"/>
  <c r="X286" i="2"/>
  <c r="Z389" i="2"/>
  <c r="W418" i="2"/>
  <c r="Z568" i="2"/>
  <c r="X304" i="2"/>
  <c r="Z511" i="2"/>
  <c r="W511" i="2"/>
  <c r="Z535" i="2"/>
  <c r="W535" i="2"/>
  <c r="Z154" i="2"/>
  <c r="W154" i="2"/>
  <c r="Z107" i="2"/>
  <c r="W107" i="2"/>
  <c r="Z473" i="2"/>
  <c r="W473" i="2"/>
  <c r="W37" i="2"/>
  <c r="Z37" i="2"/>
  <c r="X511" i="2"/>
  <c r="Z133" i="2"/>
  <c r="W133" i="2"/>
  <c r="X428" i="2"/>
  <c r="W317" i="2"/>
  <c r="Z317" i="2"/>
  <c r="W36" i="2"/>
  <c r="X36" i="2"/>
  <c r="X288" i="2"/>
  <c r="Z286" i="2"/>
  <c r="W286" i="2"/>
  <c r="X535" i="2"/>
  <c r="X322" i="2"/>
  <c r="X15" i="2"/>
  <c r="X154" i="2"/>
  <c r="W289" i="2"/>
  <c r="X289" i="2"/>
  <c r="Z173" i="2"/>
  <c r="W173" i="2"/>
  <c r="W347" i="2"/>
  <c r="Z347" i="2"/>
  <c r="Z122" i="2"/>
  <c r="W122" i="2"/>
  <c r="X134" i="2"/>
  <c r="X170" i="2"/>
  <c r="W105" i="2"/>
  <c r="X105" i="2"/>
  <c r="Z89" i="2"/>
  <c r="W89" i="2"/>
  <c r="Z143" i="2"/>
  <c r="W143" i="2"/>
  <c r="X323" i="2"/>
  <c r="X273" i="2"/>
  <c r="X279" i="2"/>
  <c r="X384" i="2"/>
  <c r="Z463" i="2"/>
  <c r="W463" i="2"/>
  <c r="Z68" i="2"/>
  <c r="W52" i="2"/>
  <c r="X52" i="2"/>
  <c r="X280" i="2"/>
  <c r="W476" i="2"/>
  <c r="X476" i="2"/>
  <c r="X107" i="2"/>
  <c r="Z528" i="2"/>
  <c r="W528" i="2"/>
  <c r="Z452" i="2"/>
  <c r="W452" i="2"/>
  <c r="Z92" i="2"/>
  <c r="W92" i="2"/>
  <c r="Z108" i="2"/>
  <c r="W108" i="2"/>
  <c r="Z428" i="2"/>
  <c r="W428" i="2"/>
  <c r="W384" i="2"/>
  <c r="Z384" i="2"/>
  <c r="W100" i="2"/>
  <c r="X100" i="2"/>
  <c r="W529" i="2"/>
  <c r="Z529" i="2"/>
  <c r="X575" i="2"/>
  <c r="Z288" i="2"/>
  <c r="W288" i="2"/>
  <c r="X267" i="2"/>
  <c r="X564" i="2"/>
  <c r="Z134" i="2"/>
  <c r="W134" i="2"/>
  <c r="W423" i="2"/>
  <c r="Z423" i="2"/>
  <c r="Z170" i="2"/>
  <c r="W170" i="2"/>
  <c r="Z359" i="2"/>
  <c r="W359" i="2"/>
  <c r="Z273" i="2"/>
  <c r="W273" i="2"/>
  <c r="Z279" i="2"/>
  <c r="W279" i="2"/>
  <c r="W68" i="2"/>
  <c r="X68" i="2"/>
  <c r="Z280" i="2"/>
  <c r="W280" i="2"/>
  <c r="Z296" i="2"/>
  <c r="W296" i="2"/>
  <c r="X45" i="2"/>
  <c r="W337" i="2"/>
  <c r="X337" i="2"/>
  <c r="Z437" i="2"/>
  <c r="W437" i="2"/>
  <c r="Z322" i="2"/>
  <c r="W322" i="2"/>
  <c r="Z15" i="2"/>
  <c r="W15" i="2"/>
  <c r="Z338" i="2"/>
  <c r="W338" i="2"/>
  <c r="Z323" i="2"/>
  <c r="W323" i="2"/>
  <c r="Z344" i="2"/>
  <c r="W344" i="2"/>
  <c r="Z31" i="2"/>
  <c r="W31" i="2"/>
  <c r="Z575" i="2"/>
  <c r="W575" i="2"/>
  <c r="W309" i="2"/>
  <c r="X309" i="2"/>
  <c r="Z171" i="2"/>
  <c r="W171" i="2"/>
  <c r="Z440" i="2"/>
  <c r="W440" i="2"/>
  <c r="X437" i="2"/>
  <c r="Z141" i="2"/>
  <c r="W141" i="2"/>
  <c r="X473" i="2"/>
  <c r="Z267" i="2"/>
  <c r="W267" i="2"/>
  <c r="Z564" i="2"/>
  <c r="W564" i="2"/>
  <c r="W157" i="2"/>
  <c r="X157" i="2"/>
  <c r="Z75" i="2"/>
  <c r="W75" i="2"/>
  <c r="Z503" i="2"/>
  <c r="W503" i="2"/>
  <c r="X423" i="2"/>
  <c r="Z401" i="2"/>
  <c r="W401" i="2"/>
  <c r="X338" i="2"/>
  <c r="Z80" i="2"/>
  <c r="W80" i="2"/>
  <c r="W268" i="2"/>
  <c r="X268" i="2"/>
  <c r="Z100" i="2"/>
  <c r="Z392" i="2"/>
  <c r="W392" i="2"/>
  <c r="Z496" i="2"/>
  <c r="W496" i="2"/>
  <c r="X344" i="2"/>
  <c r="W520" i="2"/>
  <c r="Z520" i="2"/>
  <c r="X31" i="2"/>
  <c r="Z60" i="2"/>
  <c r="W60" i="2"/>
  <c r="X347" i="2"/>
  <c r="Z45" i="2"/>
  <c r="W45" i="2"/>
  <c r="W364" i="2"/>
  <c r="Z364" i="2"/>
</calcChain>
</file>

<file path=xl/sharedStrings.xml><?xml version="1.0" encoding="utf-8"?>
<sst xmlns="http://schemas.openxmlformats.org/spreadsheetml/2006/main" count="816" uniqueCount="655">
  <si>
    <t>Y</t>
  </si>
  <si>
    <t>exp_num</t>
  </si>
  <si>
    <t>plot_num</t>
  </si>
  <si>
    <t>image_name</t>
  </si>
  <si>
    <t>day_after_infection</t>
  </si>
  <si>
    <t>T_avg</t>
  </si>
  <si>
    <t>T_min</t>
  </si>
  <si>
    <t>T_max</t>
  </si>
  <si>
    <t>MTD</t>
  </si>
  <si>
    <t>std</t>
  </si>
  <si>
    <t>median</t>
  </si>
  <si>
    <t>perc2</t>
  </si>
  <si>
    <t>perc10</t>
  </si>
  <si>
    <t>perc25</t>
  </si>
  <si>
    <t>perc75</t>
  </si>
  <si>
    <t>perc90</t>
  </si>
  <si>
    <t>perc98</t>
  </si>
  <si>
    <t>IQR</t>
  </si>
  <si>
    <t>MAD</t>
  </si>
  <si>
    <t>year</t>
  </si>
  <si>
    <t>month</t>
  </si>
  <si>
    <t>day</t>
  </si>
  <si>
    <t>hour</t>
  </si>
  <si>
    <t>minute</t>
  </si>
  <si>
    <t>second</t>
  </si>
  <si>
    <t>millisecond</t>
  </si>
  <si>
    <t>Time</t>
  </si>
  <si>
    <t>Temp °C</t>
  </si>
  <si>
    <t>Humidity %</t>
  </si>
  <si>
    <t>Solar Radiation W/m²</t>
  </si>
  <si>
    <t>Wind Speed m/sec</t>
  </si>
  <si>
    <t>Wind Dir</t>
  </si>
  <si>
    <t>Tavg-Tair</t>
  </si>
  <si>
    <t>Tmin-Tair</t>
  </si>
  <si>
    <t>Tmax-Tair</t>
  </si>
  <si>
    <t>median-Tair</t>
  </si>
  <si>
    <t>perc2-Tair</t>
  </si>
  <si>
    <t>perc10-Tair</t>
  </si>
  <si>
    <t>perc25-Tair</t>
  </si>
  <si>
    <t>perc75-Tair</t>
  </si>
  <si>
    <t>perc90-Tair</t>
  </si>
  <si>
    <t>perc98-Tair</t>
  </si>
  <si>
    <t>Avo_0006.mat</t>
  </si>
  <si>
    <t>Avo_0007.mat</t>
  </si>
  <si>
    <t>Avo_0008.mat</t>
  </si>
  <si>
    <t>Avo_0009.mat</t>
  </si>
  <si>
    <t>Avo_0010.mat</t>
  </si>
  <si>
    <t>Avo_0011.mat</t>
  </si>
  <si>
    <t>Avo_0012.mat</t>
  </si>
  <si>
    <t>Avo_0013.mat</t>
  </si>
  <si>
    <t>Avo_0014.mat</t>
  </si>
  <si>
    <t>Avo_0015.mat</t>
  </si>
  <si>
    <t>Avo_0016.mat</t>
  </si>
  <si>
    <t>Avo_0017.mat</t>
  </si>
  <si>
    <t>Avo_0018.mat</t>
  </si>
  <si>
    <t>Avo_0019.mat</t>
  </si>
  <si>
    <t>Avo_0020.mat</t>
  </si>
  <si>
    <t>Avo_0021.mat</t>
  </si>
  <si>
    <t>Avo_0022.mat</t>
  </si>
  <si>
    <t>Avo_0023.mat</t>
  </si>
  <si>
    <t>Avo_0024.mat</t>
  </si>
  <si>
    <t>Avo_0025.mat</t>
  </si>
  <si>
    <t>Avo_0026.mat</t>
  </si>
  <si>
    <t>Avo_0027.mat</t>
  </si>
  <si>
    <t>Avo_0028.mat</t>
  </si>
  <si>
    <t>Avo_0029.mat</t>
  </si>
  <si>
    <t>Avo_0030.mat</t>
  </si>
  <si>
    <t>Avo_0031.mat</t>
  </si>
  <si>
    <t>Avo_0032.mat</t>
  </si>
  <si>
    <t>Avo_0033.mat</t>
  </si>
  <si>
    <t>Avo_0034.mat</t>
  </si>
  <si>
    <t>Avo_0035.mat</t>
  </si>
  <si>
    <t>Avo_0036.mat</t>
  </si>
  <si>
    <t>Avo_0037.mat</t>
  </si>
  <si>
    <t>Avo_0038.mat</t>
  </si>
  <si>
    <t>Avo_0039.mat</t>
  </si>
  <si>
    <t>Avo_0040.mat</t>
  </si>
  <si>
    <t>Avo_0041.mat</t>
  </si>
  <si>
    <t>Avo_0042.mat</t>
  </si>
  <si>
    <t>Avo_0043.mat</t>
  </si>
  <si>
    <t>Avo_0044.mat</t>
  </si>
  <si>
    <t>Avo_0045.mat</t>
  </si>
  <si>
    <t>Avo_0046.mat</t>
  </si>
  <si>
    <t>Avo_0047.mat</t>
  </si>
  <si>
    <t>Avo_0048.mat</t>
  </si>
  <si>
    <t>Avo_0049.mat</t>
  </si>
  <si>
    <t>Avo_0050.mat</t>
  </si>
  <si>
    <t>Avo_0052.mat</t>
  </si>
  <si>
    <t>Avo_0053.mat</t>
  </si>
  <si>
    <t>Avo_0054.mat</t>
  </si>
  <si>
    <t>Avo_0055.mat</t>
  </si>
  <si>
    <t>Avo_0056.mat</t>
  </si>
  <si>
    <t>Avo_0057.mat</t>
  </si>
  <si>
    <t>Avo_0058.mat</t>
  </si>
  <si>
    <t>Avo_0059.mat</t>
  </si>
  <si>
    <t>Avo_0060.mat</t>
  </si>
  <si>
    <t>Avo_0061.mat</t>
  </si>
  <si>
    <t>Avo_0063.mat</t>
  </si>
  <si>
    <t>Avo_0064.mat</t>
  </si>
  <si>
    <t>Avo_0065.mat</t>
  </si>
  <si>
    <t>Avo_0066.mat</t>
  </si>
  <si>
    <t>Avo_0100.mat</t>
  </si>
  <si>
    <t>Avo_0101.mat</t>
  </si>
  <si>
    <t>Avo_0103.mat</t>
  </si>
  <si>
    <t>Avo_0104.mat</t>
  </si>
  <si>
    <t>Avo_0105.mat</t>
  </si>
  <si>
    <t>Avo_0106.mat</t>
  </si>
  <si>
    <t>Avo_0107.mat</t>
  </si>
  <si>
    <t>Avo_0108.mat</t>
  </si>
  <si>
    <t>Avo_0111.mat</t>
  </si>
  <si>
    <t>Avo_0112.mat</t>
  </si>
  <si>
    <t>Avo_0113.mat</t>
  </si>
  <si>
    <t>Avo_0114.mat</t>
  </si>
  <si>
    <t>Avo_0115.mat</t>
  </si>
  <si>
    <t>Avo_0116.mat</t>
  </si>
  <si>
    <t>Avo_0117.mat</t>
  </si>
  <si>
    <t>Avo_0118.mat</t>
  </si>
  <si>
    <t>Avo_0119.mat</t>
  </si>
  <si>
    <t>Avo_0120.mat</t>
  </si>
  <si>
    <t>Avo_0121.mat</t>
  </si>
  <si>
    <t>Avo_0122.mat</t>
  </si>
  <si>
    <t>Avo_0123.mat</t>
  </si>
  <si>
    <t>Avo_0124.mat</t>
  </si>
  <si>
    <t>Avo_0125.mat</t>
  </si>
  <si>
    <t>Avo_0126.mat</t>
  </si>
  <si>
    <t>Avo_0127.mat</t>
  </si>
  <si>
    <t>Avo_0128.mat</t>
  </si>
  <si>
    <t>Avo_0129.mat</t>
  </si>
  <si>
    <t>Avo_0130.mat</t>
  </si>
  <si>
    <t>Avo_0131.mat</t>
  </si>
  <si>
    <t>Avo_0132.mat</t>
  </si>
  <si>
    <t>Avo_0134.mat</t>
  </si>
  <si>
    <t>Avo_0135.mat</t>
  </si>
  <si>
    <t>Avo_0136.mat</t>
  </si>
  <si>
    <t>Avo_0137.mat</t>
  </si>
  <si>
    <t>Avo_0138.mat</t>
  </si>
  <si>
    <t>Avo_0139.mat</t>
  </si>
  <si>
    <t>Avo_0140.mat</t>
  </si>
  <si>
    <t>Avo_0141.mat</t>
  </si>
  <si>
    <t>Avo_0142.mat</t>
  </si>
  <si>
    <t>Avo_0143.mat</t>
  </si>
  <si>
    <t>Avo_0144.mat</t>
  </si>
  <si>
    <t>Avo_0145.mat</t>
  </si>
  <si>
    <t>Avo_0146.mat</t>
  </si>
  <si>
    <t>Avo_0147.mat</t>
  </si>
  <si>
    <t>Avo_0148.mat</t>
  </si>
  <si>
    <t>Avo_0149.mat</t>
  </si>
  <si>
    <t>Avo_0150.mat</t>
  </si>
  <si>
    <t>Avo_0151.mat</t>
  </si>
  <si>
    <t>Avo_0152.mat</t>
  </si>
  <si>
    <t>Avo_0153.mat</t>
  </si>
  <si>
    <t>Avo_0154.mat</t>
  </si>
  <si>
    <t>Avo_0155.mat</t>
  </si>
  <si>
    <t>Avo_0156.mat</t>
  </si>
  <si>
    <t>Avo_0157.mat</t>
  </si>
  <si>
    <t>Avo_0158.mat</t>
  </si>
  <si>
    <t>Avo_0159.mat</t>
  </si>
  <si>
    <t>Avo_0160.mat</t>
  </si>
  <si>
    <t>Avo_0161.mat</t>
  </si>
  <si>
    <t>Avo_0162.mat</t>
  </si>
  <si>
    <t>Avo_0163.mat</t>
  </si>
  <si>
    <t>Avo_0164.mat</t>
  </si>
  <si>
    <t>Avo_0165.mat</t>
  </si>
  <si>
    <t>Avo_0166.mat</t>
  </si>
  <si>
    <t>Avo_0167.mat</t>
  </si>
  <si>
    <t>Avo_0168.mat</t>
  </si>
  <si>
    <t>Avo_0169.mat</t>
  </si>
  <si>
    <t>Avo_0170.mat</t>
  </si>
  <si>
    <t>Avo_0171.mat</t>
  </si>
  <si>
    <t>Avo_0172.mat</t>
  </si>
  <si>
    <t>Avo_0174.mat</t>
  </si>
  <si>
    <t>Avo_0175.mat</t>
  </si>
  <si>
    <t>Avo_0176.mat</t>
  </si>
  <si>
    <t>Avo_0177.mat</t>
  </si>
  <si>
    <t>Avo_0178.mat</t>
  </si>
  <si>
    <t>Avo_0179.mat</t>
  </si>
  <si>
    <t>Avo_0180.mat</t>
  </si>
  <si>
    <t>Avo_0181.mat</t>
  </si>
  <si>
    <t>Avo_0182.mat</t>
  </si>
  <si>
    <t>Avo_0183.mat</t>
  </si>
  <si>
    <t>Avo_0184.mat</t>
  </si>
  <si>
    <t>Avo_0185.mat</t>
  </si>
  <si>
    <t>Avo_0186.mat</t>
  </si>
  <si>
    <t>Avo_0187.mat</t>
  </si>
  <si>
    <t>Avo_0188.mat</t>
  </si>
  <si>
    <t>Avo_0189.mat</t>
  </si>
  <si>
    <t>Avo_0190.mat</t>
  </si>
  <si>
    <t>Avo_0191.mat</t>
  </si>
  <si>
    <t>Avo_0192.mat</t>
  </si>
  <si>
    <t>Avo_0193.mat</t>
  </si>
  <si>
    <t>Avo_0194.mat</t>
  </si>
  <si>
    <t>Avo_0195.mat</t>
  </si>
  <si>
    <t>Avo_0196.mat</t>
  </si>
  <si>
    <t>Avo_0197.mat</t>
  </si>
  <si>
    <t>Avo_0198.mat</t>
  </si>
  <si>
    <t>Avo_0200.mat</t>
  </si>
  <si>
    <t>Avo_0201.mat</t>
  </si>
  <si>
    <t>Avo_0202.mat</t>
  </si>
  <si>
    <t>Avo_0203.mat</t>
  </si>
  <si>
    <t>Avo_0204.mat</t>
  </si>
  <si>
    <t>Avo_0205.mat</t>
  </si>
  <si>
    <t>Avo_0206.mat</t>
  </si>
  <si>
    <t>Avo_0207.mat</t>
  </si>
  <si>
    <t>Avo_0208.mat</t>
  </si>
  <si>
    <t>Avo_0209.mat</t>
  </si>
  <si>
    <t>Avo_0210.mat</t>
  </si>
  <si>
    <t>Avo_0211.mat</t>
  </si>
  <si>
    <t>Avo_0212.mat</t>
  </si>
  <si>
    <t>Avo_0213.mat</t>
  </si>
  <si>
    <t>Avo_0214.mat</t>
  </si>
  <si>
    <t>Avo_0215.mat</t>
  </si>
  <si>
    <t>Avo_0006_2.mat</t>
  </si>
  <si>
    <t>Avo_0007_2.mat</t>
  </si>
  <si>
    <t>Avo_0008_2.mat</t>
  </si>
  <si>
    <t>Avo_0009_2.mat</t>
  </si>
  <si>
    <t>Avo_0010_2.mat</t>
  </si>
  <si>
    <t>Avo_0011_2.mat</t>
  </si>
  <si>
    <t>Avo_0012_2.mat</t>
  </si>
  <si>
    <t>Avo_0013_2.mat</t>
  </si>
  <si>
    <t>Avo_0014_2.mat</t>
  </si>
  <si>
    <t>Avo_0015_2.mat</t>
  </si>
  <si>
    <t>Avo_0016_2.mat</t>
  </si>
  <si>
    <t>Avo_0017_2.mat</t>
  </si>
  <si>
    <t>Avo_0018_2.mat</t>
  </si>
  <si>
    <t>Avo_0019_2.mat</t>
  </si>
  <si>
    <t>Avo_0020_2.mat</t>
  </si>
  <si>
    <t>Avo_0021_2.mat</t>
  </si>
  <si>
    <t>Avo_0022_2.mat</t>
  </si>
  <si>
    <t>Avo_0023_2.mat</t>
  </si>
  <si>
    <t>Avo_0024_2.mat</t>
  </si>
  <si>
    <t>Avo_0025_2.mat</t>
  </si>
  <si>
    <t>Avo_0026_2.mat</t>
  </si>
  <si>
    <t>Avo_0027_2.mat</t>
  </si>
  <si>
    <t>Avo_0028_2.mat</t>
  </si>
  <si>
    <t>Avo_0029_2.mat</t>
  </si>
  <si>
    <t>Avo_0030_2.mat</t>
  </si>
  <si>
    <t>Avo_0031_2.mat</t>
  </si>
  <si>
    <t>Avo_0032_2.mat</t>
  </si>
  <si>
    <t>Avo_0033_2.mat</t>
  </si>
  <si>
    <t>Avo_0034_2.mat</t>
  </si>
  <si>
    <t>Avo_0035_2.mat</t>
  </si>
  <si>
    <t>Avo_0036_2.mat</t>
  </si>
  <si>
    <t>Avo_0037_2.mat</t>
  </si>
  <si>
    <t>Avo_0038_2.mat</t>
  </si>
  <si>
    <t>Avo_0039_2.mat</t>
  </si>
  <si>
    <t>Avo_0040_2.mat</t>
  </si>
  <si>
    <t>Avo_0041_2.mat</t>
  </si>
  <si>
    <t>Avo_0042_2.mat</t>
  </si>
  <si>
    <t>Avo_0043_2.mat</t>
  </si>
  <si>
    <t>Avo_0044_2.mat</t>
  </si>
  <si>
    <t>Avo_0045_2.mat</t>
  </si>
  <si>
    <t>Avo_0046_2.mat</t>
  </si>
  <si>
    <t>Avo_0047_2.mat</t>
  </si>
  <si>
    <t>Avo_0048_2.mat</t>
  </si>
  <si>
    <t>Avo_0049_2.mat</t>
  </si>
  <si>
    <t>Avo_0050_2.mat</t>
  </si>
  <si>
    <t>Avo_0052_2.mat</t>
  </si>
  <si>
    <t>Avo_0053_2.mat</t>
  </si>
  <si>
    <t>Avo_0054_2.mat</t>
  </si>
  <si>
    <t>Avo_0055_2.mat</t>
  </si>
  <si>
    <t>Avo_0056_2.mat</t>
  </si>
  <si>
    <t>Avo_0057_2.mat</t>
  </si>
  <si>
    <t>Avo_0058_2.mat</t>
  </si>
  <si>
    <t>Avo_0059_2.mat</t>
  </si>
  <si>
    <t>Avo_0060_2.mat</t>
  </si>
  <si>
    <t>Avo_0061_2.mat</t>
  </si>
  <si>
    <t>Avo_0063_2.mat</t>
  </si>
  <si>
    <t>Avo_0064_2.mat</t>
  </si>
  <si>
    <t>Avo_0065_2.mat</t>
  </si>
  <si>
    <t>Avo_0066_2.mat</t>
  </si>
  <si>
    <t>Avo_0100_2.mat</t>
  </si>
  <si>
    <t>Avo_0101_2.mat</t>
  </si>
  <si>
    <t>Avo_0103_2.mat</t>
  </si>
  <si>
    <t>Avo_0104_2.mat</t>
  </si>
  <si>
    <t>Avo_0105_2.mat</t>
  </si>
  <si>
    <t>Avo_0106_2.mat</t>
  </si>
  <si>
    <t>Avo_0107_2.mat</t>
  </si>
  <si>
    <t>Avo_0108_2.mat</t>
  </si>
  <si>
    <t>Avo_0111_2.mat</t>
  </si>
  <si>
    <t>Avo_0112_2.mat</t>
  </si>
  <si>
    <t>Avo_0113_2.mat</t>
  </si>
  <si>
    <t>Avo_0114_2.mat</t>
  </si>
  <si>
    <t>Avo_0115_2.mat</t>
  </si>
  <si>
    <t>Avo_0116_2.mat</t>
  </si>
  <si>
    <t>Avo_0117_2.mat</t>
  </si>
  <si>
    <t>Avo_0118_2.mat</t>
  </si>
  <si>
    <t>Avo_0119_2.mat</t>
  </si>
  <si>
    <t>Avo_0120_2.mat</t>
  </si>
  <si>
    <t>Avo_0121_2.mat</t>
  </si>
  <si>
    <t>Avo_0122_2.mat</t>
  </si>
  <si>
    <t>Avo_0123_2.mat</t>
  </si>
  <si>
    <t>Avo_0124_2.mat</t>
  </si>
  <si>
    <t>Avo_0125_2.mat</t>
  </si>
  <si>
    <t>Avo_0126_2.mat</t>
  </si>
  <si>
    <t>Avo_0127_2.mat</t>
  </si>
  <si>
    <t>Avo_0128_2.mat</t>
  </si>
  <si>
    <t>Avo_0129_2.mat</t>
  </si>
  <si>
    <t>Avo_0130_2.mat</t>
  </si>
  <si>
    <t>Avo_0131_2.mat</t>
  </si>
  <si>
    <t>Avo_0132_2.mat</t>
  </si>
  <si>
    <t>Avo_0134_2.mat</t>
  </si>
  <si>
    <t>Avo_0135_2.mat</t>
  </si>
  <si>
    <t>Avo_0136_2.mat</t>
  </si>
  <si>
    <t>Avo_0137_2.mat</t>
  </si>
  <si>
    <t>Avo_0138_2.mat</t>
  </si>
  <si>
    <t>Avo_0139_2.mat</t>
  </si>
  <si>
    <t>Avo_0140_2.mat</t>
  </si>
  <si>
    <t>Avo_0141_2.mat</t>
  </si>
  <si>
    <t>Avo_0142_2.mat</t>
  </si>
  <si>
    <t>Avo_0143_2.mat</t>
  </si>
  <si>
    <t>Avo_0144_2.mat</t>
  </si>
  <si>
    <t>Avo_0145_2.mat</t>
  </si>
  <si>
    <t>Avo_0146_2.mat</t>
  </si>
  <si>
    <t>Avo_0147_2.mat</t>
  </si>
  <si>
    <t>Avo_0148_2.mat</t>
  </si>
  <si>
    <t>Avo_0149_2.mat</t>
  </si>
  <si>
    <t>Avo_0150_2.mat</t>
  </si>
  <si>
    <t>Avo_0151_2.mat</t>
  </si>
  <si>
    <t>Avo_0152_2.mat</t>
  </si>
  <si>
    <t>Avo_0153_2.mat</t>
  </si>
  <si>
    <t>Avo_0154_2.mat</t>
  </si>
  <si>
    <t>Avo_0155_2.mat</t>
  </si>
  <si>
    <t>Avo_0156_2.mat</t>
  </si>
  <si>
    <t>Avo_0157_2.mat</t>
  </si>
  <si>
    <t>Avo_0158_2.mat</t>
  </si>
  <si>
    <t>Avo_0159_2.mat</t>
  </si>
  <si>
    <t>Avo_0160_2.mat</t>
  </si>
  <si>
    <t>Avo_0161_2.mat</t>
  </si>
  <si>
    <t>Avo_0162_2.mat</t>
  </si>
  <si>
    <t>Avo_0163_2.mat</t>
  </si>
  <si>
    <t>Avo_0164_2.mat</t>
  </si>
  <si>
    <t>Avo_0165_2.mat</t>
  </si>
  <si>
    <t>Avo_0167_2.mat</t>
  </si>
  <si>
    <t>Avo_0169_2.mat</t>
  </si>
  <si>
    <t>Avo_0170_2.mat</t>
  </si>
  <si>
    <t>Avo_0172_2.mat</t>
  </si>
  <si>
    <t>Avo_0174_2.mat</t>
  </si>
  <si>
    <t>Avo_0175_2.mat</t>
  </si>
  <si>
    <t>Avo_0176_2.mat</t>
  </si>
  <si>
    <t>Avo_0177_2.mat</t>
  </si>
  <si>
    <t>Avo_0178_2.mat</t>
  </si>
  <si>
    <t>Avo_0179_2.mat</t>
  </si>
  <si>
    <t>Avo_0180_2.mat</t>
  </si>
  <si>
    <t>Avo_0181_2.mat</t>
  </si>
  <si>
    <t>Avo_0182_2.mat</t>
  </si>
  <si>
    <t>Avo_0183_2.mat</t>
  </si>
  <si>
    <t>Avo_0184_2.mat</t>
  </si>
  <si>
    <t>Avo_0185_2.mat</t>
  </si>
  <si>
    <t>Avo_0186_2.mat</t>
  </si>
  <si>
    <t>Avo_0187_2.mat</t>
  </si>
  <si>
    <t>Avo_0188_2.mat</t>
  </si>
  <si>
    <t>Avo_0189_2.mat</t>
  </si>
  <si>
    <t>Avo_0190_2.mat</t>
  </si>
  <si>
    <t>Avo_0191_2.mat</t>
  </si>
  <si>
    <t>Avo_0192_2.mat</t>
  </si>
  <si>
    <t>Avo_0193_2.mat</t>
  </si>
  <si>
    <t>Avo_0194_2.mat</t>
  </si>
  <si>
    <t>Avo_0195_2.mat</t>
  </si>
  <si>
    <t>Avo_0196_2.mat</t>
  </si>
  <si>
    <t>Avo_0197_2.mat</t>
  </si>
  <si>
    <t>Avo_0198_2.mat</t>
  </si>
  <si>
    <t>Avo_0200_2.mat</t>
  </si>
  <si>
    <t>Avo_0201_2.mat</t>
  </si>
  <si>
    <t>Avo_0202_2.mat</t>
  </si>
  <si>
    <t>Avo_0203_2.mat</t>
  </si>
  <si>
    <t>Avo_0205_2.mat</t>
  </si>
  <si>
    <t>Avo_0206_2.mat</t>
  </si>
  <si>
    <t>Avo_0207_2.mat</t>
  </si>
  <si>
    <t>Avo_0208_2.mat</t>
  </si>
  <si>
    <t>Avo_0209_2.mat</t>
  </si>
  <si>
    <t>Avo_0210_2.mat</t>
  </si>
  <si>
    <t>Avo_0211_2.mat</t>
  </si>
  <si>
    <t>Avo_0212_2.mat</t>
  </si>
  <si>
    <t>Avo_0213_2.mat</t>
  </si>
  <si>
    <t>Avo_0214_2.mat</t>
  </si>
  <si>
    <t>Avo_0215_2.mat</t>
  </si>
  <si>
    <t>Avo_0006_3.mat</t>
  </si>
  <si>
    <t>Avo_0007_3.mat</t>
  </si>
  <si>
    <t>Avo_0008_3.mat</t>
  </si>
  <si>
    <t>Avo_0009_3.mat</t>
  </si>
  <si>
    <t>Avo_0010_3.mat</t>
  </si>
  <si>
    <t>Avo_0012_3.mat</t>
  </si>
  <si>
    <t>Avo_0013_3.mat</t>
  </si>
  <si>
    <t>Avo_0014_3.mat</t>
  </si>
  <si>
    <t>Avo_0015_3.mat</t>
  </si>
  <si>
    <t>Avo_0016_3.mat</t>
  </si>
  <si>
    <t>Avo_0017_3.mat</t>
  </si>
  <si>
    <t>Avo_0018_3.mat</t>
  </si>
  <si>
    <t>Avo_0019_3.mat</t>
  </si>
  <si>
    <t>Avo_0020_3.mat</t>
  </si>
  <si>
    <t>Avo_0021_3.mat</t>
  </si>
  <si>
    <t>Avo_0022_3.mat</t>
  </si>
  <si>
    <t>Avo_0023_3.mat</t>
  </si>
  <si>
    <t>Avo_0024_3.mat</t>
  </si>
  <si>
    <t>Avo_0025_3.mat</t>
  </si>
  <si>
    <t>Avo_0026_3.mat</t>
  </si>
  <si>
    <t>Avo_0027_3.mat</t>
  </si>
  <si>
    <t>Avo_0028_3.mat</t>
  </si>
  <si>
    <t>Avo_0029_3.mat</t>
  </si>
  <si>
    <t>Avo_0030_3.mat</t>
  </si>
  <si>
    <t>Avo_0031_3.mat</t>
  </si>
  <si>
    <t>Avo_0032_3.mat</t>
  </si>
  <si>
    <t>Avo_0033_3.mat</t>
  </si>
  <si>
    <t>Avo_0034_3.mat</t>
  </si>
  <si>
    <t>Avo_0036_3.mat</t>
  </si>
  <si>
    <t>Avo_0037_3.mat</t>
  </si>
  <si>
    <t>Avo_0038_3.mat</t>
  </si>
  <si>
    <t>Avo_0039_3.mat</t>
  </si>
  <si>
    <t>Avo_0040_3.mat</t>
  </si>
  <si>
    <t>Avo_0042_3.mat</t>
  </si>
  <si>
    <t>Avo_0043_3.mat</t>
  </si>
  <si>
    <t>Avo_0044_3.mat</t>
  </si>
  <si>
    <t>Avo_0045_3.mat</t>
  </si>
  <si>
    <t>Avo_0046_3.mat</t>
  </si>
  <si>
    <t>Avo_0047_3.mat</t>
  </si>
  <si>
    <t>Avo_0048_3.mat</t>
  </si>
  <si>
    <t>Avo_0049_3.mat</t>
  </si>
  <si>
    <t>Avo_0050_3.mat</t>
  </si>
  <si>
    <t>Avo_0052_3.mat</t>
  </si>
  <si>
    <t>Avo_0053_3.mat</t>
  </si>
  <si>
    <t>Avo_0054_3.mat</t>
  </si>
  <si>
    <t>Avo_0055_3.mat</t>
  </si>
  <si>
    <t>Avo_0056_3.mat</t>
  </si>
  <si>
    <t>Avo_0057_3.mat</t>
  </si>
  <si>
    <t>Avo_0058_3.mat</t>
  </si>
  <si>
    <t>Avo_0059_3.mat</t>
  </si>
  <si>
    <t>Avo_0060_3.mat</t>
  </si>
  <si>
    <t>Avo_0061_3.mat</t>
  </si>
  <si>
    <t>Avo_0063_3.mat</t>
  </si>
  <si>
    <t>Avo_0064_3.mat</t>
  </si>
  <si>
    <t>Avo_0065_3.mat</t>
  </si>
  <si>
    <t>Avo_0100_3.mat</t>
  </si>
  <si>
    <t>Avo_0102_3.mat</t>
  </si>
  <si>
    <t>Avo_0103_3.mat</t>
  </si>
  <si>
    <t>Avo_0104_3.mat</t>
  </si>
  <si>
    <t>Avo_0105_3.mat</t>
  </si>
  <si>
    <t>Avo_0107_3.mat</t>
  </si>
  <si>
    <t>Avo_0108_3.mat</t>
  </si>
  <si>
    <t>Avo_0111_3.mat</t>
  </si>
  <si>
    <t>Avo_0112_3.mat</t>
  </si>
  <si>
    <t>Avo_0113_3.mat</t>
  </si>
  <si>
    <t>Avo_0114_3.mat</t>
  </si>
  <si>
    <t>Avo_0116_3.mat</t>
  </si>
  <si>
    <t>Avo_0117_3.mat</t>
  </si>
  <si>
    <t>Avo_0118_3.mat</t>
  </si>
  <si>
    <t>Avo_0119_3.mat</t>
  </si>
  <si>
    <t>Avo_0120_3.mat</t>
  </si>
  <si>
    <t>Avo_0121_3.mat</t>
  </si>
  <si>
    <t>Avo_0122_3.mat</t>
  </si>
  <si>
    <t>Avo_0123_3.mat</t>
  </si>
  <si>
    <t>Avo_0124_3.mat</t>
  </si>
  <si>
    <t>Avo_0125_3.mat</t>
  </si>
  <si>
    <t>Avo_0126_3.mat</t>
  </si>
  <si>
    <t>Avo_0127_3.mat</t>
  </si>
  <si>
    <t>Avo_0128_3.mat</t>
  </si>
  <si>
    <t>Avo_0129_3.mat</t>
  </si>
  <si>
    <t>Avo_0130_3.mat</t>
  </si>
  <si>
    <t>Avo_0131_3.mat</t>
  </si>
  <si>
    <t>Avo_0134_3.mat</t>
  </si>
  <si>
    <t>Avo_0135_3.mat</t>
  </si>
  <si>
    <t>Avo_0136_3.mat</t>
  </si>
  <si>
    <t>Avo_0137_3.mat</t>
  </si>
  <si>
    <t>Avo_0138_3.mat</t>
  </si>
  <si>
    <t>Avo_0140_3.mat</t>
  </si>
  <si>
    <t>Avo_0141_3.mat</t>
  </si>
  <si>
    <t>Avo_0142_3.mat</t>
  </si>
  <si>
    <t>Avo_0143_3.mat</t>
  </si>
  <si>
    <t>Avo_0144_3.mat</t>
  </si>
  <si>
    <t>Avo_0147_3.mat</t>
  </si>
  <si>
    <t>Avo_0148_3.mat</t>
  </si>
  <si>
    <t>Avo_0149_3.mat</t>
  </si>
  <si>
    <t>Avo_0150_3.mat</t>
  </si>
  <si>
    <t>Avo_0151_3.mat</t>
  </si>
  <si>
    <t>Avo_0152_3.mat</t>
  </si>
  <si>
    <t>Avo_0153_3.mat</t>
  </si>
  <si>
    <t>Avo_0154_3.mat</t>
  </si>
  <si>
    <t>Avo_0155_3.mat</t>
  </si>
  <si>
    <t>Avo_0156_3.mat</t>
  </si>
  <si>
    <t>Avo_0157_3.mat</t>
  </si>
  <si>
    <t>Avo_0158_3.mat</t>
  </si>
  <si>
    <t>Avo_0159_3.mat</t>
  </si>
  <si>
    <t>Avo_0160_3.mat</t>
  </si>
  <si>
    <t>Avo_0161_3.mat</t>
  </si>
  <si>
    <t>Avo_0162_3.mat</t>
  </si>
  <si>
    <t>Avo_0164_3.mat</t>
  </si>
  <si>
    <t>Avo_0174_3.mat</t>
  </si>
  <si>
    <t>Avo_0175_3.mat</t>
  </si>
  <si>
    <t>Avo_0176_3.mat</t>
  </si>
  <si>
    <t>Avo_0177_3.mat</t>
  </si>
  <si>
    <t>Avo_0178_3.mat</t>
  </si>
  <si>
    <t>Avo_0180_3.mat</t>
  </si>
  <si>
    <t>Avo_0181_3.mat</t>
  </si>
  <si>
    <t>Avo_0182_3.mat</t>
  </si>
  <si>
    <t>Avo_0183_3.mat</t>
  </si>
  <si>
    <t>Avo_0184_3.mat</t>
  </si>
  <si>
    <t>Avo_0185_3.mat</t>
  </si>
  <si>
    <t>Avo_0186_3.mat</t>
  </si>
  <si>
    <t>Avo_0187_3.mat</t>
  </si>
  <si>
    <t>Avo_0188_3.mat</t>
  </si>
  <si>
    <t>Avo_0189_3.mat</t>
  </si>
  <si>
    <t>Avo_0190_3.mat</t>
  </si>
  <si>
    <t>Avo_0191_3.mat</t>
  </si>
  <si>
    <t>Avo_0192_3.mat</t>
  </si>
  <si>
    <t>Avo_0193_3.mat</t>
  </si>
  <si>
    <t>Avo_0194_3.mat</t>
  </si>
  <si>
    <t>Avo_0195_3.mat</t>
  </si>
  <si>
    <t>Avo_0196_3.mat</t>
  </si>
  <si>
    <t>Avo_0198_3.mat</t>
  </si>
  <si>
    <t>Avo_0200_3.mat</t>
  </si>
  <si>
    <t>Avo_0201_3.mat</t>
  </si>
  <si>
    <t>Avo_0202_3.mat</t>
  </si>
  <si>
    <t>Avo_0203_3.mat</t>
  </si>
  <si>
    <t>Avo_0204_3.mat</t>
  </si>
  <si>
    <t>Avo_0205_3.mat</t>
  </si>
  <si>
    <t>Avo_0206_3.mat</t>
  </si>
  <si>
    <t>Avo_0207_3.mat</t>
  </si>
  <si>
    <t>Avo_0208_3.mat</t>
  </si>
  <si>
    <t>Avo_0209_3.mat</t>
  </si>
  <si>
    <t>Avo_0211_3.mat</t>
  </si>
  <si>
    <t>Avo_0212_3.mat</t>
  </si>
  <si>
    <t>Avo_0213_3.mat</t>
  </si>
  <si>
    <t>Avo_0214_3.mat</t>
  </si>
  <si>
    <t>Avo_0215_3.mat</t>
  </si>
  <si>
    <t>Avo_0213_4.mat</t>
  </si>
  <si>
    <t>Avo_0213_5.mat</t>
  </si>
  <si>
    <t>Avo_0213_6.mat</t>
  </si>
  <si>
    <t>Avo_0051.mat</t>
  </si>
  <si>
    <t>Avo_0051_2.mat</t>
  </si>
  <si>
    <t>Avo_0051_3.mat</t>
  </si>
  <si>
    <t>Temp</t>
  </si>
  <si>
    <t>Humidity</t>
  </si>
  <si>
    <t>Solar</t>
  </si>
  <si>
    <t>Wind</t>
  </si>
  <si>
    <t>Radiation</t>
  </si>
  <si>
    <t>Speed</t>
  </si>
  <si>
    <t>Dir</t>
  </si>
  <si>
    <t>°C</t>
  </si>
  <si>
    <t>%</t>
  </si>
  <si>
    <t>W/m²</t>
  </si>
  <si>
    <t>m/sec</t>
  </si>
  <si>
    <t>Avg.</t>
  </si>
  <si>
    <t>Tdry</t>
  </si>
  <si>
    <t>Twet</t>
  </si>
  <si>
    <t>r_HR</t>
  </si>
  <si>
    <t>r_aR</t>
  </si>
  <si>
    <t>r_ho_a</t>
  </si>
  <si>
    <t>r_aH</t>
  </si>
  <si>
    <t>r_aW</t>
  </si>
  <si>
    <t>gamma</t>
  </si>
  <si>
    <t>Rni</t>
  </si>
  <si>
    <t>sky LW down</t>
  </si>
  <si>
    <t>LW up</t>
  </si>
  <si>
    <t>Ea</t>
  </si>
  <si>
    <t>Es</t>
  </si>
  <si>
    <t>s</t>
  </si>
  <si>
    <t>VPD</t>
  </si>
  <si>
    <t>CWSI2</t>
  </si>
  <si>
    <t>CWSI4</t>
  </si>
  <si>
    <t>Cv</t>
  </si>
  <si>
    <t>CWSI3</t>
  </si>
  <si>
    <t>severity (day 7)</t>
  </si>
  <si>
    <t>color</t>
  </si>
  <si>
    <t>6,7,8</t>
  </si>
  <si>
    <t>7,10</t>
  </si>
  <si>
    <t>9,10</t>
  </si>
  <si>
    <t>7,8</t>
  </si>
  <si>
    <t>Avo_0067.mat</t>
  </si>
  <si>
    <t>Avo_0067_2.mat</t>
  </si>
  <si>
    <t>Avo_0067_3.mat</t>
  </si>
  <si>
    <t>Avo_0068.mat</t>
  </si>
  <si>
    <t>Avo_0068_2.mat</t>
  </si>
  <si>
    <t>Avo_0068_3.mat</t>
  </si>
  <si>
    <t>Avo_0069.mat</t>
  </si>
  <si>
    <t>Avo_0069_2.mat</t>
  </si>
  <si>
    <t>Avo_0069_3.mat</t>
  </si>
  <si>
    <t>Avo_0070.mat</t>
  </si>
  <si>
    <t>Avo_0070_2.mat</t>
  </si>
  <si>
    <t>Avo_0070_3.mat</t>
  </si>
  <si>
    <t>Avo_0071.mat</t>
  </si>
  <si>
    <t>Avo_0071_2.mat</t>
  </si>
  <si>
    <t>Avo_0071_3.mat</t>
  </si>
  <si>
    <t>Avo_0072.mat</t>
  </si>
  <si>
    <t>Avo_0072_2.mat</t>
  </si>
  <si>
    <t>Avo_0073.mat</t>
  </si>
  <si>
    <t>Avo_0073_2.mat</t>
  </si>
  <si>
    <t>Avo_0073_3.mat</t>
  </si>
  <si>
    <t>Avo_0075.mat</t>
  </si>
  <si>
    <t>Avo_0075_2.mat</t>
  </si>
  <si>
    <t>Avo_0075_3.mat</t>
  </si>
  <si>
    <t>Avo_0076.mat</t>
  </si>
  <si>
    <t>Avo_0076_2.mat</t>
  </si>
  <si>
    <t>Avo_0076_3.mat</t>
  </si>
  <si>
    <t>Avo_0077.mat</t>
  </si>
  <si>
    <t>Avo_0077_2.mat</t>
  </si>
  <si>
    <t>Avo_0077_3.mat</t>
  </si>
  <si>
    <t>Avo_0078.mat</t>
  </si>
  <si>
    <t>Avo_0078_2.mat</t>
  </si>
  <si>
    <t>Avo_0078_3.mat</t>
  </si>
  <si>
    <t>Avo_0079.mat</t>
  </si>
  <si>
    <t>Avo_0079_2.mat</t>
  </si>
  <si>
    <t>Avo_0079_3.mat</t>
  </si>
  <si>
    <t>Avo_0081.mat</t>
  </si>
  <si>
    <t>Avo_0081_2.mat</t>
  </si>
  <si>
    <t>Avo_0081_3.mat</t>
  </si>
  <si>
    <t>Avo_0082.mat</t>
  </si>
  <si>
    <t>Avo_0082_2.mat</t>
  </si>
  <si>
    <t>Avo_0082_3.mat</t>
  </si>
  <si>
    <t>Avo_0083.mat</t>
  </si>
  <si>
    <t>Avo_0083_2.mat</t>
  </si>
  <si>
    <t>Avo_0083_3.mat</t>
  </si>
  <si>
    <t>Avo_0084.mat</t>
  </si>
  <si>
    <t>Avo_0084_2.mat</t>
  </si>
  <si>
    <t>Avo_0084_3.mat</t>
  </si>
  <si>
    <t>Avo_0085.mat</t>
  </si>
  <si>
    <t>Avo_0085_2.mat</t>
  </si>
  <si>
    <t>Avo_0085_3.mat</t>
  </si>
  <si>
    <t>Avo_0086.mat</t>
  </si>
  <si>
    <t>Avo_0086_2.mat</t>
  </si>
  <si>
    <t>Avo_0086_3.mat</t>
  </si>
  <si>
    <t>Avo_0087.mat</t>
  </si>
  <si>
    <t>Avo_0087_2.mat</t>
  </si>
  <si>
    <t>Avo_0087_3.mat</t>
  </si>
  <si>
    <t>Avo_0088.mat</t>
  </si>
  <si>
    <t>Avo_0088_2.mat</t>
  </si>
  <si>
    <t>Avo_0088_3.mat</t>
  </si>
  <si>
    <t>Avo_0089.mat</t>
  </si>
  <si>
    <t>Avo_0089_2.mat</t>
  </si>
  <si>
    <t>Avo_0089_3.mat</t>
  </si>
  <si>
    <t>Avo_0090.mat</t>
  </si>
  <si>
    <t>Avo_0090_2.mat</t>
  </si>
  <si>
    <t>Avo_0090_3.mat</t>
  </si>
  <si>
    <t>Avo_0091.mat</t>
  </si>
  <si>
    <t>Avo_0091_2.mat</t>
  </si>
  <si>
    <t>Avo_0091_3.mat</t>
  </si>
  <si>
    <t>Avo_0092.mat</t>
  </si>
  <si>
    <t>Avo_0092_2.mat</t>
  </si>
  <si>
    <t>Avo_0092_3.mat</t>
  </si>
  <si>
    <t>Avo_0093.mat</t>
  </si>
  <si>
    <t>Avo_0093_2.mat</t>
  </si>
  <si>
    <t>Avo_0093_3.mat</t>
  </si>
  <si>
    <t>Avo_0094.mat</t>
  </si>
  <si>
    <t>Avo_0094_2.mat</t>
  </si>
  <si>
    <t>Avo_0094_3.mat</t>
  </si>
  <si>
    <t>Avo_0095.mat</t>
  </si>
  <si>
    <t>Avo_0095_2.mat</t>
  </si>
  <si>
    <t>Avo_0095_3.mat</t>
  </si>
  <si>
    <t>Avo_0096.mat</t>
  </si>
  <si>
    <t>Avo_0096_2.mat</t>
  </si>
  <si>
    <t>Avo_0096_3.mat</t>
  </si>
  <si>
    <t>Avo_0097.mat</t>
  </si>
  <si>
    <t>Avo_0097_2.mat</t>
  </si>
  <si>
    <t>Avo_0097_3.mat</t>
  </si>
  <si>
    <t>Avo_0098.mat</t>
  </si>
  <si>
    <t>Avo_0098_2.mat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</si>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</sst>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2" borderId="1" xfId="0" applyFont="1" applyFill="1" applyBorder="1"/>
    <xf numFmtId="0" fontId="0" fillId="0" borderId="0" xfId="0" applyFill="1"/>
    <xf numFmtId="20" fontId="0" fillId="0" borderId="0" xfId="0" applyNumberFormat="1" applyFill="1" applyAlignment="1">
      <alignment wrapText="1"/>
    </xf>
    <xf numFmtId="20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EBDE-C857-4765-BCA0-D9B0FBC2D223}">
  <dimension ref="A1:F588"/>
  <sheetViews>
    <sheetView rightToLeft="1" topLeftCell="A160" workbookViewId="0">
      <selection activeCell="B177" sqref="B177:F179"/>
    </sheetView>
  </sheetViews>
  <sheetFormatPr defaultRowHeight="14.25" x14ac:dyDescent="0.2"/>
  <sheetData>
    <row r="1" spans="1:6" x14ac:dyDescent="0.2">
      <c r="A1" t="s">
        <v>26</v>
      </c>
      <c r="B1" t="s">
        <v>529</v>
      </c>
      <c r="C1" t="s">
        <v>530</v>
      </c>
      <c r="D1" t="s">
        <v>531</v>
      </c>
      <c r="E1" t="s">
        <v>532</v>
      </c>
      <c r="F1" t="s">
        <v>532</v>
      </c>
    </row>
    <row r="2" spans="1:6" x14ac:dyDescent="0.2">
      <c r="D2" t="s">
        <v>533</v>
      </c>
      <c r="E2" t="s">
        <v>534</v>
      </c>
      <c r="F2" t="s">
        <v>535</v>
      </c>
    </row>
    <row r="3" spans="1:6" x14ac:dyDescent="0.2">
      <c r="B3" t="s">
        <v>536</v>
      </c>
      <c r="C3" t="s">
        <v>537</v>
      </c>
      <c r="D3" t="s">
        <v>538</v>
      </c>
      <c r="E3" t="s">
        <v>539</v>
      </c>
    </row>
    <row r="4" spans="1:6" x14ac:dyDescent="0.2">
      <c r="B4" t="s">
        <v>540</v>
      </c>
      <c r="C4" t="s">
        <v>540</v>
      </c>
      <c r="D4" t="s">
        <v>540</v>
      </c>
      <c r="E4" t="s">
        <v>540</v>
      </c>
      <c r="F4" t="s">
        <v>540</v>
      </c>
    </row>
    <row r="5" spans="1:6" x14ac:dyDescent="0.2">
      <c r="A5" s="1">
        <v>0.28680555555555554</v>
      </c>
      <c r="B5">
        <v>18.8</v>
      </c>
      <c r="C5">
        <v>82</v>
      </c>
      <c r="D5">
        <v>55</v>
      </c>
      <c r="E5">
        <v>0.4</v>
      </c>
      <c r="F5">
        <v>342</v>
      </c>
    </row>
    <row r="6" spans="1:6" x14ac:dyDescent="0.2">
      <c r="A6" s="1">
        <v>0.28750000000000003</v>
      </c>
      <c r="B6">
        <v>18.899999999999999</v>
      </c>
      <c r="C6">
        <v>82</v>
      </c>
      <c r="D6">
        <v>56</v>
      </c>
      <c r="E6">
        <v>0.5</v>
      </c>
      <c r="F6">
        <v>342</v>
      </c>
    </row>
    <row r="7" spans="1:6" x14ac:dyDescent="0.2">
      <c r="A7" s="1">
        <v>0.28819444444444448</v>
      </c>
      <c r="B7">
        <v>19</v>
      </c>
      <c r="C7">
        <v>82</v>
      </c>
      <c r="D7">
        <v>57</v>
      </c>
      <c r="E7">
        <v>0.6</v>
      </c>
      <c r="F7">
        <v>334</v>
      </c>
    </row>
    <row r="8" spans="1:6" x14ac:dyDescent="0.2">
      <c r="A8" s="1">
        <v>0.28888888888888892</v>
      </c>
      <c r="B8">
        <v>19.100000000000001</v>
      </c>
      <c r="C8">
        <v>82</v>
      </c>
      <c r="D8">
        <v>57</v>
      </c>
      <c r="E8">
        <v>0.6</v>
      </c>
      <c r="F8">
        <v>329</v>
      </c>
    </row>
    <row r="9" spans="1:6" x14ac:dyDescent="0.2">
      <c r="A9" s="1">
        <v>0.28958333333333336</v>
      </c>
      <c r="B9">
        <v>19.2</v>
      </c>
      <c r="C9">
        <v>82</v>
      </c>
      <c r="D9">
        <v>59</v>
      </c>
      <c r="E9">
        <v>0.8</v>
      </c>
      <c r="F9">
        <v>338</v>
      </c>
    </row>
    <row r="10" spans="1:6" x14ac:dyDescent="0.2">
      <c r="A10" s="1">
        <v>0.2902777777777778</v>
      </c>
      <c r="B10">
        <v>19.3</v>
      </c>
      <c r="C10">
        <v>81</v>
      </c>
      <c r="D10">
        <v>59</v>
      </c>
      <c r="E10">
        <v>0.7</v>
      </c>
      <c r="F10">
        <v>320</v>
      </c>
    </row>
    <row r="11" spans="1:6" x14ac:dyDescent="0.2">
      <c r="A11" s="1">
        <v>0.29097222222222224</v>
      </c>
      <c r="B11">
        <v>19.399999999999999</v>
      </c>
      <c r="C11">
        <v>81</v>
      </c>
      <c r="D11">
        <v>61</v>
      </c>
      <c r="E11">
        <v>0.2</v>
      </c>
      <c r="F11">
        <v>338</v>
      </c>
    </row>
    <row r="12" spans="1:6" x14ac:dyDescent="0.2">
      <c r="A12" s="1">
        <v>0.29166666666666669</v>
      </c>
      <c r="B12">
        <v>19.5</v>
      </c>
      <c r="C12">
        <v>81</v>
      </c>
      <c r="D12">
        <v>62</v>
      </c>
      <c r="E12">
        <v>0.3</v>
      </c>
      <c r="F12">
        <v>157</v>
      </c>
    </row>
    <row r="13" spans="1:6" x14ac:dyDescent="0.2">
      <c r="A13" s="1">
        <v>0.29236111111111113</v>
      </c>
      <c r="B13">
        <v>19.600000000000001</v>
      </c>
      <c r="C13">
        <v>80</v>
      </c>
      <c r="D13">
        <v>62</v>
      </c>
      <c r="E13">
        <v>0.3</v>
      </c>
      <c r="F13">
        <v>172</v>
      </c>
    </row>
    <row r="14" spans="1:6" x14ac:dyDescent="0.2">
      <c r="A14" s="1">
        <v>0.29305555555555557</v>
      </c>
      <c r="B14">
        <v>19.7</v>
      </c>
      <c r="C14">
        <v>80</v>
      </c>
      <c r="D14">
        <v>64</v>
      </c>
      <c r="E14">
        <v>0.2</v>
      </c>
      <c r="F14">
        <v>5</v>
      </c>
    </row>
    <row r="15" spans="1:6" x14ac:dyDescent="0.2">
      <c r="A15" s="1">
        <v>0.29375000000000001</v>
      </c>
      <c r="B15">
        <v>19.8</v>
      </c>
      <c r="C15">
        <v>80</v>
      </c>
      <c r="D15">
        <v>75</v>
      </c>
      <c r="E15">
        <v>0.2</v>
      </c>
      <c r="F15">
        <v>3</v>
      </c>
    </row>
    <row r="16" spans="1:6" x14ac:dyDescent="0.2">
      <c r="A16" s="1">
        <v>0.29444444444444445</v>
      </c>
      <c r="B16">
        <v>19.899999999999999</v>
      </c>
      <c r="C16">
        <v>79</v>
      </c>
      <c r="D16">
        <v>125</v>
      </c>
      <c r="E16">
        <v>0.4</v>
      </c>
      <c r="F16">
        <v>30</v>
      </c>
    </row>
    <row r="17" spans="1:6" x14ac:dyDescent="0.2">
      <c r="A17" s="1">
        <v>0.2951388888888889</v>
      </c>
      <c r="B17">
        <v>20</v>
      </c>
      <c r="C17">
        <v>79</v>
      </c>
      <c r="D17">
        <v>183</v>
      </c>
      <c r="E17">
        <v>0.5</v>
      </c>
      <c r="F17">
        <v>17</v>
      </c>
    </row>
    <row r="18" spans="1:6" x14ac:dyDescent="0.2">
      <c r="A18" s="1">
        <v>0.29583333333333334</v>
      </c>
      <c r="B18">
        <v>20.100000000000001</v>
      </c>
      <c r="C18">
        <v>78</v>
      </c>
      <c r="D18">
        <v>202</v>
      </c>
      <c r="E18">
        <v>0.5</v>
      </c>
      <c r="F18">
        <v>12</v>
      </c>
    </row>
    <row r="19" spans="1:6" x14ac:dyDescent="0.2">
      <c r="A19" s="1">
        <v>0.29652777777777778</v>
      </c>
      <c r="B19">
        <v>20.2</v>
      </c>
      <c r="C19">
        <v>78</v>
      </c>
      <c r="D19">
        <v>206</v>
      </c>
      <c r="E19">
        <v>0.3</v>
      </c>
      <c r="F19">
        <v>16</v>
      </c>
    </row>
    <row r="20" spans="1:6" x14ac:dyDescent="0.2">
      <c r="A20" s="1">
        <v>0.29722222222222222</v>
      </c>
      <c r="B20">
        <v>20.3</v>
      </c>
      <c r="C20">
        <v>77</v>
      </c>
      <c r="D20">
        <v>209</v>
      </c>
      <c r="E20">
        <v>0.3</v>
      </c>
      <c r="F20">
        <v>15</v>
      </c>
    </row>
    <row r="21" spans="1:6" x14ac:dyDescent="0.2">
      <c r="A21" s="1">
        <v>0.29791666666666666</v>
      </c>
      <c r="B21">
        <v>20.399999999999999</v>
      </c>
      <c r="C21">
        <v>77</v>
      </c>
      <c r="D21">
        <v>212</v>
      </c>
      <c r="E21">
        <v>0.2</v>
      </c>
      <c r="F21">
        <v>76</v>
      </c>
    </row>
    <row r="22" spans="1:6" x14ac:dyDescent="0.2">
      <c r="A22" s="1">
        <v>0.2986111111111111</v>
      </c>
      <c r="B22">
        <v>20.6</v>
      </c>
      <c r="C22">
        <v>77</v>
      </c>
      <c r="D22">
        <v>216</v>
      </c>
      <c r="E22">
        <v>0.2</v>
      </c>
      <c r="F22">
        <v>209</v>
      </c>
    </row>
    <row r="23" spans="1:6" x14ac:dyDescent="0.2">
      <c r="A23" s="1">
        <v>0.29930555555555555</v>
      </c>
      <c r="B23">
        <v>20.7</v>
      </c>
      <c r="C23">
        <v>76</v>
      </c>
      <c r="D23">
        <v>221</v>
      </c>
      <c r="E23">
        <v>0.3</v>
      </c>
      <c r="F23">
        <v>193</v>
      </c>
    </row>
    <row r="24" spans="1:6" x14ac:dyDescent="0.2">
      <c r="A24" s="1">
        <v>0.3</v>
      </c>
      <c r="B24">
        <v>20.9</v>
      </c>
      <c r="C24">
        <v>75</v>
      </c>
      <c r="D24">
        <v>224</v>
      </c>
      <c r="E24">
        <v>0.2</v>
      </c>
      <c r="F24">
        <v>288</v>
      </c>
    </row>
    <row r="25" spans="1:6" x14ac:dyDescent="0.2">
      <c r="A25" s="1">
        <v>0.30069444444444443</v>
      </c>
      <c r="B25">
        <v>21.1</v>
      </c>
      <c r="C25">
        <v>75</v>
      </c>
      <c r="D25">
        <v>229</v>
      </c>
      <c r="E25">
        <v>0.1</v>
      </c>
      <c r="F25">
        <v>5</v>
      </c>
    </row>
    <row r="26" spans="1:6" x14ac:dyDescent="0.2">
      <c r="A26" s="1">
        <v>0.30138888888888887</v>
      </c>
      <c r="B26">
        <v>21.2</v>
      </c>
      <c r="C26">
        <v>74</v>
      </c>
      <c r="D26">
        <v>232</v>
      </c>
      <c r="E26">
        <v>0.2</v>
      </c>
      <c r="F26">
        <v>344</v>
      </c>
    </row>
    <row r="27" spans="1:6" x14ac:dyDescent="0.2">
      <c r="A27" s="1">
        <v>0.30208333333333331</v>
      </c>
      <c r="B27">
        <v>21.3</v>
      </c>
      <c r="C27">
        <v>73</v>
      </c>
      <c r="D27">
        <v>236</v>
      </c>
      <c r="E27">
        <v>0.2</v>
      </c>
      <c r="F27">
        <v>190</v>
      </c>
    </row>
    <row r="28" spans="1:6" x14ac:dyDescent="0.2">
      <c r="A28" s="1">
        <v>0.30277777777777776</v>
      </c>
      <c r="B28">
        <v>21.4</v>
      </c>
      <c r="C28">
        <v>72</v>
      </c>
      <c r="D28">
        <v>240</v>
      </c>
      <c r="E28">
        <v>0.5</v>
      </c>
      <c r="F28">
        <v>203</v>
      </c>
    </row>
    <row r="29" spans="1:6" x14ac:dyDescent="0.2">
      <c r="A29" s="1">
        <v>0.3034722222222222</v>
      </c>
      <c r="B29">
        <v>21.6</v>
      </c>
      <c r="C29">
        <v>72</v>
      </c>
      <c r="D29">
        <v>244</v>
      </c>
      <c r="E29">
        <v>0.5</v>
      </c>
      <c r="F29">
        <v>210</v>
      </c>
    </row>
    <row r="30" spans="1:6" x14ac:dyDescent="0.2">
      <c r="A30" s="1">
        <v>0.30416666666666664</v>
      </c>
      <c r="B30">
        <v>21.7</v>
      </c>
      <c r="C30">
        <v>72</v>
      </c>
      <c r="D30">
        <v>248</v>
      </c>
      <c r="E30">
        <v>0.5</v>
      </c>
      <c r="F30">
        <v>204</v>
      </c>
    </row>
    <row r="31" spans="1:6" x14ac:dyDescent="0.2">
      <c r="A31" s="1">
        <v>0.30486111111111108</v>
      </c>
      <c r="B31">
        <v>21.8</v>
      </c>
      <c r="C31">
        <v>71</v>
      </c>
      <c r="D31">
        <v>252</v>
      </c>
      <c r="E31">
        <v>0.3</v>
      </c>
      <c r="F31">
        <v>215</v>
      </c>
    </row>
    <row r="32" spans="1:6" x14ac:dyDescent="0.2">
      <c r="A32" s="1">
        <v>0.30555555555555552</v>
      </c>
      <c r="B32">
        <v>21.8</v>
      </c>
      <c r="C32">
        <v>71</v>
      </c>
      <c r="D32">
        <v>257</v>
      </c>
      <c r="E32">
        <v>0.3</v>
      </c>
      <c r="F32">
        <v>183</v>
      </c>
    </row>
    <row r="33" spans="1:6" x14ac:dyDescent="0.2">
      <c r="A33" s="1">
        <v>0.30624999999999997</v>
      </c>
      <c r="B33">
        <v>22</v>
      </c>
      <c r="C33">
        <v>71</v>
      </c>
      <c r="D33">
        <v>261</v>
      </c>
      <c r="E33">
        <v>0.4</v>
      </c>
      <c r="F33">
        <v>66</v>
      </c>
    </row>
    <row r="34" spans="1:6" x14ac:dyDescent="0.2">
      <c r="A34" s="1">
        <v>0.30694444444444441</v>
      </c>
      <c r="B34">
        <v>22.1</v>
      </c>
      <c r="C34">
        <v>70</v>
      </c>
      <c r="D34">
        <v>264</v>
      </c>
      <c r="E34">
        <v>0.4</v>
      </c>
      <c r="F34">
        <v>67</v>
      </c>
    </row>
    <row r="35" spans="1:6" x14ac:dyDescent="0.2">
      <c r="A35" s="1">
        <v>0.30763888888888891</v>
      </c>
      <c r="B35">
        <v>22.2</v>
      </c>
      <c r="C35">
        <v>69</v>
      </c>
      <c r="D35">
        <v>269</v>
      </c>
      <c r="E35">
        <v>0.3</v>
      </c>
      <c r="F35">
        <v>3</v>
      </c>
    </row>
    <row r="36" spans="1:6" x14ac:dyDescent="0.2">
      <c r="A36" s="1">
        <v>0.30833333333333335</v>
      </c>
      <c r="B36">
        <v>22.3</v>
      </c>
      <c r="C36">
        <v>69</v>
      </c>
      <c r="D36">
        <v>274</v>
      </c>
      <c r="E36">
        <v>0.3</v>
      </c>
      <c r="F36">
        <v>134</v>
      </c>
    </row>
    <row r="37" spans="1:6" x14ac:dyDescent="0.2">
      <c r="A37" s="1">
        <v>0.30902777777777779</v>
      </c>
      <c r="B37">
        <v>22.4</v>
      </c>
      <c r="C37">
        <v>69</v>
      </c>
      <c r="D37">
        <v>277</v>
      </c>
      <c r="E37">
        <v>0.3</v>
      </c>
      <c r="F37">
        <v>35</v>
      </c>
    </row>
    <row r="38" spans="1:6" x14ac:dyDescent="0.2">
      <c r="A38" s="1">
        <v>0.30972222222222223</v>
      </c>
      <c r="B38">
        <v>22.5</v>
      </c>
      <c r="C38">
        <v>69</v>
      </c>
      <c r="D38">
        <v>280</v>
      </c>
      <c r="E38">
        <v>0.3</v>
      </c>
      <c r="F38">
        <v>30</v>
      </c>
    </row>
    <row r="39" spans="1:6" x14ac:dyDescent="0.2">
      <c r="A39" s="1">
        <v>0.31041666666666667</v>
      </c>
      <c r="B39">
        <v>22.5</v>
      </c>
      <c r="C39">
        <v>69</v>
      </c>
      <c r="D39">
        <v>282</v>
      </c>
      <c r="E39">
        <v>0.3</v>
      </c>
      <c r="F39">
        <v>33</v>
      </c>
    </row>
    <row r="40" spans="1:6" x14ac:dyDescent="0.2">
      <c r="A40" s="1">
        <v>0.31111111111111112</v>
      </c>
      <c r="B40">
        <v>22.6</v>
      </c>
      <c r="C40">
        <v>68</v>
      </c>
      <c r="D40">
        <v>287</v>
      </c>
      <c r="E40">
        <v>0.4</v>
      </c>
      <c r="F40">
        <v>33</v>
      </c>
    </row>
    <row r="41" spans="1:6" x14ac:dyDescent="0.2">
      <c r="A41" s="1">
        <v>0.31180555555555556</v>
      </c>
      <c r="B41">
        <v>22.6</v>
      </c>
      <c r="C41">
        <v>68</v>
      </c>
      <c r="D41">
        <v>290</v>
      </c>
      <c r="E41">
        <v>0.7</v>
      </c>
      <c r="F41">
        <v>21</v>
      </c>
    </row>
    <row r="42" spans="1:6" x14ac:dyDescent="0.2">
      <c r="A42" s="1">
        <v>0.3125</v>
      </c>
      <c r="B42">
        <v>22.5</v>
      </c>
      <c r="C42">
        <v>68</v>
      </c>
      <c r="D42">
        <v>294</v>
      </c>
      <c r="E42">
        <v>0.7</v>
      </c>
      <c r="F42">
        <v>17</v>
      </c>
    </row>
    <row r="43" spans="1:6" x14ac:dyDescent="0.2">
      <c r="A43" s="1">
        <v>0.31319444444444444</v>
      </c>
      <c r="B43">
        <v>22.4</v>
      </c>
      <c r="C43">
        <v>69</v>
      </c>
      <c r="D43">
        <v>297</v>
      </c>
      <c r="E43">
        <v>0.9</v>
      </c>
      <c r="F43">
        <v>18</v>
      </c>
    </row>
    <row r="44" spans="1:6" x14ac:dyDescent="0.2">
      <c r="A44" s="1">
        <v>0.31388888888888888</v>
      </c>
      <c r="B44">
        <v>22.3</v>
      </c>
      <c r="C44">
        <v>69</v>
      </c>
      <c r="D44">
        <v>301</v>
      </c>
      <c r="E44">
        <v>0.7</v>
      </c>
      <c r="F44">
        <v>23</v>
      </c>
    </row>
    <row r="45" spans="1:6" x14ac:dyDescent="0.2">
      <c r="A45" s="1">
        <v>0.31458333333333333</v>
      </c>
      <c r="B45">
        <v>22.3</v>
      </c>
      <c r="C45">
        <v>69</v>
      </c>
      <c r="D45">
        <v>306</v>
      </c>
      <c r="E45">
        <v>0.9</v>
      </c>
      <c r="F45">
        <v>12</v>
      </c>
    </row>
    <row r="46" spans="1:6" x14ac:dyDescent="0.2">
      <c r="A46" s="1">
        <v>0.31527777777777777</v>
      </c>
      <c r="B46">
        <v>22.3</v>
      </c>
      <c r="C46">
        <v>69</v>
      </c>
      <c r="D46">
        <v>310</v>
      </c>
      <c r="E46">
        <v>0.4</v>
      </c>
      <c r="F46">
        <v>43</v>
      </c>
    </row>
    <row r="47" spans="1:6" x14ac:dyDescent="0.2">
      <c r="A47" s="1">
        <v>0.31597222222222221</v>
      </c>
      <c r="B47">
        <v>22.4</v>
      </c>
      <c r="C47">
        <v>69</v>
      </c>
      <c r="D47">
        <v>313</v>
      </c>
      <c r="E47">
        <v>0.4</v>
      </c>
      <c r="F47">
        <v>169</v>
      </c>
    </row>
    <row r="48" spans="1:6" x14ac:dyDescent="0.2">
      <c r="A48" s="1">
        <v>0.31666666666666665</v>
      </c>
      <c r="B48">
        <v>22.6</v>
      </c>
      <c r="C48">
        <v>69</v>
      </c>
      <c r="D48">
        <v>316</v>
      </c>
      <c r="E48">
        <v>0.7</v>
      </c>
      <c r="F48">
        <v>188</v>
      </c>
    </row>
    <row r="49" spans="1:6" x14ac:dyDescent="0.2">
      <c r="A49" s="1">
        <v>0.31736111111111115</v>
      </c>
      <c r="B49">
        <v>22.7</v>
      </c>
      <c r="C49">
        <v>68</v>
      </c>
      <c r="D49">
        <v>319</v>
      </c>
      <c r="E49">
        <v>0.6</v>
      </c>
      <c r="F49">
        <v>184</v>
      </c>
    </row>
    <row r="50" spans="1:6" x14ac:dyDescent="0.2">
      <c r="A50" s="1">
        <v>0.31805555555555554</v>
      </c>
      <c r="B50">
        <v>22.8</v>
      </c>
      <c r="C50">
        <v>68</v>
      </c>
      <c r="D50">
        <v>323</v>
      </c>
      <c r="E50">
        <v>0.8</v>
      </c>
      <c r="F50">
        <v>182</v>
      </c>
    </row>
    <row r="51" spans="1:6" x14ac:dyDescent="0.2">
      <c r="A51" s="1">
        <v>0.31875000000000003</v>
      </c>
      <c r="B51">
        <v>22.9</v>
      </c>
      <c r="C51">
        <v>67</v>
      </c>
      <c r="D51">
        <v>326</v>
      </c>
      <c r="E51">
        <v>0.5</v>
      </c>
      <c r="F51">
        <v>177</v>
      </c>
    </row>
    <row r="52" spans="1:6" x14ac:dyDescent="0.2">
      <c r="A52" s="1">
        <v>0.31944444444444448</v>
      </c>
      <c r="B52">
        <v>23.1</v>
      </c>
      <c r="C52">
        <v>67</v>
      </c>
      <c r="D52">
        <v>330</v>
      </c>
      <c r="E52">
        <v>0.7</v>
      </c>
      <c r="F52">
        <v>178</v>
      </c>
    </row>
    <row r="53" spans="1:6" x14ac:dyDescent="0.2">
      <c r="A53" s="1">
        <v>0.32013888888888892</v>
      </c>
      <c r="B53">
        <v>23.1</v>
      </c>
      <c r="C53">
        <v>66</v>
      </c>
      <c r="D53">
        <v>334</v>
      </c>
      <c r="E53">
        <v>1</v>
      </c>
      <c r="F53">
        <v>177</v>
      </c>
    </row>
    <row r="54" spans="1:6" x14ac:dyDescent="0.2">
      <c r="A54" s="1">
        <v>0.32083333333333336</v>
      </c>
      <c r="B54">
        <v>23.1</v>
      </c>
      <c r="C54">
        <v>66</v>
      </c>
      <c r="D54">
        <v>337</v>
      </c>
      <c r="E54">
        <v>0.8</v>
      </c>
      <c r="F54">
        <v>172</v>
      </c>
    </row>
    <row r="55" spans="1:6" x14ac:dyDescent="0.2">
      <c r="A55" s="1">
        <v>0.3215277777777778</v>
      </c>
      <c r="B55">
        <v>23.2</v>
      </c>
      <c r="C55">
        <v>66</v>
      </c>
      <c r="D55">
        <v>340</v>
      </c>
      <c r="E55">
        <v>0.7</v>
      </c>
      <c r="F55">
        <v>193</v>
      </c>
    </row>
    <row r="56" spans="1:6" x14ac:dyDescent="0.2">
      <c r="A56" s="1">
        <v>0.32222222222222224</v>
      </c>
      <c r="B56">
        <v>23.2</v>
      </c>
      <c r="C56">
        <v>66</v>
      </c>
      <c r="D56">
        <v>343</v>
      </c>
      <c r="E56">
        <v>0.8</v>
      </c>
      <c r="F56">
        <v>198</v>
      </c>
    </row>
    <row r="57" spans="1:6" x14ac:dyDescent="0.2">
      <c r="A57" s="1">
        <v>0.32291666666666669</v>
      </c>
      <c r="B57">
        <v>23.3</v>
      </c>
      <c r="C57">
        <v>66</v>
      </c>
      <c r="D57">
        <v>346</v>
      </c>
      <c r="E57">
        <v>0.8</v>
      </c>
      <c r="F57">
        <v>194</v>
      </c>
    </row>
    <row r="58" spans="1:6" x14ac:dyDescent="0.2">
      <c r="A58" s="1">
        <v>0.32361111111111113</v>
      </c>
      <c r="B58">
        <v>23.4</v>
      </c>
      <c r="C58">
        <v>65</v>
      </c>
      <c r="D58">
        <v>349</v>
      </c>
      <c r="E58">
        <v>0.6</v>
      </c>
      <c r="F58">
        <v>196</v>
      </c>
    </row>
    <row r="59" spans="1:6" x14ac:dyDescent="0.2">
      <c r="A59" s="1">
        <v>0.32430555555555557</v>
      </c>
      <c r="B59">
        <v>23.5</v>
      </c>
      <c r="C59">
        <v>66</v>
      </c>
      <c r="D59">
        <v>352</v>
      </c>
      <c r="E59">
        <v>0.5</v>
      </c>
      <c r="F59">
        <v>214</v>
      </c>
    </row>
    <row r="60" spans="1:6" x14ac:dyDescent="0.2">
      <c r="A60" s="1">
        <v>0.32500000000000001</v>
      </c>
      <c r="B60">
        <v>23.6</v>
      </c>
      <c r="C60">
        <v>65</v>
      </c>
      <c r="D60">
        <v>355</v>
      </c>
      <c r="E60">
        <v>1</v>
      </c>
      <c r="F60">
        <v>185</v>
      </c>
    </row>
    <row r="61" spans="1:6" x14ac:dyDescent="0.2">
      <c r="A61" s="1">
        <v>0.32569444444444445</v>
      </c>
      <c r="B61">
        <v>23.6</v>
      </c>
      <c r="C61">
        <v>65</v>
      </c>
      <c r="D61">
        <v>357</v>
      </c>
      <c r="E61">
        <v>1.2</v>
      </c>
      <c r="F61">
        <v>182</v>
      </c>
    </row>
    <row r="62" spans="1:6" x14ac:dyDescent="0.2">
      <c r="A62" s="1">
        <v>0.3263888888888889</v>
      </c>
      <c r="B62">
        <v>23.6</v>
      </c>
      <c r="C62">
        <v>65</v>
      </c>
      <c r="D62">
        <v>360</v>
      </c>
      <c r="E62">
        <v>0.8</v>
      </c>
      <c r="F62">
        <v>192</v>
      </c>
    </row>
    <row r="63" spans="1:6" x14ac:dyDescent="0.2">
      <c r="A63" s="1">
        <v>0.32708333333333334</v>
      </c>
      <c r="B63">
        <v>23.6</v>
      </c>
      <c r="C63">
        <v>65</v>
      </c>
      <c r="D63">
        <v>362</v>
      </c>
      <c r="E63">
        <v>0.8</v>
      </c>
      <c r="F63">
        <v>190</v>
      </c>
    </row>
    <row r="64" spans="1:6" x14ac:dyDescent="0.2">
      <c r="A64" s="1">
        <v>0.32777777777777778</v>
      </c>
      <c r="B64">
        <v>23.7</v>
      </c>
      <c r="C64">
        <v>65</v>
      </c>
      <c r="D64">
        <v>367</v>
      </c>
      <c r="E64">
        <v>1.5</v>
      </c>
      <c r="F64">
        <v>180</v>
      </c>
    </row>
    <row r="65" spans="1:6" x14ac:dyDescent="0.2">
      <c r="A65" s="1">
        <v>0.32847222222222222</v>
      </c>
      <c r="B65">
        <v>23.7</v>
      </c>
      <c r="C65">
        <v>64</v>
      </c>
      <c r="D65">
        <v>372</v>
      </c>
      <c r="E65">
        <v>2.1</v>
      </c>
      <c r="F65">
        <v>181</v>
      </c>
    </row>
    <row r="66" spans="1:6" x14ac:dyDescent="0.2">
      <c r="A66" s="1">
        <v>0.32916666666666666</v>
      </c>
      <c r="B66">
        <v>23.7</v>
      </c>
      <c r="C66">
        <v>64</v>
      </c>
      <c r="D66">
        <v>377</v>
      </c>
      <c r="E66">
        <v>2.1</v>
      </c>
      <c r="F66">
        <v>189</v>
      </c>
    </row>
    <row r="67" spans="1:6" x14ac:dyDescent="0.2">
      <c r="A67" s="1">
        <v>0.3298611111111111</v>
      </c>
      <c r="B67">
        <v>23.6</v>
      </c>
      <c r="C67">
        <v>64</v>
      </c>
      <c r="D67">
        <v>379</v>
      </c>
      <c r="E67">
        <v>1.7</v>
      </c>
      <c r="F67">
        <v>184</v>
      </c>
    </row>
    <row r="68" spans="1:6" x14ac:dyDescent="0.2">
      <c r="A68" s="1">
        <v>0.33055555555555555</v>
      </c>
      <c r="B68">
        <v>23.6</v>
      </c>
      <c r="C68">
        <v>65</v>
      </c>
      <c r="D68">
        <v>383</v>
      </c>
      <c r="E68">
        <v>1.8</v>
      </c>
      <c r="F68">
        <v>190</v>
      </c>
    </row>
    <row r="69" spans="1:6" x14ac:dyDescent="0.2">
      <c r="A69" s="1">
        <v>0.33124999999999999</v>
      </c>
      <c r="B69">
        <v>23.6</v>
      </c>
      <c r="C69">
        <v>65</v>
      </c>
      <c r="D69">
        <v>388</v>
      </c>
      <c r="E69">
        <v>1.9</v>
      </c>
      <c r="F69">
        <v>195</v>
      </c>
    </row>
    <row r="70" spans="1:6" x14ac:dyDescent="0.2">
      <c r="A70" s="1">
        <v>0.33194444444444443</v>
      </c>
      <c r="B70">
        <v>23.6</v>
      </c>
      <c r="C70">
        <v>65</v>
      </c>
      <c r="D70">
        <v>392</v>
      </c>
      <c r="E70">
        <v>1.5</v>
      </c>
      <c r="F70">
        <v>198</v>
      </c>
    </row>
    <row r="71" spans="1:6" x14ac:dyDescent="0.2">
      <c r="A71" s="1">
        <v>0.33263888888888887</v>
      </c>
      <c r="B71">
        <v>23.7</v>
      </c>
      <c r="C71">
        <v>65</v>
      </c>
      <c r="D71">
        <v>393</v>
      </c>
      <c r="E71">
        <v>1.7</v>
      </c>
      <c r="F71">
        <v>198</v>
      </c>
    </row>
    <row r="72" spans="1:6" x14ac:dyDescent="0.2">
      <c r="A72" s="1">
        <v>0.33333333333333331</v>
      </c>
      <c r="B72">
        <v>23.8</v>
      </c>
      <c r="C72">
        <v>65</v>
      </c>
      <c r="D72">
        <v>393</v>
      </c>
      <c r="E72">
        <v>1.8</v>
      </c>
      <c r="F72">
        <v>177</v>
      </c>
    </row>
    <row r="73" spans="1:6" x14ac:dyDescent="0.2">
      <c r="A73" s="1">
        <v>0.33402777777777781</v>
      </c>
      <c r="B73">
        <v>23.8</v>
      </c>
      <c r="C73">
        <v>65</v>
      </c>
      <c r="D73">
        <v>396</v>
      </c>
      <c r="E73">
        <v>1.6</v>
      </c>
      <c r="F73">
        <v>189</v>
      </c>
    </row>
    <row r="74" spans="1:6" x14ac:dyDescent="0.2">
      <c r="A74" s="1">
        <v>0.3347222222222222</v>
      </c>
      <c r="B74">
        <v>23.8</v>
      </c>
      <c r="C74">
        <v>64</v>
      </c>
      <c r="D74">
        <v>400</v>
      </c>
      <c r="E74">
        <v>1.4</v>
      </c>
      <c r="F74">
        <v>204</v>
      </c>
    </row>
    <row r="75" spans="1:6" x14ac:dyDescent="0.2">
      <c r="A75" s="1">
        <v>0.3354166666666667</v>
      </c>
      <c r="B75">
        <v>23.9</v>
      </c>
      <c r="C75">
        <v>64</v>
      </c>
      <c r="D75">
        <v>405</v>
      </c>
      <c r="E75">
        <v>1.2</v>
      </c>
      <c r="F75">
        <v>234</v>
      </c>
    </row>
    <row r="76" spans="1:6" x14ac:dyDescent="0.2">
      <c r="A76" s="1">
        <v>0.33611111111111108</v>
      </c>
      <c r="B76">
        <v>24.2</v>
      </c>
      <c r="C76">
        <v>64</v>
      </c>
      <c r="D76">
        <v>407</v>
      </c>
      <c r="E76">
        <v>0.8</v>
      </c>
      <c r="F76">
        <v>250</v>
      </c>
    </row>
    <row r="77" spans="1:6" x14ac:dyDescent="0.2">
      <c r="A77" s="1">
        <v>0.33680555555555558</v>
      </c>
      <c r="B77">
        <v>24.6</v>
      </c>
      <c r="C77">
        <v>62</v>
      </c>
      <c r="D77">
        <v>412</v>
      </c>
      <c r="E77">
        <v>0.9</v>
      </c>
      <c r="F77">
        <v>191</v>
      </c>
    </row>
    <row r="78" spans="1:6" x14ac:dyDescent="0.2">
      <c r="A78" s="1">
        <v>0.33749999999999997</v>
      </c>
      <c r="B78">
        <v>24.9</v>
      </c>
      <c r="C78">
        <v>62</v>
      </c>
      <c r="D78">
        <v>415</v>
      </c>
      <c r="E78">
        <v>1.3</v>
      </c>
      <c r="F78">
        <v>219</v>
      </c>
    </row>
    <row r="79" spans="1:6" x14ac:dyDescent="0.2">
      <c r="A79" s="1">
        <v>0.33819444444444446</v>
      </c>
      <c r="B79">
        <v>25.2</v>
      </c>
      <c r="C79">
        <v>61</v>
      </c>
      <c r="D79">
        <v>413</v>
      </c>
      <c r="E79">
        <v>1.1000000000000001</v>
      </c>
      <c r="F79">
        <v>213</v>
      </c>
    </row>
    <row r="80" spans="1:6" x14ac:dyDescent="0.2">
      <c r="A80" s="1">
        <v>0.33888888888888885</v>
      </c>
      <c r="B80">
        <v>25.2</v>
      </c>
      <c r="C80">
        <v>61</v>
      </c>
      <c r="D80">
        <v>418</v>
      </c>
      <c r="E80">
        <v>1.5</v>
      </c>
      <c r="F80">
        <v>213</v>
      </c>
    </row>
    <row r="81" spans="1:6" x14ac:dyDescent="0.2">
      <c r="A81" s="1">
        <v>0.33958333333333335</v>
      </c>
      <c r="B81">
        <v>25.2</v>
      </c>
      <c r="C81">
        <v>61</v>
      </c>
      <c r="D81">
        <v>424</v>
      </c>
      <c r="E81">
        <v>1.2</v>
      </c>
      <c r="F81">
        <v>169</v>
      </c>
    </row>
    <row r="82" spans="1:6" x14ac:dyDescent="0.2">
      <c r="A82" s="1">
        <v>0.34027777777777773</v>
      </c>
      <c r="B82">
        <v>25.1</v>
      </c>
      <c r="C82">
        <v>62</v>
      </c>
      <c r="D82">
        <v>427</v>
      </c>
      <c r="E82">
        <v>1.6</v>
      </c>
      <c r="F82">
        <v>166</v>
      </c>
    </row>
    <row r="83" spans="1:6" x14ac:dyDescent="0.2">
      <c r="A83" s="1">
        <v>0.34097222222222223</v>
      </c>
      <c r="B83">
        <v>25</v>
      </c>
      <c r="C83">
        <v>63</v>
      </c>
      <c r="D83">
        <v>429</v>
      </c>
      <c r="E83">
        <v>1.3</v>
      </c>
      <c r="F83">
        <v>158</v>
      </c>
    </row>
    <row r="84" spans="1:6" x14ac:dyDescent="0.2">
      <c r="A84" s="1">
        <v>0.34166666666666662</v>
      </c>
      <c r="B84">
        <v>24.8</v>
      </c>
      <c r="C84">
        <v>64</v>
      </c>
      <c r="D84">
        <v>431</v>
      </c>
      <c r="E84">
        <v>1.5</v>
      </c>
      <c r="F84">
        <v>175</v>
      </c>
    </row>
    <row r="85" spans="1:6" x14ac:dyDescent="0.2">
      <c r="A85" s="1">
        <v>0.34236111111111112</v>
      </c>
      <c r="B85">
        <v>24.7</v>
      </c>
      <c r="C85">
        <v>65</v>
      </c>
      <c r="D85">
        <v>436</v>
      </c>
      <c r="E85">
        <v>1.8</v>
      </c>
      <c r="F85">
        <v>194</v>
      </c>
    </row>
    <row r="86" spans="1:6" x14ac:dyDescent="0.2">
      <c r="A86" s="1">
        <v>0.3430555555555555</v>
      </c>
      <c r="B86">
        <v>24.7</v>
      </c>
      <c r="C86">
        <v>65</v>
      </c>
      <c r="D86">
        <v>440</v>
      </c>
      <c r="E86">
        <v>1.7</v>
      </c>
      <c r="F86">
        <v>196</v>
      </c>
    </row>
    <row r="87" spans="1:6" x14ac:dyDescent="0.2">
      <c r="A87" s="1">
        <v>0.34375</v>
      </c>
      <c r="B87">
        <v>24.8</v>
      </c>
      <c r="C87">
        <v>65</v>
      </c>
      <c r="D87">
        <v>442</v>
      </c>
      <c r="E87">
        <v>1.6</v>
      </c>
      <c r="F87">
        <v>190</v>
      </c>
    </row>
    <row r="88" spans="1:6" x14ac:dyDescent="0.2">
      <c r="A88" s="1">
        <v>0.3444444444444445</v>
      </c>
      <c r="B88">
        <v>24.7</v>
      </c>
      <c r="C88">
        <v>66</v>
      </c>
      <c r="D88">
        <v>448</v>
      </c>
      <c r="E88">
        <v>1.2</v>
      </c>
      <c r="F88">
        <v>191</v>
      </c>
    </row>
    <row r="89" spans="1:6" x14ac:dyDescent="0.2">
      <c r="A89" s="1">
        <v>0.34513888888888888</v>
      </c>
      <c r="B89">
        <v>24.7</v>
      </c>
      <c r="C89">
        <v>66</v>
      </c>
      <c r="D89">
        <v>452</v>
      </c>
      <c r="E89">
        <v>0.8</v>
      </c>
      <c r="F89">
        <v>159</v>
      </c>
    </row>
    <row r="90" spans="1:6" x14ac:dyDescent="0.2">
      <c r="A90" s="1">
        <v>0.34583333333333338</v>
      </c>
      <c r="B90">
        <v>24.7</v>
      </c>
      <c r="C90">
        <v>66</v>
      </c>
      <c r="D90">
        <v>452</v>
      </c>
      <c r="E90">
        <v>0.4</v>
      </c>
      <c r="F90">
        <v>152</v>
      </c>
    </row>
    <row r="91" spans="1:6" x14ac:dyDescent="0.2">
      <c r="A91" s="1">
        <v>0.34652777777777777</v>
      </c>
      <c r="B91">
        <v>24.8</v>
      </c>
      <c r="C91">
        <v>64</v>
      </c>
      <c r="D91">
        <v>454</v>
      </c>
      <c r="E91">
        <v>1.2</v>
      </c>
      <c r="F91">
        <v>157</v>
      </c>
    </row>
    <row r="92" spans="1:6" x14ac:dyDescent="0.2">
      <c r="A92" s="1">
        <v>0.34722222222222227</v>
      </c>
      <c r="B92">
        <v>24.8</v>
      </c>
      <c r="C92">
        <v>64</v>
      </c>
      <c r="D92">
        <v>458</v>
      </c>
      <c r="E92">
        <v>1.3</v>
      </c>
      <c r="F92">
        <v>171</v>
      </c>
    </row>
    <row r="93" spans="1:6" x14ac:dyDescent="0.2">
      <c r="A93" s="1">
        <v>0.34791666666666665</v>
      </c>
      <c r="B93">
        <v>24.8</v>
      </c>
      <c r="C93">
        <v>64</v>
      </c>
      <c r="D93">
        <v>460</v>
      </c>
      <c r="E93">
        <v>1.3</v>
      </c>
      <c r="F93">
        <v>168</v>
      </c>
    </row>
    <row r="94" spans="1:6" x14ac:dyDescent="0.2">
      <c r="A94" s="1">
        <v>0.34861111111111115</v>
      </c>
      <c r="B94">
        <v>24.9</v>
      </c>
      <c r="C94">
        <v>64</v>
      </c>
      <c r="D94">
        <v>465</v>
      </c>
      <c r="E94">
        <v>1.5</v>
      </c>
      <c r="F94">
        <v>171</v>
      </c>
    </row>
    <row r="95" spans="1:6" x14ac:dyDescent="0.2">
      <c r="A95" s="1">
        <v>0.34930555555555554</v>
      </c>
      <c r="B95">
        <v>24.9</v>
      </c>
      <c r="C95">
        <v>65</v>
      </c>
      <c r="D95">
        <v>466</v>
      </c>
      <c r="E95">
        <v>1.2</v>
      </c>
      <c r="F95">
        <v>177</v>
      </c>
    </row>
    <row r="96" spans="1:6" x14ac:dyDescent="0.2">
      <c r="A96" s="1">
        <v>0.35000000000000003</v>
      </c>
      <c r="B96">
        <v>24.9</v>
      </c>
      <c r="C96">
        <v>65</v>
      </c>
      <c r="D96">
        <v>470</v>
      </c>
      <c r="E96">
        <v>1.6</v>
      </c>
      <c r="F96">
        <v>170</v>
      </c>
    </row>
    <row r="97" spans="1:6" x14ac:dyDescent="0.2">
      <c r="A97" s="1">
        <v>0.35069444444444442</v>
      </c>
      <c r="B97">
        <v>24.9</v>
      </c>
      <c r="C97">
        <v>65</v>
      </c>
      <c r="D97">
        <v>474</v>
      </c>
      <c r="E97">
        <v>1.4</v>
      </c>
      <c r="F97">
        <v>186</v>
      </c>
    </row>
    <row r="98" spans="1:6" x14ac:dyDescent="0.2">
      <c r="A98" s="1">
        <v>0.35138888888888892</v>
      </c>
      <c r="B98">
        <v>24.9</v>
      </c>
      <c r="C98">
        <v>65</v>
      </c>
      <c r="D98">
        <v>477</v>
      </c>
      <c r="E98">
        <v>1.6</v>
      </c>
      <c r="F98">
        <v>194</v>
      </c>
    </row>
    <row r="99" spans="1:6" x14ac:dyDescent="0.2">
      <c r="A99" s="1">
        <v>0.3520833333333333</v>
      </c>
      <c r="B99">
        <v>24.9</v>
      </c>
      <c r="C99">
        <v>65</v>
      </c>
      <c r="D99">
        <v>480</v>
      </c>
      <c r="E99">
        <v>1.5</v>
      </c>
      <c r="F99">
        <v>180</v>
      </c>
    </row>
    <row r="100" spans="1:6" x14ac:dyDescent="0.2">
      <c r="A100" s="1">
        <v>0.3527777777777778</v>
      </c>
      <c r="B100">
        <v>24.9</v>
      </c>
      <c r="C100">
        <v>64</v>
      </c>
      <c r="D100">
        <v>485</v>
      </c>
      <c r="E100">
        <v>1.6</v>
      </c>
      <c r="F100">
        <v>175</v>
      </c>
    </row>
    <row r="101" spans="1:6" x14ac:dyDescent="0.2">
      <c r="A101" s="1">
        <v>0.35347222222222219</v>
      </c>
      <c r="B101">
        <v>24.9</v>
      </c>
      <c r="C101">
        <v>65</v>
      </c>
      <c r="D101">
        <v>487</v>
      </c>
      <c r="E101">
        <v>1.7</v>
      </c>
      <c r="F101">
        <v>183</v>
      </c>
    </row>
    <row r="102" spans="1:6" x14ac:dyDescent="0.2">
      <c r="A102" s="1">
        <v>0.35416666666666669</v>
      </c>
      <c r="B102">
        <v>24.8</v>
      </c>
      <c r="C102">
        <v>64</v>
      </c>
      <c r="D102">
        <v>490</v>
      </c>
      <c r="E102">
        <v>0.9</v>
      </c>
      <c r="F102">
        <v>161</v>
      </c>
    </row>
    <row r="103" spans="1:6" x14ac:dyDescent="0.2">
      <c r="A103" s="1">
        <v>0.35486111111111113</v>
      </c>
      <c r="B103">
        <v>24.8</v>
      </c>
      <c r="C103">
        <v>65</v>
      </c>
      <c r="D103">
        <v>492</v>
      </c>
      <c r="E103">
        <v>0.3</v>
      </c>
      <c r="F103">
        <v>67</v>
      </c>
    </row>
    <row r="104" spans="1:6" x14ac:dyDescent="0.2">
      <c r="A104" s="1">
        <v>0.35555555555555557</v>
      </c>
      <c r="B104">
        <v>25</v>
      </c>
      <c r="C104">
        <v>64</v>
      </c>
      <c r="D104">
        <v>494</v>
      </c>
      <c r="E104">
        <v>1.8</v>
      </c>
      <c r="F104">
        <v>174</v>
      </c>
    </row>
    <row r="105" spans="1:6" x14ac:dyDescent="0.2">
      <c r="A105" s="1">
        <v>0.35625000000000001</v>
      </c>
      <c r="B105">
        <v>25.1</v>
      </c>
      <c r="C105">
        <v>65</v>
      </c>
      <c r="D105">
        <v>496</v>
      </c>
      <c r="E105">
        <v>1.6</v>
      </c>
      <c r="F105">
        <v>172</v>
      </c>
    </row>
    <row r="106" spans="1:6" x14ac:dyDescent="0.2">
      <c r="A106" s="1">
        <v>0.35694444444444445</v>
      </c>
      <c r="B106">
        <v>25.2</v>
      </c>
      <c r="C106">
        <v>65</v>
      </c>
      <c r="D106">
        <v>502</v>
      </c>
      <c r="E106">
        <v>1.3</v>
      </c>
      <c r="F106">
        <v>191</v>
      </c>
    </row>
    <row r="107" spans="1:6" x14ac:dyDescent="0.2">
      <c r="A107" s="1">
        <v>0.3576388888888889</v>
      </c>
      <c r="B107">
        <v>25.3</v>
      </c>
      <c r="C107">
        <v>65</v>
      </c>
      <c r="D107">
        <v>505</v>
      </c>
      <c r="E107">
        <v>1</v>
      </c>
      <c r="F107">
        <v>183</v>
      </c>
    </row>
    <row r="108" spans="1:6" x14ac:dyDescent="0.2">
      <c r="A108" s="1">
        <v>0.35833333333333334</v>
      </c>
      <c r="B108">
        <v>25.4</v>
      </c>
      <c r="C108">
        <v>65</v>
      </c>
      <c r="D108">
        <v>508</v>
      </c>
      <c r="E108">
        <v>1.1000000000000001</v>
      </c>
      <c r="F108">
        <v>183</v>
      </c>
    </row>
    <row r="109" spans="1:6" x14ac:dyDescent="0.2">
      <c r="A109" s="1">
        <v>0.35902777777777778</v>
      </c>
      <c r="B109">
        <v>25.5</v>
      </c>
      <c r="C109">
        <v>63</v>
      </c>
      <c r="D109">
        <v>510</v>
      </c>
      <c r="E109">
        <v>1.4</v>
      </c>
      <c r="F109">
        <v>175</v>
      </c>
    </row>
    <row r="110" spans="1:6" x14ac:dyDescent="0.2">
      <c r="A110" s="1">
        <v>0.35972222222222222</v>
      </c>
      <c r="B110">
        <v>25.4</v>
      </c>
      <c r="C110">
        <v>63</v>
      </c>
      <c r="D110">
        <v>514</v>
      </c>
      <c r="E110">
        <v>1</v>
      </c>
      <c r="F110">
        <v>166</v>
      </c>
    </row>
    <row r="111" spans="1:6" x14ac:dyDescent="0.2">
      <c r="A111" s="1">
        <v>0.36041666666666666</v>
      </c>
      <c r="B111">
        <v>25.4</v>
      </c>
      <c r="C111">
        <v>64</v>
      </c>
      <c r="D111">
        <v>518</v>
      </c>
      <c r="E111">
        <v>0.6</v>
      </c>
      <c r="F111">
        <v>148</v>
      </c>
    </row>
    <row r="112" spans="1:6" x14ac:dyDescent="0.2">
      <c r="A112" s="1">
        <v>0.3611111111111111</v>
      </c>
      <c r="B112">
        <v>25.5</v>
      </c>
      <c r="C112">
        <v>64</v>
      </c>
      <c r="D112">
        <v>520</v>
      </c>
      <c r="E112">
        <v>1.2</v>
      </c>
      <c r="F112">
        <v>179</v>
      </c>
    </row>
    <row r="113" spans="1:6" x14ac:dyDescent="0.2">
      <c r="A113" s="1">
        <v>0.36180555555555555</v>
      </c>
      <c r="B113">
        <v>25.5</v>
      </c>
      <c r="C113">
        <v>64</v>
      </c>
      <c r="D113">
        <v>525</v>
      </c>
      <c r="E113">
        <v>0.8</v>
      </c>
      <c r="F113">
        <v>152</v>
      </c>
    </row>
    <row r="114" spans="1:6" x14ac:dyDescent="0.2">
      <c r="A114" s="1">
        <v>0.36249999999999999</v>
      </c>
      <c r="B114">
        <v>25.5</v>
      </c>
      <c r="C114">
        <v>65</v>
      </c>
      <c r="D114">
        <v>530</v>
      </c>
      <c r="E114">
        <v>1.6</v>
      </c>
      <c r="F114">
        <v>181</v>
      </c>
    </row>
    <row r="115" spans="1:6" x14ac:dyDescent="0.2">
      <c r="A115" s="1">
        <v>0.36319444444444443</v>
      </c>
      <c r="B115">
        <v>25.6</v>
      </c>
      <c r="C115">
        <v>65</v>
      </c>
      <c r="D115">
        <v>534</v>
      </c>
      <c r="E115">
        <v>1.3</v>
      </c>
      <c r="F115">
        <v>189</v>
      </c>
    </row>
    <row r="116" spans="1:6" x14ac:dyDescent="0.2">
      <c r="A116" s="1">
        <v>0.36388888888888887</v>
      </c>
      <c r="B116">
        <v>25.6</v>
      </c>
      <c r="C116">
        <v>66</v>
      </c>
      <c r="D116">
        <v>536</v>
      </c>
      <c r="E116">
        <v>0.8</v>
      </c>
      <c r="F116">
        <v>344</v>
      </c>
    </row>
    <row r="117" spans="1:6" x14ac:dyDescent="0.2">
      <c r="A117" s="1">
        <v>0.36458333333333331</v>
      </c>
      <c r="B117">
        <v>25.7</v>
      </c>
      <c r="C117">
        <v>66</v>
      </c>
      <c r="D117">
        <v>540</v>
      </c>
      <c r="E117">
        <v>0.8</v>
      </c>
      <c r="F117">
        <v>351</v>
      </c>
    </row>
    <row r="118" spans="1:6" x14ac:dyDescent="0.2">
      <c r="A118" s="1">
        <v>0.36527777777777781</v>
      </c>
      <c r="B118">
        <v>25.8</v>
      </c>
      <c r="C118">
        <v>66</v>
      </c>
      <c r="D118">
        <v>543</v>
      </c>
      <c r="E118">
        <v>0.6</v>
      </c>
      <c r="F118">
        <v>146</v>
      </c>
    </row>
    <row r="119" spans="1:6" x14ac:dyDescent="0.2">
      <c r="A119" s="1">
        <v>0.3659722222222222</v>
      </c>
      <c r="B119">
        <v>26</v>
      </c>
      <c r="C119">
        <v>65</v>
      </c>
      <c r="D119">
        <v>546</v>
      </c>
      <c r="E119">
        <v>0.6</v>
      </c>
      <c r="F119">
        <v>242</v>
      </c>
    </row>
    <row r="120" spans="1:6" x14ac:dyDescent="0.2">
      <c r="A120" s="1">
        <v>0.3666666666666667</v>
      </c>
      <c r="B120">
        <v>25.9</v>
      </c>
      <c r="C120">
        <v>65</v>
      </c>
      <c r="D120">
        <v>549</v>
      </c>
      <c r="E120">
        <v>1.1000000000000001</v>
      </c>
      <c r="F120">
        <v>16</v>
      </c>
    </row>
    <row r="121" spans="1:6" x14ac:dyDescent="0.2">
      <c r="A121" s="1">
        <v>0.36736111111111108</v>
      </c>
      <c r="B121">
        <v>25.8</v>
      </c>
      <c r="C121">
        <v>65</v>
      </c>
      <c r="D121">
        <v>552</v>
      </c>
      <c r="E121">
        <v>0.8</v>
      </c>
      <c r="F121">
        <v>45</v>
      </c>
    </row>
    <row r="122" spans="1:6" x14ac:dyDescent="0.2">
      <c r="A122" s="1">
        <v>0.36805555555555558</v>
      </c>
      <c r="B122">
        <v>25.7</v>
      </c>
      <c r="C122">
        <v>66</v>
      </c>
      <c r="D122">
        <v>553</v>
      </c>
      <c r="E122">
        <v>0.7</v>
      </c>
      <c r="F122">
        <v>154</v>
      </c>
    </row>
    <row r="123" spans="1:6" x14ac:dyDescent="0.2">
      <c r="A123" s="1">
        <v>0.36874999999999997</v>
      </c>
      <c r="B123">
        <v>25.8</v>
      </c>
      <c r="C123">
        <v>65</v>
      </c>
      <c r="D123">
        <v>558</v>
      </c>
      <c r="E123">
        <v>1.4</v>
      </c>
      <c r="F123">
        <v>199</v>
      </c>
    </row>
    <row r="124" spans="1:6" x14ac:dyDescent="0.2">
      <c r="A124" s="1">
        <v>0.36944444444444446</v>
      </c>
      <c r="B124">
        <v>25.8</v>
      </c>
      <c r="C124">
        <v>65</v>
      </c>
      <c r="D124">
        <v>563</v>
      </c>
      <c r="E124">
        <v>1.8</v>
      </c>
      <c r="F124">
        <v>200</v>
      </c>
    </row>
    <row r="125" spans="1:6" x14ac:dyDescent="0.2">
      <c r="A125" s="1">
        <v>0.37013888888888885</v>
      </c>
      <c r="B125">
        <v>25.9</v>
      </c>
      <c r="C125">
        <v>65</v>
      </c>
      <c r="D125">
        <v>565</v>
      </c>
      <c r="E125">
        <v>1.4</v>
      </c>
      <c r="F125">
        <v>200</v>
      </c>
    </row>
    <row r="126" spans="1:6" x14ac:dyDescent="0.2">
      <c r="A126" s="1">
        <v>0.37083333333333335</v>
      </c>
      <c r="B126">
        <v>26.1</v>
      </c>
      <c r="C126">
        <v>64</v>
      </c>
      <c r="D126">
        <v>564</v>
      </c>
      <c r="E126">
        <v>0.7</v>
      </c>
      <c r="F126">
        <v>219</v>
      </c>
    </row>
    <row r="127" spans="1:6" x14ac:dyDescent="0.2">
      <c r="A127" s="1">
        <v>0.37152777777777773</v>
      </c>
      <c r="B127">
        <v>26.2</v>
      </c>
      <c r="C127">
        <v>64</v>
      </c>
      <c r="D127">
        <v>560</v>
      </c>
      <c r="E127">
        <v>1.5</v>
      </c>
      <c r="F127">
        <v>204</v>
      </c>
    </row>
    <row r="128" spans="1:6" x14ac:dyDescent="0.2">
      <c r="A128" s="1">
        <v>0.37222222222222223</v>
      </c>
      <c r="B128">
        <v>26.2</v>
      </c>
      <c r="C128">
        <v>63</v>
      </c>
      <c r="D128">
        <v>562</v>
      </c>
      <c r="E128">
        <v>1.4</v>
      </c>
      <c r="F128">
        <v>190</v>
      </c>
    </row>
    <row r="129" spans="1:6" x14ac:dyDescent="0.2">
      <c r="A129" s="1">
        <v>0.37291666666666662</v>
      </c>
      <c r="B129">
        <v>26.1</v>
      </c>
      <c r="C129">
        <v>64</v>
      </c>
      <c r="D129">
        <v>566</v>
      </c>
      <c r="E129">
        <v>0.7</v>
      </c>
      <c r="F129">
        <v>148</v>
      </c>
    </row>
    <row r="130" spans="1:6" x14ac:dyDescent="0.2">
      <c r="A130" s="1">
        <v>0.37361111111111112</v>
      </c>
      <c r="B130">
        <v>26.3</v>
      </c>
      <c r="C130">
        <v>64</v>
      </c>
      <c r="D130">
        <v>572</v>
      </c>
      <c r="E130">
        <v>1</v>
      </c>
      <c r="F130">
        <v>222</v>
      </c>
    </row>
    <row r="131" spans="1:6" x14ac:dyDescent="0.2">
      <c r="A131" s="1">
        <v>0.3743055555555555</v>
      </c>
      <c r="B131">
        <v>26.4</v>
      </c>
      <c r="C131">
        <v>62</v>
      </c>
      <c r="D131">
        <v>574</v>
      </c>
      <c r="E131">
        <v>1.9</v>
      </c>
      <c r="F131">
        <v>198</v>
      </c>
    </row>
    <row r="132" spans="1:6" x14ac:dyDescent="0.2">
      <c r="A132" s="1">
        <v>0.375</v>
      </c>
      <c r="B132">
        <v>26.4</v>
      </c>
      <c r="C132">
        <v>62</v>
      </c>
      <c r="D132">
        <v>578</v>
      </c>
      <c r="E132">
        <v>1.9</v>
      </c>
      <c r="F132">
        <v>190</v>
      </c>
    </row>
    <row r="133" spans="1:6" x14ac:dyDescent="0.2">
      <c r="A133" s="1">
        <v>0.3756944444444445</v>
      </c>
      <c r="B133">
        <v>26.2</v>
      </c>
      <c r="C133">
        <v>63</v>
      </c>
      <c r="D133">
        <v>583</v>
      </c>
      <c r="E133">
        <v>1.2</v>
      </c>
      <c r="F133">
        <v>183</v>
      </c>
    </row>
    <row r="134" spans="1:6" x14ac:dyDescent="0.2">
      <c r="A134" s="1">
        <v>0.37638888888888888</v>
      </c>
      <c r="B134">
        <v>26.2</v>
      </c>
      <c r="C134">
        <v>62</v>
      </c>
      <c r="D134">
        <v>588</v>
      </c>
      <c r="E134">
        <v>0.6</v>
      </c>
      <c r="F134">
        <v>119</v>
      </c>
    </row>
    <row r="135" spans="1:6" x14ac:dyDescent="0.2">
      <c r="A135" s="1">
        <v>0.37708333333333338</v>
      </c>
      <c r="B135">
        <v>26.2</v>
      </c>
      <c r="C135">
        <v>62</v>
      </c>
      <c r="D135">
        <v>591</v>
      </c>
      <c r="E135">
        <v>0.9</v>
      </c>
      <c r="F135">
        <v>11</v>
      </c>
    </row>
    <row r="136" spans="1:6" x14ac:dyDescent="0.2">
      <c r="A136" s="1">
        <v>0.37777777777777777</v>
      </c>
      <c r="B136">
        <v>26.2</v>
      </c>
      <c r="C136">
        <v>62</v>
      </c>
      <c r="D136">
        <v>595</v>
      </c>
      <c r="E136">
        <v>0.5</v>
      </c>
      <c r="F136">
        <v>144</v>
      </c>
    </row>
    <row r="137" spans="1:6" x14ac:dyDescent="0.2">
      <c r="A137" s="1">
        <v>0.37847222222222227</v>
      </c>
      <c r="B137">
        <v>26.4</v>
      </c>
      <c r="C137">
        <v>62</v>
      </c>
      <c r="D137">
        <v>600</v>
      </c>
      <c r="E137">
        <v>0.7</v>
      </c>
      <c r="F137">
        <v>197</v>
      </c>
    </row>
    <row r="138" spans="1:6" x14ac:dyDescent="0.2">
      <c r="A138" s="1">
        <v>0.37916666666666665</v>
      </c>
      <c r="B138">
        <v>26.6</v>
      </c>
      <c r="C138">
        <v>61</v>
      </c>
      <c r="D138">
        <v>602</v>
      </c>
      <c r="E138">
        <v>0.8</v>
      </c>
      <c r="F138">
        <v>24</v>
      </c>
    </row>
    <row r="139" spans="1:6" x14ac:dyDescent="0.2">
      <c r="A139" s="1">
        <v>0.37986111111111115</v>
      </c>
      <c r="B139">
        <v>26.8</v>
      </c>
      <c r="C139">
        <v>60</v>
      </c>
      <c r="D139">
        <v>607</v>
      </c>
      <c r="E139">
        <v>1.1000000000000001</v>
      </c>
      <c r="F139">
        <v>260</v>
      </c>
    </row>
    <row r="140" spans="1:6" x14ac:dyDescent="0.2">
      <c r="A140" s="1">
        <v>0.38055555555555554</v>
      </c>
      <c r="B140">
        <v>26.8</v>
      </c>
      <c r="C140">
        <v>60</v>
      </c>
      <c r="D140">
        <v>609</v>
      </c>
      <c r="E140">
        <v>1.6</v>
      </c>
      <c r="F140">
        <v>188</v>
      </c>
    </row>
    <row r="141" spans="1:6" x14ac:dyDescent="0.2">
      <c r="A141" s="1">
        <v>0.38125000000000003</v>
      </c>
      <c r="B141">
        <v>26.6</v>
      </c>
      <c r="C141">
        <v>61</v>
      </c>
      <c r="D141">
        <v>610</v>
      </c>
      <c r="E141">
        <v>1.3</v>
      </c>
      <c r="F141">
        <v>174</v>
      </c>
    </row>
    <row r="142" spans="1:6" x14ac:dyDescent="0.2">
      <c r="A142" s="1">
        <v>0.38194444444444442</v>
      </c>
      <c r="B142">
        <v>26.5</v>
      </c>
      <c r="C142">
        <v>62</v>
      </c>
      <c r="D142">
        <v>612</v>
      </c>
      <c r="E142">
        <v>1</v>
      </c>
      <c r="F142">
        <v>173</v>
      </c>
    </row>
    <row r="143" spans="1:6" x14ac:dyDescent="0.2">
      <c r="A143" s="1">
        <v>0.38263888888888892</v>
      </c>
      <c r="B143">
        <v>26.4</v>
      </c>
      <c r="C143">
        <v>63</v>
      </c>
      <c r="D143">
        <v>609</v>
      </c>
      <c r="E143">
        <v>0.3</v>
      </c>
      <c r="F143">
        <v>96</v>
      </c>
    </row>
    <row r="144" spans="1:6" x14ac:dyDescent="0.2">
      <c r="A144" s="1">
        <v>0.3833333333333333</v>
      </c>
      <c r="B144">
        <v>26.5</v>
      </c>
      <c r="C144">
        <v>62</v>
      </c>
      <c r="D144">
        <v>607</v>
      </c>
      <c r="E144">
        <v>0.7</v>
      </c>
      <c r="F144">
        <v>232</v>
      </c>
    </row>
    <row r="145" spans="1:6" x14ac:dyDescent="0.2">
      <c r="A145" s="1">
        <v>0.3840277777777778</v>
      </c>
      <c r="B145">
        <v>26.7</v>
      </c>
      <c r="C145">
        <v>61</v>
      </c>
      <c r="D145">
        <v>609</v>
      </c>
      <c r="E145">
        <v>0.7</v>
      </c>
      <c r="F145">
        <v>29</v>
      </c>
    </row>
    <row r="146" spans="1:6" x14ac:dyDescent="0.2">
      <c r="A146" s="1">
        <v>0.38472222222222219</v>
      </c>
      <c r="B146">
        <v>26.8</v>
      </c>
      <c r="C146">
        <v>60</v>
      </c>
      <c r="D146">
        <v>615</v>
      </c>
      <c r="E146">
        <v>0.6</v>
      </c>
      <c r="F146">
        <v>332</v>
      </c>
    </row>
    <row r="147" spans="1:6" x14ac:dyDescent="0.2">
      <c r="A147" s="1">
        <v>0.38541666666666669</v>
      </c>
      <c r="B147">
        <v>27</v>
      </c>
      <c r="C147">
        <v>60</v>
      </c>
      <c r="D147">
        <v>617</v>
      </c>
      <c r="E147">
        <v>1</v>
      </c>
      <c r="F147">
        <v>216</v>
      </c>
    </row>
    <row r="148" spans="1:6" x14ac:dyDescent="0.2">
      <c r="A148" s="1">
        <v>0.38611111111111113</v>
      </c>
      <c r="B148">
        <v>27.1</v>
      </c>
      <c r="C148">
        <v>59</v>
      </c>
      <c r="D148">
        <v>619</v>
      </c>
      <c r="E148">
        <v>1.3</v>
      </c>
      <c r="F148">
        <v>210</v>
      </c>
    </row>
    <row r="149" spans="1:6" x14ac:dyDescent="0.2">
      <c r="A149" s="1">
        <v>0.38680555555555557</v>
      </c>
      <c r="B149">
        <v>27.1</v>
      </c>
      <c r="C149">
        <v>59</v>
      </c>
      <c r="D149">
        <v>622</v>
      </c>
      <c r="E149">
        <v>0.9</v>
      </c>
      <c r="F149">
        <v>177</v>
      </c>
    </row>
    <row r="150" spans="1:6" x14ac:dyDescent="0.2">
      <c r="A150" s="1">
        <v>0.38750000000000001</v>
      </c>
      <c r="B150">
        <v>27</v>
      </c>
      <c r="C150">
        <v>59</v>
      </c>
      <c r="D150">
        <v>617</v>
      </c>
      <c r="E150">
        <v>0.8</v>
      </c>
      <c r="F150">
        <v>50</v>
      </c>
    </row>
    <row r="151" spans="1:6" x14ac:dyDescent="0.2">
      <c r="A151" s="1">
        <v>0.38819444444444445</v>
      </c>
      <c r="B151">
        <v>27</v>
      </c>
      <c r="C151">
        <v>59</v>
      </c>
      <c r="D151">
        <v>612</v>
      </c>
      <c r="E151">
        <v>1.2</v>
      </c>
      <c r="F151">
        <v>177</v>
      </c>
    </row>
    <row r="152" spans="1:6" x14ac:dyDescent="0.2">
      <c r="A152" s="1">
        <v>0.3888888888888889</v>
      </c>
      <c r="B152">
        <v>26.9</v>
      </c>
      <c r="C152">
        <v>59</v>
      </c>
      <c r="D152">
        <v>615</v>
      </c>
      <c r="E152">
        <v>1.3</v>
      </c>
      <c r="F152">
        <v>181</v>
      </c>
    </row>
    <row r="153" spans="1:6" x14ac:dyDescent="0.2">
      <c r="A153" s="1">
        <v>0.38958333333333334</v>
      </c>
      <c r="B153">
        <v>26.9</v>
      </c>
      <c r="C153">
        <v>60</v>
      </c>
      <c r="D153">
        <v>618</v>
      </c>
      <c r="E153">
        <v>1</v>
      </c>
      <c r="F153">
        <v>173</v>
      </c>
    </row>
    <row r="154" spans="1:6" x14ac:dyDescent="0.2">
      <c r="A154" s="1">
        <v>0.39027777777777778</v>
      </c>
      <c r="B154">
        <v>27</v>
      </c>
      <c r="C154">
        <v>59</v>
      </c>
      <c r="D154">
        <v>619</v>
      </c>
      <c r="E154">
        <v>1</v>
      </c>
      <c r="F154">
        <v>205</v>
      </c>
    </row>
    <row r="155" spans="1:6" x14ac:dyDescent="0.2">
      <c r="A155" s="1">
        <v>0.39097222222222222</v>
      </c>
      <c r="B155">
        <v>27.1</v>
      </c>
      <c r="C155">
        <v>58</v>
      </c>
      <c r="D155">
        <v>627</v>
      </c>
      <c r="E155">
        <v>1.6</v>
      </c>
      <c r="F155">
        <v>189</v>
      </c>
    </row>
    <row r="156" spans="1:6" x14ac:dyDescent="0.2">
      <c r="A156" s="1">
        <v>0.39166666666666666</v>
      </c>
      <c r="B156">
        <v>27.2</v>
      </c>
      <c r="C156">
        <v>58</v>
      </c>
      <c r="D156">
        <v>636</v>
      </c>
      <c r="E156">
        <v>1.4</v>
      </c>
      <c r="F156">
        <v>200</v>
      </c>
    </row>
    <row r="157" spans="1:6" x14ac:dyDescent="0.2">
      <c r="A157" s="1">
        <v>0.3923611111111111</v>
      </c>
      <c r="B157">
        <v>27.2</v>
      </c>
      <c r="C157">
        <v>58</v>
      </c>
      <c r="D157">
        <v>639</v>
      </c>
      <c r="E157">
        <v>0.7</v>
      </c>
      <c r="F157">
        <v>48</v>
      </c>
    </row>
    <row r="158" spans="1:6" x14ac:dyDescent="0.2">
      <c r="A158" s="1">
        <v>0.39305555555555555</v>
      </c>
      <c r="B158">
        <v>27.3</v>
      </c>
      <c r="C158">
        <v>56</v>
      </c>
      <c r="D158">
        <v>647</v>
      </c>
      <c r="E158">
        <v>0.8</v>
      </c>
      <c r="F158">
        <v>231</v>
      </c>
    </row>
    <row r="159" spans="1:6" x14ac:dyDescent="0.2">
      <c r="A159" s="1">
        <v>0.39374999999999999</v>
      </c>
      <c r="B159">
        <v>27.4</v>
      </c>
      <c r="C159">
        <v>57</v>
      </c>
      <c r="D159">
        <v>650</v>
      </c>
      <c r="E159">
        <v>1.4</v>
      </c>
      <c r="F159">
        <v>196</v>
      </c>
    </row>
    <row r="160" spans="1:6" x14ac:dyDescent="0.2">
      <c r="A160" s="1">
        <v>0.39444444444444443</v>
      </c>
      <c r="B160">
        <v>27.4</v>
      </c>
      <c r="C160">
        <v>57</v>
      </c>
      <c r="D160">
        <v>655</v>
      </c>
      <c r="E160">
        <v>0.8</v>
      </c>
      <c r="F160">
        <v>193</v>
      </c>
    </row>
    <row r="161" spans="1:6" x14ac:dyDescent="0.2">
      <c r="A161" s="1">
        <v>0.39513888888888887</v>
      </c>
      <c r="B161">
        <v>27.3</v>
      </c>
      <c r="C161">
        <v>58</v>
      </c>
      <c r="D161">
        <v>655</v>
      </c>
      <c r="E161">
        <v>0.8</v>
      </c>
      <c r="F161">
        <v>11</v>
      </c>
    </row>
    <row r="162" spans="1:6" x14ac:dyDescent="0.2">
      <c r="A162" s="1">
        <v>0.39583333333333331</v>
      </c>
      <c r="B162">
        <v>27.3</v>
      </c>
      <c r="C162">
        <v>58</v>
      </c>
      <c r="D162">
        <v>656</v>
      </c>
      <c r="E162">
        <v>1.3</v>
      </c>
      <c r="F162">
        <v>14</v>
      </c>
    </row>
    <row r="163" spans="1:6" x14ac:dyDescent="0.2">
      <c r="A163" s="1">
        <v>0.39652777777777781</v>
      </c>
      <c r="B163">
        <v>27.2</v>
      </c>
      <c r="C163">
        <v>58</v>
      </c>
      <c r="D163">
        <v>656</v>
      </c>
      <c r="E163">
        <v>1.5</v>
      </c>
      <c r="F163">
        <v>168</v>
      </c>
    </row>
    <row r="164" spans="1:6" x14ac:dyDescent="0.2">
      <c r="A164" s="1">
        <v>0.3972222222222222</v>
      </c>
      <c r="B164">
        <v>27.3</v>
      </c>
      <c r="C164">
        <v>58</v>
      </c>
      <c r="D164">
        <v>658</v>
      </c>
      <c r="E164">
        <v>2.1</v>
      </c>
      <c r="F164">
        <v>198</v>
      </c>
    </row>
    <row r="165" spans="1:6" x14ac:dyDescent="0.2">
      <c r="A165" s="1">
        <v>0.3979166666666667</v>
      </c>
      <c r="B165">
        <v>27.2</v>
      </c>
      <c r="C165">
        <v>58</v>
      </c>
      <c r="D165">
        <v>661</v>
      </c>
      <c r="E165">
        <v>1.5</v>
      </c>
      <c r="F165">
        <v>192</v>
      </c>
    </row>
    <row r="166" spans="1:6" x14ac:dyDescent="0.2">
      <c r="A166" s="1">
        <v>0.39861111111111108</v>
      </c>
      <c r="B166">
        <v>27.2</v>
      </c>
      <c r="C166">
        <v>58</v>
      </c>
      <c r="D166">
        <v>664</v>
      </c>
      <c r="E166">
        <v>2.1</v>
      </c>
      <c r="F166">
        <v>205</v>
      </c>
    </row>
    <row r="167" spans="1:6" x14ac:dyDescent="0.2">
      <c r="A167" s="1">
        <v>0.39930555555555558</v>
      </c>
      <c r="B167">
        <v>27.1</v>
      </c>
      <c r="C167">
        <v>58</v>
      </c>
      <c r="D167">
        <v>664</v>
      </c>
      <c r="E167">
        <v>1.5</v>
      </c>
      <c r="F167">
        <v>199</v>
      </c>
    </row>
    <row r="168" spans="1:6" x14ac:dyDescent="0.2">
      <c r="A168" s="1">
        <v>0.39999999999999997</v>
      </c>
      <c r="B168">
        <v>27.2</v>
      </c>
      <c r="C168">
        <v>59</v>
      </c>
      <c r="D168">
        <v>666</v>
      </c>
      <c r="E168">
        <v>1.4</v>
      </c>
      <c r="F168">
        <v>211</v>
      </c>
    </row>
    <row r="169" spans="1:6" x14ac:dyDescent="0.2">
      <c r="A169" s="1">
        <v>0.40069444444444446</v>
      </c>
      <c r="B169">
        <v>27.3</v>
      </c>
      <c r="C169">
        <v>58</v>
      </c>
      <c r="D169">
        <v>669</v>
      </c>
      <c r="E169">
        <v>0.8</v>
      </c>
      <c r="F169">
        <v>18</v>
      </c>
    </row>
    <row r="170" spans="1:6" x14ac:dyDescent="0.2">
      <c r="A170" s="1">
        <v>0.40138888888888885</v>
      </c>
      <c r="B170">
        <v>27.4</v>
      </c>
      <c r="C170">
        <v>57</v>
      </c>
      <c r="D170">
        <v>670</v>
      </c>
      <c r="E170">
        <v>1.5</v>
      </c>
      <c r="F170">
        <v>2</v>
      </c>
    </row>
    <row r="171" spans="1:6" x14ac:dyDescent="0.2">
      <c r="A171" s="1">
        <v>0.40208333333333335</v>
      </c>
      <c r="B171">
        <v>27.5</v>
      </c>
      <c r="C171">
        <v>57</v>
      </c>
      <c r="D171">
        <v>674</v>
      </c>
      <c r="E171">
        <v>1.4</v>
      </c>
      <c r="F171">
        <v>238</v>
      </c>
    </row>
    <row r="172" spans="1:6" x14ac:dyDescent="0.2">
      <c r="A172" s="1">
        <v>0.40277777777777773</v>
      </c>
      <c r="B172">
        <v>27.5</v>
      </c>
      <c r="C172">
        <v>56</v>
      </c>
      <c r="D172">
        <v>674</v>
      </c>
      <c r="E172">
        <v>1.5</v>
      </c>
      <c r="F172">
        <v>196</v>
      </c>
    </row>
    <row r="173" spans="1:6" x14ac:dyDescent="0.2">
      <c r="A173" s="1">
        <v>0.40347222222222223</v>
      </c>
      <c r="B173">
        <v>27.4</v>
      </c>
      <c r="C173">
        <v>57</v>
      </c>
      <c r="D173">
        <v>679</v>
      </c>
      <c r="E173">
        <v>0.9</v>
      </c>
      <c r="F173">
        <v>198</v>
      </c>
    </row>
    <row r="174" spans="1:6" x14ac:dyDescent="0.2">
      <c r="A174" s="1">
        <v>0.40416666666666662</v>
      </c>
      <c r="B174">
        <v>27.6</v>
      </c>
      <c r="C174">
        <v>56</v>
      </c>
      <c r="D174">
        <v>682</v>
      </c>
      <c r="E174">
        <v>0.9</v>
      </c>
      <c r="F174">
        <v>43</v>
      </c>
    </row>
    <row r="175" spans="1:6" x14ac:dyDescent="0.2">
      <c r="A175" s="1">
        <v>0.40486111111111112</v>
      </c>
      <c r="B175">
        <v>27.8</v>
      </c>
      <c r="C175">
        <v>54</v>
      </c>
      <c r="D175">
        <v>684</v>
      </c>
      <c r="E175">
        <v>1</v>
      </c>
      <c r="F175">
        <v>39</v>
      </c>
    </row>
    <row r="176" spans="1:6" x14ac:dyDescent="0.2">
      <c r="A176" s="1">
        <v>0.4055555555555555</v>
      </c>
      <c r="B176">
        <v>27.8</v>
      </c>
      <c r="C176">
        <v>53</v>
      </c>
      <c r="D176">
        <v>686</v>
      </c>
      <c r="E176">
        <v>1.3</v>
      </c>
      <c r="F176">
        <v>222</v>
      </c>
    </row>
    <row r="177" spans="1:6" x14ac:dyDescent="0.2">
      <c r="A177" s="1">
        <v>0.40625</v>
      </c>
      <c r="B177">
        <v>27.8</v>
      </c>
      <c r="C177">
        <v>54</v>
      </c>
      <c r="D177">
        <v>688</v>
      </c>
      <c r="E177">
        <v>1.5</v>
      </c>
      <c r="F177">
        <v>5</v>
      </c>
    </row>
    <row r="178" spans="1:6" x14ac:dyDescent="0.2">
      <c r="A178" s="1">
        <v>0.4069444444444445</v>
      </c>
      <c r="B178">
        <v>27.5</v>
      </c>
      <c r="C178">
        <v>54</v>
      </c>
      <c r="D178">
        <v>689</v>
      </c>
      <c r="E178">
        <v>1.5</v>
      </c>
      <c r="F178">
        <v>5</v>
      </c>
    </row>
    <row r="179" spans="1:6" x14ac:dyDescent="0.2">
      <c r="A179" s="1">
        <v>0.40763888888888888</v>
      </c>
      <c r="B179">
        <v>27.4</v>
      </c>
      <c r="C179">
        <v>55</v>
      </c>
      <c r="D179">
        <v>692</v>
      </c>
      <c r="E179">
        <v>2</v>
      </c>
      <c r="F179">
        <v>3</v>
      </c>
    </row>
    <row r="180" spans="1:6" x14ac:dyDescent="0.2">
      <c r="A180" s="1">
        <v>0.40833333333333338</v>
      </c>
      <c r="B180">
        <v>27.4</v>
      </c>
      <c r="C180">
        <v>54</v>
      </c>
      <c r="D180">
        <v>699</v>
      </c>
      <c r="E180">
        <v>1.9</v>
      </c>
      <c r="F180">
        <v>4</v>
      </c>
    </row>
    <row r="181" spans="1:6" x14ac:dyDescent="0.2">
      <c r="A181" s="1">
        <v>0.40902777777777777</v>
      </c>
      <c r="B181">
        <v>27.2</v>
      </c>
      <c r="C181">
        <v>55</v>
      </c>
      <c r="D181">
        <v>702</v>
      </c>
      <c r="E181">
        <v>1.8</v>
      </c>
      <c r="F181">
        <v>2</v>
      </c>
    </row>
    <row r="182" spans="1:6" x14ac:dyDescent="0.2">
      <c r="A182" s="1">
        <v>0.40972222222222227</v>
      </c>
      <c r="B182">
        <v>27.2</v>
      </c>
      <c r="C182">
        <v>55</v>
      </c>
      <c r="D182">
        <v>703</v>
      </c>
      <c r="E182">
        <v>1.8</v>
      </c>
      <c r="F182">
        <v>16</v>
      </c>
    </row>
    <row r="183" spans="1:6" x14ac:dyDescent="0.2">
      <c r="A183" s="1">
        <v>0.41041666666666665</v>
      </c>
      <c r="B183">
        <v>27.1</v>
      </c>
      <c r="C183">
        <v>55</v>
      </c>
      <c r="D183">
        <v>708</v>
      </c>
      <c r="E183">
        <v>1.9</v>
      </c>
      <c r="F183">
        <v>8</v>
      </c>
    </row>
    <row r="184" spans="1:6" x14ac:dyDescent="0.2">
      <c r="A184" s="1">
        <v>0.41111111111111115</v>
      </c>
      <c r="B184">
        <v>27</v>
      </c>
      <c r="C184">
        <v>56</v>
      </c>
      <c r="D184">
        <v>709</v>
      </c>
      <c r="E184">
        <v>1.5</v>
      </c>
      <c r="F184">
        <v>13</v>
      </c>
    </row>
    <row r="185" spans="1:6" x14ac:dyDescent="0.2">
      <c r="A185" s="1">
        <v>0.41180555555555554</v>
      </c>
      <c r="B185">
        <v>26.9</v>
      </c>
      <c r="C185">
        <v>56</v>
      </c>
      <c r="D185">
        <v>710</v>
      </c>
      <c r="E185">
        <v>0.9</v>
      </c>
      <c r="F185">
        <v>18</v>
      </c>
    </row>
    <row r="186" spans="1:6" x14ac:dyDescent="0.2">
      <c r="A186" s="1">
        <v>0.41250000000000003</v>
      </c>
      <c r="B186">
        <v>26.9</v>
      </c>
      <c r="C186">
        <v>56</v>
      </c>
      <c r="D186">
        <v>710</v>
      </c>
      <c r="E186">
        <v>0.6</v>
      </c>
      <c r="F186">
        <v>22</v>
      </c>
    </row>
    <row r="187" spans="1:6" x14ac:dyDescent="0.2">
      <c r="A187" s="1">
        <v>0.41319444444444442</v>
      </c>
      <c r="B187">
        <v>27.1</v>
      </c>
      <c r="C187">
        <v>56</v>
      </c>
      <c r="D187">
        <v>707</v>
      </c>
      <c r="E187">
        <v>0.5</v>
      </c>
      <c r="F187">
        <v>355</v>
      </c>
    </row>
    <row r="188" spans="1:6" x14ac:dyDescent="0.2">
      <c r="A188" s="1">
        <v>0.41388888888888892</v>
      </c>
      <c r="B188">
        <v>27.4</v>
      </c>
      <c r="C188">
        <v>56</v>
      </c>
      <c r="D188">
        <v>709</v>
      </c>
      <c r="E188">
        <v>1.3</v>
      </c>
      <c r="F188">
        <v>2</v>
      </c>
    </row>
    <row r="189" spans="1:6" x14ac:dyDescent="0.2">
      <c r="A189" s="1">
        <v>0.4145833333333333</v>
      </c>
      <c r="B189">
        <v>27.6</v>
      </c>
      <c r="C189">
        <v>55</v>
      </c>
      <c r="D189">
        <v>713</v>
      </c>
      <c r="E189">
        <v>1.5</v>
      </c>
      <c r="F189">
        <v>6</v>
      </c>
    </row>
    <row r="190" spans="1:6" x14ac:dyDescent="0.2">
      <c r="A190" s="1">
        <v>0.4152777777777778</v>
      </c>
      <c r="B190">
        <v>27.8</v>
      </c>
      <c r="C190">
        <v>55</v>
      </c>
      <c r="D190">
        <v>716</v>
      </c>
      <c r="E190">
        <v>1.6</v>
      </c>
      <c r="F190">
        <v>7</v>
      </c>
    </row>
    <row r="191" spans="1:6" x14ac:dyDescent="0.2">
      <c r="A191" s="1">
        <v>0.41597222222222219</v>
      </c>
      <c r="B191">
        <v>27.9</v>
      </c>
      <c r="C191">
        <v>54</v>
      </c>
      <c r="D191">
        <v>721</v>
      </c>
      <c r="E191">
        <v>1.6</v>
      </c>
      <c r="F191">
        <v>359</v>
      </c>
    </row>
    <row r="192" spans="1:6" x14ac:dyDescent="0.2">
      <c r="A192" s="1">
        <v>0.41666666666666669</v>
      </c>
      <c r="B192">
        <v>28</v>
      </c>
      <c r="C192">
        <v>54</v>
      </c>
      <c r="D192">
        <v>724</v>
      </c>
      <c r="E192">
        <v>1</v>
      </c>
      <c r="F192">
        <v>7</v>
      </c>
    </row>
    <row r="193" spans="1:6" x14ac:dyDescent="0.2">
      <c r="A193" s="1">
        <v>0.41736111111111113</v>
      </c>
      <c r="B193">
        <v>28.2</v>
      </c>
      <c r="C193">
        <v>53</v>
      </c>
      <c r="D193">
        <v>725</v>
      </c>
      <c r="E193">
        <v>1.2</v>
      </c>
      <c r="F193">
        <v>336</v>
      </c>
    </row>
    <row r="194" spans="1:6" x14ac:dyDescent="0.2">
      <c r="A194" s="1">
        <v>0.41805555555555557</v>
      </c>
      <c r="B194">
        <v>28.3</v>
      </c>
      <c r="C194">
        <v>53</v>
      </c>
      <c r="D194">
        <v>722</v>
      </c>
      <c r="E194">
        <v>0.8</v>
      </c>
      <c r="F194">
        <v>228</v>
      </c>
    </row>
    <row r="195" spans="1:6" x14ac:dyDescent="0.2">
      <c r="A195" s="1">
        <v>0.41875000000000001</v>
      </c>
      <c r="B195">
        <v>28.4</v>
      </c>
      <c r="C195">
        <v>52</v>
      </c>
      <c r="D195">
        <v>719</v>
      </c>
      <c r="E195">
        <v>0.9</v>
      </c>
      <c r="F195">
        <v>61</v>
      </c>
    </row>
    <row r="196" spans="1:6" x14ac:dyDescent="0.2">
      <c r="A196" s="1">
        <v>0.41944444444444445</v>
      </c>
      <c r="B196">
        <v>28.4</v>
      </c>
      <c r="C196">
        <v>52</v>
      </c>
      <c r="D196">
        <v>719</v>
      </c>
      <c r="E196">
        <v>2.1</v>
      </c>
      <c r="F196">
        <v>358</v>
      </c>
    </row>
    <row r="197" spans="1:6" x14ac:dyDescent="0.2">
      <c r="A197" s="1">
        <v>0.4201388888888889</v>
      </c>
      <c r="B197">
        <v>28.1</v>
      </c>
      <c r="C197">
        <v>53</v>
      </c>
      <c r="D197">
        <v>721</v>
      </c>
      <c r="E197">
        <v>1.7</v>
      </c>
      <c r="F197">
        <v>4</v>
      </c>
    </row>
    <row r="198" spans="1:6" x14ac:dyDescent="0.2">
      <c r="A198" s="1">
        <v>0.42083333333333334</v>
      </c>
      <c r="B198">
        <v>27.9</v>
      </c>
      <c r="C198">
        <v>53</v>
      </c>
      <c r="D198">
        <v>723</v>
      </c>
      <c r="E198">
        <v>2.1</v>
      </c>
      <c r="F198">
        <v>3</v>
      </c>
    </row>
    <row r="199" spans="1:6" x14ac:dyDescent="0.2">
      <c r="A199" s="1">
        <v>0.42152777777777778</v>
      </c>
      <c r="B199">
        <v>27.7</v>
      </c>
      <c r="C199">
        <v>54</v>
      </c>
      <c r="D199">
        <v>725</v>
      </c>
      <c r="E199">
        <v>1.7</v>
      </c>
      <c r="F199">
        <v>4</v>
      </c>
    </row>
    <row r="200" spans="1:6" x14ac:dyDescent="0.2">
      <c r="A200" s="1">
        <v>0.42222222222222222</v>
      </c>
      <c r="B200">
        <v>27.8</v>
      </c>
      <c r="C200">
        <v>54</v>
      </c>
      <c r="D200">
        <v>729</v>
      </c>
      <c r="E200">
        <v>2.6</v>
      </c>
      <c r="F200">
        <v>346</v>
      </c>
    </row>
    <row r="201" spans="1:6" x14ac:dyDescent="0.2">
      <c r="A201" s="1">
        <v>0.42291666666666666</v>
      </c>
      <c r="B201">
        <v>27.7</v>
      </c>
      <c r="C201">
        <v>54</v>
      </c>
      <c r="D201">
        <v>728</v>
      </c>
      <c r="E201">
        <v>1.5</v>
      </c>
      <c r="F201">
        <v>11</v>
      </c>
    </row>
    <row r="202" spans="1:6" x14ac:dyDescent="0.2">
      <c r="A202" s="1">
        <v>0.4236111111111111</v>
      </c>
      <c r="B202">
        <v>27.6</v>
      </c>
      <c r="C202">
        <v>54</v>
      </c>
      <c r="D202">
        <v>730</v>
      </c>
      <c r="E202">
        <v>0.8</v>
      </c>
      <c r="F202">
        <v>45</v>
      </c>
    </row>
    <row r="203" spans="1:6" x14ac:dyDescent="0.2">
      <c r="A203" s="1">
        <v>0.42430555555555555</v>
      </c>
      <c r="B203">
        <v>27.6</v>
      </c>
      <c r="C203">
        <v>55</v>
      </c>
      <c r="D203">
        <v>727</v>
      </c>
      <c r="E203">
        <v>0.6</v>
      </c>
      <c r="F203">
        <v>141</v>
      </c>
    </row>
    <row r="204" spans="1:6" x14ac:dyDescent="0.2">
      <c r="A204" s="1">
        <v>0.42499999999999999</v>
      </c>
      <c r="B204">
        <v>27.8</v>
      </c>
      <c r="C204">
        <v>54</v>
      </c>
      <c r="D204">
        <v>728</v>
      </c>
      <c r="E204">
        <v>1.1000000000000001</v>
      </c>
      <c r="F204">
        <v>245</v>
      </c>
    </row>
    <row r="205" spans="1:6" x14ac:dyDescent="0.2">
      <c r="A205" s="1">
        <v>0.42569444444444443</v>
      </c>
      <c r="B205">
        <v>28.1</v>
      </c>
      <c r="C205">
        <v>54</v>
      </c>
      <c r="D205">
        <v>732</v>
      </c>
      <c r="E205">
        <v>1</v>
      </c>
      <c r="F205">
        <v>339</v>
      </c>
    </row>
    <row r="206" spans="1:6" x14ac:dyDescent="0.2">
      <c r="A206" s="1">
        <v>0.42638888888888887</v>
      </c>
      <c r="B206">
        <v>28.3</v>
      </c>
      <c r="C206">
        <v>53</v>
      </c>
      <c r="D206">
        <v>734</v>
      </c>
      <c r="E206">
        <v>0.7</v>
      </c>
      <c r="F206">
        <v>3</v>
      </c>
    </row>
    <row r="207" spans="1:6" x14ac:dyDescent="0.2">
      <c r="A207" s="1">
        <v>0.42708333333333331</v>
      </c>
      <c r="B207">
        <v>28.6</v>
      </c>
      <c r="C207">
        <v>52</v>
      </c>
      <c r="D207">
        <v>735</v>
      </c>
      <c r="E207">
        <v>1.4</v>
      </c>
      <c r="F207">
        <v>10</v>
      </c>
    </row>
    <row r="208" spans="1:6" x14ac:dyDescent="0.2">
      <c r="A208" s="1">
        <v>0.42777777777777781</v>
      </c>
      <c r="B208">
        <v>28.7</v>
      </c>
      <c r="C208">
        <v>52</v>
      </c>
      <c r="D208">
        <v>737</v>
      </c>
      <c r="E208">
        <v>0.6</v>
      </c>
      <c r="F208">
        <v>14</v>
      </c>
    </row>
    <row r="209" spans="1:6" x14ac:dyDescent="0.2">
      <c r="A209" s="1">
        <v>0.4284722222222222</v>
      </c>
      <c r="B209">
        <v>28.8</v>
      </c>
      <c r="C209">
        <v>51</v>
      </c>
      <c r="D209">
        <v>744</v>
      </c>
      <c r="E209">
        <v>0.5</v>
      </c>
      <c r="F209">
        <v>359</v>
      </c>
    </row>
    <row r="210" spans="1:6" x14ac:dyDescent="0.2">
      <c r="A210" s="1">
        <v>0.4291666666666667</v>
      </c>
      <c r="B210">
        <v>28.8</v>
      </c>
      <c r="C210">
        <v>51</v>
      </c>
      <c r="D210">
        <v>747</v>
      </c>
      <c r="E210">
        <v>1.9</v>
      </c>
      <c r="F210">
        <v>5</v>
      </c>
    </row>
    <row r="211" spans="1:6" x14ac:dyDescent="0.2">
      <c r="A211" s="1">
        <v>0.42986111111111108</v>
      </c>
      <c r="B211">
        <v>28.6</v>
      </c>
      <c r="C211">
        <v>52</v>
      </c>
      <c r="D211">
        <v>747</v>
      </c>
      <c r="E211">
        <v>0.9</v>
      </c>
      <c r="F211">
        <v>57</v>
      </c>
    </row>
    <row r="212" spans="1:6" x14ac:dyDescent="0.2">
      <c r="A212" s="1">
        <v>0.43055555555555558</v>
      </c>
      <c r="B212">
        <v>28.7</v>
      </c>
      <c r="C212">
        <v>52</v>
      </c>
      <c r="D212">
        <v>748</v>
      </c>
      <c r="E212">
        <v>1.9</v>
      </c>
      <c r="F212">
        <v>204</v>
      </c>
    </row>
    <row r="213" spans="1:6" x14ac:dyDescent="0.2">
      <c r="A213" s="1">
        <v>0.43124999999999997</v>
      </c>
      <c r="B213">
        <v>28.6</v>
      </c>
      <c r="C213">
        <v>52</v>
      </c>
      <c r="D213">
        <v>750</v>
      </c>
      <c r="E213">
        <v>1.9</v>
      </c>
      <c r="F213">
        <v>202</v>
      </c>
    </row>
    <row r="214" spans="1:6" x14ac:dyDescent="0.2">
      <c r="A214" s="1">
        <v>0.43194444444444446</v>
      </c>
      <c r="B214">
        <v>28.5</v>
      </c>
      <c r="C214">
        <v>52</v>
      </c>
      <c r="D214">
        <v>753</v>
      </c>
      <c r="E214">
        <v>2.5</v>
      </c>
      <c r="F214">
        <v>204</v>
      </c>
    </row>
    <row r="215" spans="1:6" x14ac:dyDescent="0.2">
      <c r="A215" s="1">
        <v>0.43263888888888885</v>
      </c>
      <c r="B215">
        <v>28.4</v>
      </c>
      <c r="C215">
        <v>52</v>
      </c>
      <c r="D215">
        <v>758</v>
      </c>
      <c r="E215">
        <v>1.3</v>
      </c>
      <c r="F215">
        <v>199</v>
      </c>
    </row>
    <row r="216" spans="1:6" x14ac:dyDescent="0.2">
      <c r="A216" s="1">
        <v>0.43333333333333335</v>
      </c>
      <c r="B216">
        <v>28.4</v>
      </c>
      <c r="C216">
        <v>53</v>
      </c>
      <c r="D216">
        <v>759</v>
      </c>
      <c r="E216">
        <v>2</v>
      </c>
      <c r="F216">
        <v>193</v>
      </c>
    </row>
    <row r="217" spans="1:6" x14ac:dyDescent="0.2">
      <c r="A217" s="1">
        <v>0.43402777777777773</v>
      </c>
      <c r="B217">
        <v>28.3</v>
      </c>
      <c r="C217">
        <v>53</v>
      </c>
      <c r="D217">
        <v>761</v>
      </c>
      <c r="E217">
        <v>2.2999999999999998</v>
      </c>
      <c r="F217">
        <v>196</v>
      </c>
    </row>
    <row r="218" spans="1:6" x14ac:dyDescent="0.2">
      <c r="A218" s="1">
        <v>0.43472222222222223</v>
      </c>
      <c r="B218">
        <v>28.3</v>
      </c>
      <c r="C218">
        <v>53</v>
      </c>
      <c r="D218">
        <v>767</v>
      </c>
      <c r="E218">
        <v>2.2000000000000002</v>
      </c>
      <c r="F218">
        <v>210</v>
      </c>
    </row>
    <row r="219" spans="1:6" x14ac:dyDescent="0.2">
      <c r="A219" s="1">
        <v>0.43541666666666662</v>
      </c>
      <c r="B219">
        <v>28.4</v>
      </c>
      <c r="C219">
        <v>52</v>
      </c>
      <c r="D219">
        <v>770</v>
      </c>
      <c r="E219">
        <v>2.2000000000000002</v>
      </c>
      <c r="F219">
        <v>208</v>
      </c>
    </row>
    <row r="220" spans="1:6" x14ac:dyDescent="0.2">
      <c r="A220" s="1">
        <v>0.43611111111111112</v>
      </c>
      <c r="B220">
        <v>28.4</v>
      </c>
      <c r="C220">
        <v>52</v>
      </c>
      <c r="D220">
        <v>771</v>
      </c>
      <c r="E220">
        <v>1.5</v>
      </c>
      <c r="F220">
        <v>201</v>
      </c>
    </row>
    <row r="221" spans="1:6" x14ac:dyDescent="0.2">
      <c r="A221" s="1">
        <v>0.4368055555555555</v>
      </c>
      <c r="B221">
        <v>28.5</v>
      </c>
      <c r="C221">
        <v>52</v>
      </c>
      <c r="D221">
        <v>774</v>
      </c>
      <c r="E221">
        <v>1.5</v>
      </c>
      <c r="F221">
        <v>200</v>
      </c>
    </row>
    <row r="222" spans="1:6" x14ac:dyDescent="0.2">
      <c r="A222" s="1">
        <v>0.4375</v>
      </c>
      <c r="B222">
        <v>28.6</v>
      </c>
      <c r="C222">
        <v>52</v>
      </c>
      <c r="D222">
        <v>776</v>
      </c>
      <c r="E222">
        <v>1</v>
      </c>
      <c r="F222">
        <v>186</v>
      </c>
    </row>
    <row r="223" spans="1:6" x14ac:dyDescent="0.2">
      <c r="A223" s="1">
        <v>0.4381944444444445</v>
      </c>
      <c r="B223">
        <v>28.6</v>
      </c>
      <c r="C223">
        <v>52</v>
      </c>
      <c r="D223">
        <v>774</v>
      </c>
      <c r="E223">
        <v>1.3</v>
      </c>
      <c r="F223">
        <v>198</v>
      </c>
    </row>
    <row r="224" spans="1:6" x14ac:dyDescent="0.2">
      <c r="A224" s="1">
        <v>0.43888888888888888</v>
      </c>
      <c r="B224">
        <v>28.8</v>
      </c>
      <c r="C224">
        <v>51</v>
      </c>
      <c r="D224">
        <v>772</v>
      </c>
      <c r="E224">
        <v>1.4</v>
      </c>
      <c r="F224">
        <v>219</v>
      </c>
    </row>
    <row r="225" spans="1:6" x14ac:dyDescent="0.2">
      <c r="A225" s="1">
        <v>0.43958333333333338</v>
      </c>
      <c r="B225">
        <v>29</v>
      </c>
      <c r="C225">
        <v>50</v>
      </c>
      <c r="D225">
        <v>772</v>
      </c>
      <c r="E225">
        <v>1.2</v>
      </c>
      <c r="F225">
        <v>31</v>
      </c>
    </row>
    <row r="226" spans="1:6" x14ac:dyDescent="0.2">
      <c r="A226" s="1">
        <v>0.44027777777777777</v>
      </c>
      <c r="B226">
        <v>29.2</v>
      </c>
      <c r="C226">
        <v>49</v>
      </c>
      <c r="D226">
        <v>772</v>
      </c>
      <c r="E226">
        <v>0.9</v>
      </c>
      <c r="F226">
        <v>32</v>
      </c>
    </row>
    <row r="227" spans="1:6" x14ac:dyDescent="0.2">
      <c r="A227" s="1">
        <v>0.44097222222222227</v>
      </c>
      <c r="B227">
        <v>29.3</v>
      </c>
      <c r="C227">
        <v>49</v>
      </c>
      <c r="D227">
        <v>771</v>
      </c>
      <c r="E227">
        <v>1.1000000000000001</v>
      </c>
      <c r="F227">
        <v>246</v>
      </c>
    </row>
    <row r="228" spans="1:6" x14ac:dyDescent="0.2">
      <c r="A228" s="1">
        <v>0.44166666666666665</v>
      </c>
      <c r="B228">
        <v>29.6</v>
      </c>
      <c r="C228">
        <v>48</v>
      </c>
      <c r="D228">
        <v>768</v>
      </c>
      <c r="E228">
        <v>0.9</v>
      </c>
      <c r="F228">
        <v>30</v>
      </c>
    </row>
    <row r="229" spans="1:6" x14ac:dyDescent="0.2">
      <c r="A229" s="1">
        <v>0.44236111111111115</v>
      </c>
      <c r="B229">
        <v>29.7</v>
      </c>
      <c r="C229">
        <v>47</v>
      </c>
      <c r="D229">
        <v>762</v>
      </c>
      <c r="E229">
        <v>1.3</v>
      </c>
      <c r="F229">
        <v>237</v>
      </c>
    </row>
    <row r="230" spans="1:6" x14ac:dyDescent="0.2">
      <c r="A230" s="1">
        <v>0.44305555555555554</v>
      </c>
      <c r="B230">
        <v>29.6</v>
      </c>
      <c r="C230">
        <v>47</v>
      </c>
      <c r="D230">
        <v>767</v>
      </c>
      <c r="E230">
        <v>1.8</v>
      </c>
      <c r="F230">
        <v>206</v>
      </c>
    </row>
    <row r="231" spans="1:6" x14ac:dyDescent="0.2">
      <c r="A231" s="1">
        <v>0.44375000000000003</v>
      </c>
      <c r="B231">
        <v>29.5</v>
      </c>
      <c r="C231">
        <v>48</v>
      </c>
      <c r="D231">
        <v>769</v>
      </c>
      <c r="E231">
        <v>0.9</v>
      </c>
      <c r="F231">
        <v>199</v>
      </c>
    </row>
    <row r="232" spans="1:6" x14ac:dyDescent="0.2">
      <c r="A232" s="1">
        <v>0.44444444444444442</v>
      </c>
      <c r="B232">
        <v>29.4</v>
      </c>
      <c r="C232">
        <v>48</v>
      </c>
      <c r="D232">
        <v>774</v>
      </c>
      <c r="E232">
        <v>0.8</v>
      </c>
      <c r="F232">
        <v>54</v>
      </c>
    </row>
    <row r="233" spans="1:6" x14ac:dyDescent="0.2">
      <c r="A233" s="1">
        <v>0.44513888888888892</v>
      </c>
      <c r="B233">
        <v>29.5</v>
      </c>
      <c r="C233">
        <v>47</v>
      </c>
      <c r="D233">
        <v>782</v>
      </c>
      <c r="E233">
        <v>1.4</v>
      </c>
      <c r="F233">
        <v>219</v>
      </c>
    </row>
    <row r="234" spans="1:6" x14ac:dyDescent="0.2">
      <c r="A234" s="1">
        <v>0.4458333333333333</v>
      </c>
      <c r="B234">
        <v>29.5</v>
      </c>
      <c r="C234">
        <v>47</v>
      </c>
      <c r="D234">
        <v>785</v>
      </c>
      <c r="E234">
        <v>1.2</v>
      </c>
      <c r="F234">
        <v>350</v>
      </c>
    </row>
    <row r="235" spans="1:6" x14ac:dyDescent="0.2">
      <c r="A235" s="1">
        <v>0.4465277777777778</v>
      </c>
      <c r="B235">
        <v>29.5</v>
      </c>
      <c r="C235">
        <v>47</v>
      </c>
      <c r="D235">
        <v>781</v>
      </c>
      <c r="E235">
        <v>1</v>
      </c>
      <c r="F235">
        <v>212</v>
      </c>
    </row>
    <row r="236" spans="1:6" x14ac:dyDescent="0.2">
      <c r="A236" s="1">
        <v>0.44722222222222219</v>
      </c>
      <c r="B236">
        <v>29.6</v>
      </c>
      <c r="C236">
        <v>46</v>
      </c>
      <c r="D236">
        <v>778</v>
      </c>
      <c r="E236">
        <v>1</v>
      </c>
      <c r="F236">
        <v>245</v>
      </c>
    </row>
    <row r="237" spans="1:6" x14ac:dyDescent="0.2">
      <c r="A237" s="1">
        <v>0.44791666666666669</v>
      </c>
      <c r="B237">
        <v>29.9</v>
      </c>
      <c r="C237">
        <v>46</v>
      </c>
      <c r="D237">
        <v>779</v>
      </c>
      <c r="E237">
        <v>0.7</v>
      </c>
      <c r="F237">
        <v>40</v>
      </c>
    </row>
    <row r="238" spans="1:6" x14ac:dyDescent="0.2">
      <c r="A238" s="1">
        <v>0.44861111111111113</v>
      </c>
      <c r="B238">
        <v>30</v>
      </c>
      <c r="C238">
        <v>45</v>
      </c>
      <c r="D238">
        <v>777</v>
      </c>
      <c r="E238">
        <v>0.8</v>
      </c>
      <c r="F238">
        <v>328</v>
      </c>
    </row>
    <row r="239" spans="1:6" x14ac:dyDescent="0.2">
      <c r="A239" s="1">
        <v>0.44930555555555557</v>
      </c>
      <c r="B239">
        <v>30.2</v>
      </c>
      <c r="C239">
        <v>44</v>
      </c>
      <c r="D239">
        <v>773</v>
      </c>
      <c r="E239">
        <v>1.1000000000000001</v>
      </c>
      <c r="F239">
        <v>306</v>
      </c>
    </row>
    <row r="240" spans="1:6" x14ac:dyDescent="0.2">
      <c r="A240" s="1">
        <v>0.45</v>
      </c>
      <c r="B240">
        <v>30.1</v>
      </c>
      <c r="C240">
        <v>44</v>
      </c>
      <c r="D240">
        <v>766</v>
      </c>
      <c r="E240">
        <v>1.1000000000000001</v>
      </c>
      <c r="F240">
        <v>209</v>
      </c>
    </row>
    <row r="241" spans="1:6" x14ac:dyDescent="0.2">
      <c r="A241" s="1">
        <v>0.45069444444444445</v>
      </c>
      <c r="B241">
        <v>30</v>
      </c>
      <c r="C241">
        <v>45</v>
      </c>
      <c r="D241">
        <v>771</v>
      </c>
      <c r="E241">
        <v>0.7</v>
      </c>
      <c r="F241">
        <v>98</v>
      </c>
    </row>
    <row r="242" spans="1:6" x14ac:dyDescent="0.2">
      <c r="A242" s="1">
        <v>0.4513888888888889</v>
      </c>
      <c r="B242">
        <v>29.9</v>
      </c>
      <c r="C242">
        <v>44</v>
      </c>
      <c r="D242">
        <v>772</v>
      </c>
      <c r="E242">
        <v>1</v>
      </c>
      <c r="F242">
        <v>33</v>
      </c>
    </row>
    <row r="243" spans="1:6" x14ac:dyDescent="0.2">
      <c r="A243" s="1">
        <v>0.45208333333333334</v>
      </c>
      <c r="B243">
        <v>29.7</v>
      </c>
      <c r="C243">
        <v>45</v>
      </c>
      <c r="D243">
        <v>780</v>
      </c>
      <c r="E243">
        <v>0.8</v>
      </c>
      <c r="F243">
        <v>50</v>
      </c>
    </row>
    <row r="244" spans="1:6" x14ac:dyDescent="0.2">
      <c r="A244" s="1">
        <v>0.45277777777777778</v>
      </c>
      <c r="B244">
        <v>29.8</v>
      </c>
      <c r="C244">
        <v>44</v>
      </c>
      <c r="D244">
        <v>791</v>
      </c>
      <c r="E244">
        <v>0.9</v>
      </c>
      <c r="F244">
        <v>303</v>
      </c>
    </row>
    <row r="245" spans="1:6" x14ac:dyDescent="0.2">
      <c r="A245" s="1">
        <v>0.45347222222222222</v>
      </c>
      <c r="B245">
        <v>30</v>
      </c>
      <c r="C245">
        <v>44</v>
      </c>
      <c r="D245">
        <v>794</v>
      </c>
      <c r="E245">
        <v>1</v>
      </c>
      <c r="F245">
        <v>285</v>
      </c>
    </row>
    <row r="246" spans="1:6" x14ac:dyDescent="0.2">
      <c r="A246" s="1">
        <v>0.45416666666666666</v>
      </c>
      <c r="B246">
        <v>30.1</v>
      </c>
      <c r="C246">
        <v>44</v>
      </c>
      <c r="D246">
        <v>793</v>
      </c>
      <c r="E246">
        <v>1</v>
      </c>
      <c r="F246">
        <v>237</v>
      </c>
    </row>
    <row r="247" spans="1:6" x14ac:dyDescent="0.2">
      <c r="A247" s="1">
        <v>0.4548611111111111</v>
      </c>
      <c r="B247">
        <v>30.2</v>
      </c>
      <c r="C247">
        <v>43</v>
      </c>
      <c r="D247">
        <v>789</v>
      </c>
      <c r="E247">
        <v>1.4</v>
      </c>
      <c r="F247">
        <v>168</v>
      </c>
    </row>
    <row r="248" spans="1:6" x14ac:dyDescent="0.2">
      <c r="A248" s="1">
        <v>0.45555555555555555</v>
      </c>
      <c r="B248">
        <v>29.9</v>
      </c>
      <c r="C248">
        <v>44</v>
      </c>
      <c r="D248">
        <v>788</v>
      </c>
      <c r="E248">
        <v>0.8</v>
      </c>
      <c r="F248">
        <v>14</v>
      </c>
    </row>
    <row r="249" spans="1:6" x14ac:dyDescent="0.2">
      <c r="A249" s="1">
        <v>0.45624999999999999</v>
      </c>
      <c r="B249">
        <v>29.8</v>
      </c>
      <c r="C249">
        <v>44</v>
      </c>
      <c r="D249">
        <v>788</v>
      </c>
      <c r="E249">
        <v>1</v>
      </c>
      <c r="F249">
        <v>355</v>
      </c>
    </row>
    <row r="250" spans="1:6" x14ac:dyDescent="0.2">
      <c r="A250" s="1">
        <v>0.45694444444444443</v>
      </c>
      <c r="B250">
        <v>30.1</v>
      </c>
      <c r="C250">
        <v>44</v>
      </c>
      <c r="D250">
        <v>789</v>
      </c>
      <c r="E250">
        <v>1</v>
      </c>
      <c r="F250">
        <v>243</v>
      </c>
    </row>
    <row r="251" spans="1:6" x14ac:dyDescent="0.2">
      <c r="A251" s="1">
        <v>0.45763888888888887</v>
      </c>
      <c r="B251">
        <v>30.2</v>
      </c>
      <c r="C251">
        <v>44</v>
      </c>
      <c r="D251">
        <v>792</v>
      </c>
      <c r="E251">
        <v>2.1</v>
      </c>
      <c r="F251">
        <v>200</v>
      </c>
    </row>
    <row r="252" spans="1:6" x14ac:dyDescent="0.2">
      <c r="A252" s="1">
        <v>0.45833333333333331</v>
      </c>
      <c r="B252">
        <v>30.1</v>
      </c>
      <c r="C252">
        <v>44</v>
      </c>
      <c r="D252">
        <v>793</v>
      </c>
      <c r="E252">
        <v>1.5</v>
      </c>
      <c r="F252">
        <v>214</v>
      </c>
    </row>
    <row r="253" spans="1:6" x14ac:dyDescent="0.2">
      <c r="A253" s="1">
        <v>0.45902777777777781</v>
      </c>
      <c r="B253">
        <v>30.2</v>
      </c>
      <c r="C253">
        <v>44</v>
      </c>
      <c r="D253">
        <v>797</v>
      </c>
      <c r="E253">
        <v>1.1000000000000001</v>
      </c>
      <c r="F253">
        <v>7</v>
      </c>
    </row>
    <row r="254" spans="1:6" x14ac:dyDescent="0.2">
      <c r="A254" s="1">
        <v>0.4597222222222222</v>
      </c>
      <c r="B254">
        <v>30.2</v>
      </c>
      <c r="C254">
        <v>44</v>
      </c>
      <c r="D254">
        <v>798</v>
      </c>
      <c r="E254">
        <v>1.9</v>
      </c>
      <c r="F254">
        <v>1</v>
      </c>
    </row>
    <row r="255" spans="1:6" x14ac:dyDescent="0.2">
      <c r="A255" s="1">
        <v>0.4604166666666667</v>
      </c>
      <c r="B255">
        <v>30</v>
      </c>
      <c r="C255">
        <v>45</v>
      </c>
      <c r="D255">
        <v>798</v>
      </c>
      <c r="E255">
        <v>1</v>
      </c>
      <c r="F255">
        <v>188</v>
      </c>
    </row>
    <row r="256" spans="1:6" x14ac:dyDescent="0.2">
      <c r="A256" s="1">
        <v>0.46111111111111108</v>
      </c>
      <c r="B256">
        <v>30.1</v>
      </c>
      <c r="C256">
        <v>45</v>
      </c>
      <c r="D256">
        <v>797</v>
      </c>
      <c r="E256">
        <v>1.4</v>
      </c>
      <c r="F256">
        <v>220</v>
      </c>
    </row>
    <row r="257" spans="1:6" x14ac:dyDescent="0.2">
      <c r="A257" s="1">
        <v>0.46180555555555558</v>
      </c>
      <c r="B257">
        <v>30.1</v>
      </c>
      <c r="C257">
        <v>45</v>
      </c>
      <c r="D257">
        <v>797</v>
      </c>
      <c r="E257">
        <v>0.7</v>
      </c>
      <c r="F257">
        <v>196</v>
      </c>
    </row>
    <row r="258" spans="1:6" x14ac:dyDescent="0.2">
      <c r="A258" s="1">
        <v>0.46249999999999997</v>
      </c>
      <c r="B258">
        <v>30.2</v>
      </c>
      <c r="C258">
        <v>46</v>
      </c>
      <c r="D258">
        <v>799</v>
      </c>
      <c r="E258">
        <v>1.4</v>
      </c>
      <c r="F258">
        <v>225</v>
      </c>
    </row>
    <row r="259" spans="1:6" x14ac:dyDescent="0.2">
      <c r="A259" s="1">
        <v>0.46319444444444446</v>
      </c>
      <c r="B259">
        <v>30.3</v>
      </c>
      <c r="C259">
        <v>48</v>
      </c>
      <c r="D259">
        <v>798</v>
      </c>
      <c r="E259">
        <v>1.6</v>
      </c>
      <c r="F259">
        <v>357</v>
      </c>
    </row>
    <row r="260" spans="1:6" x14ac:dyDescent="0.2">
      <c r="A260" s="1">
        <v>0.46388888888888885</v>
      </c>
      <c r="B260">
        <v>30.2</v>
      </c>
      <c r="C260">
        <v>49</v>
      </c>
      <c r="D260">
        <v>795</v>
      </c>
      <c r="E260">
        <v>1.8</v>
      </c>
      <c r="F260">
        <v>352</v>
      </c>
    </row>
    <row r="261" spans="1:6" x14ac:dyDescent="0.2">
      <c r="A261" s="1">
        <v>0.46458333333333335</v>
      </c>
      <c r="B261">
        <v>30.3</v>
      </c>
      <c r="C261">
        <v>49</v>
      </c>
      <c r="D261">
        <v>792</v>
      </c>
      <c r="E261">
        <v>1.5</v>
      </c>
      <c r="F261">
        <v>333</v>
      </c>
    </row>
    <row r="262" spans="1:6" x14ac:dyDescent="0.2">
      <c r="A262" s="1">
        <v>0.46527777777777773</v>
      </c>
      <c r="B262">
        <v>30.5</v>
      </c>
      <c r="C262">
        <v>49</v>
      </c>
      <c r="D262">
        <v>786</v>
      </c>
      <c r="E262">
        <v>1.1000000000000001</v>
      </c>
      <c r="F262">
        <v>310</v>
      </c>
    </row>
    <row r="263" spans="1:6" x14ac:dyDescent="0.2">
      <c r="A263" s="1">
        <v>0.46597222222222223</v>
      </c>
      <c r="B263">
        <v>30.6</v>
      </c>
      <c r="C263">
        <v>49</v>
      </c>
      <c r="D263">
        <v>789</v>
      </c>
      <c r="E263">
        <v>1.2</v>
      </c>
      <c r="F263">
        <v>264</v>
      </c>
    </row>
    <row r="264" spans="1:6" x14ac:dyDescent="0.2">
      <c r="A264" s="1">
        <v>0.46666666666666662</v>
      </c>
      <c r="B264">
        <v>30.7</v>
      </c>
      <c r="C264">
        <v>48</v>
      </c>
      <c r="D264">
        <v>789</v>
      </c>
      <c r="E264">
        <v>1.1000000000000001</v>
      </c>
      <c r="F264">
        <v>44</v>
      </c>
    </row>
    <row r="265" spans="1:6" x14ac:dyDescent="0.2">
      <c r="A265" s="1">
        <v>0.46736111111111112</v>
      </c>
      <c r="B265">
        <v>30.6</v>
      </c>
      <c r="C265">
        <v>48</v>
      </c>
      <c r="D265">
        <v>786</v>
      </c>
      <c r="E265">
        <v>2.4</v>
      </c>
      <c r="F265">
        <v>354</v>
      </c>
    </row>
    <row r="266" spans="1:6" x14ac:dyDescent="0.2">
      <c r="A266" s="1">
        <v>0.4680555555555555</v>
      </c>
      <c r="B266">
        <v>30.3</v>
      </c>
      <c r="C266">
        <v>50</v>
      </c>
      <c r="D266">
        <v>783</v>
      </c>
      <c r="E266">
        <v>2.8</v>
      </c>
      <c r="F266">
        <v>350</v>
      </c>
    </row>
    <row r="267" spans="1:6" x14ac:dyDescent="0.2">
      <c r="A267" s="1">
        <v>0.46875</v>
      </c>
      <c r="B267">
        <v>30.2</v>
      </c>
      <c r="C267">
        <v>50</v>
      </c>
      <c r="D267">
        <v>787</v>
      </c>
      <c r="E267">
        <v>1.4</v>
      </c>
      <c r="F267">
        <v>27</v>
      </c>
    </row>
    <row r="268" spans="1:6" x14ac:dyDescent="0.2">
      <c r="A268" s="1">
        <v>0.4694444444444445</v>
      </c>
      <c r="B268">
        <v>30.2</v>
      </c>
      <c r="C268">
        <v>50</v>
      </c>
      <c r="D268">
        <v>795</v>
      </c>
      <c r="E268">
        <v>1.1000000000000001</v>
      </c>
      <c r="F268">
        <v>356</v>
      </c>
    </row>
    <row r="269" spans="1:6" x14ac:dyDescent="0.2">
      <c r="A269" s="1">
        <v>0.47013888888888888</v>
      </c>
      <c r="B269">
        <v>30.4</v>
      </c>
      <c r="C269">
        <v>50</v>
      </c>
      <c r="D269">
        <v>797</v>
      </c>
      <c r="E269">
        <v>1.5</v>
      </c>
      <c r="F269">
        <v>217</v>
      </c>
    </row>
    <row r="270" spans="1:6" x14ac:dyDescent="0.2">
      <c r="A270" s="1">
        <v>0.47083333333333338</v>
      </c>
      <c r="B270">
        <v>30.4</v>
      </c>
      <c r="C270">
        <v>50</v>
      </c>
      <c r="D270">
        <v>795</v>
      </c>
      <c r="E270">
        <v>0.9</v>
      </c>
      <c r="F270">
        <v>238</v>
      </c>
    </row>
    <row r="271" spans="1:6" x14ac:dyDescent="0.2">
      <c r="A271" s="1">
        <v>0.47152777777777777</v>
      </c>
      <c r="B271">
        <v>30.4</v>
      </c>
      <c r="C271">
        <v>50</v>
      </c>
      <c r="D271">
        <v>795</v>
      </c>
      <c r="E271">
        <v>1.6</v>
      </c>
      <c r="F271">
        <v>212</v>
      </c>
    </row>
    <row r="272" spans="1:6" x14ac:dyDescent="0.2">
      <c r="A272" s="1">
        <v>0.47222222222222227</v>
      </c>
      <c r="B272">
        <v>30.4</v>
      </c>
      <c r="C272">
        <v>50</v>
      </c>
      <c r="D272">
        <v>796</v>
      </c>
      <c r="E272">
        <v>1.2</v>
      </c>
      <c r="F272">
        <v>266</v>
      </c>
    </row>
    <row r="273" spans="1:6" x14ac:dyDescent="0.2">
      <c r="A273" s="1">
        <v>0.47291666666666665</v>
      </c>
      <c r="B273">
        <v>30.4</v>
      </c>
      <c r="C273">
        <v>50</v>
      </c>
      <c r="D273">
        <v>796</v>
      </c>
      <c r="E273">
        <v>1.3</v>
      </c>
      <c r="F273">
        <v>253</v>
      </c>
    </row>
    <row r="274" spans="1:6" x14ac:dyDescent="0.2">
      <c r="A274" s="1">
        <v>0.47361111111111115</v>
      </c>
      <c r="B274">
        <v>30.4</v>
      </c>
      <c r="C274">
        <v>50</v>
      </c>
      <c r="D274">
        <v>797</v>
      </c>
      <c r="E274">
        <v>1.1000000000000001</v>
      </c>
      <c r="F274">
        <v>208</v>
      </c>
    </row>
    <row r="275" spans="1:6" x14ac:dyDescent="0.2">
      <c r="A275" s="1">
        <v>0.47430555555555554</v>
      </c>
      <c r="B275">
        <v>30.3</v>
      </c>
      <c r="C275">
        <v>50</v>
      </c>
      <c r="D275">
        <v>800</v>
      </c>
      <c r="E275">
        <v>1.4</v>
      </c>
      <c r="F275">
        <v>10</v>
      </c>
    </row>
    <row r="276" spans="1:6" x14ac:dyDescent="0.2">
      <c r="A276" s="1">
        <v>0.47500000000000003</v>
      </c>
      <c r="B276">
        <v>30.1</v>
      </c>
      <c r="C276">
        <v>51</v>
      </c>
      <c r="D276">
        <v>799</v>
      </c>
      <c r="E276">
        <v>1.7</v>
      </c>
      <c r="F276">
        <v>3</v>
      </c>
    </row>
    <row r="277" spans="1:6" x14ac:dyDescent="0.2">
      <c r="A277" s="1">
        <v>0.47569444444444442</v>
      </c>
      <c r="B277">
        <v>30</v>
      </c>
      <c r="C277">
        <v>52</v>
      </c>
      <c r="D277">
        <v>797</v>
      </c>
      <c r="E277">
        <v>1.6</v>
      </c>
      <c r="F277">
        <v>193</v>
      </c>
    </row>
    <row r="278" spans="1:6" x14ac:dyDescent="0.2">
      <c r="A278" s="1">
        <v>0.47638888888888892</v>
      </c>
      <c r="B278">
        <v>30.1</v>
      </c>
      <c r="C278">
        <v>51</v>
      </c>
      <c r="D278">
        <v>797</v>
      </c>
      <c r="E278">
        <v>1.9</v>
      </c>
      <c r="F278">
        <v>223</v>
      </c>
    </row>
    <row r="279" spans="1:6" x14ac:dyDescent="0.2">
      <c r="A279" s="1">
        <v>0.4770833333333333</v>
      </c>
      <c r="B279">
        <v>30.2</v>
      </c>
      <c r="C279">
        <v>50</v>
      </c>
      <c r="D279">
        <v>798</v>
      </c>
      <c r="E279">
        <v>1.2</v>
      </c>
      <c r="F279">
        <v>238</v>
      </c>
    </row>
    <row r="280" spans="1:6" x14ac:dyDescent="0.2">
      <c r="A280" s="1">
        <v>0.4777777777777778</v>
      </c>
      <c r="B280">
        <v>30.4</v>
      </c>
      <c r="C280">
        <v>50</v>
      </c>
      <c r="D280">
        <v>796</v>
      </c>
      <c r="E280">
        <v>1</v>
      </c>
      <c r="F280">
        <v>282</v>
      </c>
    </row>
    <row r="281" spans="1:6" x14ac:dyDescent="0.2">
      <c r="A281" s="1">
        <v>0.47847222222222219</v>
      </c>
      <c r="B281">
        <v>30.5</v>
      </c>
      <c r="C281">
        <v>50</v>
      </c>
      <c r="D281">
        <v>797</v>
      </c>
      <c r="E281">
        <v>1.2</v>
      </c>
      <c r="F281">
        <v>194</v>
      </c>
    </row>
    <row r="282" spans="1:6" x14ac:dyDescent="0.2">
      <c r="A282" s="1">
        <v>0.47916666666666669</v>
      </c>
      <c r="B282">
        <v>30.5</v>
      </c>
      <c r="C282">
        <v>50</v>
      </c>
      <c r="D282">
        <v>796</v>
      </c>
      <c r="E282">
        <v>0.9</v>
      </c>
      <c r="F282">
        <v>222</v>
      </c>
    </row>
    <row r="283" spans="1:6" x14ac:dyDescent="0.2">
      <c r="A283" s="1">
        <v>0.47986111111111113</v>
      </c>
      <c r="B283">
        <v>30.5</v>
      </c>
      <c r="C283">
        <v>49</v>
      </c>
      <c r="D283">
        <v>798</v>
      </c>
      <c r="E283">
        <v>1</v>
      </c>
      <c r="F283">
        <v>307</v>
      </c>
    </row>
    <row r="284" spans="1:6" x14ac:dyDescent="0.2">
      <c r="A284" s="1">
        <v>0.48055555555555557</v>
      </c>
      <c r="B284">
        <v>30.6</v>
      </c>
      <c r="C284">
        <v>49</v>
      </c>
      <c r="D284">
        <v>796</v>
      </c>
      <c r="E284">
        <v>1</v>
      </c>
      <c r="F284">
        <v>254</v>
      </c>
    </row>
    <row r="285" spans="1:6" x14ac:dyDescent="0.2">
      <c r="A285" s="1">
        <v>0.48125000000000001</v>
      </c>
      <c r="B285">
        <v>30.6</v>
      </c>
      <c r="C285">
        <v>48</v>
      </c>
      <c r="D285">
        <v>797</v>
      </c>
      <c r="E285">
        <v>1</v>
      </c>
      <c r="F285">
        <v>23</v>
      </c>
    </row>
    <row r="286" spans="1:6" x14ac:dyDescent="0.2">
      <c r="A286" s="1">
        <v>0.48194444444444445</v>
      </c>
      <c r="B286">
        <v>30.6</v>
      </c>
      <c r="C286">
        <v>48</v>
      </c>
      <c r="D286">
        <v>798</v>
      </c>
      <c r="E286">
        <v>1.1000000000000001</v>
      </c>
      <c r="F286">
        <v>49</v>
      </c>
    </row>
    <row r="287" spans="1:6" x14ac:dyDescent="0.2">
      <c r="A287" s="1">
        <v>0.4826388888888889</v>
      </c>
      <c r="B287">
        <v>30.5</v>
      </c>
      <c r="C287">
        <v>49</v>
      </c>
      <c r="D287">
        <v>797</v>
      </c>
      <c r="E287">
        <v>2.1</v>
      </c>
      <c r="F287">
        <v>199</v>
      </c>
    </row>
    <row r="288" spans="1:6" x14ac:dyDescent="0.2">
      <c r="A288" s="1">
        <v>0.48333333333333334</v>
      </c>
      <c r="B288">
        <v>30.3</v>
      </c>
      <c r="C288">
        <v>49</v>
      </c>
      <c r="D288">
        <v>794</v>
      </c>
      <c r="E288">
        <v>1.7</v>
      </c>
      <c r="F288">
        <v>210</v>
      </c>
    </row>
    <row r="289" spans="1:6" x14ac:dyDescent="0.2">
      <c r="A289" s="1">
        <v>0.48402777777777778</v>
      </c>
      <c r="B289">
        <v>30.1</v>
      </c>
      <c r="C289">
        <v>51</v>
      </c>
      <c r="D289">
        <v>796</v>
      </c>
      <c r="E289">
        <v>1</v>
      </c>
      <c r="F289">
        <v>245</v>
      </c>
    </row>
    <row r="290" spans="1:6" x14ac:dyDescent="0.2">
      <c r="A290" s="1">
        <v>0.48472222222222222</v>
      </c>
      <c r="B290">
        <v>30</v>
      </c>
      <c r="C290">
        <v>51</v>
      </c>
      <c r="D290">
        <v>790</v>
      </c>
      <c r="E290">
        <v>1.2</v>
      </c>
      <c r="F290">
        <v>338</v>
      </c>
    </row>
    <row r="291" spans="1:6" x14ac:dyDescent="0.2">
      <c r="A291" s="1">
        <v>0.48541666666666666</v>
      </c>
      <c r="B291">
        <v>30.2</v>
      </c>
      <c r="C291">
        <v>50</v>
      </c>
      <c r="D291">
        <v>791</v>
      </c>
      <c r="E291">
        <v>1.1000000000000001</v>
      </c>
      <c r="F291">
        <v>276</v>
      </c>
    </row>
    <row r="292" spans="1:6" x14ac:dyDescent="0.2">
      <c r="A292" s="1">
        <v>0.4861111111111111</v>
      </c>
      <c r="B292">
        <v>30.3</v>
      </c>
      <c r="C292">
        <v>49</v>
      </c>
      <c r="D292">
        <v>791</v>
      </c>
      <c r="E292">
        <v>1</v>
      </c>
      <c r="F292">
        <v>290</v>
      </c>
    </row>
    <row r="293" spans="1:6" x14ac:dyDescent="0.2">
      <c r="A293" s="1">
        <v>0.48680555555555555</v>
      </c>
      <c r="B293">
        <v>30.4</v>
      </c>
      <c r="C293">
        <v>50</v>
      </c>
      <c r="D293">
        <v>790</v>
      </c>
      <c r="E293">
        <v>1.3</v>
      </c>
      <c r="F293">
        <v>292</v>
      </c>
    </row>
    <row r="294" spans="1:6" x14ac:dyDescent="0.2">
      <c r="A294" s="1">
        <v>0.48749999999999999</v>
      </c>
      <c r="B294">
        <v>30.5</v>
      </c>
      <c r="C294">
        <v>49</v>
      </c>
      <c r="D294">
        <v>792</v>
      </c>
      <c r="E294">
        <v>0.9</v>
      </c>
      <c r="F294">
        <v>40</v>
      </c>
    </row>
    <row r="295" spans="1:6" x14ac:dyDescent="0.2">
      <c r="A295" s="1">
        <v>0.48819444444444443</v>
      </c>
      <c r="B295">
        <v>30.5</v>
      </c>
      <c r="C295">
        <v>49</v>
      </c>
      <c r="D295">
        <v>794</v>
      </c>
      <c r="E295">
        <v>1.4</v>
      </c>
      <c r="F295">
        <v>27</v>
      </c>
    </row>
    <row r="296" spans="1:6" x14ac:dyDescent="0.2">
      <c r="A296" s="1">
        <v>0.48888888888888887</v>
      </c>
      <c r="B296">
        <v>30.4</v>
      </c>
      <c r="C296">
        <v>49</v>
      </c>
      <c r="D296">
        <v>788</v>
      </c>
      <c r="E296">
        <v>1.2</v>
      </c>
      <c r="F296">
        <v>19</v>
      </c>
    </row>
    <row r="297" spans="1:6" x14ac:dyDescent="0.2">
      <c r="A297" s="1">
        <v>0.48958333333333331</v>
      </c>
      <c r="B297">
        <v>30.3</v>
      </c>
      <c r="C297">
        <v>49</v>
      </c>
      <c r="D297">
        <v>783</v>
      </c>
      <c r="E297">
        <v>1.2</v>
      </c>
      <c r="F297">
        <v>309</v>
      </c>
    </row>
    <row r="298" spans="1:6" x14ac:dyDescent="0.2">
      <c r="A298" s="1">
        <v>0.49027777777777781</v>
      </c>
      <c r="B298">
        <v>30.2</v>
      </c>
      <c r="C298">
        <v>49</v>
      </c>
      <c r="D298">
        <v>776</v>
      </c>
      <c r="E298">
        <v>1.3</v>
      </c>
      <c r="F298">
        <v>359</v>
      </c>
    </row>
    <row r="299" spans="1:6" x14ac:dyDescent="0.2">
      <c r="A299" s="1">
        <v>0.4909722222222222</v>
      </c>
      <c r="B299">
        <v>30.2</v>
      </c>
      <c r="C299">
        <v>49</v>
      </c>
      <c r="D299">
        <v>779</v>
      </c>
      <c r="E299">
        <v>1.4</v>
      </c>
      <c r="F299">
        <v>35</v>
      </c>
    </row>
    <row r="300" spans="1:6" x14ac:dyDescent="0.2">
      <c r="A300" s="1">
        <v>0.4916666666666667</v>
      </c>
      <c r="B300">
        <v>30.1</v>
      </c>
      <c r="C300">
        <v>50</v>
      </c>
      <c r="D300">
        <v>779</v>
      </c>
      <c r="E300">
        <v>1</v>
      </c>
      <c r="F300">
        <v>353</v>
      </c>
    </row>
    <row r="301" spans="1:6" x14ac:dyDescent="0.2">
      <c r="A301" s="1">
        <v>0.49236111111111108</v>
      </c>
      <c r="B301">
        <v>30.2</v>
      </c>
      <c r="C301">
        <v>50</v>
      </c>
      <c r="D301">
        <v>780</v>
      </c>
      <c r="E301">
        <v>1.4</v>
      </c>
      <c r="F301">
        <v>222</v>
      </c>
    </row>
    <row r="302" spans="1:6" x14ac:dyDescent="0.2">
      <c r="A302" s="1">
        <v>0.49305555555555558</v>
      </c>
      <c r="B302">
        <v>30.2</v>
      </c>
      <c r="C302">
        <v>50</v>
      </c>
      <c r="D302">
        <v>780</v>
      </c>
      <c r="E302">
        <v>1.1000000000000001</v>
      </c>
      <c r="F302">
        <v>221</v>
      </c>
    </row>
    <row r="303" spans="1:6" x14ac:dyDescent="0.2">
      <c r="A303" s="1">
        <v>0.49374999999999997</v>
      </c>
      <c r="B303">
        <v>30.4</v>
      </c>
      <c r="C303">
        <v>49</v>
      </c>
      <c r="D303">
        <v>782</v>
      </c>
      <c r="E303">
        <v>1.4</v>
      </c>
      <c r="F303">
        <v>203</v>
      </c>
    </row>
    <row r="304" spans="1:6" x14ac:dyDescent="0.2">
      <c r="A304" s="1">
        <v>0.49444444444444446</v>
      </c>
      <c r="B304">
        <v>30.4</v>
      </c>
      <c r="C304">
        <v>49</v>
      </c>
      <c r="D304">
        <v>784</v>
      </c>
      <c r="E304">
        <v>1.5</v>
      </c>
      <c r="F304">
        <v>230</v>
      </c>
    </row>
    <row r="305" spans="1:6" x14ac:dyDescent="0.2">
      <c r="A305" s="1">
        <v>0.49513888888888885</v>
      </c>
      <c r="B305">
        <v>30.4</v>
      </c>
      <c r="C305">
        <v>50</v>
      </c>
      <c r="D305">
        <v>783</v>
      </c>
      <c r="E305">
        <v>1</v>
      </c>
      <c r="F305">
        <v>168</v>
      </c>
    </row>
    <row r="306" spans="1:6" x14ac:dyDescent="0.2">
      <c r="A306" s="1">
        <v>0.49583333333333335</v>
      </c>
      <c r="B306">
        <v>30.5</v>
      </c>
      <c r="C306">
        <v>49</v>
      </c>
      <c r="D306">
        <v>783</v>
      </c>
      <c r="E306">
        <v>0.8</v>
      </c>
      <c r="F306">
        <v>355</v>
      </c>
    </row>
    <row r="307" spans="1:6" x14ac:dyDescent="0.2">
      <c r="A307" s="1">
        <v>0.49652777777777773</v>
      </c>
      <c r="B307">
        <v>30.6</v>
      </c>
      <c r="C307">
        <v>48</v>
      </c>
      <c r="D307">
        <v>785</v>
      </c>
      <c r="E307">
        <v>0.9</v>
      </c>
      <c r="F307">
        <v>33</v>
      </c>
    </row>
    <row r="308" spans="1:6" x14ac:dyDescent="0.2">
      <c r="A308" s="1">
        <v>0.49722222222222223</v>
      </c>
      <c r="B308">
        <v>30.6</v>
      </c>
      <c r="C308">
        <v>48</v>
      </c>
      <c r="D308">
        <v>783</v>
      </c>
      <c r="E308">
        <v>1.2</v>
      </c>
      <c r="F308">
        <v>264</v>
      </c>
    </row>
    <row r="309" spans="1:6" x14ac:dyDescent="0.2">
      <c r="A309" s="1">
        <v>0.49791666666666662</v>
      </c>
      <c r="B309">
        <v>30.6</v>
      </c>
      <c r="C309">
        <v>48</v>
      </c>
      <c r="D309">
        <v>783</v>
      </c>
      <c r="E309">
        <v>1.1000000000000001</v>
      </c>
      <c r="F309">
        <v>234</v>
      </c>
    </row>
    <row r="310" spans="1:6" x14ac:dyDescent="0.2">
      <c r="A310" s="1">
        <v>0.49861111111111112</v>
      </c>
      <c r="B310">
        <v>30.6</v>
      </c>
      <c r="C310">
        <v>48</v>
      </c>
      <c r="D310">
        <v>780</v>
      </c>
      <c r="E310">
        <v>1</v>
      </c>
      <c r="F310">
        <v>298</v>
      </c>
    </row>
    <row r="311" spans="1:6" x14ac:dyDescent="0.2">
      <c r="A311" s="1">
        <v>0.4993055555555555</v>
      </c>
      <c r="B311">
        <v>30.6</v>
      </c>
      <c r="C311">
        <v>49</v>
      </c>
      <c r="D311">
        <v>780</v>
      </c>
      <c r="E311">
        <v>0.9</v>
      </c>
      <c r="F311">
        <v>341</v>
      </c>
    </row>
    <row r="312" spans="1:6" x14ac:dyDescent="0.2">
      <c r="A312" s="1">
        <v>0.5</v>
      </c>
      <c r="B312">
        <v>30.6</v>
      </c>
      <c r="C312">
        <v>48</v>
      </c>
      <c r="D312">
        <v>778</v>
      </c>
      <c r="E312">
        <v>0.9</v>
      </c>
      <c r="F312">
        <v>270</v>
      </c>
    </row>
    <row r="313" spans="1:6" x14ac:dyDescent="0.2">
      <c r="A313" s="1">
        <v>0.50069444444444444</v>
      </c>
      <c r="B313">
        <v>30.6</v>
      </c>
      <c r="C313">
        <v>48</v>
      </c>
      <c r="D313">
        <v>778</v>
      </c>
      <c r="E313">
        <v>1.8</v>
      </c>
      <c r="F313">
        <v>222</v>
      </c>
    </row>
    <row r="314" spans="1:6" x14ac:dyDescent="0.2">
      <c r="A314" s="1">
        <v>0.50138888888888888</v>
      </c>
      <c r="B314">
        <v>30.4</v>
      </c>
      <c r="C314">
        <v>49</v>
      </c>
      <c r="D314">
        <v>779</v>
      </c>
      <c r="E314">
        <v>1.5</v>
      </c>
      <c r="F314">
        <v>213</v>
      </c>
    </row>
    <row r="315" spans="1:6" x14ac:dyDescent="0.2">
      <c r="A315" s="1">
        <v>0.50208333333333333</v>
      </c>
      <c r="B315">
        <v>30.2</v>
      </c>
      <c r="C315">
        <v>49</v>
      </c>
      <c r="D315">
        <v>777</v>
      </c>
      <c r="E315">
        <v>1.5</v>
      </c>
      <c r="F315">
        <v>10</v>
      </c>
    </row>
    <row r="316" spans="1:6" x14ac:dyDescent="0.2">
      <c r="A316" s="1">
        <v>0.50277777777777777</v>
      </c>
      <c r="B316">
        <v>30.3</v>
      </c>
      <c r="C316">
        <v>49</v>
      </c>
      <c r="D316">
        <v>773</v>
      </c>
      <c r="E316">
        <v>1.4</v>
      </c>
      <c r="F316">
        <v>235</v>
      </c>
    </row>
    <row r="317" spans="1:6" x14ac:dyDescent="0.2">
      <c r="A317" s="1">
        <v>0.50347222222222221</v>
      </c>
      <c r="B317">
        <v>30.4</v>
      </c>
      <c r="C317">
        <v>49</v>
      </c>
      <c r="D317">
        <v>771</v>
      </c>
      <c r="E317">
        <v>1.2</v>
      </c>
      <c r="F317">
        <v>358</v>
      </c>
    </row>
    <row r="318" spans="1:6" x14ac:dyDescent="0.2">
      <c r="A318" s="1">
        <v>0.50416666666666665</v>
      </c>
      <c r="B318">
        <v>30.4</v>
      </c>
      <c r="C318">
        <v>49</v>
      </c>
      <c r="D318">
        <v>772</v>
      </c>
      <c r="E318">
        <v>1.9</v>
      </c>
      <c r="F318">
        <v>0</v>
      </c>
    </row>
    <row r="319" spans="1:6" x14ac:dyDescent="0.2">
      <c r="A319" s="1">
        <v>0.50486111111111109</v>
      </c>
      <c r="B319">
        <v>30.3</v>
      </c>
      <c r="C319">
        <v>49</v>
      </c>
      <c r="D319">
        <v>773</v>
      </c>
      <c r="E319">
        <v>1.7</v>
      </c>
      <c r="F319">
        <v>350</v>
      </c>
    </row>
    <row r="320" spans="1:6" x14ac:dyDescent="0.2">
      <c r="A320" s="1">
        <v>0.50555555555555554</v>
      </c>
      <c r="B320">
        <v>30.3</v>
      </c>
      <c r="C320">
        <v>49</v>
      </c>
      <c r="D320">
        <v>773</v>
      </c>
      <c r="E320">
        <v>1.8</v>
      </c>
      <c r="F320">
        <v>5</v>
      </c>
    </row>
    <row r="321" spans="1:6" x14ac:dyDescent="0.2">
      <c r="A321" s="1">
        <v>0.50624999999999998</v>
      </c>
      <c r="B321">
        <v>30.3</v>
      </c>
      <c r="C321">
        <v>49</v>
      </c>
      <c r="D321">
        <v>769</v>
      </c>
      <c r="E321">
        <v>1.7</v>
      </c>
      <c r="F321">
        <v>356</v>
      </c>
    </row>
    <row r="322" spans="1:6" x14ac:dyDescent="0.2">
      <c r="A322" s="1">
        <v>0.50694444444444442</v>
      </c>
      <c r="B322">
        <v>30.3</v>
      </c>
      <c r="C322">
        <v>49</v>
      </c>
      <c r="D322">
        <v>768</v>
      </c>
      <c r="E322">
        <v>2.2000000000000002</v>
      </c>
      <c r="F322">
        <v>354</v>
      </c>
    </row>
    <row r="323" spans="1:6" x14ac:dyDescent="0.2">
      <c r="A323" s="1">
        <v>0.50763888888888886</v>
      </c>
      <c r="B323">
        <v>30.2</v>
      </c>
      <c r="C323">
        <v>49</v>
      </c>
      <c r="D323">
        <v>771</v>
      </c>
      <c r="E323">
        <v>2.1</v>
      </c>
      <c r="F323">
        <v>352</v>
      </c>
    </row>
    <row r="324" spans="1:6" x14ac:dyDescent="0.2">
      <c r="A324" s="1">
        <v>0.5083333333333333</v>
      </c>
      <c r="B324">
        <v>30</v>
      </c>
      <c r="C324">
        <v>49</v>
      </c>
      <c r="D324">
        <v>769</v>
      </c>
      <c r="E324">
        <v>1.4</v>
      </c>
      <c r="F324">
        <v>346</v>
      </c>
    </row>
    <row r="325" spans="1:6" x14ac:dyDescent="0.2">
      <c r="A325" s="1">
        <v>0.50902777777777775</v>
      </c>
      <c r="B325">
        <v>30</v>
      </c>
      <c r="C325">
        <v>49</v>
      </c>
      <c r="D325">
        <v>763</v>
      </c>
      <c r="E325">
        <v>1.4</v>
      </c>
      <c r="F325">
        <v>6</v>
      </c>
    </row>
    <row r="326" spans="1:6" x14ac:dyDescent="0.2">
      <c r="A326" s="1">
        <v>0.50972222222222219</v>
      </c>
      <c r="B326">
        <v>30.1</v>
      </c>
      <c r="C326">
        <v>49</v>
      </c>
      <c r="D326">
        <v>761</v>
      </c>
      <c r="E326">
        <v>1.1000000000000001</v>
      </c>
      <c r="F326">
        <v>322</v>
      </c>
    </row>
    <row r="327" spans="1:6" x14ac:dyDescent="0.2">
      <c r="A327" s="1">
        <v>0.51041666666666663</v>
      </c>
      <c r="B327">
        <v>30.4</v>
      </c>
      <c r="C327">
        <v>49</v>
      </c>
      <c r="D327">
        <v>755</v>
      </c>
      <c r="E327">
        <v>1.2</v>
      </c>
      <c r="F327">
        <v>260</v>
      </c>
    </row>
    <row r="328" spans="1:6" x14ac:dyDescent="0.2">
      <c r="A328" s="1">
        <v>0.51111111111111118</v>
      </c>
      <c r="B328">
        <v>30.6</v>
      </c>
      <c r="C328">
        <v>48</v>
      </c>
      <c r="D328">
        <v>755</v>
      </c>
      <c r="E328">
        <v>1.4</v>
      </c>
      <c r="F328">
        <v>230</v>
      </c>
    </row>
    <row r="329" spans="1:6" x14ac:dyDescent="0.2">
      <c r="A329" s="1">
        <v>0.51180555555555551</v>
      </c>
      <c r="B329">
        <v>30.8</v>
      </c>
      <c r="C329">
        <v>48</v>
      </c>
      <c r="D329">
        <v>758</v>
      </c>
      <c r="E329">
        <v>1.1000000000000001</v>
      </c>
      <c r="F329">
        <v>251</v>
      </c>
    </row>
    <row r="330" spans="1:6" x14ac:dyDescent="0.2">
      <c r="A330" s="1">
        <v>0.51250000000000007</v>
      </c>
      <c r="B330">
        <v>30.8</v>
      </c>
      <c r="C330">
        <v>47</v>
      </c>
      <c r="D330">
        <v>758</v>
      </c>
      <c r="E330">
        <v>1</v>
      </c>
      <c r="F330">
        <v>21</v>
      </c>
    </row>
    <row r="331" spans="1:6" x14ac:dyDescent="0.2">
      <c r="A331" s="1">
        <v>0.5131944444444444</v>
      </c>
      <c r="B331">
        <v>30.8</v>
      </c>
      <c r="C331">
        <v>47</v>
      </c>
      <c r="D331">
        <v>758</v>
      </c>
      <c r="E331">
        <v>0.7</v>
      </c>
      <c r="F331">
        <v>15</v>
      </c>
    </row>
    <row r="332" spans="1:6" x14ac:dyDescent="0.2">
      <c r="A332" s="1">
        <v>0.51388888888888895</v>
      </c>
      <c r="B332">
        <v>30.9</v>
      </c>
      <c r="C332">
        <v>47</v>
      </c>
      <c r="D332">
        <v>758</v>
      </c>
      <c r="E332">
        <v>1</v>
      </c>
      <c r="F332">
        <v>247</v>
      </c>
    </row>
    <row r="333" spans="1:6" x14ac:dyDescent="0.2">
      <c r="A333" s="1">
        <v>0.51458333333333328</v>
      </c>
      <c r="B333">
        <v>30.9</v>
      </c>
      <c r="C333">
        <v>47</v>
      </c>
      <c r="D333">
        <v>756</v>
      </c>
      <c r="E333">
        <v>1.4</v>
      </c>
      <c r="F333">
        <v>230</v>
      </c>
    </row>
    <row r="334" spans="1:6" x14ac:dyDescent="0.2">
      <c r="A334" s="1">
        <v>0.51527777777777783</v>
      </c>
      <c r="B334">
        <v>30.9</v>
      </c>
      <c r="C334">
        <v>47</v>
      </c>
      <c r="D334">
        <v>756</v>
      </c>
      <c r="E334">
        <v>1.1000000000000001</v>
      </c>
      <c r="F334">
        <v>239</v>
      </c>
    </row>
    <row r="335" spans="1:6" x14ac:dyDescent="0.2">
      <c r="A335" s="1">
        <v>0.51597222222222217</v>
      </c>
      <c r="B335">
        <v>30.9</v>
      </c>
      <c r="C335">
        <v>48</v>
      </c>
      <c r="D335">
        <v>754</v>
      </c>
      <c r="E335">
        <v>1.4</v>
      </c>
      <c r="F335">
        <v>359</v>
      </c>
    </row>
    <row r="336" spans="1:6" x14ac:dyDescent="0.2">
      <c r="A336" s="1">
        <v>0.51666666666666672</v>
      </c>
      <c r="B336">
        <v>30.6</v>
      </c>
      <c r="C336">
        <v>48</v>
      </c>
      <c r="D336">
        <v>755</v>
      </c>
      <c r="E336">
        <v>2.2999999999999998</v>
      </c>
      <c r="F336">
        <v>353</v>
      </c>
    </row>
    <row r="337" spans="1:6" x14ac:dyDescent="0.2">
      <c r="A337" s="1">
        <v>0.51736111111111105</v>
      </c>
      <c r="B337">
        <v>30.1</v>
      </c>
      <c r="C337">
        <v>50</v>
      </c>
      <c r="D337">
        <v>756</v>
      </c>
      <c r="E337">
        <v>0.9</v>
      </c>
      <c r="F337">
        <v>310</v>
      </c>
    </row>
    <row r="338" spans="1:6" x14ac:dyDescent="0.2">
      <c r="A338" s="1">
        <v>0.5180555555555556</v>
      </c>
      <c r="B338">
        <v>30.1</v>
      </c>
      <c r="C338">
        <v>50</v>
      </c>
      <c r="D338">
        <v>753</v>
      </c>
      <c r="E338">
        <v>1</v>
      </c>
      <c r="F338">
        <v>22</v>
      </c>
    </row>
    <row r="339" spans="1:6" x14ac:dyDescent="0.2">
      <c r="A339" s="1">
        <v>0.51874999999999993</v>
      </c>
      <c r="B339">
        <v>30.2</v>
      </c>
      <c r="C339">
        <v>50</v>
      </c>
      <c r="D339">
        <v>752</v>
      </c>
      <c r="E339">
        <v>0.8</v>
      </c>
      <c r="F339">
        <v>282</v>
      </c>
    </row>
    <row r="340" spans="1:6" x14ac:dyDescent="0.2">
      <c r="A340" s="1">
        <v>0.51944444444444449</v>
      </c>
      <c r="B340">
        <v>30.4</v>
      </c>
      <c r="C340">
        <v>49</v>
      </c>
      <c r="D340">
        <v>749</v>
      </c>
      <c r="E340">
        <v>1.1000000000000001</v>
      </c>
      <c r="F340">
        <v>15</v>
      </c>
    </row>
    <row r="341" spans="1:6" x14ac:dyDescent="0.2">
      <c r="A341" s="1">
        <v>0.52013888888888882</v>
      </c>
      <c r="B341">
        <v>30.5</v>
      </c>
      <c r="C341">
        <v>49</v>
      </c>
      <c r="D341">
        <v>749</v>
      </c>
      <c r="E341">
        <v>0.8</v>
      </c>
      <c r="F341">
        <v>246</v>
      </c>
    </row>
    <row r="342" spans="1:6" x14ac:dyDescent="0.2">
      <c r="A342" s="1">
        <v>0.52083333333333337</v>
      </c>
      <c r="B342">
        <v>30.6</v>
      </c>
      <c r="C342">
        <v>48</v>
      </c>
      <c r="D342">
        <v>747</v>
      </c>
      <c r="E342">
        <v>1</v>
      </c>
      <c r="F342">
        <v>27</v>
      </c>
    </row>
    <row r="343" spans="1:6" x14ac:dyDescent="0.2">
      <c r="A343" s="1">
        <v>0.52152777777777781</v>
      </c>
      <c r="B343">
        <v>30.6</v>
      </c>
      <c r="C343">
        <v>49</v>
      </c>
      <c r="D343">
        <v>745</v>
      </c>
      <c r="E343">
        <v>1</v>
      </c>
      <c r="F343">
        <v>1</v>
      </c>
    </row>
    <row r="344" spans="1:6" x14ac:dyDescent="0.2">
      <c r="A344" s="1">
        <v>0.52222222222222225</v>
      </c>
      <c r="B344">
        <v>30.6</v>
      </c>
      <c r="C344">
        <v>49</v>
      </c>
      <c r="D344">
        <v>744</v>
      </c>
      <c r="E344">
        <v>0.8</v>
      </c>
      <c r="F344">
        <v>21</v>
      </c>
    </row>
    <row r="345" spans="1:6" x14ac:dyDescent="0.2">
      <c r="A345" s="1">
        <v>0.5229166666666667</v>
      </c>
      <c r="B345">
        <v>30.6</v>
      </c>
      <c r="C345">
        <v>48</v>
      </c>
      <c r="D345">
        <v>743</v>
      </c>
      <c r="E345">
        <v>1.3</v>
      </c>
      <c r="F345">
        <v>232</v>
      </c>
    </row>
    <row r="346" spans="1:6" x14ac:dyDescent="0.2">
      <c r="A346" s="1">
        <v>0.52361111111111114</v>
      </c>
      <c r="B346">
        <v>30.4</v>
      </c>
      <c r="C346">
        <v>48</v>
      </c>
      <c r="D346">
        <v>740</v>
      </c>
      <c r="E346">
        <v>1.5</v>
      </c>
      <c r="F346">
        <v>224</v>
      </c>
    </row>
    <row r="347" spans="1:6" x14ac:dyDescent="0.2">
      <c r="A347" s="1">
        <v>0.52430555555555558</v>
      </c>
      <c r="B347">
        <v>30.2</v>
      </c>
      <c r="C347">
        <v>49</v>
      </c>
      <c r="D347">
        <v>741</v>
      </c>
      <c r="E347">
        <v>1.5</v>
      </c>
      <c r="F347">
        <v>212</v>
      </c>
    </row>
    <row r="348" spans="1:6" x14ac:dyDescent="0.2">
      <c r="A348" s="1">
        <v>0.52500000000000002</v>
      </c>
      <c r="B348">
        <v>30</v>
      </c>
      <c r="C348">
        <v>50</v>
      </c>
      <c r="D348">
        <v>742</v>
      </c>
      <c r="E348">
        <v>1.6</v>
      </c>
      <c r="F348">
        <v>257</v>
      </c>
    </row>
    <row r="349" spans="1:6" x14ac:dyDescent="0.2">
      <c r="A349" s="1">
        <v>0.52569444444444446</v>
      </c>
      <c r="B349">
        <v>29.9</v>
      </c>
      <c r="C349">
        <v>50</v>
      </c>
      <c r="D349">
        <v>742</v>
      </c>
      <c r="E349">
        <v>2.4</v>
      </c>
      <c r="F349">
        <v>359</v>
      </c>
    </row>
    <row r="350" spans="1:6" x14ac:dyDescent="0.2">
      <c r="A350" s="1">
        <v>0.52638888888888891</v>
      </c>
      <c r="B350">
        <v>29.8</v>
      </c>
      <c r="C350">
        <v>50</v>
      </c>
      <c r="D350">
        <v>739</v>
      </c>
      <c r="E350">
        <v>2.6</v>
      </c>
      <c r="F350">
        <v>353</v>
      </c>
    </row>
    <row r="351" spans="1:6" x14ac:dyDescent="0.2">
      <c r="A351" s="1">
        <v>0.52708333333333335</v>
      </c>
      <c r="B351">
        <v>29.5</v>
      </c>
      <c r="C351">
        <v>51</v>
      </c>
      <c r="D351">
        <v>732</v>
      </c>
      <c r="E351">
        <v>1.1000000000000001</v>
      </c>
      <c r="F351">
        <v>312</v>
      </c>
    </row>
    <row r="352" spans="1:6" x14ac:dyDescent="0.2">
      <c r="A352" s="1">
        <v>0.52777777777777779</v>
      </c>
      <c r="B352">
        <v>29.8</v>
      </c>
      <c r="C352">
        <v>51</v>
      </c>
      <c r="D352">
        <v>723</v>
      </c>
      <c r="E352">
        <v>1.1000000000000001</v>
      </c>
      <c r="F352">
        <v>13</v>
      </c>
    </row>
    <row r="353" spans="1:6" x14ac:dyDescent="0.2">
      <c r="A353" s="1">
        <v>0.52847222222222223</v>
      </c>
      <c r="B353">
        <v>30</v>
      </c>
      <c r="C353">
        <v>50</v>
      </c>
      <c r="D353">
        <v>715</v>
      </c>
      <c r="E353">
        <v>0.9</v>
      </c>
      <c r="F353">
        <v>245</v>
      </c>
    </row>
    <row r="354" spans="1:6" x14ac:dyDescent="0.2">
      <c r="A354" s="1">
        <v>0.52916666666666667</v>
      </c>
      <c r="B354">
        <v>30.3</v>
      </c>
      <c r="C354">
        <v>49</v>
      </c>
      <c r="D354">
        <v>712</v>
      </c>
      <c r="E354">
        <v>1</v>
      </c>
      <c r="F354">
        <v>238</v>
      </c>
    </row>
    <row r="355" spans="1:6" x14ac:dyDescent="0.2">
      <c r="A355" s="1">
        <v>0.52986111111111112</v>
      </c>
      <c r="B355">
        <v>30.6</v>
      </c>
      <c r="C355">
        <v>49</v>
      </c>
      <c r="D355">
        <v>717</v>
      </c>
      <c r="E355">
        <v>1.2</v>
      </c>
      <c r="F355">
        <v>234</v>
      </c>
    </row>
    <row r="356" spans="1:6" x14ac:dyDescent="0.2">
      <c r="A356" s="1">
        <v>0.53055555555555556</v>
      </c>
      <c r="B356">
        <v>30.5</v>
      </c>
      <c r="C356">
        <v>49</v>
      </c>
      <c r="D356">
        <v>719</v>
      </c>
      <c r="E356">
        <v>1.8</v>
      </c>
      <c r="F356">
        <v>233</v>
      </c>
    </row>
    <row r="357" spans="1:6" x14ac:dyDescent="0.2">
      <c r="A357" s="1">
        <v>0.53125</v>
      </c>
      <c r="B357">
        <v>30.4</v>
      </c>
      <c r="C357">
        <v>49</v>
      </c>
      <c r="D357">
        <v>716</v>
      </c>
      <c r="E357">
        <v>1.8</v>
      </c>
      <c r="F357">
        <v>241</v>
      </c>
    </row>
    <row r="358" spans="1:6" x14ac:dyDescent="0.2">
      <c r="A358" s="1">
        <v>0.53194444444444444</v>
      </c>
      <c r="B358">
        <v>30.2</v>
      </c>
      <c r="C358">
        <v>49</v>
      </c>
      <c r="D358">
        <v>717</v>
      </c>
      <c r="E358">
        <v>1.5</v>
      </c>
      <c r="F358">
        <v>228</v>
      </c>
    </row>
    <row r="359" spans="1:6" x14ac:dyDescent="0.2">
      <c r="A359" s="1">
        <v>0.53263888888888888</v>
      </c>
      <c r="B359">
        <v>30.2</v>
      </c>
      <c r="C359">
        <v>50</v>
      </c>
      <c r="D359">
        <v>716</v>
      </c>
      <c r="E359">
        <v>1.5</v>
      </c>
      <c r="F359">
        <v>242</v>
      </c>
    </row>
    <row r="360" spans="1:6" x14ac:dyDescent="0.2">
      <c r="A360" s="1">
        <v>0.53333333333333333</v>
      </c>
      <c r="B360">
        <v>30.2</v>
      </c>
      <c r="C360">
        <v>50</v>
      </c>
      <c r="D360">
        <v>718</v>
      </c>
      <c r="E360">
        <v>0.8</v>
      </c>
      <c r="F360">
        <v>137</v>
      </c>
    </row>
    <row r="361" spans="1:6" x14ac:dyDescent="0.2">
      <c r="A361" s="1">
        <v>0.53402777777777777</v>
      </c>
      <c r="B361">
        <v>30.4</v>
      </c>
      <c r="C361">
        <v>49</v>
      </c>
      <c r="D361">
        <v>715</v>
      </c>
      <c r="E361">
        <v>0.9</v>
      </c>
      <c r="F361">
        <v>303</v>
      </c>
    </row>
    <row r="362" spans="1:6" x14ac:dyDescent="0.2">
      <c r="A362" s="1">
        <v>0.53472222222222221</v>
      </c>
      <c r="B362">
        <v>30.6</v>
      </c>
      <c r="C362">
        <v>49</v>
      </c>
      <c r="D362">
        <v>711</v>
      </c>
      <c r="E362">
        <v>0.6</v>
      </c>
      <c r="F362">
        <v>46</v>
      </c>
    </row>
    <row r="363" spans="1:6" x14ac:dyDescent="0.2">
      <c r="A363" s="1">
        <v>0.53541666666666665</v>
      </c>
      <c r="B363">
        <v>30.7</v>
      </c>
      <c r="C363">
        <v>48</v>
      </c>
      <c r="D363">
        <v>707</v>
      </c>
      <c r="E363">
        <v>0.6</v>
      </c>
      <c r="F363">
        <v>63</v>
      </c>
    </row>
    <row r="364" spans="1:6" x14ac:dyDescent="0.2">
      <c r="A364" s="1">
        <v>0.53611111111111109</v>
      </c>
      <c r="B364">
        <v>30.7</v>
      </c>
      <c r="C364">
        <v>48</v>
      </c>
      <c r="D364">
        <v>707</v>
      </c>
      <c r="E364">
        <v>1</v>
      </c>
      <c r="F364">
        <v>235</v>
      </c>
    </row>
    <row r="365" spans="1:6" x14ac:dyDescent="0.2">
      <c r="A365" s="1">
        <v>0.53680555555555554</v>
      </c>
      <c r="B365">
        <v>30.7</v>
      </c>
      <c r="C365">
        <v>48</v>
      </c>
      <c r="D365">
        <v>704</v>
      </c>
      <c r="E365">
        <v>0.9</v>
      </c>
      <c r="F365">
        <v>235</v>
      </c>
    </row>
    <row r="366" spans="1:6" x14ac:dyDescent="0.2">
      <c r="A366" s="1">
        <v>0.53749999999999998</v>
      </c>
      <c r="B366">
        <v>30.7</v>
      </c>
      <c r="C366">
        <v>48</v>
      </c>
      <c r="D366">
        <v>701</v>
      </c>
      <c r="E366">
        <v>0.8</v>
      </c>
      <c r="F366">
        <v>60</v>
      </c>
    </row>
    <row r="367" spans="1:6" x14ac:dyDescent="0.2">
      <c r="A367" s="1">
        <v>0.53819444444444442</v>
      </c>
      <c r="B367">
        <v>30.8</v>
      </c>
      <c r="C367">
        <v>48</v>
      </c>
      <c r="D367">
        <v>700</v>
      </c>
      <c r="E367">
        <v>1</v>
      </c>
      <c r="F367">
        <v>249</v>
      </c>
    </row>
    <row r="368" spans="1:6" x14ac:dyDescent="0.2">
      <c r="A368" s="1">
        <v>0.53888888888888886</v>
      </c>
      <c r="B368">
        <v>31.3</v>
      </c>
      <c r="C368">
        <v>47</v>
      </c>
      <c r="D368">
        <v>698</v>
      </c>
      <c r="E368">
        <v>1.2</v>
      </c>
      <c r="F368">
        <v>232</v>
      </c>
    </row>
    <row r="369" spans="1:6" x14ac:dyDescent="0.2">
      <c r="A369" s="1">
        <v>0.5395833333333333</v>
      </c>
      <c r="B369">
        <v>31.5</v>
      </c>
      <c r="C369">
        <v>46</v>
      </c>
      <c r="D369">
        <v>700</v>
      </c>
      <c r="E369">
        <v>1.6</v>
      </c>
      <c r="F369">
        <v>219</v>
      </c>
    </row>
    <row r="370" spans="1:6" x14ac:dyDescent="0.2">
      <c r="A370" s="1">
        <v>0.54027777777777775</v>
      </c>
      <c r="B370">
        <v>31.6</v>
      </c>
      <c r="C370">
        <v>46</v>
      </c>
      <c r="D370">
        <v>696</v>
      </c>
      <c r="E370">
        <v>1.2</v>
      </c>
      <c r="F370">
        <v>216</v>
      </c>
    </row>
    <row r="371" spans="1:6" x14ac:dyDescent="0.2">
      <c r="A371" s="1">
        <v>0.54097222222222219</v>
      </c>
      <c r="B371">
        <v>31.6</v>
      </c>
      <c r="C371">
        <v>46</v>
      </c>
      <c r="D371">
        <v>685</v>
      </c>
      <c r="E371">
        <v>1</v>
      </c>
      <c r="F371">
        <v>354</v>
      </c>
    </row>
    <row r="372" spans="1:6" x14ac:dyDescent="0.2">
      <c r="A372" s="1">
        <v>0.54166666666666663</v>
      </c>
      <c r="B372">
        <v>31.6</v>
      </c>
      <c r="C372">
        <v>46</v>
      </c>
      <c r="D372">
        <v>674</v>
      </c>
      <c r="E372">
        <v>1.1000000000000001</v>
      </c>
      <c r="F372">
        <v>231</v>
      </c>
    </row>
    <row r="373" spans="1:6" x14ac:dyDescent="0.2">
      <c r="A373" s="1">
        <v>0.54236111111111118</v>
      </c>
      <c r="B373">
        <v>31.5</v>
      </c>
      <c r="C373">
        <v>46</v>
      </c>
      <c r="D373">
        <v>670</v>
      </c>
      <c r="E373">
        <v>1</v>
      </c>
      <c r="F373">
        <v>249</v>
      </c>
    </row>
    <row r="374" spans="1:6" x14ac:dyDescent="0.2">
      <c r="A374" s="1">
        <v>0.54305555555555551</v>
      </c>
      <c r="B374">
        <v>31.5</v>
      </c>
      <c r="C374">
        <v>46</v>
      </c>
      <c r="D374">
        <v>675</v>
      </c>
      <c r="E374">
        <v>1.3</v>
      </c>
      <c r="F374">
        <v>219</v>
      </c>
    </row>
    <row r="375" spans="1:6" x14ac:dyDescent="0.2">
      <c r="A375" s="1">
        <v>0.54375000000000007</v>
      </c>
      <c r="B375">
        <v>31.4</v>
      </c>
      <c r="C375">
        <v>46</v>
      </c>
      <c r="D375">
        <v>680</v>
      </c>
      <c r="E375">
        <v>1.8</v>
      </c>
      <c r="F375">
        <v>224</v>
      </c>
    </row>
    <row r="376" spans="1:6" x14ac:dyDescent="0.2">
      <c r="A376" s="1">
        <v>0.5444444444444444</v>
      </c>
      <c r="B376">
        <v>31.3</v>
      </c>
      <c r="C376">
        <v>46</v>
      </c>
      <c r="D376">
        <v>680</v>
      </c>
      <c r="E376">
        <v>1.1000000000000001</v>
      </c>
      <c r="F376">
        <v>57</v>
      </c>
    </row>
    <row r="377" spans="1:6" x14ac:dyDescent="0.2">
      <c r="A377" s="1">
        <v>0.54513888888888895</v>
      </c>
      <c r="B377">
        <v>31.3</v>
      </c>
      <c r="C377">
        <v>46</v>
      </c>
      <c r="D377">
        <v>681</v>
      </c>
      <c r="E377">
        <v>1.3</v>
      </c>
      <c r="F377">
        <v>322</v>
      </c>
    </row>
    <row r="378" spans="1:6" x14ac:dyDescent="0.2">
      <c r="A378" s="1">
        <v>0.54583333333333328</v>
      </c>
      <c r="B378">
        <v>31</v>
      </c>
      <c r="C378">
        <v>47</v>
      </c>
      <c r="D378">
        <v>680</v>
      </c>
      <c r="E378">
        <v>1.1000000000000001</v>
      </c>
      <c r="F378">
        <v>343</v>
      </c>
    </row>
    <row r="379" spans="1:6" x14ac:dyDescent="0.2">
      <c r="A379" s="1">
        <v>0.54652777777777783</v>
      </c>
      <c r="B379">
        <v>30.8</v>
      </c>
      <c r="C379">
        <v>47</v>
      </c>
      <c r="D379">
        <v>675</v>
      </c>
      <c r="E379">
        <v>1</v>
      </c>
      <c r="F379">
        <v>4</v>
      </c>
    </row>
    <row r="380" spans="1:6" x14ac:dyDescent="0.2">
      <c r="A380" s="1">
        <v>0.54722222222222217</v>
      </c>
      <c r="B380">
        <v>30.7</v>
      </c>
      <c r="C380">
        <v>47</v>
      </c>
      <c r="D380">
        <v>672</v>
      </c>
      <c r="E380">
        <v>1.2</v>
      </c>
      <c r="F380">
        <v>237</v>
      </c>
    </row>
    <row r="381" spans="1:6" x14ac:dyDescent="0.2">
      <c r="A381" s="1">
        <v>0.54791666666666672</v>
      </c>
      <c r="B381">
        <v>30.7</v>
      </c>
      <c r="C381">
        <v>48</v>
      </c>
      <c r="D381">
        <v>669</v>
      </c>
      <c r="E381">
        <v>1.8</v>
      </c>
      <c r="F381">
        <v>211</v>
      </c>
    </row>
    <row r="382" spans="1:6" x14ac:dyDescent="0.2">
      <c r="A382" s="1">
        <v>0.54861111111111105</v>
      </c>
      <c r="B382">
        <v>30.8</v>
      </c>
      <c r="C382">
        <v>48</v>
      </c>
      <c r="D382">
        <v>666</v>
      </c>
      <c r="E382">
        <v>1.9</v>
      </c>
      <c r="F382">
        <v>204</v>
      </c>
    </row>
    <row r="383" spans="1:6" x14ac:dyDescent="0.2">
      <c r="A383" s="1">
        <v>0.5493055555555556</v>
      </c>
      <c r="B383">
        <v>30.6</v>
      </c>
      <c r="C383">
        <v>49</v>
      </c>
      <c r="D383">
        <v>654</v>
      </c>
      <c r="E383">
        <v>1.6</v>
      </c>
      <c r="F383">
        <v>224</v>
      </c>
    </row>
    <row r="384" spans="1:6" x14ac:dyDescent="0.2">
      <c r="A384" s="1">
        <v>0.54999999999999993</v>
      </c>
      <c r="B384">
        <v>30.4</v>
      </c>
      <c r="C384">
        <v>49</v>
      </c>
      <c r="D384">
        <v>648</v>
      </c>
      <c r="E384">
        <v>1.3</v>
      </c>
      <c r="F384">
        <v>232</v>
      </c>
    </row>
    <row r="385" spans="1:6" x14ac:dyDescent="0.2">
      <c r="A385" s="1">
        <v>0.55069444444444449</v>
      </c>
      <c r="B385">
        <v>30.5</v>
      </c>
      <c r="C385">
        <v>49</v>
      </c>
      <c r="D385">
        <v>654</v>
      </c>
      <c r="E385">
        <v>0.9</v>
      </c>
      <c r="F385">
        <v>9</v>
      </c>
    </row>
    <row r="386" spans="1:6" x14ac:dyDescent="0.2">
      <c r="A386" s="1">
        <v>0.55138888888888882</v>
      </c>
      <c r="B386">
        <v>30.7</v>
      </c>
      <c r="C386">
        <v>48</v>
      </c>
      <c r="D386">
        <v>658</v>
      </c>
      <c r="E386">
        <v>1</v>
      </c>
      <c r="F386">
        <v>16</v>
      </c>
    </row>
    <row r="387" spans="1:6" x14ac:dyDescent="0.2">
      <c r="A387" s="1">
        <v>0.55208333333333337</v>
      </c>
      <c r="B387">
        <v>30.8</v>
      </c>
      <c r="C387">
        <v>48</v>
      </c>
      <c r="D387">
        <v>657</v>
      </c>
      <c r="E387">
        <v>1.1000000000000001</v>
      </c>
      <c r="F387">
        <v>271</v>
      </c>
    </row>
    <row r="388" spans="1:6" x14ac:dyDescent="0.2">
      <c r="A388" s="1">
        <v>0.55277777777777781</v>
      </c>
      <c r="B388">
        <v>30.9</v>
      </c>
      <c r="C388">
        <v>48</v>
      </c>
      <c r="D388">
        <v>650</v>
      </c>
      <c r="E388">
        <v>1.1000000000000001</v>
      </c>
      <c r="F388">
        <v>268</v>
      </c>
    </row>
    <row r="389" spans="1:6" x14ac:dyDescent="0.2">
      <c r="A389" s="1">
        <v>0.55347222222222225</v>
      </c>
      <c r="B389">
        <v>31</v>
      </c>
      <c r="C389">
        <v>47</v>
      </c>
      <c r="D389">
        <v>647</v>
      </c>
      <c r="E389">
        <v>1.3</v>
      </c>
      <c r="F389">
        <v>214</v>
      </c>
    </row>
    <row r="390" spans="1:6" x14ac:dyDescent="0.2">
      <c r="A390" s="1">
        <v>0.5541666666666667</v>
      </c>
      <c r="B390">
        <v>30.9</v>
      </c>
      <c r="C390">
        <v>47</v>
      </c>
      <c r="D390">
        <v>646</v>
      </c>
      <c r="E390">
        <v>1.2</v>
      </c>
      <c r="F390">
        <v>248</v>
      </c>
    </row>
    <row r="391" spans="1:6" x14ac:dyDescent="0.2">
      <c r="A391" s="1">
        <v>0.55486111111111114</v>
      </c>
      <c r="B391">
        <v>30.8</v>
      </c>
      <c r="C391">
        <v>48</v>
      </c>
      <c r="D391">
        <v>645</v>
      </c>
      <c r="E391">
        <v>1.3</v>
      </c>
      <c r="F391">
        <v>259</v>
      </c>
    </row>
    <row r="392" spans="1:6" x14ac:dyDescent="0.2">
      <c r="A392" s="1">
        <v>0.55555555555555558</v>
      </c>
      <c r="B392">
        <v>30.7</v>
      </c>
      <c r="C392">
        <v>48</v>
      </c>
      <c r="D392">
        <v>647</v>
      </c>
      <c r="E392">
        <v>1</v>
      </c>
      <c r="F392">
        <v>278</v>
      </c>
    </row>
    <row r="393" spans="1:6" x14ac:dyDescent="0.2">
      <c r="A393" s="1">
        <v>0.55625000000000002</v>
      </c>
      <c r="B393">
        <v>30.7</v>
      </c>
      <c r="C393">
        <v>48</v>
      </c>
      <c r="D393">
        <v>644</v>
      </c>
      <c r="E393">
        <v>1.3</v>
      </c>
      <c r="F393">
        <v>14</v>
      </c>
    </row>
    <row r="394" spans="1:6" x14ac:dyDescent="0.2">
      <c r="A394" s="1">
        <v>0.55694444444444446</v>
      </c>
      <c r="B394">
        <v>30.6</v>
      </c>
      <c r="C394">
        <v>49</v>
      </c>
      <c r="D394">
        <v>642</v>
      </c>
      <c r="E394">
        <v>1.5</v>
      </c>
      <c r="F394">
        <v>318</v>
      </c>
    </row>
    <row r="395" spans="1:6" x14ac:dyDescent="0.2">
      <c r="A395" s="1">
        <v>0.55763888888888891</v>
      </c>
      <c r="B395">
        <v>30.7</v>
      </c>
      <c r="C395">
        <v>48</v>
      </c>
      <c r="D395">
        <v>637</v>
      </c>
      <c r="E395">
        <v>1.3</v>
      </c>
      <c r="F395">
        <v>225</v>
      </c>
    </row>
    <row r="396" spans="1:6" x14ac:dyDescent="0.2">
      <c r="A396" s="1">
        <v>0.55833333333333335</v>
      </c>
      <c r="B396">
        <v>30.7</v>
      </c>
      <c r="C396">
        <v>48</v>
      </c>
      <c r="D396">
        <v>634</v>
      </c>
      <c r="E396">
        <v>0.9</v>
      </c>
      <c r="F396">
        <v>246</v>
      </c>
    </row>
    <row r="397" spans="1:6" x14ac:dyDescent="0.2">
      <c r="A397" s="1">
        <v>0.55902777777777779</v>
      </c>
      <c r="B397">
        <v>30.8</v>
      </c>
      <c r="C397">
        <v>48</v>
      </c>
      <c r="D397">
        <v>631</v>
      </c>
      <c r="E397">
        <v>1.1000000000000001</v>
      </c>
      <c r="F397">
        <v>235</v>
      </c>
    </row>
    <row r="398" spans="1:6" x14ac:dyDescent="0.2">
      <c r="A398" s="1">
        <v>0.55972222222222223</v>
      </c>
      <c r="B398">
        <v>30.9</v>
      </c>
      <c r="C398">
        <v>48</v>
      </c>
      <c r="D398">
        <v>626</v>
      </c>
      <c r="E398">
        <v>1</v>
      </c>
      <c r="F398">
        <v>259</v>
      </c>
    </row>
    <row r="399" spans="1:6" x14ac:dyDescent="0.2">
      <c r="A399" s="1">
        <v>0.56041666666666667</v>
      </c>
      <c r="B399">
        <v>31</v>
      </c>
      <c r="C399">
        <v>48</v>
      </c>
      <c r="D399">
        <v>622</v>
      </c>
      <c r="E399">
        <v>2</v>
      </c>
      <c r="F399">
        <v>206</v>
      </c>
    </row>
    <row r="400" spans="1:6" x14ac:dyDescent="0.2">
      <c r="A400" s="1">
        <v>0.56111111111111112</v>
      </c>
      <c r="B400">
        <v>30.8</v>
      </c>
      <c r="C400">
        <v>48</v>
      </c>
      <c r="D400">
        <v>622</v>
      </c>
      <c r="E400">
        <v>2.4</v>
      </c>
      <c r="F400">
        <v>196</v>
      </c>
    </row>
    <row r="401" spans="1:6" x14ac:dyDescent="0.2">
      <c r="A401" s="1">
        <v>0.56180555555555556</v>
      </c>
      <c r="B401">
        <v>30.5</v>
      </c>
      <c r="C401">
        <v>49</v>
      </c>
      <c r="D401">
        <v>619</v>
      </c>
      <c r="E401">
        <v>1</v>
      </c>
      <c r="F401">
        <v>193</v>
      </c>
    </row>
    <row r="402" spans="1:6" x14ac:dyDescent="0.2">
      <c r="A402" s="1">
        <v>0.5625</v>
      </c>
      <c r="B402">
        <v>30.4</v>
      </c>
      <c r="C402">
        <v>50</v>
      </c>
      <c r="D402">
        <v>617</v>
      </c>
      <c r="E402">
        <v>1.3</v>
      </c>
      <c r="F402">
        <v>184</v>
      </c>
    </row>
    <row r="403" spans="1:6" x14ac:dyDescent="0.2">
      <c r="A403" s="1">
        <v>0.56319444444444444</v>
      </c>
      <c r="B403">
        <v>30.6</v>
      </c>
      <c r="C403">
        <v>49</v>
      </c>
      <c r="D403">
        <v>614</v>
      </c>
      <c r="E403">
        <v>2.7</v>
      </c>
      <c r="F403">
        <v>213</v>
      </c>
    </row>
    <row r="404" spans="1:6" x14ac:dyDescent="0.2">
      <c r="A404" s="1">
        <v>0.56388888888888888</v>
      </c>
      <c r="B404">
        <v>30.5</v>
      </c>
      <c r="C404">
        <v>49</v>
      </c>
      <c r="D404">
        <v>611</v>
      </c>
      <c r="E404">
        <v>2.5</v>
      </c>
      <c r="F404">
        <v>191</v>
      </c>
    </row>
    <row r="405" spans="1:6" x14ac:dyDescent="0.2">
      <c r="A405" s="1">
        <v>0.56458333333333333</v>
      </c>
      <c r="B405">
        <v>30.1</v>
      </c>
      <c r="C405">
        <v>51</v>
      </c>
      <c r="D405">
        <v>609</v>
      </c>
      <c r="E405">
        <v>1.7</v>
      </c>
      <c r="F405">
        <v>210</v>
      </c>
    </row>
    <row r="406" spans="1:6" x14ac:dyDescent="0.2">
      <c r="A406" s="1">
        <v>0.56527777777777777</v>
      </c>
      <c r="B406">
        <v>30.1</v>
      </c>
      <c r="C406">
        <v>51</v>
      </c>
      <c r="D406">
        <v>604</v>
      </c>
      <c r="E406">
        <v>1.8</v>
      </c>
      <c r="F406">
        <v>221</v>
      </c>
    </row>
    <row r="407" spans="1:6" x14ac:dyDescent="0.2">
      <c r="A407" s="1">
        <v>0.56597222222222221</v>
      </c>
      <c r="B407">
        <v>30.3</v>
      </c>
      <c r="C407">
        <v>50</v>
      </c>
      <c r="D407">
        <v>600</v>
      </c>
      <c r="E407">
        <v>2.7</v>
      </c>
      <c r="F407">
        <v>198</v>
      </c>
    </row>
    <row r="408" spans="1:6" x14ac:dyDescent="0.2">
      <c r="A408" s="1">
        <v>0.56666666666666665</v>
      </c>
      <c r="B408">
        <v>30.5</v>
      </c>
      <c r="C408">
        <v>49</v>
      </c>
      <c r="D408">
        <v>599</v>
      </c>
      <c r="E408">
        <v>1.4</v>
      </c>
      <c r="F408">
        <v>233</v>
      </c>
    </row>
    <row r="409" spans="1:6" x14ac:dyDescent="0.2">
      <c r="A409" s="1">
        <v>0.56736111111111109</v>
      </c>
      <c r="B409">
        <v>30.6</v>
      </c>
      <c r="C409">
        <v>49</v>
      </c>
      <c r="D409">
        <v>569</v>
      </c>
      <c r="E409">
        <v>1.8</v>
      </c>
      <c r="F409">
        <v>216</v>
      </c>
    </row>
    <row r="410" spans="1:6" x14ac:dyDescent="0.2">
      <c r="A410" s="1">
        <v>0.56805555555555554</v>
      </c>
      <c r="B410">
        <v>30.5</v>
      </c>
      <c r="C410">
        <v>49</v>
      </c>
      <c r="D410">
        <v>409</v>
      </c>
      <c r="E410">
        <v>2.2000000000000002</v>
      </c>
      <c r="F410">
        <v>206</v>
      </c>
    </row>
    <row r="411" spans="1:6" x14ac:dyDescent="0.2">
      <c r="A411" s="1">
        <v>0.56874999999999998</v>
      </c>
      <c r="B411">
        <v>30.4</v>
      </c>
      <c r="C411">
        <v>49</v>
      </c>
      <c r="D411">
        <v>554</v>
      </c>
      <c r="E411">
        <v>1</v>
      </c>
      <c r="F411">
        <v>197</v>
      </c>
    </row>
    <row r="412" spans="1:6" x14ac:dyDescent="0.2">
      <c r="A412" s="1">
        <v>0.56944444444444442</v>
      </c>
      <c r="B412">
        <v>30.4</v>
      </c>
      <c r="C412">
        <v>49</v>
      </c>
      <c r="D412">
        <v>565</v>
      </c>
      <c r="E412">
        <v>1.2</v>
      </c>
      <c r="F412">
        <v>221</v>
      </c>
    </row>
    <row r="413" spans="1:6" x14ac:dyDescent="0.2">
      <c r="A413" s="1">
        <v>0.57013888888888886</v>
      </c>
      <c r="B413">
        <v>30.5</v>
      </c>
      <c r="C413">
        <v>50</v>
      </c>
      <c r="D413">
        <v>495</v>
      </c>
      <c r="E413">
        <v>1.6</v>
      </c>
      <c r="F413">
        <v>229</v>
      </c>
    </row>
    <row r="414" spans="1:6" x14ac:dyDescent="0.2">
      <c r="A414" s="1">
        <v>0.5708333333333333</v>
      </c>
      <c r="B414">
        <v>30.7</v>
      </c>
      <c r="C414">
        <v>49</v>
      </c>
      <c r="D414">
        <v>588</v>
      </c>
      <c r="E414">
        <v>1.2</v>
      </c>
      <c r="F414">
        <v>251</v>
      </c>
    </row>
    <row r="415" spans="1:6" x14ac:dyDescent="0.2">
      <c r="A415" s="1">
        <v>0.57152777777777775</v>
      </c>
      <c r="B415">
        <v>30.7</v>
      </c>
      <c r="C415">
        <v>49</v>
      </c>
      <c r="D415">
        <v>601</v>
      </c>
      <c r="E415">
        <v>2</v>
      </c>
      <c r="F415">
        <v>207</v>
      </c>
    </row>
    <row r="416" spans="1:6" x14ac:dyDescent="0.2">
      <c r="A416" s="1">
        <v>0.57222222222222219</v>
      </c>
      <c r="B416">
        <v>30.4</v>
      </c>
      <c r="C416">
        <v>50</v>
      </c>
      <c r="D416">
        <v>602</v>
      </c>
      <c r="E416">
        <v>1.6</v>
      </c>
      <c r="F416">
        <v>204</v>
      </c>
    </row>
    <row r="417" spans="1:6" x14ac:dyDescent="0.2">
      <c r="A417" s="1">
        <v>0.57291666666666663</v>
      </c>
      <c r="B417">
        <v>30.2</v>
      </c>
      <c r="C417">
        <v>50</v>
      </c>
      <c r="D417">
        <v>596</v>
      </c>
      <c r="E417">
        <v>1.2</v>
      </c>
      <c r="F417">
        <v>207</v>
      </c>
    </row>
    <row r="418" spans="1:6" x14ac:dyDescent="0.2">
      <c r="A418" s="1">
        <v>0.57361111111111118</v>
      </c>
      <c r="B418">
        <v>30.2</v>
      </c>
      <c r="C418">
        <v>50</v>
      </c>
      <c r="D418">
        <v>591</v>
      </c>
      <c r="E418">
        <v>1.4</v>
      </c>
      <c r="F418">
        <v>7</v>
      </c>
    </row>
    <row r="419" spans="1:6" x14ac:dyDescent="0.2">
      <c r="A419" s="1">
        <v>0.57430555555555551</v>
      </c>
      <c r="B419">
        <v>30.1</v>
      </c>
      <c r="C419">
        <v>50</v>
      </c>
      <c r="D419">
        <v>586</v>
      </c>
      <c r="E419">
        <v>1.5</v>
      </c>
      <c r="F419">
        <v>356</v>
      </c>
    </row>
    <row r="420" spans="1:6" x14ac:dyDescent="0.2">
      <c r="A420" s="1">
        <v>0.57500000000000007</v>
      </c>
      <c r="B420">
        <v>30</v>
      </c>
      <c r="C420">
        <v>51</v>
      </c>
      <c r="D420">
        <v>580</v>
      </c>
      <c r="E420">
        <v>1.4</v>
      </c>
      <c r="F420">
        <v>339</v>
      </c>
    </row>
    <row r="421" spans="1:6" x14ac:dyDescent="0.2">
      <c r="A421" s="1">
        <v>0.5756944444444444</v>
      </c>
      <c r="B421">
        <v>30.3</v>
      </c>
      <c r="C421">
        <v>50</v>
      </c>
      <c r="D421">
        <v>573</v>
      </c>
      <c r="E421">
        <v>1.2</v>
      </c>
      <c r="F421">
        <v>205</v>
      </c>
    </row>
    <row r="422" spans="1:6" x14ac:dyDescent="0.2">
      <c r="A422" s="1">
        <v>0.57638888888888895</v>
      </c>
      <c r="B422">
        <v>30.4</v>
      </c>
      <c r="C422">
        <v>50</v>
      </c>
      <c r="D422">
        <v>570</v>
      </c>
      <c r="E422">
        <v>1</v>
      </c>
      <c r="F422">
        <v>231</v>
      </c>
    </row>
    <row r="423" spans="1:6" x14ac:dyDescent="0.2">
      <c r="A423" s="1">
        <v>0.57708333333333328</v>
      </c>
      <c r="B423">
        <v>30.5</v>
      </c>
      <c r="C423">
        <v>49</v>
      </c>
      <c r="D423">
        <v>567</v>
      </c>
      <c r="E423">
        <v>0.8</v>
      </c>
      <c r="F423">
        <v>205</v>
      </c>
    </row>
    <row r="424" spans="1:6" x14ac:dyDescent="0.2">
      <c r="A424" s="1">
        <v>0.57777777777777783</v>
      </c>
      <c r="B424">
        <v>30.6</v>
      </c>
      <c r="C424">
        <v>49</v>
      </c>
      <c r="D424">
        <v>562</v>
      </c>
      <c r="E424">
        <v>1.5</v>
      </c>
      <c r="F424">
        <v>8</v>
      </c>
    </row>
    <row r="425" spans="1:6" x14ac:dyDescent="0.2">
      <c r="A425" s="1">
        <v>0.57847222222222217</v>
      </c>
      <c r="B425">
        <v>30.4</v>
      </c>
      <c r="C425">
        <v>49</v>
      </c>
      <c r="D425">
        <v>560</v>
      </c>
      <c r="E425">
        <v>2.2000000000000002</v>
      </c>
      <c r="F425">
        <v>353</v>
      </c>
    </row>
    <row r="426" spans="1:6" x14ac:dyDescent="0.2">
      <c r="A426" s="1">
        <v>0.57916666666666672</v>
      </c>
      <c r="B426">
        <v>30.2</v>
      </c>
      <c r="C426">
        <v>50</v>
      </c>
      <c r="D426">
        <v>559</v>
      </c>
      <c r="E426">
        <v>1.1000000000000001</v>
      </c>
      <c r="F426">
        <v>349</v>
      </c>
    </row>
    <row r="427" spans="1:6" x14ac:dyDescent="0.2">
      <c r="A427" s="1">
        <v>0.57986111111111105</v>
      </c>
      <c r="B427">
        <v>30.1</v>
      </c>
      <c r="C427">
        <v>50</v>
      </c>
      <c r="D427">
        <v>556</v>
      </c>
      <c r="E427">
        <v>1.9</v>
      </c>
      <c r="F427">
        <v>0</v>
      </c>
    </row>
    <row r="428" spans="1:6" x14ac:dyDescent="0.2">
      <c r="A428" s="1">
        <v>0.5805555555555556</v>
      </c>
      <c r="B428">
        <v>29.8</v>
      </c>
      <c r="C428">
        <v>51</v>
      </c>
      <c r="D428">
        <v>555</v>
      </c>
      <c r="E428">
        <v>2.4</v>
      </c>
      <c r="F428">
        <v>357</v>
      </c>
    </row>
    <row r="429" spans="1:6" x14ac:dyDescent="0.2">
      <c r="A429" s="1">
        <v>0.58124999999999993</v>
      </c>
      <c r="B429">
        <v>29.7</v>
      </c>
      <c r="C429">
        <v>51</v>
      </c>
      <c r="D429">
        <v>552</v>
      </c>
      <c r="E429">
        <v>1.7</v>
      </c>
      <c r="F429">
        <v>13</v>
      </c>
    </row>
    <row r="430" spans="1:6" x14ac:dyDescent="0.2">
      <c r="A430" s="1">
        <v>0.58194444444444449</v>
      </c>
      <c r="B430">
        <v>29.7</v>
      </c>
      <c r="C430">
        <v>51</v>
      </c>
      <c r="D430">
        <v>547</v>
      </c>
      <c r="E430">
        <v>0.9</v>
      </c>
      <c r="F430">
        <v>241</v>
      </c>
    </row>
    <row r="431" spans="1:6" x14ac:dyDescent="0.2">
      <c r="A431" s="1">
        <v>0.58263888888888882</v>
      </c>
      <c r="B431">
        <v>30</v>
      </c>
      <c r="C431">
        <v>50</v>
      </c>
      <c r="D431">
        <v>544</v>
      </c>
      <c r="E431">
        <v>1.4</v>
      </c>
      <c r="F431">
        <v>226</v>
      </c>
    </row>
    <row r="432" spans="1:6" x14ac:dyDescent="0.2">
      <c r="A432" s="1">
        <v>0.58333333333333337</v>
      </c>
      <c r="B432">
        <v>30.3</v>
      </c>
      <c r="C432">
        <v>50</v>
      </c>
      <c r="D432">
        <v>540</v>
      </c>
      <c r="E432">
        <v>0.8</v>
      </c>
      <c r="F432">
        <v>324</v>
      </c>
    </row>
    <row r="433" spans="1:6" x14ac:dyDescent="0.2">
      <c r="A433" s="1">
        <v>0.58402777777777781</v>
      </c>
      <c r="B433">
        <v>30.4</v>
      </c>
      <c r="C433">
        <v>49</v>
      </c>
      <c r="D433">
        <v>538</v>
      </c>
      <c r="E433">
        <v>1.4</v>
      </c>
      <c r="F433">
        <v>200</v>
      </c>
    </row>
    <row r="434" spans="1:6" x14ac:dyDescent="0.2">
      <c r="A434" s="1">
        <v>0.58472222222222225</v>
      </c>
      <c r="B434">
        <v>30.6</v>
      </c>
      <c r="C434">
        <v>48</v>
      </c>
      <c r="D434">
        <v>532</v>
      </c>
      <c r="E434">
        <v>1.8</v>
      </c>
      <c r="F434">
        <v>222</v>
      </c>
    </row>
    <row r="435" spans="1:6" x14ac:dyDescent="0.2">
      <c r="A435" s="1">
        <v>0.5854166666666667</v>
      </c>
      <c r="B435">
        <v>30.4</v>
      </c>
      <c r="C435">
        <v>49</v>
      </c>
      <c r="D435">
        <v>528</v>
      </c>
      <c r="E435">
        <v>1.4</v>
      </c>
      <c r="F435">
        <v>210</v>
      </c>
    </row>
    <row r="436" spans="1:6" x14ac:dyDescent="0.2">
      <c r="A436" s="1">
        <v>0.58611111111111114</v>
      </c>
      <c r="B436">
        <v>30.3</v>
      </c>
      <c r="C436">
        <v>49</v>
      </c>
      <c r="D436">
        <v>522</v>
      </c>
      <c r="E436">
        <v>1.5</v>
      </c>
      <c r="F436">
        <v>199</v>
      </c>
    </row>
    <row r="437" spans="1:6" x14ac:dyDescent="0.2">
      <c r="A437" s="1">
        <v>0.58680555555555558</v>
      </c>
      <c r="B437">
        <v>30.3</v>
      </c>
      <c r="C437">
        <v>49</v>
      </c>
      <c r="D437">
        <v>519</v>
      </c>
      <c r="E437">
        <v>0.6</v>
      </c>
      <c r="F437">
        <v>46</v>
      </c>
    </row>
    <row r="438" spans="1:6" x14ac:dyDescent="0.2">
      <c r="A438" s="1">
        <v>0.58750000000000002</v>
      </c>
      <c r="B438">
        <v>30.4</v>
      </c>
      <c r="C438">
        <v>49</v>
      </c>
      <c r="D438">
        <v>515</v>
      </c>
      <c r="E438">
        <v>0.9</v>
      </c>
      <c r="F438">
        <v>344</v>
      </c>
    </row>
    <row r="439" spans="1:6" x14ac:dyDescent="0.2">
      <c r="A439" s="1">
        <v>0.58819444444444446</v>
      </c>
      <c r="B439">
        <v>30.5</v>
      </c>
      <c r="C439">
        <v>49</v>
      </c>
      <c r="D439">
        <v>512</v>
      </c>
      <c r="E439">
        <v>1.2</v>
      </c>
      <c r="F439">
        <v>350</v>
      </c>
    </row>
    <row r="440" spans="1:6" x14ac:dyDescent="0.2">
      <c r="A440" s="1">
        <v>0.58888888888888891</v>
      </c>
      <c r="B440">
        <v>30.6</v>
      </c>
      <c r="C440">
        <v>49</v>
      </c>
      <c r="D440">
        <v>513</v>
      </c>
      <c r="E440">
        <v>1.2</v>
      </c>
      <c r="F440">
        <v>174</v>
      </c>
    </row>
    <row r="441" spans="1:6" x14ac:dyDescent="0.2">
      <c r="A441" s="1">
        <v>0.58958333333333335</v>
      </c>
      <c r="B441">
        <v>30.6</v>
      </c>
      <c r="C441">
        <v>48</v>
      </c>
      <c r="D441">
        <v>514</v>
      </c>
      <c r="E441">
        <v>1</v>
      </c>
      <c r="F441">
        <v>268</v>
      </c>
    </row>
    <row r="442" spans="1:6" x14ac:dyDescent="0.2">
      <c r="A442" s="1">
        <v>0.59027777777777779</v>
      </c>
      <c r="B442">
        <v>30.7</v>
      </c>
      <c r="C442">
        <v>48</v>
      </c>
      <c r="D442">
        <v>516</v>
      </c>
      <c r="E442">
        <v>0.8</v>
      </c>
      <c r="F442">
        <v>189</v>
      </c>
    </row>
    <row r="443" spans="1:6" x14ac:dyDescent="0.2">
      <c r="A443" s="1">
        <v>0.59097222222222223</v>
      </c>
      <c r="B443">
        <v>30.8</v>
      </c>
      <c r="C443">
        <v>48</v>
      </c>
      <c r="D443">
        <v>434</v>
      </c>
      <c r="E443">
        <v>1</v>
      </c>
      <c r="F443">
        <v>331</v>
      </c>
    </row>
    <row r="444" spans="1:6" x14ac:dyDescent="0.2">
      <c r="A444" s="1">
        <v>0.59166666666666667</v>
      </c>
      <c r="B444">
        <v>30.9</v>
      </c>
      <c r="C444">
        <v>47</v>
      </c>
      <c r="D444">
        <v>349</v>
      </c>
      <c r="E444">
        <v>0.9</v>
      </c>
      <c r="F444">
        <v>221</v>
      </c>
    </row>
    <row r="445" spans="1:6" x14ac:dyDescent="0.2">
      <c r="A445" s="1">
        <v>0.59236111111111112</v>
      </c>
      <c r="B445">
        <v>30.8</v>
      </c>
      <c r="C445">
        <v>47</v>
      </c>
      <c r="D445">
        <v>309</v>
      </c>
      <c r="E445">
        <v>0.9</v>
      </c>
      <c r="F445">
        <v>297</v>
      </c>
    </row>
    <row r="446" spans="1:6" x14ac:dyDescent="0.2">
      <c r="A446" s="1">
        <v>0.59305555555555556</v>
      </c>
      <c r="B446">
        <v>30.7</v>
      </c>
      <c r="C446">
        <v>48</v>
      </c>
      <c r="D446">
        <v>462</v>
      </c>
      <c r="E446">
        <v>1.1000000000000001</v>
      </c>
      <c r="F446">
        <v>208</v>
      </c>
    </row>
    <row r="447" spans="1:6" x14ac:dyDescent="0.2">
      <c r="A447" s="1">
        <v>0.59375</v>
      </c>
      <c r="B447">
        <v>30.6</v>
      </c>
      <c r="C447">
        <v>48</v>
      </c>
      <c r="D447">
        <v>364</v>
      </c>
      <c r="E447">
        <v>1.1000000000000001</v>
      </c>
      <c r="F447">
        <v>222</v>
      </c>
    </row>
    <row r="448" spans="1:6" x14ac:dyDescent="0.2">
      <c r="A448" s="1">
        <v>0.59444444444444444</v>
      </c>
      <c r="B448">
        <v>30.4</v>
      </c>
      <c r="C448">
        <v>49</v>
      </c>
      <c r="D448">
        <v>481</v>
      </c>
      <c r="E448">
        <v>0.6</v>
      </c>
      <c r="F448">
        <v>343</v>
      </c>
    </row>
    <row r="449" spans="1:6" x14ac:dyDescent="0.2">
      <c r="A449" s="1">
        <v>0.59513888888888888</v>
      </c>
      <c r="B449">
        <v>30.4</v>
      </c>
      <c r="C449">
        <v>49</v>
      </c>
      <c r="D449">
        <v>512</v>
      </c>
      <c r="E449">
        <v>1.1000000000000001</v>
      </c>
      <c r="F449">
        <v>59</v>
      </c>
    </row>
    <row r="450" spans="1:6" x14ac:dyDescent="0.2">
      <c r="A450" s="1">
        <v>0.59583333333333333</v>
      </c>
      <c r="B450">
        <v>30.4</v>
      </c>
      <c r="C450">
        <v>50</v>
      </c>
      <c r="D450">
        <v>489</v>
      </c>
      <c r="E450">
        <v>1.1000000000000001</v>
      </c>
      <c r="F450">
        <v>7</v>
      </c>
    </row>
    <row r="451" spans="1:6" x14ac:dyDescent="0.2">
      <c r="A451" s="1">
        <v>0.59652777777777777</v>
      </c>
      <c r="B451">
        <v>30.2</v>
      </c>
      <c r="C451">
        <v>50</v>
      </c>
      <c r="D451">
        <v>485</v>
      </c>
      <c r="E451">
        <v>1.2</v>
      </c>
      <c r="F451">
        <v>3</v>
      </c>
    </row>
    <row r="452" spans="1:6" x14ac:dyDescent="0.2">
      <c r="A452" s="1">
        <v>0.59722222222222221</v>
      </c>
      <c r="B452">
        <v>30.1</v>
      </c>
      <c r="C452">
        <v>51</v>
      </c>
      <c r="D452">
        <v>413</v>
      </c>
      <c r="E452">
        <v>1.1000000000000001</v>
      </c>
      <c r="F452">
        <v>217</v>
      </c>
    </row>
    <row r="453" spans="1:6" x14ac:dyDescent="0.2">
      <c r="A453" s="1">
        <v>0.59791666666666665</v>
      </c>
      <c r="B453">
        <v>30.1</v>
      </c>
      <c r="C453">
        <v>51</v>
      </c>
      <c r="D453">
        <v>444</v>
      </c>
      <c r="E453">
        <v>1</v>
      </c>
      <c r="F453">
        <v>34</v>
      </c>
    </row>
    <row r="454" spans="1:6" x14ac:dyDescent="0.2">
      <c r="A454" s="1">
        <v>0.59861111111111109</v>
      </c>
      <c r="B454">
        <v>30.1</v>
      </c>
      <c r="C454">
        <v>51</v>
      </c>
      <c r="D454">
        <v>366</v>
      </c>
      <c r="E454">
        <v>0.7</v>
      </c>
      <c r="F454">
        <v>12</v>
      </c>
    </row>
    <row r="455" spans="1:6" x14ac:dyDescent="0.2">
      <c r="A455" s="1">
        <v>0.59930555555555554</v>
      </c>
      <c r="B455">
        <v>30.1</v>
      </c>
      <c r="C455">
        <v>51</v>
      </c>
      <c r="D455">
        <v>352</v>
      </c>
      <c r="E455">
        <v>1.1000000000000001</v>
      </c>
      <c r="F455">
        <v>16</v>
      </c>
    </row>
    <row r="456" spans="1:6" x14ac:dyDescent="0.2">
      <c r="A456" s="1">
        <v>0.6</v>
      </c>
      <c r="B456">
        <v>30</v>
      </c>
      <c r="C456">
        <v>51</v>
      </c>
      <c r="D456">
        <v>474</v>
      </c>
      <c r="E456">
        <v>1.1000000000000001</v>
      </c>
      <c r="F456">
        <v>5</v>
      </c>
    </row>
    <row r="457" spans="1:6" x14ac:dyDescent="0.2">
      <c r="A457" s="1">
        <v>0.60069444444444442</v>
      </c>
      <c r="B457">
        <v>30</v>
      </c>
      <c r="C457">
        <v>51</v>
      </c>
      <c r="D457">
        <v>500</v>
      </c>
      <c r="E457">
        <v>1</v>
      </c>
      <c r="F457">
        <v>182</v>
      </c>
    </row>
    <row r="458" spans="1:6" x14ac:dyDescent="0.2">
      <c r="A458" s="1">
        <v>0.60138888888888886</v>
      </c>
      <c r="B458">
        <v>30</v>
      </c>
      <c r="C458">
        <v>51</v>
      </c>
      <c r="D458">
        <v>496</v>
      </c>
      <c r="E458">
        <v>1.2</v>
      </c>
      <c r="F458">
        <v>210</v>
      </c>
    </row>
    <row r="459" spans="1:6" x14ac:dyDescent="0.2">
      <c r="A459" s="1">
        <v>0.6020833333333333</v>
      </c>
      <c r="B459">
        <v>30</v>
      </c>
      <c r="C459">
        <v>51</v>
      </c>
      <c r="D459">
        <v>494</v>
      </c>
      <c r="E459">
        <v>1.1000000000000001</v>
      </c>
      <c r="F459">
        <v>257</v>
      </c>
    </row>
    <row r="460" spans="1:6" x14ac:dyDescent="0.2">
      <c r="A460" s="1">
        <v>0.60277777777777775</v>
      </c>
      <c r="B460">
        <v>30.1</v>
      </c>
      <c r="C460">
        <v>51</v>
      </c>
      <c r="D460">
        <v>483</v>
      </c>
      <c r="E460">
        <v>1</v>
      </c>
      <c r="F460">
        <v>217</v>
      </c>
    </row>
    <row r="461" spans="1:6" x14ac:dyDescent="0.2">
      <c r="A461" s="1">
        <v>0.60347222222222219</v>
      </c>
      <c r="B461">
        <v>30.2</v>
      </c>
      <c r="C461">
        <v>50</v>
      </c>
      <c r="D461">
        <v>474</v>
      </c>
      <c r="E461">
        <v>1</v>
      </c>
      <c r="F461">
        <v>38</v>
      </c>
    </row>
    <row r="462" spans="1:6" x14ac:dyDescent="0.2">
      <c r="A462" s="1">
        <v>0.60416666666666663</v>
      </c>
      <c r="B462">
        <v>30.2</v>
      </c>
      <c r="C462">
        <v>50</v>
      </c>
      <c r="D462">
        <v>469</v>
      </c>
      <c r="E462">
        <v>1.2</v>
      </c>
      <c r="F462">
        <v>275</v>
      </c>
    </row>
    <row r="463" spans="1:6" x14ac:dyDescent="0.2">
      <c r="A463" s="1">
        <v>0.60486111111111118</v>
      </c>
      <c r="B463">
        <v>30</v>
      </c>
      <c r="C463">
        <v>51</v>
      </c>
      <c r="D463">
        <v>461</v>
      </c>
      <c r="E463">
        <v>0.9</v>
      </c>
      <c r="F463">
        <v>62</v>
      </c>
    </row>
    <row r="464" spans="1:6" x14ac:dyDescent="0.2">
      <c r="A464" s="1">
        <v>0.60555555555555551</v>
      </c>
      <c r="B464">
        <v>29.9</v>
      </c>
      <c r="C464">
        <v>51</v>
      </c>
      <c r="D464">
        <v>406</v>
      </c>
      <c r="E464">
        <v>1.3</v>
      </c>
      <c r="F464">
        <v>11</v>
      </c>
    </row>
    <row r="465" spans="1:6" x14ac:dyDescent="0.2">
      <c r="A465" s="1">
        <v>0.60625000000000007</v>
      </c>
      <c r="B465">
        <v>29.6</v>
      </c>
      <c r="C465">
        <v>52</v>
      </c>
      <c r="D465">
        <v>421</v>
      </c>
      <c r="E465">
        <v>1.3</v>
      </c>
      <c r="F465">
        <v>118</v>
      </c>
    </row>
    <row r="466" spans="1:6" x14ac:dyDescent="0.2">
      <c r="A466" s="1">
        <v>0.6069444444444444</v>
      </c>
      <c r="B466">
        <v>29.6</v>
      </c>
      <c r="C466">
        <v>52</v>
      </c>
      <c r="D466">
        <v>432</v>
      </c>
      <c r="E466">
        <v>1.5</v>
      </c>
      <c r="F466">
        <v>206</v>
      </c>
    </row>
    <row r="467" spans="1:6" x14ac:dyDescent="0.2">
      <c r="A467" s="1">
        <v>0.60763888888888895</v>
      </c>
      <c r="B467">
        <v>29.6</v>
      </c>
      <c r="C467">
        <v>52</v>
      </c>
      <c r="D467">
        <v>274</v>
      </c>
      <c r="E467">
        <v>0.9</v>
      </c>
      <c r="F467">
        <v>289</v>
      </c>
    </row>
    <row r="468" spans="1:6" x14ac:dyDescent="0.2">
      <c r="A468" s="1">
        <v>0.60833333333333328</v>
      </c>
      <c r="B468">
        <v>29.6</v>
      </c>
      <c r="C468">
        <v>52</v>
      </c>
      <c r="D468">
        <v>342</v>
      </c>
      <c r="E468">
        <v>1</v>
      </c>
      <c r="F468">
        <v>31</v>
      </c>
    </row>
    <row r="469" spans="1:6" x14ac:dyDescent="0.2">
      <c r="A469" s="1">
        <v>0.60902777777777783</v>
      </c>
      <c r="B469">
        <v>29.5</v>
      </c>
      <c r="C469">
        <v>53</v>
      </c>
      <c r="D469">
        <v>370</v>
      </c>
      <c r="E469">
        <v>1.4</v>
      </c>
      <c r="F469">
        <v>248</v>
      </c>
    </row>
    <row r="470" spans="1:6" x14ac:dyDescent="0.2">
      <c r="A470" s="1">
        <v>0.60972222222222217</v>
      </c>
      <c r="B470">
        <v>29.4</v>
      </c>
      <c r="C470">
        <v>53</v>
      </c>
      <c r="D470">
        <v>425</v>
      </c>
      <c r="E470">
        <v>0.9</v>
      </c>
      <c r="F470">
        <v>212</v>
      </c>
    </row>
    <row r="471" spans="1:6" x14ac:dyDescent="0.2">
      <c r="A471" s="1">
        <v>0.61041666666666672</v>
      </c>
      <c r="B471">
        <v>29.5</v>
      </c>
      <c r="C471">
        <v>53</v>
      </c>
      <c r="D471">
        <v>274</v>
      </c>
      <c r="E471">
        <v>1</v>
      </c>
      <c r="F471">
        <v>44</v>
      </c>
    </row>
    <row r="472" spans="1:6" x14ac:dyDescent="0.2">
      <c r="A472" s="1">
        <v>0.61111111111111105</v>
      </c>
      <c r="B472">
        <v>29.4</v>
      </c>
      <c r="C472">
        <v>53</v>
      </c>
      <c r="D472">
        <v>332</v>
      </c>
      <c r="E472">
        <v>0.8</v>
      </c>
      <c r="F472">
        <v>360</v>
      </c>
    </row>
    <row r="473" spans="1:6" x14ac:dyDescent="0.2">
      <c r="A473" s="1">
        <v>0.6118055555555556</v>
      </c>
      <c r="B473">
        <v>29.4</v>
      </c>
      <c r="C473">
        <v>53</v>
      </c>
      <c r="D473">
        <v>288</v>
      </c>
      <c r="E473">
        <v>0.7</v>
      </c>
      <c r="F473">
        <v>16</v>
      </c>
    </row>
    <row r="474" spans="1:6" x14ac:dyDescent="0.2">
      <c r="A474" s="1">
        <v>0.61249999999999993</v>
      </c>
      <c r="B474">
        <v>29.3</v>
      </c>
      <c r="C474">
        <v>53</v>
      </c>
      <c r="D474">
        <v>195</v>
      </c>
      <c r="E474">
        <v>0.9</v>
      </c>
      <c r="F474">
        <v>3</v>
      </c>
    </row>
    <row r="475" spans="1:6" x14ac:dyDescent="0.2">
      <c r="A475" s="1">
        <v>0.61319444444444449</v>
      </c>
      <c r="B475">
        <v>29.2</v>
      </c>
      <c r="C475">
        <v>54</v>
      </c>
      <c r="D475">
        <v>375</v>
      </c>
      <c r="E475">
        <v>1.2</v>
      </c>
      <c r="F475">
        <v>344</v>
      </c>
    </row>
    <row r="476" spans="1:6" x14ac:dyDescent="0.2">
      <c r="A476" s="1">
        <v>0.61388888888888882</v>
      </c>
      <c r="B476">
        <v>29</v>
      </c>
      <c r="C476">
        <v>54</v>
      </c>
      <c r="D476">
        <v>279</v>
      </c>
      <c r="E476">
        <v>1</v>
      </c>
      <c r="F476">
        <v>61</v>
      </c>
    </row>
    <row r="477" spans="1:6" x14ac:dyDescent="0.2">
      <c r="A477" s="1">
        <v>0.61458333333333337</v>
      </c>
      <c r="B477">
        <v>28.9</v>
      </c>
      <c r="C477">
        <v>55</v>
      </c>
      <c r="D477">
        <v>325</v>
      </c>
      <c r="E477">
        <v>1</v>
      </c>
      <c r="F477">
        <v>348</v>
      </c>
    </row>
    <row r="478" spans="1:6" x14ac:dyDescent="0.2">
      <c r="A478" s="1">
        <v>0.61527777777777781</v>
      </c>
      <c r="B478">
        <v>28.8</v>
      </c>
      <c r="C478">
        <v>55</v>
      </c>
      <c r="D478">
        <v>390</v>
      </c>
      <c r="E478">
        <v>0.8</v>
      </c>
      <c r="F478">
        <v>158</v>
      </c>
    </row>
    <row r="479" spans="1:6" x14ac:dyDescent="0.2">
      <c r="A479" s="1">
        <v>0.61597222222222225</v>
      </c>
      <c r="B479">
        <v>28.9</v>
      </c>
      <c r="C479">
        <v>55</v>
      </c>
      <c r="D479">
        <v>402</v>
      </c>
      <c r="E479">
        <v>0.8</v>
      </c>
      <c r="F479">
        <v>189</v>
      </c>
    </row>
    <row r="480" spans="1:6" x14ac:dyDescent="0.2">
      <c r="A480" s="1">
        <v>0.6166666666666667</v>
      </c>
      <c r="B480">
        <v>29</v>
      </c>
      <c r="C480">
        <v>54</v>
      </c>
      <c r="D480">
        <v>396</v>
      </c>
      <c r="E480">
        <v>1.2</v>
      </c>
      <c r="F480">
        <v>188</v>
      </c>
    </row>
    <row r="481" spans="1:6" x14ac:dyDescent="0.2">
      <c r="A481" s="1">
        <v>0.61736111111111114</v>
      </c>
      <c r="B481">
        <v>28.9</v>
      </c>
      <c r="C481">
        <v>55</v>
      </c>
      <c r="D481">
        <v>381</v>
      </c>
      <c r="E481">
        <v>1.5</v>
      </c>
      <c r="F481">
        <v>216</v>
      </c>
    </row>
    <row r="482" spans="1:6" x14ac:dyDescent="0.2">
      <c r="A482" s="1">
        <v>0.61805555555555558</v>
      </c>
      <c r="B482">
        <v>28.9</v>
      </c>
      <c r="C482">
        <v>55</v>
      </c>
      <c r="D482">
        <v>400</v>
      </c>
      <c r="E482">
        <v>0.8</v>
      </c>
      <c r="F482">
        <v>228</v>
      </c>
    </row>
    <row r="483" spans="1:6" x14ac:dyDescent="0.2">
      <c r="A483" s="1">
        <v>0.61875000000000002</v>
      </c>
      <c r="B483">
        <v>29</v>
      </c>
      <c r="C483">
        <v>55</v>
      </c>
      <c r="D483">
        <v>397</v>
      </c>
      <c r="E483">
        <v>1.1000000000000001</v>
      </c>
      <c r="F483">
        <v>352</v>
      </c>
    </row>
    <row r="484" spans="1:6" x14ac:dyDescent="0.2">
      <c r="A484" s="1">
        <v>0.61944444444444446</v>
      </c>
      <c r="B484">
        <v>28.8</v>
      </c>
      <c r="C484">
        <v>55</v>
      </c>
      <c r="D484">
        <v>392</v>
      </c>
      <c r="E484">
        <v>1.7</v>
      </c>
      <c r="F484">
        <v>358</v>
      </c>
    </row>
    <row r="485" spans="1:6" x14ac:dyDescent="0.2">
      <c r="A485" s="1">
        <v>0.62013888888888891</v>
      </c>
      <c r="B485">
        <v>28.8</v>
      </c>
      <c r="C485">
        <v>55</v>
      </c>
      <c r="D485">
        <v>369</v>
      </c>
      <c r="E485">
        <v>1</v>
      </c>
      <c r="F485">
        <v>356</v>
      </c>
    </row>
    <row r="486" spans="1:6" x14ac:dyDescent="0.2">
      <c r="A486" s="1">
        <v>0.62083333333333335</v>
      </c>
      <c r="B486">
        <v>28.8</v>
      </c>
      <c r="C486">
        <v>55</v>
      </c>
      <c r="D486">
        <v>338</v>
      </c>
      <c r="E486">
        <v>1.5</v>
      </c>
      <c r="F486">
        <v>355</v>
      </c>
    </row>
    <row r="487" spans="1:6" x14ac:dyDescent="0.2">
      <c r="A487" s="1">
        <v>0.62152777777777779</v>
      </c>
      <c r="B487">
        <v>28.8</v>
      </c>
      <c r="C487">
        <v>55</v>
      </c>
      <c r="D487">
        <v>366</v>
      </c>
      <c r="E487">
        <v>1.1000000000000001</v>
      </c>
      <c r="F487">
        <v>303</v>
      </c>
    </row>
    <row r="488" spans="1:6" x14ac:dyDescent="0.2">
      <c r="A488" s="1">
        <v>0.62222222222222223</v>
      </c>
      <c r="B488">
        <v>29</v>
      </c>
      <c r="C488">
        <v>55</v>
      </c>
      <c r="D488">
        <v>368</v>
      </c>
      <c r="E488">
        <v>0.9</v>
      </c>
      <c r="F488">
        <v>65</v>
      </c>
    </row>
    <row r="489" spans="1:6" x14ac:dyDescent="0.2">
      <c r="A489" s="1">
        <v>0.62291666666666667</v>
      </c>
      <c r="B489">
        <v>29.1</v>
      </c>
      <c r="C489">
        <v>54</v>
      </c>
      <c r="D489">
        <v>328</v>
      </c>
      <c r="E489">
        <v>0.8</v>
      </c>
      <c r="F489">
        <v>168</v>
      </c>
    </row>
    <row r="490" spans="1:6" x14ac:dyDescent="0.2">
      <c r="A490" s="1">
        <v>0.62361111111111112</v>
      </c>
      <c r="B490">
        <v>29.2</v>
      </c>
      <c r="C490">
        <v>54</v>
      </c>
      <c r="D490">
        <v>267</v>
      </c>
      <c r="E490">
        <v>1</v>
      </c>
      <c r="F490">
        <v>11</v>
      </c>
    </row>
    <row r="491" spans="1:6" x14ac:dyDescent="0.2">
      <c r="A491" s="1">
        <v>0.62430555555555556</v>
      </c>
      <c r="B491">
        <v>29.2</v>
      </c>
      <c r="C491">
        <v>53</v>
      </c>
      <c r="D491">
        <v>191</v>
      </c>
      <c r="E491">
        <v>1.2</v>
      </c>
      <c r="F491">
        <v>6</v>
      </c>
    </row>
    <row r="492" spans="1:6" x14ac:dyDescent="0.2">
      <c r="A492" s="1">
        <v>0.625</v>
      </c>
      <c r="B492">
        <v>28.9</v>
      </c>
      <c r="C492">
        <v>54</v>
      </c>
      <c r="D492">
        <v>310</v>
      </c>
      <c r="E492">
        <v>1.2</v>
      </c>
      <c r="F492">
        <v>302</v>
      </c>
    </row>
    <row r="493" spans="1:6" x14ac:dyDescent="0.2">
      <c r="A493" s="1">
        <v>0.62569444444444444</v>
      </c>
      <c r="B493">
        <v>28.9</v>
      </c>
      <c r="C493">
        <v>54</v>
      </c>
      <c r="D493">
        <v>206</v>
      </c>
      <c r="E493">
        <v>0.9</v>
      </c>
      <c r="F493">
        <v>348</v>
      </c>
    </row>
    <row r="494" spans="1:6" x14ac:dyDescent="0.2">
      <c r="A494" s="1">
        <v>0.62638888888888888</v>
      </c>
      <c r="B494">
        <v>28.9</v>
      </c>
      <c r="C494">
        <v>55</v>
      </c>
      <c r="D494">
        <v>234</v>
      </c>
      <c r="E494">
        <v>0.6</v>
      </c>
      <c r="F494">
        <v>305</v>
      </c>
    </row>
    <row r="495" spans="1:6" x14ac:dyDescent="0.2">
      <c r="A495" s="1">
        <v>0.62708333333333333</v>
      </c>
      <c r="B495">
        <v>28.9</v>
      </c>
      <c r="C495">
        <v>54</v>
      </c>
      <c r="D495">
        <v>325</v>
      </c>
      <c r="E495">
        <v>0.5</v>
      </c>
      <c r="F495">
        <v>359</v>
      </c>
    </row>
    <row r="496" spans="1:6" x14ac:dyDescent="0.2">
      <c r="A496" s="1">
        <v>0.62777777777777777</v>
      </c>
      <c r="B496">
        <v>29</v>
      </c>
      <c r="C496">
        <v>54</v>
      </c>
      <c r="D496">
        <v>296</v>
      </c>
      <c r="E496">
        <v>0.6</v>
      </c>
      <c r="F496">
        <v>20</v>
      </c>
    </row>
    <row r="497" spans="1:6" x14ac:dyDescent="0.2">
      <c r="A497" s="1">
        <v>0.62847222222222221</v>
      </c>
      <c r="B497">
        <v>29</v>
      </c>
      <c r="C497">
        <v>54</v>
      </c>
      <c r="D497">
        <v>264</v>
      </c>
      <c r="E497">
        <v>0.8</v>
      </c>
      <c r="F497">
        <v>325</v>
      </c>
    </row>
    <row r="498" spans="1:6" x14ac:dyDescent="0.2">
      <c r="A498" s="1">
        <v>0.62916666666666665</v>
      </c>
      <c r="B498">
        <v>29.1</v>
      </c>
      <c r="C498">
        <v>54</v>
      </c>
      <c r="D498">
        <v>204</v>
      </c>
      <c r="E498">
        <v>0.7</v>
      </c>
      <c r="F498">
        <v>40</v>
      </c>
    </row>
    <row r="499" spans="1:6" x14ac:dyDescent="0.2">
      <c r="A499" s="1">
        <v>0.62986111111111109</v>
      </c>
      <c r="B499">
        <v>29</v>
      </c>
      <c r="C499">
        <v>54</v>
      </c>
      <c r="D499">
        <v>183</v>
      </c>
      <c r="E499">
        <v>0.8</v>
      </c>
      <c r="F499">
        <v>56</v>
      </c>
    </row>
    <row r="500" spans="1:6" x14ac:dyDescent="0.2">
      <c r="A500" s="1">
        <v>0.63055555555555554</v>
      </c>
      <c r="B500">
        <v>28.8</v>
      </c>
      <c r="C500">
        <v>54</v>
      </c>
      <c r="D500">
        <v>145</v>
      </c>
      <c r="E500">
        <v>0.8</v>
      </c>
      <c r="F500">
        <v>197</v>
      </c>
    </row>
    <row r="501" spans="1:6" x14ac:dyDescent="0.2">
      <c r="A501" s="1">
        <v>0.63124999999999998</v>
      </c>
      <c r="B501">
        <v>28.7</v>
      </c>
      <c r="C501">
        <v>55</v>
      </c>
      <c r="D501">
        <v>231</v>
      </c>
      <c r="E501">
        <v>0.8</v>
      </c>
      <c r="F501">
        <v>46</v>
      </c>
    </row>
    <row r="502" spans="1:6" x14ac:dyDescent="0.2">
      <c r="A502" s="1">
        <v>0.63194444444444442</v>
      </c>
      <c r="B502">
        <v>28.7</v>
      </c>
      <c r="C502">
        <v>55</v>
      </c>
      <c r="D502">
        <v>213</v>
      </c>
      <c r="E502">
        <v>0.5</v>
      </c>
      <c r="F502">
        <v>104</v>
      </c>
    </row>
    <row r="503" spans="1:6" x14ac:dyDescent="0.2">
      <c r="A503" s="1">
        <v>0.63263888888888886</v>
      </c>
      <c r="B503">
        <v>28.7</v>
      </c>
      <c r="C503">
        <v>55</v>
      </c>
      <c r="D503">
        <v>226</v>
      </c>
      <c r="E503">
        <v>0.6</v>
      </c>
      <c r="F503">
        <v>320</v>
      </c>
    </row>
    <row r="504" spans="1:6" x14ac:dyDescent="0.2">
      <c r="A504" s="1">
        <v>0.6333333333333333</v>
      </c>
      <c r="B504">
        <v>28.7</v>
      </c>
      <c r="C504">
        <v>55</v>
      </c>
      <c r="D504">
        <v>260</v>
      </c>
      <c r="E504">
        <v>0.7</v>
      </c>
      <c r="F504">
        <v>12</v>
      </c>
    </row>
    <row r="505" spans="1:6" x14ac:dyDescent="0.2">
      <c r="A505" s="1">
        <v>0.63402777777777775</v>
      </c>
      <c r="B505">
        <v>28.7</v>
      </c>
      <c r="C505">
        <v>55</v>
      </c>
      <c r="D505">
        <v>206</v>
      </c>
      <c r="E505">
        <v>1.7</v>
      </c>
      <c r="F505">
        <v>344</v>
      </c>
    </row>
    <row r="506" spans="1:6" x14ac:dyDescent="0.2">
      <c r="A506" s="1">
        <v>0.63472222222222219</v>
      </c>
      <c r="B506">
        <v>28.3</v>
      </c>
      <c r="C506">
        <v>55</v>
      </c>
      <c r="D506">
        <v>157</v>
      </c>
      <c r="E506">
        <v>2.1</v>
      </c>
      <c r="F506">
        <v>345</v>
      </c>
    </row>
    <row r="507" spans="1:6" x14ac:dyDescent="0.2">
      <c r="A507" s="1">
        <v>0.63541666666666663</v>
      </c>
      <c r="B507">
        <v>28.1</v>
      </c>
      <c r="C507">
        <v>56</v>
      </c>
      <c r="D507">
        <v>198</v>
      </c>
      <c r="E507">
        <v>1</v>
      </c>
      <c r="F507">
        <v>348</v>
      </c>
    </row>
    <row r="508" spans="1:6" x14ac:dyDescent="0.2">
      <c r="A508" s="1">
        <v>0.63611111111111118</v>
      </c>
      <c r="B508">
        <v>28</v>
      </c>
      <c r="C508">
        <v>55</v>
      </c>
      <c r="D508">
        <v>140</v>
      </c>
      <c r="E508">
        <v>0.6</v>
      </c>
      <c r="F508">
        <v>97</v>
      </c>
    </row>
    <row r="509" spans="1:6" x14ac:dyDescent="0.2">
      <c r="A509" s="1">
        <v>0.63680555555555551</v>
      </c>
      <c r="B509">
        <v>28</v>
      </c>
      <c r="C509">
        <v>55</v>
      </c>
      <c r="D509">
        <v>216</v>
      </c>
      <c r="E509">
        <v>0.9</v>
      </c>
      <c r="F509">
        <v>38</v>
      </c>
    </row>
    <row r="510" spans="1:6" x14ac:dyDescent="0.2">
      <c r="A510" s="1">
        <v>0.63750000000000007</v>
      </c>
      <c r="B510">
        <v>28</v>
      </c>
      <c r="C510">
        <v>55</v>
      </c>
      <c r="D510">
        <v>133</v>
      </c>
      <c r="E510">
        <v>0.7</v>
      </c>
      <c r="F510">
        <v>165</v>
      </c>
    </row>
    <row r="511" spans="1:6" x14ac:dyDescent="0.2">
      <c r="A511" s="1">
        <v>0.6381944444444444</v>
      </c>
      <c r="B511">
        <v>28</v>
      </c>
      <c r="C511">
        <v>56</v>
      </c>
      <c r="D511">
        <v>164</v>
      </c>
      <c r="E511">
        <v>0.6</v>
      </c>
      <c r="F511">
        <v>51</v>
      </c>
    </row>
    <row r="512" spans="1:6" x14ac:dyDescent="0.2">
      <c r="A512" s="1">
        <v>0.63888888888888895</v>
      </c>
      <c r="B512">
        <v>27.9</v>
      </c>
      <c r="C512">
        <v>57</v>
      </c>
      <c r="D512">
        <v>144</v>
      </c>
      <c r="E512">
        <v>0.8</v>
      </c>
      <c r="F512">
        <v>33</v>
      </c>
    </row>
    <row r="513" spans="1:6" x14ac:dyDescent="0.2">
      <c r="A513" s="1">
        <v>0.63958333333333328</v>
      </c>
      <c r="B513">
        <v>27.8</v>
      </c>
      <c r="C513">
        <v>57</v>
      </c>
      <c r="D513">
        <v>160</v>
      </c>
      <c r="E513">
        <v>1</v>
      </c>
      <c r="F513">
        <v>243</v>
      </c>
    </row>
    <row r="514" spans="1:6" x14ac:dyDescent="0.2">
      <c r="A514" s="1">
        <v>0.64027777777777783</v>
      </c>
      <c r="B514">
        <v>27.8</v>
      </c>
      <c r="C514">
        <v>57</v>
      </c>
      <c r="D514">
        <v>147</v>
      </c>
      <c r="E514">
        <v>1</v>
      </c>
      <c r="F514">
        <v>1</v>
      </c>
    </row>
    <row r="515" spans="1:6" x14ac:dyDescent="0.2">
      <c r="A515" s="1">
        <v>0.64097222222222217</v>
      </c>
      <c r="B515">
        <v>27.7</v>
      </c>
      <c r="C515">
        <v>58</v>
      </c>
      <c r="D515">
        <v>233</v>
      </c>
      <c r="E515">
        <v>1.3</v>
      </c>
      <c r="F515">
        <v>340</v>
      </c>
    </row>
    <row r="516" spans="1:6" x14ac:dyDescent="0.2">
      <c r="A516" s="1">
        <v>0.64166666666666672</v>
      </c>
      <c r="B516">
        <v>27.6</v>
      </c>
      <c r="C516">
        <v>59</v>
      </c>
      <c r="D516">
        <v>160</v>
      </c>
      <c r="E516">
        <v>1.5</v>
      </c>
      <c r="F516">
        <v>336</v>
      </c>
    </row>
    <row r="517" spans="1:6" x14ac:dyDescent="0.2">
      <c r="A517" s="1">
        <v>0.64236111111111105</v>
      </c>
      <c r="B517">
        <v>27.5</v>
      </c>
      <c r="C517">
        <v>59</v>
      </c>
      <c r="D517">
        <v>180</v>
      </c>
      <c r="E517">
        <v>1.4</v>
      </c>
      <c r="F517">
        <v>349</v>
      </c>
    </row>
    <row r="518" spans="1:6" x14ac:dyDescent="0.2">
      <c r="A518" s="1">
        <v>0.6430555555555556</v>
      </c>
      <c r="B518">
        <v>27.5</v>
      </c>
      <c r="C518">
        <v>60</v>
      </c>
      <c r="D518">
        <v>128</v>
      </c>
      <c r="E518">
        <v>1.4</v>
      </c>
      <c r="F518">
        <v>350</v>
      </c>
    </row>
    <row r="519" spans="1:6" x14ac:dyDescent="0.2">
      <c r="A519" s="1">
        <v>0.64374999999999993</v>
      </c>
      <c r="B519">
        <v>27.4</v>
      </c>
      <c r="C519">
        <v>60</v>
      </c>
      <c r="D519">
        <v>120</v>
      </c>
      <c r="E519">
        <v>1.1000000000000001</v>
      </c>
      <c r="F519">
        <v>358</v>
      </c>
    </row>
    <row r="520" spans="1:6" x14ac:dyDescent="0.2">
      <c r="A520" s="1">
        <v>0.64444444444444449</v>
      </c>
      <c r="B520">
        <v>27.4</v>
      </c>
      <c r="C520">
        <v>60</v>
      </c>
      <c r="D520">
        <v>138</v>
      </c>
      <c r="E520">
        <v>0.8</v>
      </c>
      <c r="F520">
        <v>39</v>
      </c>
    </row>
    <row r="521" spans="1:6" x14ac:dyDescent="0.2">
      <c r="A521" s="1">
        <v>0.64513888888888882</v>
      </c>
      <c r="B521">
        <v>27.4</v>
      </c>
      <c r="C521">
        <v>60</v>
      </c>
      <c r="D521">
        <v>126</v>
      </c>
      <c r="E521">
        <v>1.2</v>
      </c>
      <c r="F521">
        <v>231</v>
      </c>
    </row>
    <row r="522" spans="1:6" x14ac:dyDescent="0.2">
      <c r="A522" s="1">
        <v>0.64583333333333337</v>
      </c>
      <c r="B522">
        <v>27.6</v>
      </c>
      <c r="C522">
        <v>60</v>
      </c>
      <c r="D522">
        <v>133</v>
      </c>
      <c r="E522">
        <v>0.7</v>
      </c>
      <c r="F522">
        <v>83</v>
      </c>
    </row>
    <row r="523" spans="1:6" x14ac:dyDescent="0.2">
      <c r="A523" s="1">
        <v>0.64652777777777781</v>
      </c>
      <c r="B523">
        <v>27.6</v>
      </c>
      <c r="C523">
        <v>59</v>
      </c>
      <c r="D523">
        <v>128</v>
      </c>
      <c r="E523">
        <v>0.9</v>
      </c>
      <c r="F523">
        <v>30</v>
      </c>
    </row>
    <row r="524" spans="1:6" x14ac:dyDescent="0.2">
      <c r="A524" s="1">
        <v>0.64722222222222225</v>
      </c>
      <c r="B524">
        <v>27.7</v>
      </c>
      <c r="C524">
        <v>59</v>
      </c>
      <c r="D524">
        <v>124</v>
      </c>
      <c r="E524">
        <v>0.8</v>
      </c>
      <c r="F524">
        <v>3</v>
      </c>
    </row>
    <row r="525" spans="1:6" x14ac:dyDescent="0.2">
      <c r="A525" s="1">
        <v>0.6479166666666667</v>
      </c>
      <c r="B525">
        <v>27.8</v>
      </c>
      <c r="C525">
        <v>58</v>
      </c>
      <c r="D525">
        <v>136</v>
      </c>
      <c r="E525">
        <v>0.8</v>
      </c>
      <c r="F525">
        <v>308</v>
      </c>
    </row>
    <row r="526" spans="1:6" x14ac:dyDescent="0.2">
      <c r="A526" s="1">
        <v>0.64861111111111114</v>
      </c>
      <c r="B526">
        <v>27.9</v>
      </c>
      <c r="C526">
        <v>57</v>
      </c>
      <c r="D526">
        <v>118</v>
      </c>
      <c r="E526">
        <v>0.7</v>
      </c>
      <c r="F526">
        <v>360</v>
      </c>
    </row>
    <row r="527" spans="1:6" x14ac:dyDescent="0.2">
      <c r="A527" s="1">
        <v>0.64930555555555558</v>
      </c>
      <c r="B527">
        <v>27.9</v>
      </c>
      <c r="C527">
        <v>57</v>
      </c>
      <c r="D527">
        <v>156</v>
      </c>
      <c r="E527">
        <v>0.7</v>
      </c>
      <c r="F527">
        <v>307</v>
      </c>
    </row>
    <row r="528" spans="1:6" x14ac:dyDescent="0.2">
      <c r="A528" s="1">
        <v>0.65</v>
      </c>
      <c r="B528">
        <v>27.9</v>
      </c>
      <c r="C528">
        <v>58</v>
      </c>
      <c r="D528">
        <v>139</v>
      </c>
      <c r="E528">
        <v>0.9</v>
      </c>
      <c r="F528">
        <v>345</v>
      </c>
    </row>
    <row r="529" spans="1:6" x14ac:dyDescent="0.2">
      <c r="A529" s="1">
        <v>0.65069444444444446</v>
      </c>
      <c r="B529">
        <v>27.8</v>
      </c>
      <c r="C529">
        <v>58</v>
      </c>
      <c r="D529">
        <v>138</v>
      </c>
      <c r="E529">
        <v>0.7</v>
      </c>
      <c r="F529">
        <v>2</v>
      </c>
    </row>
    <row r="530" spans="1:6" x14ac:dyDescent="0.2">
      <c r="A530" s="1">
        <v>0.65138888888888891</v>
      </c>
      <c r="B530">
        <v>27.7</v>
      </c>
      <c r="C530">
        <v>59</v>
      </c>
      <c r="D530">
        <v>111</v>
      </c>
      <c r="E530">
        <v>0.7</v>
      </c>
      <c r="F530">
        <v>45</v>
      </c>
    </row>
    <row r="531" spans="1:6" x14ac:dyDescent="0.2">
      <c r="A531" s="1">
        <v>0.65208333333333335</v>
      </c>
      <c r="B531">
        <v>27.6</v>
      </c>
      <c r="C531">
        <v>59</v>
      </c>
      <c r="D531">
        <v>120</v>
      </c>
      <c r="E531">
        <v>0.8</v>
      </c>
      <c r="F531">
        <v>51</v>
      </c>
    </row>
    <row r="532" spans="1:6" x14ac:dyDescent="0.2">
      <c r="A532" s="1">
        <v>0.65277777777777779</v>
      </c>
      <c r="B532">
        <v>27.5</v>
      </c>
      <c r="C532">
        <v>60</v>
      </c>
      <c r="D532">
        <v>102</v>
      </c>
      <c r="E532">
        <v>1.3</v>
      </c>
      <c r="F532">
        <v>358</v>
      </c>
    </row>
    <row r="533" spans="1:6" x14ac:dyDescent="0.2">
      <c r="A533" s="1">
        <v>0.65347222222222223</v>
      </c>
      <c r="B533">
        <v>27.4</v>
      </c>
      <c r="C533">
        <v>60</v>
      </c>
      <c r="D533">
        <v>107</v>
      </c>
      <c r="E533">
        <v>0.7</v>
      </c>
      <c r="F533">
        <v>37</v>
      </c>
    </row>
    <row r="534" spans="1:6" x14ac:dyDescent="0.2">
      <c r="A534" s="1">
        <v>0.65416666666666667</v>
      </c>
      <c r="B534">
        <v>27.4</v>
      </c>
      <c r="C534">
        <v>61</v>
      </c>
      <c r="D534">
        <v>98</v>
      </c>
      <c r="E534">
        <v>0.8</v>
      </c>
      <c r="F534">
        <v>244</v>
      </c>
    </row>
    <row r="535" spans="1:6" x14ac:dyDescent="0.2">
      <c r="A535" s="1">
        <v>0.65486111111111112</v>
      </c>
      <c r="B535">
        <v>27.5</v>
      </c>
      <c r="C535">
        <v>60</v>
      </c>
      <c r="D535">
        <v>96</v>
      </c>
      <c r="E535">
        <v>0.5</v>
      </c>
      <c r="F535">
        <v>38</v>
      </c>
    </row>
    <row r="536" spans="1:6" x14ac:dyDescent="0.2">
      <c r="A536" s="1">
        <v>0.65555555555555556</v>
      </c>
      <c r="B536">
        <v>27.6</v>
      </c>
      <c r="C536">
        <v>60</v>
      </c>
      <c r="D536">
        <v>128</v>
      </c>
      <c r="E536">
        <v>0.5</v>
      </c>
      <c r="F536">
        <v>39</v>
      </c>
    </row>
    <row r="537" spans="1:6" x14ac:dyDescent="0.2">
      <c r="A537" s="1">
        <v>0.65625</v>
      </c>
      <c r="B537">
        <v>27.6</v>
      </c>
      <c r="C537">
        <v>60</v>
      </c>
      <c r="D537">
        <v>140</v>
      </c>
      <c r="E537">
        <v>0.9</v>
      </c>
      <c r="F537">
        <v>339</v>
      </c>
    </row>
    <row r="538" spans="1:6" x14ac:dyDescent="0.2">
      <c r="A538" s="1">
        <v>0.65694444444444444</v>
      </c>
      <c r="B538">
        <v>27.5</v>
      </c>
      <c r="C538">
        <v>60</v>
      </c>
      <c r="D538">
        <v>115</v>
      </c>
      <c r="E538">
        <v>0.5</v>
      </c>
      <c r="F538">
        <v>4</v>
      </c>
    </row>
    <row r="539" spans="1:6" x14ac:dyDescent="0.2">
      <c r="A539" s="1">
        <v>0.65763888888888888</v>
      </c>
      <c r="B539">
        <v>27.5</v>
      </c>
      <c r="C539">
        <v>60</v>
      </c>
      <c r="D539">
        <v>98</v>
      </c>
      <c r="E539">
        <v>0.7</v>
      </c>
      <c r="F539">
        <v>313</v>
      </c>
    </row>
    <row r="540" spans="1:6" x14ac:dyDescent="0.2">
      <c r="A540" s="1">
        <v>0.65833333333333333</v>
      </c>
      <c r="B540">
        <v>27.5</v>
      </c>
      <c r="C540">
        <v>59</v>
      </c>
      <c r="D540">
        <v>99</v>
      </c>
      <c r="E540">
        <v>0.6</v>
      </c>
      <c r="F540">
        <v>48</v>
      </c>
    </row>
    <row r="541" spans="1:6" x14ac:dyDescent="0.2">
      <c r="A541" s="1">
        <v>0.65902777777777777</v>
      </c>
      <c r="B541">
        <v>27.5</v>
      </c>
      <c r="C541">
        <v>60</v>
      </c>
      <c r="D541">
        <v>128</v>
      </c>
      <c r="E541">
        <v>1.2</v>
      </c>
      <c r="F541">
        <v>330</v>
      </c>
    </row>
    <row r="542" spans="1:6" x14ac:dyDescent="0.2">
      <c r="A542" s="1">
        <v>0.65972222222222221</v>
      </c>
      <c r="B542">
        <v>27.4</v>
      </c>
      <c r="C542">
        <v>60</v>
      </c>
      <c r="D542">
        <v>119</v>
      </c>
      <c r="E542">
        <v>1</v>
      </c>
      <c r="F542">
        <v>36</v>
      </c>
    </row>
    <row r="543" spans="1:6" x14ac:dyDescent="0.2">
      <c r="A543" s="1">
        <v>0.66041666666666665</v>
      </c>
      <c r="B543">
        <v>27.4</v>
      </c>
      <c r="C543">
        <v>60</v>
      </c>
      <c r="D543">
        <v>131</v>
      </c>
      <c r="E543">
        <v>1.1000000000000001</v>
      </c>
      <c r="F543">
        <v>219</v>
      </c>
    </row>
    <row r="544" spans="1:6" x14ac:dyDescent="0.2">
      <c r="A544" s="1">
        <v>0.66111111111111109</v>
      </c>
      <c r="B544">
        <v>27.5</v>
      </c>
      <c r="C544">
        <v>60</v>
      </c>
      <c r="D544">
        <v>132</v>
      </c>
      <c r="E544">
        <v>1</v>
      </c>
      <c r="F544">
        <v>263</v>
      </c>
    </row>
    <row r="545" spans="1:6" x14ac:dyDescent="0.2">
      <c r="A545" s="1">
        <v>0.66180555555555554</v>
      </c>
      <c r="B545">
        <v>27.5</v>
      </c>
      <c r="C545">
        <v>60</v>
      </c>
      <c r="D545">
        <v>140</v>
      </c>
      <c r="E545">
        <v>0.5</v>
      </c>
      <c r="F545">
        <v>312</v>
      </c>
    </row>
    <row r="546" spans="1:6" x14ac:dyDescent="0.2">
      <c r="A546" s="1">
        <v>0.66249999999999998</v>
      </c>
      <c r="B546">
        <v>27.6</v>
      </c>
      <c r="C546">
        <v>60</v>
      </c>
      <c r="D546">
        <v>150</v>
      </c>
      <c r="E546">
        <v>0.7</v>
      </c>
      <c r="F546">
        <v>28</v>
      </c>
    </row>
    <row r="547" spans="1:6" x14ac:dyDescent="0.2">
      <c r="A547" s="1">
        <v>0.66319444444444442</v>
      </c>
      <c r="B547">
        <v>27.5</v>
      </c>
      <c r="C547">
        <v>60</v>
      </c>
      <c r="D547">
        <v>130</v>
      </c>
      <c r="E547">
        <v>0.5</v>
      </c>
      <c r="F547">
        <v>359</v>
      </c>
    </row>
    <row r="548" spans="1:6" x14ac:dyDescent="0.2">
      <c r="A548" s="1">
        <v>0.66388888888888886</v>
      </c>
      <c r="B548">
        <v>27.5</v>
      </c>
      <c r="C548">
        <v>60</v>
      </c>
      <c r="D548">
        <v>139</v>
      </c>
      <c r="E548">
        <v>0.5</v>
      </c>
      <c r="F548">
        <v>313</v>
      </c>
    </row>
    <row r="549" spans="1:6" x14ac:dyDescent="0.2">
      <c r="A549" s="1">
        <v>0.6645833333333333</v>
      </c>
      <c r="B549">
        <v>27.5</v>
      </c>
      <c r="C549">
        <v>60</v>
      </c>
      <c r="D549">
        <v>129</v>
      </c>
      <c r="E549">
        <v>0.6</v>
      </c>
      <c r="F549">
        <v>357</v>
      </c>
    </row>
    <row r="550" spans="1:6" x14ac:dyDescent="0.2">
      <c r="A550" s="1">
        <v>0.66527777777777775</v>
      </c>
      <c r="B550">
        <v>27.5</v>
      </c>
      <c r="C550">
        <v>60</v>
      </c>
      <c r="D550">
        <v>131</v>
      </c>
      <c r="E550">
        <v>1.1000000000000001</v>
      </c>
      <c r="F550">
        <v>351</v>
      </c>
    </row>
    <row r="551" spans="1:6" x14ac:dyDescent="0.2">
      <c r="A551" s="1">
        <v>0.66597222222222219</v>
      </c>
      <c r="B551">
        <v>27.4</v>
      </c>
      <c r="C551">
        <v>61</v>
      </c>
      <c r="D551">
        <v>137</v>
      </c>
      <c r="E551">
        <v>0.7</v>
      </c>
      <c r="F551">
        <v>252</v>
      </c>
    </row>
    <row r="552" spans="1:6" x14ac:dyDescent="0.2">
      <c r="A552" s="1">
        <v>0.66666666666666663</v>
      </c>
      <c r="B552">
        <v>27.4</v>
      </c>
      <c r="C552">
        <v>61</v>
      </c>
      <c r="D552">
        <v>128</v>
      </c>
      <c r="E552">
        <v>0.6</v>
      </c>
      <c r="F552">
        <v>244</v>
      </c>
    </row>
    <row r="553" spans="1:6" x14ac:dyDescent="0.2">
      <c r="A553" s="1">
        <v>0.66736111111111107</v>
      </c>
      <c r="B553">
        <v>27.4</v>
      </c>
      <c r="C553">
        <v>61</v>
      </c>
      <c r="D553">
        <v>108</v>
      </c>
      <c r="E553">
        <v>0.6</v>
      </c>
      <c r="F553">
        <v>18</v>
      </c>
    </row>
    <row r="554" spans="1:6" x14ac:dyDescent="0.2">
      <c r="A554" s="1">
        <v>0.66805555555555562</v>
      </c>
      <c r="B554">
        <v>27.4</v>
      </c>
      <c r="C554">
        <v>61</v>
      </c>
      <c r="D554">
        <v>96</v>
      </c>
      <c r="E554">
        <v>0.7</v>
      </c>
      <c r="F554">
        <v>34</v>
      </c>
    </row>
    <row r="555" spans="1:6" x14ac:dyDescent="0.2">
      <c r="A555" s="1">
        <v>0.66875000000000007</v>
      </c>
      <c r="B555">
        <v>27.4</v>
      </c>
      <c r="C555">
        <v>61</v>
      </c>
      <c r="D555">
        <v>84</v>
      </c>
      <c r="E555">
        <v>0.7</v>
      </c>
      <c r="F555">
        <v>42</v>
      </c>
    </row>
    <row r="556" spans="1:6" x14ac:dyDescent="0.2">
      <c r="A556" s="1">
        <v>0.6694444444444444</v>
      </c>
      <c r="B556">
        <v>27.3</v>
      </c>
      <c r="C556">
        <v>62</v>
      </c>
      <c r="D556">
        <v>76</v>
      </c>
      <c r="E556">
        <v>0.6</v>
      </c>
      <c r="F556">
        <v>90</v>
      </c>
    </row>
    <row r="557" spans="1:6" x14ac:dyDescent="0.2">
      <c r="A557" s="1">
        <v>0.67013888888888884</v>
      </c>
      <c r="B557">
        <v>27.2</v>
      </c>
      <c r="C557">
        <v>62</v>
      </c>
      <c r="D557">
        <v>72</v>
      </c>
      <c r="E557">
        <v>0.5</v>
      </c>
      <c r="F557">
        <v>321</v>
      </c>
    </row>
    <row r="558" spans="1:6" x14ac:dyDescent="0.2">
      <c r="A558" s="1">
        <v>0.67083333333333339</v>
      </c>
      <c r="B558">
        <v>27.2</v>
      </c>
      <c r="C558">
        <v>62</v>
      </c>
      <c r="D558">
        <v>71</v>
      </c>
      <c r="E558">
        <v>0.6</v>
      </c>
      <c r="F558">
        <v>41</v>
      </c>
    </row>
    <row r="559" spans="1:6" x14ac:dyDescent="0.2">
      <c r="A559" s="1">
        <v>0.67152777777777783</v>
      </c>
      <c r="B559">
        <v>27.1</v>
      </c>
      <c r="C559">
        <v>62</v>
      </c>
      <c r="D559">
        <v>65</v>
      </c>
      <c r="E559">
        <v>1</v>
      </c>
      <c r="F559">
        <v>353</v>
      </c>
    </row>
    <row r="560" spans="1:6" x14ac:dyDescent="0.2">
      <c r="A560" s="1">
        <v>0.67222222222222217</v>
      </c>
      <c r="B560">
        <v>27</v>
      </c>
      <c r="C560">
        <v>62</v>
      </c>
      <c r="D560">
        <v>62</v>
      </c>
      <c r="E560">
        <v>0.9</v>
      </c>
      <c r="F560">
        <v>350</v>
      </c>
    </row>
    <row r="561" spans="1:6" x14ac:dyDescent="0.2">
      <c r="A561" s="1">
        <v>0.67291666666666661</v>
      </c>
      <c r="B561">
        <v>26.9</v>
      </c>
      <c r="C561">
        <v>62</v>
      </c>
      <c r="D561">
        <v>61</v>
      </c>
      <c r="E561">
        <v>0.7</v>
      </c>
      <c r="F561">
        <v>332</v>
      </c>
    </row>
    <row r="562" spans="1:6" x14ac:dyDescent="0.2">
      <c r="A562" s="1">
        <v>0.67361111111111116</v>
      </c>
      <c r="B562">
        <v>26.9</v>
      </c>
      <c r="C562">
        <v>62</v>
      </c>
      <c r="D562">
        <v>62</v>
      </c>
      <c r="E562">
        <v>1.1000000000000001</v>
      </c>
      <c r="F562">
        <v>339</v>
      </c>
    </row>
    <row r="563" spans="1:6" x14ac:dyDescent="0.2">
      <c r="A563" s="1">
        <v>0.6743055555555556</v>
      </c>
      <c r="B563">
        <v>26.8</v>
      </c>
      <c r="C563">
        <v>63</v>
      </c>
      <c r="D563">
        <v>63</v>
      </c>
      <c r="E563">
        <v>0.7</v>
      </c>
      <c r="F563">
        <v>325</v>
      </c>
    </row>
    <row r="564" spans="1:6" x14ac:dyDescent="0.2">
      <c r="A564" s="1">
        <v>0.67499999999999993</v>
      </c>
      <c r="B564">
        <v>26.8</v>
      </c>
      <c r="C564">
        <v>63</v>
      </c>
      <c r="D564">
        <v>62</v>
      </c>
      <c r="E564">
        <v>0.4</v>
      </c>
      <c r="F564">
        <v>42</v>
      </c>
    </row>
    <row r="565" spans="1:6" x14ac:dyDescent="0.2">
      <c r="A565" s="1">
        <v>0.67569444444444438</v>
      </c>
      <c r="B565">
        <v>26.8</v>
      </c>
      <c r="C565">
        <v>64</v>
      </c>
      <c r="D565">
        <v>55</v>
      </c>
      <c r="E565">
        <v>0.4</v>
      </c>
      <c r="F565">
        <v>336</v>
      </c>
    </row>
    <row r="566" spans="1:6" x14ac:dyDescent="0.2">
      <c r="A566" s="1">
        <v>0.67638888888888893</v>
      </c>
      <c r="B566">
        <v>26.8</v>
      </c>
      <c r="C566">
        <v>64</v>
      </c>
      <c r="D566">
        <v>59</v>
      </c>
      <c r="E566">
        <v>0.9</v>
      </c>
      <c r="F566">
        <v>34</v>
      </c>
    </row>
    <row r="567" spans="1:6" x14ac:dyDescent="0.2">
      <c r="A567" s="1">
        <v>0.67708333333333337</v>
      </c>
      <c r="B567">
        <v>26.7</v>
      </c>
      <c r="C567">
        <v>64</v>
      </c>
      <c r="D567">
        <v>55</v>
      </c>
      <c r="E567">
        <v>0.9</v>
      </c>
      <c r="F567">
        <v>55</v>
      </c>
    </row>
    <row r="568" spans="1:6" x14ac:dyDescent="0.2">
      <c r="A568" s="1">
        <v>0.6777777777777777</v>
      </c>
      <c r="B568">
        <v>26.7</v>
      </c>
      <c r="C568">
        <v>64</v>
      </c>
      <c r="D568">
        <v>57</v>
      </c>
      <c r="E568">
        <v>0.8</v>
      </c>
      <c r="F568">
        <v>16</v>
      </c>
    </row>
    <row r="569" spans="1:6" x14ac:dyDescent="0.2">
      <c r="A569" s="1">
        <v>0.67847222222222225</v>
      </c>
      <c r="B569">
        <v>26.7</v>
      </c>
      <c r="C569">
        <v>64</v>
      </c>
      <c r="D569">
        <v>56</v>
      </c>
      <c r="E569">
        <v>0.6</v>
      </c>
      <c r="F569">
        <v>250</v>
      </c>
    </row>
    <row r="570" spans="1:6" x14ac:dyDescent="0.2">
      <c r="A570" s="1">
        <v>0.6791666666666667</v>
      </c>
      <c r="B570">
        <v>26.7</v>
      </c>
      <c r="C570">
        <v>64</v>
      </c>
      <c r="D570">
        <v>49</v>
      </c>
      <c r="E570">
        <v>0.7</v>
      </c>
      <c r="F570">
        <v>351</v>
      </c>
    </row>
    <row r="571" spans="1:6" x14ac:dyDescent="0.2">
      <c r="A571" s="1">
        <v>0.67986111111111114</v>
      </c>
      <c r="B571">
        <v>26.8</v>
      </c>
      <c r="C571">
        <v>63</v>
      </c>
      <c r="D571">
        <v>47</v>
      </c>
      <c r="E571">
        <v>0.5</v>
      </c>
      <c r="F571">
        <v>217</v>
      </c>
    </row>
    <row r="572" spans="1:6" x14ac:dyDescent="0.2">
      <c r="A572" s="1">
        <v>0.68055555555555547</v>
      </c>
      <c r="B572">
        <v>26.8</v>
      </c>
      <c r="C572">
        <v>63</v>
      </c>
      <c r="D572">
        <v>43</v>
      </c>
      <c r="E572">
        <v>0.8</v>
      </c>
      <c r="F572">
        <v>15</v>
      </c>
    </row>
    <row r="573" spans="1:6" x14ac:dyDescent="0.2">
      <c r="A573" s="1">
        <v>0.68125000000000002</v>
      </c>
      <c r="B573">
        <v>26.7</v>
      </c>
      <c r="C573">
        <v>64</v>
      </c>
      <c r="D573">
        <v>40</v>
      </c>
      <c r="E573">
        <v>0.9</v>
      </c>
      <c r="F573">
        <v>17</v>
      </c>
    </row>
    <row r="574" spans="1:6" x14ac:dyDescent="0.2">
      <c r="A574" s="1">
        <v>0.68194444444444446</v>
      </c>
      <c r="B574">
        <v>26.7</v>
      </c>
      <c r="C574">
        <v>64</v>
      </c>
      <c r="D574">
        <v>42</v>
      </c>
      <c r="E574">
        <v>0.6</v>
      </c>
      <c r="F574">
        <v>18</v>
      </c>
    </row>
    <row r="575" spans="1:6" x14ac:dyDescent="0.2">
      <c r="A575" s="1">
        <v>0.68263888888888891</v>
      </c>
      <c r="B575">
        <v>26.7</v>
      </c>
      <c r="C575">
        <v>63</v>
      </c>
      <c r="D575">
        <v>39</v>
      </c>
      <c r="E575">
        <v>1.2</v>
      </c>
      <c r="F575">
        <v>7</v>
      </c>
    </row>
    <row r="576" spans="1:6" x14ac:dyDescent="0.2">
      <c r="A576" s="1">
        <v>0.68333333333333324</v>
      </c>
      <c r="B576">
        <v>26.6</v>
      </c>
      <c r="C576">
        <v>63</v>
      </c>
      <c r="D576">
        <v>38</v>
      </c>
      <c r="E576">
        <v>0.9</v>
      </c>
      <c r="F576">
        <v>358</v>
      </c>
    </row>
    <row r="577" spans="1:6" x14ac:dyDescent="0.2">
      <c r="A577" s="1">
        <v>0.68402777777777779</v>
      </c>
      <c r="B577">
        <v>26.5</v>
      </c>
      <c r="C577">
        <v>63</v>
      </c>
      <c r="D577">
        <v>37</v>
      </c>
      <c r="E577">
        <v>0.7</v>
      </c>
      <c r="F577">
        <v>10</v>
      </c>
    </row>
    <row r="578" spans="1:6" x14ac:dyDescent="0.2">
      <c r="A578" s="1">
        <v>0.68472222222222223</v>
      </c>
      <c r="B578">
        <v>26.5</v>
      </c>
      <c r="C578">
        <v>64</v>
      </c>
      <c r="D578">
        <v>36</v>
      </c>
      <c r="E578">
        <v>0.9</v>
      </c>
      <c r="F578">
        <v>355</v>
      </c>
    </row>
    <row r="579" spans="1:6" x14ac:dyDescent="0.2">
      <c r="A579" s="1">
        <v>0.68541666666666667</v>
      </c>
      <c r="B579">
        <v>26.4</v>
      </c>
      <c r="C579">
        <v>64</v>
      </c>
      <c r="D579">
        <v>36</v>
      </c>
      <c r="E579">
        <v>1.1000000000000001</v>
      </c>
      <c r="F579">
        <v>345</v>
      </c>
    </row>
    <row r="580" spans="1:6" x14ac:dyDescent="0.2">
      <c r="A580" s="1">
        <v>0.68611111111111101</v>
      </c>
      <c r="B580">
        <v>26.3</v>
      </c>
      <c r="C580">
        <v>65</v>
      </c>
      <c r="D580">
        <v>31</v>
      </c>
      <c r="E580">
        <v>0.9</v>
      </c>
      <c r="F580">
        <v>350</v>
      </c>
    </row>
    <row r="581" spans="1:6" x14ac:dyDescent="0.2">
      <c r="A581" s="1">
        <v>0.68680555555555556</v>
      </c>
      <c r="B581">
        <v>26.2</v>
      </c>
      <c r="C581">
        <v>65</v>
      </c>
      <c r="D581">
        <v>27</v>
      </c>
      <c r="E581">
        <v>1.1000000000000001</v>
      </c>
      <c r="F581">
        <v>351</v>
      </c>
    </row>
    <row r="582" spans="1:6" x14ac:dyDescent="0.2">
      <c r="A582" s="1">
        <v>0.6875</v>
      </c>
      <c r="B582">
        <v>26.2</v>
      </c>
      <c r="C582">
        <v>65</v>
      </c>
      <c r="D582">
        <v>25</v>
      </c>
      <c r="E582">
        <v>1.1000000000000001</v>
      </c>
      <c r="F582">
        <v>341</v>
      </c>
    </row>
    <row r="583" spans="1:6" x14ac:dyDescent="0.2">
      <c r="A583" s="1">
        <v>0.68819444444444444</v>
      </c>
      <c r="B583">
        <v>26.1</v>
      </c>
      <c r="C583">
        <v>65</v>
      </c>
      <c r="D583">
        <v>23</v>
      </c>
      <c r="E583">
        <v>0.9</v>
      </c>
      <c r="F583">
        <v>5</v>
      </c>
    </row>
    <row r="584" spans="1:6" x14ac:dyDescent="0.2">
      <c r="A584" s="1">
        <v>0.68888888888888899</v>
      </c>
      <c r="B584">
        <v>26.1</v>
      </c>
      <c r="C584">
        <v>66</v>
      </c>
      <c r="D584">
        <v>21</v>
      </c>
      <c r="E584">
        <v>1</v>
      </c>
      <c r="F584">
        <v>348</v>
      </c>
    </row>
    <row r="585" spans="1:6" x14ac:dyDescent="0.2">
      <c r="A585" s="1">
        <v>0.68958333333333333</v>
      </c>
      <c r="B585">
        <v>26</v>
      </c>
      <c r="C585">
        <v>66</v>
      </c>
      <c r="D585">
        <v>19</v>
      </c>
      <c r="E585">
        <v>1.5</v>
      </c>
      <c r="F585">
        <v>352</v>
      </c>
    </row>
    <row r="586" spans="1:6" x14ac:dyDescent="0.2">
      <c r="A586" s="1">
        <v>0.69027777777777777</v>
      </c>
      <c r="B586">
        <v>26</v>
      </c>
      <c r="C586">
        <v>66</v>
      </c>
      <c r="D586">
        <v>17</v>
      </c>
      <c r="E586">
        <v>1.7</v>
      </c>
      <c r="F586">
        <v>348</v>
      </c>
    </row>
    <row r="587" spans="1:6" x14ac:dyDescent="0.2">
      <c r="A587" s="1">
        <v>0.69097222222222221</v>
      </c>
      <c r="B587">
        <v>25.9</v>
      </c>
      <c r="C587">
        <v>67</v>
      </c>
      <c r="D587">
        <v>16</v>
      </c>
      <c r="E587">
        <v>1.3</v>
      </c>
      <c r="F587">
        <v>346</v>
      </c>
    </row>
    <row r="588" spans="1:6" x14ac:dyDescent="0.2">
      <c r="A588" s="1">
        <v>0.69166666666666676</v>
      </c>
      <c r="B588">
        <v>25.9</v>
      </c>
      <c r="C588">
        <v>67</v>
      </c>
      <c r="D588">
        <v>15</v>
      </c>
      <c r="E588">
        <v>2.2000000000000002</v>
      </c>
      <c r="F588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8661-1400-4151-8E22-7E0E9F7B15DF}">
  <dimension ref="A1:NA576"/>
  <sheetViews>
    <sheetView rightToLeft="1" tabSelected="1" zoomScaleNormal="100" workbookViewId="0">
      <pane ySplit="1" topLeftCell="A550" activePane="bottomLeft" state="frozen"/>
      <selection activeCell="G1" sqref="G1"/>
      <selection pane="bottomLeft" activeCell="F571" sqref="F571"/>
    </sheetView>
  </sheetViews>
  <sheetFormatPr defaultRowHeight="14.25" x14ac:dyDescent="0.2"/>
  <cols>
    <col min="5" max="6" width="11.625" customWidth="1"/>
    <col min="7" max="7" width="14" customWidth="1"/>
  </cols>
  <sheetData>
    <row r="1" spans="1:365" s="2" customFormat="1" ht="15" x14ac:dyDescent="0.25">
      <c r="A1" s="2" t="s">
        <v>0</v>
      </c>
      <c r="B1" s="2" t="s">
        <v>560</v>
      </c>
      <c r="C1" s="2" t="s">
        <v>561</v>
      </c>
      <c r="D1" s="2" t="s">
        <v>1</v>
      </c>
      <c r="E1" s="2" t="s">
        <v>2</v>
      </c>
      <c r="F1" s="2" t="s">
        <v>654</v>
      </c>
      <c r="G1" s="2" t="s">
        <v>3</v>
      </c>
      <c r="H1" s="2" t="s">
        <v>4</v>
      </c>
      <c r="I1" s="2" t="s">
        <v>8</v>
      </c>
      <c r="J1" s="2" t="s">
        <v>9</v>
      </c>
      <c r="K1" s="2" t="s">
        <v>17</v>
      </c>
      <c r="L1" s="2" t="s">
        <v>18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556</v>
      </c>
      <c r="X1" s="2" t="s">
        <v>557</v>
      </c>
      <c r="Y1" s="2" t="s">
        <v>558</v>
      </c>
      <c r="Z1" s="2" t="s">
        <v>559</v>
      </c>
      <c r="AA1" s="2" t="s">
        <v>5</v>
      </c>
      <c r="AB1" s="2" t="s">
        <v>6</v>
      </c>
      <c r="AC1" s="2" t="s">
        <v>7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19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31</v>
      </c>
      <c r="AX1" s="2" t="s">
        <v>541</v>
      </c>
      <c r="AY1" s="2" t="s">
        <v>542</v>
      </c>
      <c r="AZ1" s="2" t="s">
        <v>543</v>
      </c>
      <c r="BA1" s="2" t="s">
        <v>544</v>
      </c>
      <c r="BB1" s="2" t="s">
        <v>545</v>
      </c>
      <c r="BC1" s="2" t="s">
        <v>546</v>
      </c>
      <c r="BD1" s="2" t="s">
        <v>547</v>
      </c>
      <c r="BE1" s="2" t="s">
        <v>548</v>
      </c>
      <c r="BF1" s="2" t="s">
        <v>549</v>
      </c>
      <c r="BG1" s="2" t="s">
        <v>550</v>
      </c>
      <c r="BH1" s="2" t="s">
        <v>551</v>
      </c>
      <c r="BI1" s="2" t="s">
        <v>552</v>
      </c>
      <c r="BJ1" s="2" t="s">
        <v>553</v>
      </c>
      <c r="BK1" s="2" t="s">
        <v>554</v>
      </c>
      <c r="BL1" s="2" t="s">
        <v>555</v>
      </c>
      <c r="BM1" s="2">
        <v>10</v>
      </c>
      <c r="BN1" s="2">
        <v>10.1</v>
      </c>
      <c r="BO1" s="2">
        <v>10.199999999999999</v>
      </c>
      <c r="BP1" s="2">
        <v>10.3</v>
      </c>
      <c r="BQ1" s="2">
        <v>10.4</v>
      </c>
      <c r="BR1" s="2">
        <v>10.5</v>
      </c>
      <c r="BS1" s="2">
        <v>10.6</v>
      </c>
      <c r="BT1" s="2">
        <v>10.7</v>
      </c>
      <c r="BU1" s="2">
        <v>10.8</v>
      </c>
      <c r="BV1" s="2">
        <v>10.9</v>
      </c>
      <c r="BW1" s="2">
        <v>11</v>
      </c>
      <c r="BX1" s="2">
        <v>11.1</v>
      </c>
      <c r="BY1" s="2">
        <v>11.2</v>
      </c>
      <c r="BZ1" s="2">
        <v>11.3</v>
      </c>
      <c r="CA1" s="2">
        <v>11.4</v>
      </c>
      <c r="CB1" s="2">
        <v>11.5</v>
      </c>
      <c r="CC1" s="2">
        <v>11.6</v>
      </c>
      <c r="CD1" s="2">
        <v>11.7</v>
      </c>
      <c r="CE1" s="2">
        <v>11.8</v>
      </c>
      <c r="CF1" s="2">
        <v>11.9</v>
      </c>
      <c r="CG1" s="2">
        <v>12</v>
      </c>
      <c r="CH1" s="2">
        <v>12.1</v>
      </c>
      <c r="CI1" s="2">
        <v>12.2</v>
      </c>
      <c r="CJ1" s="2">
        <v>12.3</v>
      </c>
      <c r="CK1" s="2">
        <v>12.4</v>
      </c>
      <c r="CL1" s="2">
        <v>12.5</v>
      </c>
      <c r="CM1" s="2">
        <v>12.6</v>
      </c>
      <c r="CN1" s="2">
        <v>12.7</v>
      </c>
      <c r="CO1" s="2">
        <v>12.8</v>
      </c>
      <c r="CP1" s="2">
        <v>12.9</v>
      </c>
      <c r="CQ1" s="2">
        <v>13</v>
      </c>
      <c r="CR1" s="2">
        <v>13.1</v>
      </c>
      <c r="CS1" s="2">
        <v>13.2</v>
      </c>
      <c r="CT1" s="2">
        <v>13.3</v>
      </c>
      <c r="CU1" s="2">
        <v>13.4</v>
      </c>
      <c r="CV1" s="2">
        <v>13.5</v>
      </c>
      <c r="CW1" s="2">
        <v>13.6</v>
      </c>
      <c r="CX1" s="2">
        <v>13.7</v>
      </c>
      <c r="CY1" s="2">
        <v>13.8</v>
      </c>
      <c r="CZ1" s="2">
        <v>13.9</v>
      </c>
      <c r="DA1" s="2">
        <v>14</v>
      </c>
      <c r="DB1" s="2">
        <v>14.1</v>
      </c>
      <c r="DC1" s="2">
        <v>14.2</v>
      </c>
      <c r="DD1" s="2">
        <v>14.3</v>
      </c>
      <c r="DE1" s="2">
        <v>14.4</v>
      </c>
      <c r="DF1" s="2">
        <v>14.5</v>
      </c>
      <c r="DG1" s="2">
        <v>14.6</v>
      </c>
      <c r="DH1" s="2">
        <v>14.7</v>
      </c>
      <c r="DI1" s="2">
        <v>14.8</v>
      </c>
      <c r="DJ1" s="2">
        <v>14.9</v>
      </c>
      <c r="DK1" s="2">
        <v>15</v>
      </c>
      <c r="DL1" s="2">
        <v>15.1</v>
      </c>
      <c r="DM1" s="2">
        <v>15.2</v>
      </c>
      <c r="DN1" s="2">
        <v>15.3</v>
      </c>
      <c r="DO1" s="2">
        <v>15.4</v>
      </c>
      <c r="DP1" s="2">
        <v>15.5</v>
      </c>
      <c r="DQ1" s="2">
        <v>15.6</v>
      </c>
      <c r="DR1" s="2">
        <v>15.7</v>
      </c>
      <c r="DS1" s="2">
        <v>15.8</v>
      </c>
      <c r="DT1" s="2">
        <v>15.9</v>
      </c>
      <c r="DU1" s="2">
        <v>16</v>
      </c>
      <c r="DV1" s="2">
        <v>16.100000000000001</v>
      </c>
      <c r="DW1" s="2">
        <v>16.2</v>
      </c>
      <c r="DX1" s="2">
        <v>16.3</v>
      </c>
      <c r="DY1" s="2">
        <v>16.399999999999999</v>
      </c>
      <c r="DZ1" s="2">
        <v>16.5</v>
      </c>
      <c r="EA1" s="2">
        <v>16.600000000000001</v>
      </c>
      <c r="EB1" s="2">
        <v>16.7</v>
      </c>
      <c r="EC1" s="2">
        <v>16.8</v>
      </c>
      <c r="ED1" s="2">
        <v>16.899999999999999</v>
      </c>
      <c r="EE1" s="2">
        <v>17</v>
      </c>
      <c r="EF1" s="2">
        <v>17.100000000000001</v>
      </c>
      <c r="EG1" s="2">
        <v>17.2</v>
      </c>
      <c r="EH1" s="2">
        <v>17.3</v>
      </c>
      <c r="EI1" s="2">
        <v>17.399999999999999</v>
      </c>
      <c r="EJ1" s="2">
        <v>17.5</v>
      </c>
      <c r="EK1" s="2">
        <v>17.600000000000001</v>
      </c>
      <c r="EL1" s="2">
        <v>17.7</v>
      </c>
      <c r="EM1" s="2">
        <v>17.8</v>
      </c>
      <c r="EN1" s="2">
        <v>17.899999999999999</v>
      </c>
      <c r="EO1" s="2">
        <v>18</v>
      </c>
      <c r="EP1" s="2">
        <v>18.100000000000001</v>
      </c>
      <c r="EQ1" s="2">
        <v>18.2</v>
      </c>
      <c r="ER1" s="2">
        <v>18.3</v>
      </c>
      <c r="ES1" s="2">
        <v>18.399999999999999</v>
      </c>
      <c r="ET1" s="2">
        <v>18.5</v>
      </c>
      <c r="EU1" s="2">
        <v>18.600000000000001</v>
      </c>
      <c r="EV1" s="2">
        <v>18.7</v>
      </c>
      <c r="EW1" s="2">
        <v>18.8</v>
      </c>
      <c r="EX1" s="2">
        <v>18.899999999999999</v>
      </c>
      <c r="EY1" s="2">
        <v>19</v>
      </c>
      <c r="EZ1" s="2">
        <v>19.100000000000001</v>
      </c>
      <c r="FA1" s="2">
        <v>19.2</v>
      </c>
      <c r="FB1" s="2">
        <v>19.3</v>
      </c>
      <c r="FC1" s="2">
        <v>19.399999999999999</v>
      </c>
      <c r="FD1" s="2">
        <v>19.5</v>
      </c>
      <c r="FE1" s="2">
        <v>19.600000000000001</v>
      </c>
      <c r="FF1" s="2">
        <v>19.7</v>
      </c>
      <c r="FG1" s="2">
        <v>19.8</v>
      </c>
      <c r="FH1" s="2">
        <v>19.899999999999999</v>
      </c>
      <c r="FI1" s="2">
        <v>20</v>
      </c>
      <c r="FJ1" s="2">
        <v>20.100000000000001</v>
      </c>
      <c r="FK1" s="2">
        <v>20.2</v>
      </c>
      <c r="FL1" s="2">
        <v>20.3</v>
      </c>
      <c r="FM1" s="2">
        <v>20.399999999999999</v>
      </c>
      <c r="FN1" s="2">
        <v>20.5</v>
      </c>
      <c r="FO1" s="2">
        <v>20.6</v>
      </c>
      <c r="FP1" s="2">
        <v>20.7</v>
      </c>
      <c r="FQ1" s="2">
        <v>20.8</v>
      </c>
      <c r="FR1" s="2">
        <v>20.9</v>
      </c>
      <c r="FS1" s="2">
        <v>21</v>
      </c>
      <c r="FT1" s="2">
        <v>21.1</v>
      </c>
      <c r="FU1" s="2">
        <v>21.2</v>
      </c>
      <c r="FV1" s="2">
        <v>21.3</v>
      </c>
      <c r="FW1" s="2">
        <v>21.4</v>
      </c>
      <c r="FX1" s="2">
        <v>21.5</v>
      </c>
      <c r="FY1" s="2">
        <v>21.6</v>
      </c>
      <c r="FZ1" s="2">
        <v>21.7</v>
      </c>
      <c r="GA1" s="2">
        <v>21.8</v>
      </c>
      <c r="GB1" s="2">
        <v>21.9</v>
      </c>
      <c r="GC1" s="2">
        <v>22</v>
      </c>
      <c r="GD1" s="2">
        <v>22.1</v>
      </c>
      <c r="GE1" s="2">
        <v>22.2</v>
      </c>
      <c r="GF1" s="2">
        <v>22.3</v>
      </c>
      <c r="GG1" s="2">
        <v>22.4</v>
      </c>
      <c r="GH1" s="2">
        <v>22.5</v>
      </c>
      <c r="GI1" s="2">
        <v>22.6</v>
      </c>
      <c r="GJ1" s="2">
        <v>22.7</v>
      </c>
      <c r="GK1" s="2">
        <v>22.8</v>
      </c>
      <c r="GL1" s="2">
        <v>22.9</v>
      </c>
      <c r="GM1" s="2">
        <v>23</v>
      </c>
      <c r="GN1" s="2">
        <v>23.1</v>
      </c>
      <c r="GO1" s="2">
        <v>23.2</v>
      </c>
      <c r="GP1" s="2">
        <v>23.3</v>
      </c>
      <c r="GQ1" s="2">
        <v>23.4</v>
      </c>
      <c r="GR1" s="2">
        <v>23.5</v>
      </c>
      <c r="GS1" s="2">
        <v>23.6</v>
      </c>
      <c r="GT1" s="2">
        <v>23.7</v>
      </c>
      <c r="GU1" s="2">
        <v>23.8</v>
      </c>
      <c r="GV1" s="2">
        <v>23.9</v>
      </c>
      <c r="GW1" s="2">
        <v>24</v>
      </c>
      <c r="GX1" s="2">
        <v>24.1</v>
      </c>
      <c r="GY1" s="2">
        <v>24.2</v>
      </c>
      <c r="GZ1" s="2">
        <v>24.3</v>
      </c>
      <c r="HA1" s="2">
        <v>24.4</v>
      </c>
      <c r="HB1" s="2">
        <v>24.5</v>
      </c>
      <c r="HC1" s="2">
        <v>24.6</v>
      </c>
      <c r="HD1" s="2">
        <v>24.7</v>
      </c>
      <c r="HE1" s="2">
        <v>24.8</v>
      </c>
      <c r="HF1" s="2">
        <v>24.9</v>
      </c>
      <c r="HG1" s="2">
        <v>25</v>
      </c>
      <c r="HH1" s="2">
        <v>25.1</v>
      </c>
      <c r="HI1" s="2">
        <v>25.2</v>
      </c>
      <c r="HJ1" s="2">
        <v>25.3</v>
      </c>
      <c r="HK1" s="2">
        <v>25.4</v>
      </c>
      <c r="HL1" s="2">
        <v>25.5</v>
      </c>
      <c r="HM1" s="2">
        <v>25.6</v>
      </c>
      <c r="HN1" s="2">
        <v>25.7</v>
      </c>
      <c r="HO1" s="2">
        <v>25.8</v>
      </c>
      <c r="HP1" s="2">
        <v>25.9</v>
      </c>
      <c r="HQ1" s="2">
        <v>26</v>
      </c>
      <c r="HR1" s="2">
        <v>26.1</v>
      </c>
      <c r="HS1" s="2">
        <v>26.2</v>
      </c>
      <c r="HT1" s="2">
        <v>26.3</v>
      </c>
      <c r="HU1" s="2">
        <v>26.4</v>
      </c>
      <c r="HV1" s="2">
        <v>26.5</v>
      </c>
      <c r="HW1" s="2">
        <v>26.6</v>
      </c>
      <c r="HX1" s="2">
        <v>26.7</v>
      </c>
      <c r="HY1" s="2">
        <v>26.8</v>
      </c>
      <c r="HZ1" s="2">
        <v>26.9</v>
      </c>
      <c r="IA1" s="2">
        <v>27</v>
      </c>
      <c r="IB1" s="2">
        <v>27.1</v>
      </c>
      <c r="IC1" s="2">
        <v>27.2</v>
      </c>
      <c r="ID1" s="2">
        <v>27.3</v>
      </c>
      <c r="IE1" s="2">
        <v>27.4</v>
      </c>
      <c r="IF1" s="2">
        <v>27.5</v>
      </c>
      <c r="IG1" s="2">
        <v>27.6</v>
      </c>
      <c r="IH1" s="2">
        <v>27.7</v>
      </c>
      <c r="II1" s="2">
        <v>27.8</v>
      </c>
      <c r="IJ1" s="2">
        <v>27.9</v>
      </c>
      <c r="IK1" s="2">
        <v>28</v>
      </c>
      <c r="IL1" s="2">
        <v>28.1</v>
      </c>
      <c r="IM1" s="2">
        <v>28.2</v>
      </c>
      <c r="IN1" s="2">
        <v>28.3</v>
      </c>
      <c r="IO1" s="2">
        <v>28.4</v>
      </c>
      <c r="IP1" s="2">
        <v>28.5</v>
      </c>
      <c r="IQ1" s="2">
        <v>28.6</v>
      </c>
      <c r="IR1" s="2">
        <v>28.7</v>
      </c>
      <c r="IS1" s="2">
        <v>28.8</v>
      </c>
      <c r="IT1" s="2">
        <v>28.9</v>
      </c>
      <c r="IU1" s="2">
        <v>29</v>
      </c>
      <c r="IV1" s="2">
        <v>29.1</v>
      </c>
      <c r="IW1" s="2">
        <v>29.2</v>
      </c>
      <c r="IX1" s="2">
        <v>29.3</v>
      </c>
      <c r="IY1" s="2">
        <v>29.4</v>
      </c>
      <c r="IZ1" s="2">
        <v>29.5</v>
      </c>
      <c r="JA1" s="2">
        <v>29.6</v>
      </c>
      <c r="JB1" s="2">
        <v>29.7</v>
      </c>
      <c r="JC1" s="2">
        <v>29.8</v>
      </c>
      <c r="JD1" s="2">
        <v>29.9</v>
      </c>
      <c r="JE1" s="2">
        <v>30</v>
      </c>
      <c r="JF1" s="2">
        <v>30.1</v>
      </c>
      <c r="JG1" s="2">
        <v>30.2</v>
      </c>
      <c r="JH1" s="2">
        <v>30.3</v>
      </c>
      <c r="JI1" s="2">
        <v>30.4</v>
      </c>
      <c r="JJ1" s="2">
        <v>30.5</v>
      </c>
      <c r="JK1" s="2">
        <v>30.6</v>
      </c>
      <c r="JL1" s="2">
        <v>30.7</v>
      </c>
      <c r="JM1" s="2">
        <v>30.8</v>
      </c>
      <c r="JN1" s="2">
        <v>30.9</v>
      </c>
      <c r="JO1" s="2">
        <v>31</v>
      </c>
      <c r="JP1" s="2">
        <v>31.1</v>
      </c>
      <c r="JQ1" s="2">
        <v>31.2</v>
      </c>
      <c r="JR1" s="2">
        <v>31.3</v>
      </c>
      <c r="JS1" s="2">
        <v>31.4</v>
      </c>
      <c r="JT1" s="2">
        <v>31.5</v>
      </c>
      <c r="JU1" s="2">
        <v>31.6</v>
      </c>
      <c r="JV1" s="2">
        <v>31.7</v>
      </c>
      <c r="JW1" s="2">
        <v>31.8</v>
      </c>
      <c r="JX1" s="2">
        <v>31.9</v>
      </c>
      <c r="JY1" s="2">
        <v>32</v>
      </c>
      <c r="JZ1" s="2">
        <v>32.1</v>
      </c>
      <c r="KA1" s="2">
        <v>32.200000000000003</v>
      </c>
      <c r="KB1" s="2">
        <v>32.299999999999997</v>
      </c>
      <c r="KC1" s="2">
        <v>32.4</v>
      </c>
      <c r="KD1" s="2">
        <v>32.5</v>
      </c>
      <c r="KE1" s="2">
        <v>32.6</v>
      </c>
      <c r="KF1" s="2">
        <v>32.700000000000003</v>
      </c>
      <c r="KG1" s="2">
        <v>32.799999999999997</v>
      </c>
      <c r="KH1" s="2">
        <v>32.9</v>
      </c>
      <c r="KI1" s="2">
        <v>33</v>
      </c>
      <c r="KJ1" s="2">
        <v>33.1</v>
      </c>
      <c r="KK1" s="2">
        <v>33.200000000000003</v>
      </c>
      <c r="KL1" s="2">
        <v>33.299999999999997</v>
      </c>
      <c r="KM1" s="2">
        <v>33.4</v>
      </c>
      <c r="KN1" s="2">
        <v>33.5</v>
      </c>
      <c r="KO1" s="2">
        <v>33.6</v>
      </c>
      <c r="KP1" s="2">
        <v>33.700000000000003</v>
      </c>
      <c r="KQ1" s="2">
        <v>33.799999999999997</v>
      </c>
      <c r="KR1" s="2">
        <v>33.9</v>
      </c>
      <c r="KS1" s="2">
        <v>34</v>
      </c>
      <c r="KT1" s="2">
        <v>34.1</v>
      </c>
      <c r="KU1" s="2">
        <v>34.200000000000003</v>
      </c>
      <c r="KV1" s="2">
        <v>34.299999999999997</v>
      </c>
      <c r="KW1" s="2">
        <v>34.4</v>
      </c>
      <c r="KX1" s="2">
        <v>34.5</v>
      </c>
      <c r="KY1" s="2">
        <v>34.6</v>
      </c>
      <c r="KZ1" s="2">
        <v>34.700000000000003</v>
      </c>
      <c r="LA1" s="2">
        <v>34.799999999999997</v>
      </c>
      <c r="LB1" s="2">
        <v>34.9</v>
      </c>
      <c r="LC1" s="2">
        <v>35</v>
      </c>
      <c r="LD1" s="2">
        <v>35.1</v>
      </c>
      <c r="LE1" s="2">
        <v>35.200000000000003</v>
      </c>
      <c r="LF1" s="2">
        <v>35.299999999999997</v>
      </c>
      <c r="LG1" s="2">
        <v>35.4</v>
      </c>
      <c r="LH1" s="2">
        <v>35.5</v>
      </c>
      <c r="LI1" s="2">
        <v>35.6</v>
      </c>
      <c r="LJ1" s="2">
        <v>35.700000000000003</v>
      </c>
      <c r="LK1" s="2">
        <v>35.799999999999997</v>
      </c>
      <c r="LL1" s="2">
        <v>35.9</v>
      </c>
      <c r="LM1" s="2">
        <v>36</v>
      </c>
      <c r="LN1" s="2">
        <v>36.1</v>
      </c>
      <c r="LO1" s="2">
        <v>36.200000000000003</v>
      </c>
      <c r="LP1" s="2">
        <v>36.299999999999997</v>
      </c>
      <c r="LQ1" s="2">
        <v>36.4</v>
      </c>
      <c r="LR1" s="2">
        <v>36.5</v>
      </c>
      <c r="LS1" s="2">
        <v>36.6</v>
      </c>
      <c r="LT1" s="2">
        <v>36.700000000000003</v>
      </c>
      <c r="LU1" s="2">
        <v>36.799999999999997</v>
      </c>
      <c r="LV1" s="2">
        <v>36.9</v>
      </c>
      <c r="LW1" s="2">
        <v>37</v>
      </c>
      <c r="LX1" s="2">
        <v>37.1</v>
      </c>
      <c r="LY1" s="2">
        <v>37.200000000000003</v>
      </c>
      <c r="LZ1" s="2">
        <v>37.299999999999997</v>
      </c>
      <c r="MA1" s="2">
        <v>37.4</v>
      </c>
      <c r="MB1" s="2">
        <v>37.5</v>
      </c>
      <c r="MC1" s="2">
        <v>37.6</v>
      </c>
      <c r="MD1" s="2">
        <v>37.700000000000003</v>
      </c>
      <c r="ME1" s="2">
        <v>37.799999999999997</v>
      </c>
      <c r="MF1" s="2">
        <v>37.9</v>
      </c>
      <c r="MG1" s="2">
        <v>38</v>
      </c>
      <c r="MH1" s="2">
        <v>38.1</v>
      </c>
      <c r="MI1" s="2">
        <v>38.200000000000003</v>
      </c>
      <c r="MJ1" s="2">
        <v>38.299999999999997</v>
      </c>
      <c r="MK1" s="2">
        <v>38.4</v>
      </c>
      <c r="ML1" s="2">
        <v>38.5</v>
      </c>
      <c r="MM1" s="2">
        <v>38.6</v>
      </c>
      <c r="MN1" s="2">
        <v>38.700000000000003</v>
      </c>
      <c r="MO1" s="2">
        <v>38.799999999999997</v>
      </c>
      <c r="MP1" s="2">
        <v>38.9</v>
      </c>
      <c r="MQ1" s="2">
        <v>39</v>
      </c>
      <c r="MR1" s="2">
        <v>39.1</v>
      </c>
      <c r="MS1" s="2">
        <v>39.200000000000003</v>
      </c>
      <c r="MT1" s="2">
        <v>39.299999999999997</v>
      </c>
      <c r="MU1" s="2">
        <v>39.4</v>
      </c>
      <c r="MV1" s="2">
        <v>39.5</v>
      </c>
      <c r="MW1" s="2">
        <v>39.6</v>
      </c>
      <c r="MX1" s="2">
        <v>39.700000000000003</v>
      </c>
      <c r="MY1" s="2">
        <v>39.799999999999997</v>
      </c>
      <c r="MZ1" s="2">
        <v>39.9</v>
      </c>
      <c r="NA1" s="2">
        <v>40</v>
      </c>
    </row>
    <row r="2" spans="1:365" s="3" customFormat="1" x14ac:dyDescent="0.2">
      <c r="A2" s="3" t="b">
        <v>1</v>
      </c>
      <c r="B2" s="3">
        <v>10</v>
      </c>
      <c r="D2" s="3">
        <v>10446</v>
      </c>
      <c r="E2" s="3">
        <v>7</v>
      </c>
      <c r="F2" s="3">
        <v>1</v>
      </c>
      <c r="G2" s="3" t="s">
        <v>42</v>
      </c>
      <c r="H2" s="3">
        <v>6</v>
      </c>
      <c r="I2" s="3">
        <v>3.9000000000000021</v>
      </c>
      <c r="J2" s="3">
        <v>0.81416344871186819</v>
      </c>
      <c r="K2" s="3">
        <v>1.0732360234682119</v>
      </c>
      <c r="L2" s="3">
        <v>0.64525205549486753</v>
      </c>
      <c r="M2" s="3">
        <f>AA2-AS2</f>
        <v>4.1074032279269339</v>
      </c>
      <c r="N2" s="3">
        <f>AB2-AS2</f>
        <v>2.3999999999999986</v>
      </c>
      <c r="O2" s="3">
        <f>AC2-AS2</f>
        <v>6.3000000000000007</v>
      </c>
      <c r="P2" s="3">
        <f>AD2-AS2</f>
        <v>3.9584087605574609</v>
      </c>
      <c r="Q2" s="3">
        <f>AE2-AS2</f>
        <v>2.8000000000000007</v>
      </c>
      <c r="R2" s="3">
        <f>AF2-AS2</f>
        <v>3.1999999999999993</v>
      </c>
      <c r="S2" s="3">
        <f>AG2-AS2</f>
        <v>3.5</v>
      </c>
      <c r="T2" s="3">
        <f>AH2-AS2</f>
        <v>4.6000000000000014</v>
      </c>
      <c r="U2" s="3">
        <f>AI2-AS2</f>
        <v>5.1999999999999993</v>
      </c>
      <c r="V2" s="3">
        <f>AJ2-AS2</f>
        <v>6.1000000000000014</v>
      </c>
      <c r="W2" s="3">
        <f>(AA2-AY2)/(AX2-AY2)</f>
        <v>1.013314638662242</v>
      </c>
      <c r="X2" s="3">
        <f>(AX2-AA2)/(AA2-AY2)</f>
        <v>-1.3139688458285522E-2</v>
      </c>
      <c r="Y2" s="3">
        <f>J2/AA2</f>
        <v>3.1185156241083464E-2</v>
      </c>
      <c r="Z2" s="3">
        <f>(AA2-AY2)/(AX2-AA2)</f>
        <v>-76.105305173307045</v>
      </c>
      <c r="AA2" s="3">
        <v>26.107403227926934</v>
      </c>
      <c r="AB2" s="3">
        <v>24.4</v>
      </c>
      <c r="AC2" s="3">
        <v>28.3</v>
      </c>
      <c r="AD2" s="3">
        <v>25.958408760557461</v>
      </c>
      <c r="AE2" s="3">
        <v>24.8</v>
      </c>
      <c r="AF2" s="3">
        <v>25.2</v>
      </c>
      <c r="AG2" s="3">
        <v>25.5</v>
      </c>
      <c r="AH2" s="3">
        <v>26.6</v>
      </c>
      <c r="AI2" s="3">
        <v>27.2</v>
      </c>
      <c r="AJ2" s="3">
        <v>28.1</v>
      </c>
      <c r="AK2" s="3">
        <v>2020</v>
      </c>
      <c r="AL2" s="3">
        <v>10</v>
      </c>
      <c r="AM2" s="3">
        <v>27</v>
      </c>
      <c r="AN2" s="3">
        <v>7</v>
      </c>
      <c r="AO2" s="3">
        <v>21</v>
      </c>
      <c r="AP2" s="3">
        <v>26</v>
      </c>
      <c r="AQ2" s="3">
        <v>158</v>
      </c>
      <c r="AR2" s="4">
        <v>0.30624999999999997</v>
      </c>
      <c r="AS2" s="3">
        <f>VLOOKUP(AR2,גיליון1!A5:F588,2,0)</f>
        <v>22</v>
      </c>
      <c r="AT2" s="3">
        <f>VLOOKUP(AR2,גיליון1!A5:F588,3,0)</f>
        <v>71</v>
      </c>
      <c r="AU2" s="3">
        <f>VLOOKUP(AR2,גיליון1!A5:F588,4,0)</f>
        <v>261</v>
      </c>
      <c r="AV2" s="3">
        <f>VLOOKUP(AR2,גיליון1!A5:F588,5,0)</f>
        <v>0.4</v>
      </c>
      <c r="AW2" s="3">
        <f>VLOOKUP(AR2,גיליון1!A5:F588,6,0)</f>
        <v>66</v>
      </c>
      <c r="AX2" s="3">
        <f>AS2+(AZ2*BF2)/(BB2*1005)</f>
        <v>26.028108254250945</v>
      </c>
      <c r="AY2" s="3">
        <f>AS2+(AZ2*BD2*BE2*BF2)/(BB2*1005*(BE2*BD2+BK2*AZ2))-(AZ2*BL2)/(BE2*BD2+BK2*AZ2)</f>
        <v>20.072635057606465</v>
      </c>
      <c r="AZ2" s="3">
        <f>BA2*BC2/(BA2+BC2)</f>
        <v>40.396511509811091</v>
      </c>
      <c r="BA2" s="3">
        <f>BB2*1005/(4*0.98*0.0000000567*(AS2+273.15)^3)</f>
        <v>210.32206968895161</v>
      </c>
      <c r="BB2" s="3">
        <f>101325/(287.05*(AS2+273.15))</f>
        <v>1.1959589511950488</v>
      </c>
      <c r="BC2" s="3">
        <f>100*SQRT(0.1/AV2)</f>
        <v>50</v>
      </c>
      <c r="BD2" s="3">
        <f>BC2/1.08</f>
        <v>46.296296296296291</v>
      </c>
      <c r="BE2" s="3">
        <f>0.072*AS2+64.67</f>
        <v>66.254000000000005</v>
      </c>
      <c r="BF2" s="3">
        <f>AU2*(1-0.21)+BG2-BH2</f>
        <v>119.85043269128545</v>
      </c>
      <c r="BG2" s="3">
        <f>(1.72*(BI2/1000/(AS2+273.16))^(1/7)*0.0000000567*(AS2+273.16)^4)</f>
        <v>359.36470345643988</v>
      </c>
      <c r="BH2" s="3">
        <f>0.98*0.0000000567*(AA2+273.16)^4</f>
        <v>445.70427076515449</v>
      </c>
      <c r="BI2" s="3">
        <f>BJ2*AT2/100</f>
        <v>1876.7863911594252</v>
      </c>
      <c r="BJ2" s="3">
        <f>(610.7*10^(7.5*AS2/(AS2+237.3)))</f>
        <v>2643.3611143090498</v>
      </c>
      <c r="BK2" s="3">
        <f>(EXP((0.0492)*AS2))*55.259</f>
        <v>163.1110444347477</v>
      </c>
      <c r="BL2" s="3">
        <f>(1-(AT2/100))*BJ2</f>
        <v>766.57472314962456</v>
      </c>
      <c r="GZ2" s="3">
        <v>8</v>
      </c>
      <c r="HA2" s="3">
        <v>6</v>
      </c>
      <c r="HB2" s="3">
        <v>3</v>
      </c>
      <c r="HC2" s="3">
        <v>11</v>
      </c>
      <c r="HD2" s="3">
        <v>26</v>
      </c>
      <c r="HE2" s="3">
        <v>23</v>
      </c>
      <c r="HF2" s="3">
        <v>36</v>
      </c>
      <c r="HG2" s="3">
        <v>58</v>
      </c>
      <c r="HH2" s="3">
        <v>88</v>
      </c>
      <c r="HI2" s="3">
        <v>90</v>
      </c>
      <c r="HJ2" s="3">
        <v>116</v>
      </c>
      <c r="HK2" s="3">
        <v>87</v>
      </c>
      <c r="HL2" s="3">
        <v>83</v>
      </c>
      <c r="HM2" s="3">
        <v>115</v>
      </c>
      <c r="HN2" s="3">
        <v>124</v>
      </c>
      <c r="HO2" s="3">
        <v>92</v>
      </c>
      <c r="HP2" s="3">
        <v>85</v>
      </c>
      <c r="HQ2" s="3">
        <v>91</v>
      </c>
      <c r="HR2" s="3">
        <v>69</v>
      </c>
      <c r="HS2" s="3">
        <v>72</v>
      </c>
      <c r="HT2" s="3">
        <v>72</v>
      </c>
      <c r="HU2" s="3">
        <v>52</v>
      </c>
      <c r="HV2" s="3">
        <v>46</v>
      </c>
      <c r="HW2" s="3">
        <v>28</v>
      </c>
      <c r="HX2" s="3">
        <v>47</v>
      </c>
      <c r="HY2" s="3">
        <v>57</v>
      </c>
      <c r="HZ2" s="3">
        <v>43</v>
      </c>
      <c r="IA2" s="3">
        <v>24</v>
      </c>
      <c r="IB2" s="3">
        <v>24</v>
      </c>
      <c r="IC2" s="3">
        <v>12</v>
      </c>
      <c r="ID2" s="3">
        <v>15</v>
      </c>
      <c r="IE2" s="3">
        <v>24</v>
      </c>
      <c r="IF2" s="3">
        <v>13</v>
      </c>
      <c r="IG2" s="3">
        <v>12</v>
      </c>
      <c r="IH2" s="3">
        <v>17</v>
      </c>
      <c r="II2" s="3">
        <v>14</v>
      </c>
      <c r="IJ2" s="3">
        <v>24</v>
      </c>
      <c r="IK2" s="3">
        <v>14</v>
      </c>
      <c r="IL2" s="3">
        <v>8</v>
      </c>
      <c r="IM2" s="3">
        <v>11</v>
      </c>
      <c r="IN2" s="3">
        <v>4</v>
      </c>
      <c r="IO2" s="3">
        <v>2</v>
      </c>
      <c r="IP2" s="3">
        <v>1</v>
      </c>
    </row>
    <row r="3" spans="1:365" s="3" customFormat="1" x14ac:dyDescent="0.2">
      <c r="A3" s="3" t="b">
        <v>1</v>
      </c>
      <c r="B3" s="3">
        <v>10</v>
      </c>
      <c r="D3" s="3">
        <v>10446</v>
      </c>
      <c r="E3" s="3">
        <v>7</v>
      </c>
      <c r="F3" s="3">
        <v>1</v>
      </c>
      <c r="G3" s="3" t="s">
        <v>211</v>
      </c>
      <c r="H3" s="3">
        <v>6</v>
      </c>
      <c r="I3" s="3">
        <v>3.9000000000000021</v>
      </c>
      <c r="J3" s="3">
        <v>0.9412721008155599</v>
      </c>
      <c r="K3" s="3">
        <v>1.5409628612815993</v>
      </c>
      <c r="L3" s="3">
        <v>0.79165743078473538</v>
      </c>
      <c r="M3" s="3">
        <f>AA3-AS3</f>
        <v>5.1092120943672334</v>
      </c>
      <c r="N3" s="3">
        <f>AB3-AS3</f>
        <v>3.5</v>
      </c>
      <c r="O3" s="3">
        <f>AC3-AS3</f>
        <v>7.4000000000000021</v>
      </c>
      <c r="P3" s="3">
        <f>AD3-AS3</f>
        <v>4.8582277325599996</v>
      </c>
      <c r="Q3" s="3">
        <f>AE3-AS3</f>
        <v>3.6999999999999993</v>
      </c>
      <c r="R3" s="3">
        <f>AF3-AS3</f>
        <v>4.1000000000000014</v>
      </c>
      <c r="S3" s="3">
        <f>AG3-AS3</f>
        <v>4.4000000000000021</v>
      </c>
      <c r="T3" s="3">
        <f>AH3-AS3</f>
        <v>5.9000000000000021</v>
      </c>
      <c r="U3" s="3">
        <f>AI3-AS3</f>
        <v>6.6000000000000014</v>
      </c>
      <c r="V3" s="3">
        <f>AJ3-AS3</f>
        <v>7.1000000000000014</v>
      </c>
      <c r="W3" s="3">
        <f>(AA3-AY3)/(AX3-AY3)</f>
        <v>1.0962374421440313</v>
      </c>
      <c r="X3" s="3">
        <f>(AX3-AA3)/(AA3-AY3)</f>
        <v>-8.7788866211146094E-2</v>
      </c>
      <c r="Y3" s="3">
        <f>J3/AA3</f>
        <v>3.4467200941681715E-2</v>
      </c>
      <c r="Z3" s="3">
        <f>(AA3-AY3)/(AX3-AA3)</f>
        <v>-11.390966111748636</v>
      </c>
      <c r="AA3" s="3">
        <v>27.309212094367233</v>
      </c>
      <c r="AB3" s="3">
        <v>25.7</v>
      </c>
      <c r="AC3" s="3">
        <v>29.6</v>
      </c>
      <c r="AD3" s="3">
        <v>27.058227732559999</v>
      </c>
      <c r="AE3" s="3">
        <v>25.9</v>
      </c>
      <c r="AF3" s="3">
        <v>26.3</v>
      </c>
      <c r="AG3" s="3">
        <v>26.6</v>
      </c>
      <c r="AH3" s="3">
        <v>28.1</v>
      </c>
      <c r="AI3" s="3">
        <v>28.8</v>
      </c>
      <c r="AJ3" s="3">
        <v>29.3</v>
      </c>
      <c r="AK3" s="3">
        <v>2020</v>
      </c>
      <c r="AL3" s="3">
        <v>10</v>
      </c>
      <c r="AM3" s="3">
        <v>27</v>
      </c>
      <c r="AN3" s="3">
        <v>7</v>
      </c>
      <c r="AO3" s="3">
        <v>23</v>
      </c>
      <c r="AP3" s="3">
        <v>6</v>
      </c>
      <c r="AQ3" s="3">
        <v>316</v>
      </c>
      <c r="AR3" s="4">
        <v>0.30763888888888891</v>
      </c>
      <c r="AS3" s="3">
        <f>VLOOKUP(AR3,גיליון1!A6:F589,2,0)</f>
        <v>22.2</v>
      </c>
      <c r="AT3" s="3">
        <f>VLOOKUP(AR3,גיליון1!A6:F589,3,0)</f>
        <v>69</v>
      </c>
      <c r="AU3" s="3">
        <f>VLOOKUP(AR3,גיליון1!A6:F589,4,0)</f>
        <v>269</v>
      </c>
      <c r="AV3" s="3">
        <f>VLOOKUP(AR3,גיליון1!A6:F589,5,0)</f>
        <v>0.3</v>
      </c>
      <c r="AW3" s="3">
        <f>VLOOKUP(AR3,גיליון1!A6:F589,6,0)</f>
        <v>3</v>
      </c>
      <c r="AX3" s="3">
        <f>AS3+(AZ3*BF3)/(BB3*1005)</f>
        <v>26.687860124619295</v>
      </c>
      <c r="AY3" s="3">
        <f>AS3+(AZ3*BD3*BE3*BF3)/(BB3*1005*(BE3*BD3+BK3*AZ3))-(AZ3*BL3)/(BE3*BD3+BK3*AZ3)</f>
        <v>20.231412863500211</v>
      </c>
      <c r="AZ3" s="3">
        <f>BA3*BC3/(BA3+BC3)</f>
        <v>45.273408049558157</v>
      </c>
      <c r="BA3" s="3">
        <f>BB3*1005/(4*0.98*0.0000000567*(AS3+273.15)^3)</f>
        <v>209.75295905349276</v>
      </c>
      <c r="BB3" s="3">
        <f>101325/(287.05*(AS3+273.15))</f>
        <v>1.195149092416518</v>
      </c>
      <c r="BC3" s="3">
        <f>100*SQRT(0.1/AV3)</f>
        <v>57.735026918962582</v>
      </c>
      <c r="BD3" s="3">
        <f>BC3/1.08</f>
        <v>53.458358258298681</v>
      </c>
      <c r="BE3" s="3">
        <f>0.072*AS3+64.67</f>
        <v>66.2684</v>
      </c>
      <c r="BF3" s="3">
        <f>AU3*(1-0.21)+BG3-BH3</f>
        <v>119.06504274439743</v>
      </c>
      <c r="BG3" s="3">
        <f>(1.72*(BI3/1000/(AS3+273.16))^(1/7)*0.0000000567*(AS3+273.16)^4)</f>
        <v>359.46205751400078</v>
      </c>
      <c r="BH3" s="3">
        <f>0.98*0.0000000567*(AA3+273.16)^4</f>
        <v>452.90701476960334</v>
      </c>
      <c r="BI3" s="3">
        <f>BJ3*AT3/100</f>
        <v>1846.2712538329288</v>
      </c>
      <c r="BJ3" s="3">
        <f>(610.7*10^(7.5*AS3/(AS3+237.3)))</f>
        <v>2675.755440337578</v>
      </c>
      <c r="BK3" s="3">
        <f>(EXP((0.0492)*AS3))*55.259</f>
        <v>164.72397973925234</v>
      </c>
      <c r="BL3" s="3">
        <f>(1-(AT3/100))*BJ3</f>
        <v>829.4841865046493</v>
      </c>
      <c r="HL3" s="3">
        <v>3</v>
      </c>
      <c r="HM3" s="3">
        <v>2</v>
      </c>
      <c r="HN3" s="3">
        <v>11</v>
      </c>
      <c r="HO3" s="3">
        <v>22</v>
      </c>
      <c r="HP3" s="3">
        <v>17</v>
      </c>
      <c r="HQ3" s="3">
        <v>32</v>
      </c>
      <c r="HR3" s="3">
        <v>57</v>
      </c>
      <c r="HS3" s="3">
        <v>52</v>
      </c>
      <c r="HT3" s="3">
        <v>86</v>
      </c>
      <c r="HU3" s="3">
        <v>100</v>
      </c>
      <c r="HV3" s="3">
        <v>112</v>
      </c>
      <c r="HW3" s="3">
        <v>104</v>
      </c>
      <c r="HX3" s="3">
        <v>125</v>
      </c>
      <c r="HY3" s="3">
        <v>80</v>
      </c>
      <c r="HZ3" s="3">
        <v>91</v>
      </c>
      <c r="IA3" s="3">
        <v>75</v>
      </c>
      <c r="IB3" s="3">
        <v>101</v>
      </c>
      <c r="IC3" s="3">
        <v>74</v>
      </c>
      <c r="ID3" s="3">
        <v>59</v>
      </c>
      <c r="IE3" s="3">
        <v>36</v>
      </c>
      <c r="IF3" s="3">
        <v>20</v>
      </c>
      <c r="IG3" s="3">
        <v>25</v>
      </c>
      <c r="IH3" s="3">
        <v>27</v>
      </c>
      <c r="II3" s="3">
        <v>24</v>
      </c>
      <c r="IJ3" s="3">
        <v>26</v>
      </c>
      <c r="IK3" s="3">
        <v>40</v>
      </c>
      <c r="IL3" s="3">
        <v>73</v>
      </c>
      <c r="IM3" s="3">
        <v>55</v>
      </c>
      <c r="IN3" s="3">
        <v>38</v>
      </c>
      <c r="IO3" s="3">
        <v>44</v>
      </c>
      <c r="IP3" s="3">
        <v>19</v>
      </c>
      <c r="IQ3" s="3">
        <v>22</v>
      </c>
      <c r="IR3" s="3">
        <v>30</v>
      </c>
      <c r="IS3" s="3">
        <v>51</v>
      </c>
      <c r="IT3" s="3">
        <v>40</v>
      </c>
      <c r="IU3" s="3">
        <v>31</v>
      </c>
      <c r="IV3" s="3">
        <v>18</v>
      </c>
      <c r="IW3" s="3">
        <v>12</v>
      </c>
      <c r="IX3" s="3">
        <v>18</v>
      </c>
      <c r="IY3" s="3">
        <v>13</v>
      </c>
      <c r="IZ3" s="3">
        <v>9</v>
      </c>
      <c r="JA3" s="3">
        <v>6</v>
      </c>
    </row>
    <row r="4" spans="1:365" s="3" customFormat="1" x14ac:dyDescent="0.2">
      <c r="A4" s="3" t="b">
        <v>1</v>
      </c>
      <c r="B4" s="3">
        <v>10</v>
      </c>
      <c r="D4" s="3">
        <v>10446</v>
      </c>
      <c r="E4" s="3">
        <v>7</v>
      </c>
      <c r="F4" s="3">
        <v>1</v>
      </c>
      <c r="G4" s="3" t="s">
        <v>376</v>
      </c>
      <c r="H4" s="3">
        <v>6</v>
      </c>
      <c r="I4" s="3">
        <v>2.3000000000000007</v>
      </c>
      <c r="J4" s="3">
        <v>0.48450440170707665</v>
      </c>
      <c r="K4" s="3">
        <v>0.71633679662858185</v>
      </c>
      <c r="L4" s="3">
        <v>0.40066619213560944</v>
      </c>
      <c r="M4" s="3">
        <f>AA4-AS4</f>
        <v>3.7099769380250649</v>
      </c>
      <c r="N4" s="3">
        <f>AB4-AS4</f>
        <v>2.5</v>
      </c>
      <c r="O4" s="3">
        <f>AC4-AS4</f>
        <v>4.8000000000000007</v>
      </c>
      <c r="P4" s="3">
        <f>AD4-AS4</f>
        <v>3.7018676413323313</v>
      </c>
      <c r="Q4" s="3">
        <f>AE4-AS4</f>
        <v>2.6999999999999993</v>
      </c>
      <c r="R4" s="3">
        <f>AF4-AS4</f>
        <v>3.1000000000000014</v>
      </c>
      <c r="S4" s="3">
        <f>AG4-AS4</f>
        <v>3.3000000000000007</v>
      </c>
      <c r="T4" s="3">
        <f>AH4-AS4</f>
        <v>4.1000000000000014</v>
      </c>
      <c r="U4" s="3">
        <f>AI4-AS4</f>
        <v>4.4000000000000021</v>
      </c>
      <c r="V4" s="3">
        <f>AJ4-AS4</f>
        <v>4.6999999999999993</v>
      </c>
      <c r="W4" s="3">
        <f>(AA4-AY4)/(AX4-AY4)</f>
        <v>0.83604600458385525</v>
      </c>
      <c r="X4" s="3">
        <f>(AX4-AA4)/(AA4-AY4)</f>
        <v>0.19610642777696594</v>
      </c>
      <c r="Y4" s="3">
        <f>J4/AA4</f>
        <v>1.8699530411238067E-2</v>
      </c>
      <c r="Z4" s="3">
        <f>(AA4-AY4)/(AX4-AA4)</f>
        <v>5.0992719174779486</v>
      </c>
      <c r="AA4" s="3">
        <v>25.909976938025064</v>
      </c>
      <c r="AB4" s="3">
        <v>24.7</v>
      </c>
      <c r="AC4" s="3">
        <v>27</v>
      </c>
      <c r="AD4" s="3">
        <v>25.901867641332331</v>
      </c>
      <c r="AE4" s="3">
        <v>24.9</v>
      </c>
      <c r="AF4" s="3">
        <v>25.3</v>
      </c>
      <c r="AG4" s="3">
        <v>25.5</v>
      </c>
      <c r="AH4" s="3">
        <v>26.3</v>
      </c>
      <c r="AI4" s="3">
        <v>26.6</v>
      </c>
      <c r="AJ4" s="3">
        <v>26.9</v>
      </c>
      <c r="AK4" s="3">
        <v>2020</v>
      </c>
      <c r="AL4" s="3">
        <v>10</v>
      </c>
      <c r="AM4" s="3">
        <v>27</v>
      </c>
      <c r="AN4" s="3">
        <v>7</v>
      </c>
      <c r="AO4" s="3">
        <v>23</v>
      </c>
      <c r="AP4" s="3">
        <v>43</v>
      </c>
      <c r="AQ4" s="3">
        <v>117</v>
      </c>
      <c r="AR4" s="4">
        <v>0.30763888888888891</v>
      </c>
      <c r="AS4" s="3">
        <f>VLOOKUP(AR4,גיליון1!A7:F590,2,0)</f>
        <v>22.2</v>
      </c>
      <c r="AT4" s="3">
        <f>VLOOKUP(AR4,גיליון1!A7:F590,3,0)</f>
        <v>69</v>
      </c>
      <c r="AU4" s="3">
        <f>VLOOKUP(AR4,גיליון1!A7:F590,4,0)</f>
        <v>269</v>
      </c>
      <c r="AV4" s="3">
        <f>VLOOKUP(AR4,גיליון1!A7:F590,5,0)</f>
        <v>0.3</v>
      </c>
      <c r="AW4" s="3">
        <f>VLOOKUP(AR4,גיליון1!A7:F590,6,0)</f>
        <v>3</v>
      </c>
      <c r="AX4" s="3">
        <f>AS4+(AZ4*BF4)/(BB4*1005)</f>
        <v>27.003636751756403</v>
      </c>
      <c r="AY4" s="3">
        <f>AS4+(AZ4*BD4*BE4*BF4)/(BB4*1005*(BE4*BD4+BK4*AZ4))-(AZ4*BL4)/(BE4*BD4+BK4*AZ4)</f>
        <v>20.333108162590683</v>
      </c>
      <c r="AZ4" s="3">
        <f>BA4*BC4/(BA4+BC4)</f>
        <v>45.273408049558157</v>
      </c>
      <c r="BA4" s="3">
        <f>BB4*1005/(4*0.98*0.0000000567*(AS4+273.15)^3)</f>
        <v>209.75295905349276</v>
      </c>
      <c r="BB4" s="3">
        <f>101325/(287.05*(AS4+273.15))</f>
        <v>1.195149092416518</v>
      </c>
      <c r="BC4" s="3">
        <f>100*SQRT(0.1/AV4)</f>
        <v>57.735026918962582</v>
      </c>
      <c r="BD4" s="3">
        <f>BC4/1.08</f>
        <v>53.458358258298681</v>
      </c>
      <c r="BE4" s="3">
        <f>0.072*AS4+64.67</f>
        <v>66.2684</v>
      </c>
      <c r="BF4" s="3">
        <f>AU4*(1-0.21)+BG4-BH4</f>
        <v>127.44274538301312</v>
      </c>
      <c r="BG4" s="3">
        <f>(1.72*(BI4/1000/(AS4+273.16))^(1/7)*0.0000000567*(AS4+273.16)^4)</f>
        <v>359.46205751400078</v>
      </c>
      <c r="BH4" s="3">
        <f>0.98*0.0000000567*(AA4+273.16)^4</f>
        <v>444.52931213098765</v>
      </c>
      <c r="BI4" s="3">
        <f>BJ4*AT4/100</f>
        <v>1846.2712538329288</v>
      </c>
      <c r="BJ4" s="3">
        <f>(610.7*10^(7.5*AS4/(AS4+237.3)))</f>
        <v>2675.755440337578</v>
      </c>
      <c r="BK4" s="3">
        <f>(EXP((0.0492)*AS4))*55.259</f>
        <v>164.72397973925234</v>
      </c>
      <c r="BL4" s="3">
        <f>(1-(AT4/100))*BJ4</f>
        <v>829.4841865046493</v>
      </c>
      <c r="HC4" s="3">
        <v>21</v>
      </c>
      <c r="HD4" s="3">
        <v>22</v>
      </c>
      <c r="HE4" s="3">
        <v>28</v>
      </c>
      <c r="HF4" s="3">
        <v>41</v>
      </c>
      <c r="HG4" s="3">
        <v>53</v>
      </c>
      <c r="HH4" s="3">
        <v>95</v>
      </c>
      <c r="HI4" s="3">
        <v>137</v>
      </c>
      <c r="HJ4" s="3">
        <v>172</v>
      </c>
      <c r="HK4" s="3">
        <v>185</v>
      </c>
      <c r="HL4" s="3">
        <v>164</v>
      </c>
      <c r="HM4" s="3">
        <v>185</v>
      </c>
      <c r="HN4" s="3">
        <v>188</v>
      </c>
      <c r="HO4" s="3">
        <v>181</v>
      </c>
      <c r="HP4" s="3">
        <v>185</v>
      </c>
      <c r="HQ4" s="3">
        <v>176</v>
      </c>
      <c r="HR4" s="3">
        <v>153</v>
      </c>
      <c r="HS4" s="3">
        <v>147</v>
      </c>
      <c r="HT4" s="3">
        <v>133</v>
      </c>
      <c r="HU4" s="3">
        <v>110</v>
      </c>
      <c r="HV4" s="3">
        <v>79</v>
      </c>
      <c r="HW4" s="3">
        <v>70</v>
      </c>
      <c r="HX4" s="3">
        <v>38</v>
      </c>
      <c r="HY4" s="3">
        <v>21</v>
      </c>
      <c r="HZ4" s="3">
        <v>8</v>
      </c>
    </row>
    <row r="5" spans="1:365" s="3" customFormat="1" x14ac:dyDescent="0.2">
      <c r="A5" s="3" t="b">
        <v>0</v>
      </c>
      <c r="D5" s="3">
        <v>10446</v>
      </c>
      <c r="E5" s="3">
        <v>7</v>
      </c>
      <c r="F5" s="3">
        <v>1</v>
      </c>
      <c r="G5" s="3" t="s">
        <v>43</v>
      </c>
      <c r="H5" s="3">
        <v>6</v>
      </c>
      <c r="I5" s="3">
        <v>2</v>
      </c>
      <c r="J5" s="3">
        <v>0.59118362931265167</v>
      </c>
      <c r="K5" s="3">
        <v>0.90715748102803673</v>
      </c>
      <c r="L5" s="3">
        <v>0.50265525653642407</v>
      </c>
      <c r="M5" s="3">
        <f>AA5-AS5</f>
        <v>1.0956121358133792</v>
      </c>
      <c r="N5" s="3">
        <f>AB5-AS5</f>
        <v>0.19999999999999929</v>
      </c>
      <c r="O5" s="3">
        <f>AC5-AS5</f>
        <v>2.1999999999999993</v>
      </c>
      <c r="P5" s="3">
        <f>AD5-AS5</f>
        <v>0.91029997378326399</v>
      </c>
      <c r="Q5" s="3">
        <f>AE5-AS5</f>
        <v>0.30000000000000071</v>
      </c>
      <c r="R5" s="3">
        <f>AF5-AS5</f>
        <v>0.5</v>
      </c>
      <c r="S5" s="3">
        <f>AG5-AS5</f>
        <v>0.59999999999999787</v>
      </c>
      <c r="T5" s="3">
        <f>AH5-AS5</f>
        <v>1.5</v>
      </c>
      <c r="U5" s="3">
        <f>AI5-AS5</f>
        <v>2.0999999999999979</v>
      </c>
      <c r="V5" s="3">
        <f>AJ5-AS5</f>
        <v>2.3000000000000007</v>
      </c>
      <c r="W5" s="3">
        <f>(AA5-AY5)/(AX5-AY5)</f>
        <v>0.38146891456236781</v>
      </c>
      <c r="X5" s="3">
        <f>(AX5-AA5)/(AA5-AY5)</f>
        <v>1.6214455800342971</v>
      </c>
      <c r="Y5" s="3">
        <f>J5/AA5</f>
        <v>2.5268995992957309E-2</v>
      </c>
      <c r="Z5" s="3">
        <f>(AA5-AY5)/(AX5-AA5)</f>
        <v>0.6167336186385286</v>
      </c>
      <c r="AA5" s="3">
        <v>23.39561213581338</v>
      </c>
      <c r="AB5" s="3">
        <v>22.5</v>
      </c>
      <c r="AC5" s="3">
        <v>24.5</v>
      </c>
      <c r="AD5" s="3">
        <v>23.210299973783265</v>
      </c>
      <c r="AE5" s="3">
        <v>22.6</v>
      </c>
      <c r="AF5" s="3">
        <v>22.8</v>
      </c>
      <c r="AG5" s="3">
        <v>22.9</v>
      </c>
      <c r="AH5" s="3">
        <v>23.8</v>
      </c>
      <c r="AI5" s="3">
        <v>24.4</v>
      </c>
      <c r="AJ5" s="3">
        <v>24.6</v>
      </c>
      <c r="AK5" s="3">
        <v>2020</v>
      </c>
      <c r="AL5" s="3">
        <v>10</v>
      </c>
      <c r="AM5" s="3">
        <v>27</v>
      </c>
      <c r="AN5" s="3">
        <v>7</v>
      </c>
      <c r="AO5" s="3">
        <v>24</v>
      </c>
      <c r="AP5" s="3">
        <v>34</v>
      </c>
      <c r="AQ5" s="3">
        <v>477.00000000000006</v>
      </c>
      <c r="AR5" s="4">
        <v>0.30833333333333335</v>
      </c>
      <c r="AS5" s="3">
        <f>VLOOKUP(AR5,גיליון1!A8:F591,2,0)</f>
        <v>22.3</v>
      </c>
      <c r="AT5" s="3">
        <f>VLOOKUP(AR5,גיליון1!A8:F591,3,0)</f>
        <v>69</v>
      </c>
      <c r="AU5" s="3">
        <f>VLOOKUP(AR5,גיליון1!A8:F591,4,0)</f>
        <v>274</v>
      </c>
      <c r="AV5" s="3">
        <f>VLOOKUP(AR5,גיליון1!A8:F591,5,0)</f>
        <v>0.3</v>
      </c>
      <c r="AW5" s="3">
        <f>VLOOKUP(AR5,גיליון1!A8:F591,6,0)</f>
        <v>134</v>
      </c>
      <c r="AX5" s="3">
        <f>AS5+(AZ5*BF5)/(BB5*1005)</f>
        <v>27.83867890286783</v>
      </c>
      <c r="AY5" s="3">
        <f>AS5+(AZ5*BD5*BE5*BF5)/(BB5*1005*(BE5*BD5+BK5*AZ5))-(AZ5*BL5)/(BE5*BD5+BK5*AZ5)</f>
        <v>20.6554234907153</v>
      </c>
      <c r="AZ5" s="3">
        <f>BA5*BC5/(BA5+BC5)</f>
        <v>45.260170888373061</v>
      </c>
      <c r="BA5" s="3">
        <f>BB5*1005/(4*0.98*0.0000000567*(AS5+273.15)^3)</f>
        <v>209.46912559066848</v>
      </c>
      <c r="BB5" s="3">
        <f>101325/(287.05*(AS5+273.15))</f>
        <v>1.1947445741926506</v>
      </c>
      <c r="BC5" s="3">
        <f>100*SQRT(0.1/AV5)</f>
        <v>57.735026918962582</v>
      </c>
      <c r="BD5" s="3">
        <f>BC5/1.08</f>
        <v>53.458358258298681</v>
      </c>
      <c r="BE5" s="3">
        <f>0.072*AS5+64.67</f>
        <v>66.275599999999997</v>
      </c>
      <c r="BF5" s="3">
        <f>AU5*(1-0.21)+BG5-BH5</f>
        <v>146.93698608950797</v>
      </c>
      <c r="BG5" s="3">
        <f>(1.72*(BI5/1000/(AS5+273.16))^(1/7)*0.0000000567*(AS5+273.16)^4)</f>
        <v>360.24463785124522</v>
      </c>
      <c r="BH5" s="3">
        <f>0.98*0.0000000567*(AA5+273.16)^4</f>
        <v>429.76765176173728</v>
      </c>
      <c r="BI5" s="3">
        <f>BJ5*AT5/100</f>
        <v>1857.5367356055754</v>
      </c>
      <c r="BJ5" s="3">
        <f>(610.7*10^(7.5*AS5/(AS5+237.3)))</f>
        <v>2692.0822255153266</v>
      </c>
      <c r="BK5" s="3">
        <f>(EXP((0.0492)*AS5))*55.259</f>
        <v>165.53641868051386</v>
      </c>
      <c r="BL5" s="3">
        <f>(1-(AT5/100))*BJ5</f>
        <v>834.54548990975138</v>
      </c>
      <c r="GH5" s="3">
        <v>16</v>
      </c>
      <c r="GI5" s="3">
        <v>70</v>
      </c>
      <c r="GJ5" s="3">
        <v>121</v>
      </c>
      <c r="GK5" s="3">
        <v>143</v>
      </c>
      <c r="GL5" s="3">
        <v>213</v>
      </c>
      <c r="GM5" s="3">
        <v>121</v>
      </c>
      <c r="GN5" s="3">
        <v>121</v>
      </c>
      <c r="GO5" s="3">
        <v>125</v>
      </c>
      <c r="GP5" s="3">
        <v>95</v>
      </c>
      <c r="GQ5" s="3">
        <v>58</v>
      </c>
      <c r="GR5" s="3">
        <v>42</v>
      </c>
      <c r="GS5" s="3">
        <v>30</v>
      </c>
      <c r="GT5" s="3">
        <v>57</v>
      </c>
      <c r="GU5" s="3">
        <v>38</v>
      </c>
      <c r="GV5" s="3">
        <v>16</v>
      </c>
      <c r="GW5" s="3">
        <v>32</v>
      </c>
      <c r="GX5" s="3">
        <v>55</v>
      </c>
      <c r="GY5" s="3">
        <v>38</v>
      </c>
      <c r="GZ5" s="3">
        <v>99</v>
      </c>
      <c r="HA5" s="3">
        <v>81</v>
      </c>
      <c r="HB5" s="3">
        <v>60</v>
      </c>
      <c r="HC5" s="3">
        <v>3</v>
      </c>
    </row>
    <row r="6" spans="1:365" s="3" customFormat="1" x14ac:dyDescent="0.2">
      <c r="A6" s="3" t="b">
        <v>0</v>
      </c>
      <c r="D6" s="3">
        <v>10446</v>
      </c>
      <c r="E6" s="3">
        <v>7</v>
      </c>
      <c r="F6" s="3">
        <v>1</v>
      </c>
      <c r="G6" s="3" t="s">
        <v>212</v>
      </c>
      <c r="H6" s="3">
        <v>6</v>
      </c>
      <c r="I6" s="3">
        <v>1.1000000000000014</v>
      </c>
      <c r="J6" s="3">
        <v>0.23011572271676675</v>
      </c>
      <c r="K6" s="3">
        <v>0.32009239804146716</v>
      </c>
      <c r="L6" s="3">
        <v>0.18208494449946822</v>
      </c>
      <c r="M6" s="3">
        <f>AA6-AS6</f>
        <v>2.0227750045047834</v>
      </c>
      <c r="N6" s="3">
        <f>AB6-AS6</f>
        <v>1.3000000000000007</v>
      </c>
      <c r="O6" s="3">
        <f>AC6-AS6</f>
        <v>2.4000000000000021</v>
      </c>
      <c r="P6" s="3">
        <f>AD6-AS6</f>
        <v>2.0404045408415996</v>
      </c>
      <c r="Q6" s="3">
        <f>AE6-AS6</f>
        <v>1.5</v>
      </c>
      <c r="R6" s="3">
        <f>AF6-AS6</f>
        <v>1.7000000000000028</v>
      </c>
      <c r="S6" s="3">
        <f>AG6-AS6</f>
        <v>1.9000000000000021</v>
      </c>
      <c r="T6" s="3">
        <f>AH6-AS6</f>
        <v>2.2000000000000028</v>
      </c>
      <c r="U6" s="3">
        <f>AI6-AS6</f>
        <v>2.3000000000000007</v>
      </c>
      <c r="V6" s="3">
        <f>AJ6-AS6</f>
        <v>2.4000000000000021</v>
      </c>
      <c r="W6" s="3">
        <f>(AA6-AY6)/(AX6-AY6)</f>
        <v>0.52150052683736647</v>
      </c>
      <c r="X6" s="3">
        <f>(AX6-AA6)/(AA6-AY6)</f>
        <v>0.91754360453763628</v>
      </c>
      <c r="Y6" s="3">
        <f>J6/AA6</f>
        <v>9.4221775647657519E-3</v>
      </c>
      <c r="Z6" s="3">
        <f>(AA6-AY6)/(AX6-AA6)</f>
        <v>1.089866459811373</v>
      </c>
      <c r="AA6" s="3">
        <v>24.422775004504782</v>
      </c>
      <c r="AB6" s="3">
        <v>23.7</v>
      </c>
      <c r="AC6" s="3">
        <v>24.8</v>
      </c>
      <c r="AD6" s="3">
        <v>24.440404540841598</v>
      </c>
      <c r="AE6" s="3">
        <v>23.9</v>
      </c>
      <c r="AF6" s="3">
        <v>24.1</v>
      </c>
      <c r="AG6" s="3">
        <v>24.3</v>
      </c>
      <c r="AH6" s="3">
        <v>24.6</v>
      </c>
      <c r="AI6" s="3">
        <v>24.7</v>
      </c>
      <c r="AJ6" s="3">
        <v>24.8</v>
      </c>
      <c r="AK6" s="3">
        <v>2020</v>
      </c>
      <c r="AL6" s="3">
        <v>10</v>
      </c>
      <c r="AM6" s="3">
        <v>27</v>
      </c>
      <c r="AN6" s="3">
        <v>7</v>
      </c>
      <c r="AO6" s="3">
        <v>25</v>
      </c>
      <c r="AP6" s="3">
        <v>15</v>
      </c>
      <c r="AQ6" s="3">
        <v>757</v>
      </c>
      <c r="AR6" s="4">
        <v>0.30902777777777779</v>
      </c>
      <c r="AS6" s="3">
        <f>VLOOKUP(AR6,גיליון1!A9:F592,2,0)</f>
        <v>22.4</v>
      </c>
      <c r="AT6" s="3">
        <f>VLOOKUP(AR6,גיליון1!A9:F592,3,0)</f>
        <v>69</v>
      </c>
      <c r="AU6" s="3">
        <f>VLOOKUP(AR6,גיליון1!A9:F592,4,0)</f>
        <v>277</v>
      </c>
      <c r="AV6" s="3">
        <f>VLOOKUP(AR6,גיליון1!A9:F592,5,0)</f>
        <v>0.3</v>
      </c>
      <c r="AW6" s="3">
        <f>VLOOKUP(AR6,גיליון1!A9:F592,6,0)</f>
        <v>35</v>
      </c>
      <c r="AX6" s="3">
        <f>AS6+(AZ6*BF6)/(BB6*1005)</f>
        <v>27.832201144899983</v>
      </c>
      <c r="AY6" s="3">
        <f>AS6+(AZ6*BD6*BE6*BF6)/(BB6*1005*(BE6*BD6+BK6*AZ6))-(AZ6*BL6)/(BE6*BD6+BK6*AZ6)</f>
        <v>20.706955806883911</v>
      </c>
      <c r="AZ6" s="3">
        <f>BA6*BC6/(BA6+BC6)</f>
        <v>45.246928029510393</v>
      </c>
      <c r="BA6" s="3">
        <f>BB6*1005/(4*0.98*0.0000000567*(AS6+273.15)^3)</f>
        <v>209.18577206259937</v>
      </c>
      <c r="BB6" s="3">
        <f>101325/(287.05*(AS6+273.15))</f>
        <v>1.1943403297080653</v>
      </c>
      <c r="BC6" s="3">
        <f>100*SQRT(0.1/AV6)</f>
        <v>57.735026918962582</v>
      </c>
      <c r="BD6" s="3">
        <f>BC6/1.08</f>
        <v>53.458358258298681</v>
      </c>
      <c r="BE6" s="3">
        <f>0.072*AS6+64.67</f>
        <v>66.282799999999995</v>
      </c>
      <c r="BF6" s="3">
        <f>AU6*(1-0.21)+BG6-BH6</f>
        <v>144.1056150092657</v>
      </c>
      <c r="BG6" s="3">
        <f>(1.72*(BI6/1000/(AS6+273.16))^(1/7)*0.0000000567*(AS6+273.16)^4)</f>
        <v>361.02852079532767</v>
      </c>
      <c r="BH6" s="3">
        <f>0.98*0.0000000567*(AA6+273.16)^4</f>
        <v>435.75290578606194</v>
      </c>
      <c r="BI6" s="3">
        <f>BJ6*AT6/100</f>
        <v>1868.8622012494257</v>
      </c>
      <c r="BJ6" s="3">
        <f>(610.7*10^(7.5*AS6/(AS6+237.3)))</f>
        <v>2708.4959438397473</v>
      </c>
      <c r="BK6" s="3">
        <f>(EXP((0.0492)*AS6))*55.259</f>
        <v>166.35286467062343</v>
      </c>
      <c r="BL6" s="3">
        <f>(1-(AT6/100))*BJ6</f>
        <v>839.63374259032184</v>
      </c>
      <c r="GS6" s="3">
        <v>5</v>
      </c>
      <c r="GT6" s="3">
        <v>17</v>
      </c>
      <c r="GU6" s="3">
        <v>30</v>
      </c>
      <c r="GV6" s="3">
        <v>21</v>
      </c>
      <c r="GW6" s="3">
        <v>46</v>
      </c>
      <c r="GX6" s="3">
        <v>90</v>
      </c>
      <c r="GY6" s="3">
        <v>112</v>
      </c>
      <c r="GZ6" s="3">
        <v>141</v>
      </c>
      <c r="HA6" s="3">
        <v>132</v>
      </c>
      <c r="HB6" s="3">
        <v>110</v>
      </c>
      <c r="HC6" s="3">
        <v>69</v>
      </c>
      <c r="HD6" s="3">
        <v>7</v>
      </c>
      <c r="HE6" s="3">
        <v>1</v>
      </c>
    </row>
    <row r="7" spans="1:365" s="3" customFormat="1" x14ac:dyDescent="0.2">
      <c r="A7" s="3" t="b">
        <v>0</v>
      </c>
      <c r="D7" s="3">
        <v>10446</v>
      </c>
      <c r="E7" s="3">
        <v>7</v>
      </c>
      <c r="F7" s="3">
        <v>1</v>
      </c>
      <c r="G7" s="3" t="s">
        <v>377</v>
      </c>
      <c r="H7" s="3">
        <v>6</v>
      </c>
      <c r="I7" s="3">
        <v>2.1000000000000014</v>
      </c>
      <c r="J7" s="3">
        <v>0.52699040943464504</v>
      </c>
      <c r="K7" s="3">
        <v>0.90798512578498958</v>
      </c>
      <c r="L7" s="3">
        <v>0.45171597363790306</v>
      </c>
      <c r="M7" s="3">
        <f>AA7-AS7</f>
        <v>0.89949581556152225</v>
      </c>
      <c r="N7" s="3">
        <f>AB7-AS7</f>
        <v>-0.19999999999999929</v>
      </c>
      <c r="O7" s="3">
        <f>AC7-AS7</f>
        <v>1.9000000000000021</v>
      </c>
      <c r="P7" s="3">
        <f>AD7-AS7</f>
        <v>0.90691679945278025</v>
      </c>
      <c r="Q7" s="3">
        <f>AE7-AS7</f>
        <v>0</v>
      </c>
      <c r="R7" s="3">
        <f>AF7-AS7</f>
        <v>0.20000000000000284</v>
      </c>
      <c r="S7" s="3">
        <f>AG7-AS7</f>
        <v>0.40000000000000213</v>
      </c>
      <c r="T7" s="3">
        <f>AH7-AS7</f>
        <v>1.3000000000000007</v>
      </c>
      <c r="U7" s="3">
        <f>AI7-AS7</f>
        <v>1.7000000000000028</v>
      </c>
      <c r="V7" s="3">
        <f>AJ7-AS7</f>
        <v>1.7000000000000028</v>
      </c>
      <c r="W7" s="3">
        <f>(AA7-AY7)/(AX7-AY7)</f>
        <v>0.3446635574047362</v>
      </c>
      <c r="X7" s="3">
        <f>(AX7-AA7)/(AA7-AY7)</f>
        <v>1.901380138735429</v>
      </c>
      <c r="Y7" s="3">
        <f>J7/AA7</f>
        <v>2.2618103567832268E-2</v>
      </c>
      <c r="Z7" s="3">
        <f>(AA7-AY7)/(AX7-AA7)</f>
        <v>0.52593375707872947</v>
      </c>
      <c r="AA7" s="3">
        <v>23.299495815561521</v>
      </c>
      <c r="AB7" s="3">
        <v>22.2</v>
      </c>
      <c r="AC7" s="3">
        <v>24.3</v>
      </c>
      <c r="AD7" s="3">
        <v>23.306916799452779</v>
      </c>
      <c r="AE7" s="3">
        <v>22.4</v>
      </c>
      <c r="AF7" s="3">
        <v>22.6</v>
      </c>
      <c r="AG7" s="3">
        <v>22.8</v>
      </c>
      <c r="AH7" s="3">
        <v>23.7</v>
      </c>
      <c r="AI7" s="3">
        <v>24.1</v>
      </c>
      <c r="AJ7" s="3">
        <v>24.1</v>
      </c>
      <c r="AK7" s="3">
        <v>2020</v>
      </c>
      <c r="AL7" s="3">
        <v>10</v>
      </c>
      <c r="AM7" s="3">
        <v>27</v>
      </c>
      <c r="AN7" s="3">
        <v>7</v>
      </c>
      <c r="AO7" s="3">
        <v>25</v>
      </c>
      <c r="AP7" s="3">
        <v>36</v>
      </c>
      <c r="AQ7" s="3">
        <v>875</v>
      </c>
      <c r="AR7" s="4">
        <v>0.30902777777777779</v>
      </c>
      <c r="AS7" s="3">
        <f>VLOOKUP(AR7,גיליון1!A10:F593,2,0)</f>
        <v>22.4</v>
      </c>
      <c r="AT7" s="3">
        <f>VLOOKUP(AR7,גיליון1!A10:F593,3,0)</f>
        <v>69</v>
      </c>
      <c r="AU7" s="3">
        <f>VLOOKUP(AR7,גיליון1!A10:F593,4,0)</f>
        <v>277</v>
      </c>
      <c r="AV7" s="3">
        <f>VLOOKUP(AR7,גיליון1!A10:F593,5,0)</f>
        <v>0.3</v>
      </c>
      <c r="AW7" s="3">
        <f>VLOOKUP(AR7,גיליון1!A10:F593,6,0)</f>
        <v>35</v>
      </c>
      <c r="AX7" s="3">
        <f>AS7+(AZ7*BF7)/(BB7*1005)</f>
        <v>28.07881381919222</v>
      </c>
      <c r="AY7" s="3">
        <f>AS7+(AZ7*BD7*BE7*BF7)/(BB7*1005*(BE7*BD7+BK7*AZ7))-(AZ7*BL7)/(BE7*BD7+BK7*AZ7)</f>
        <v>20.785891141638015</v>
      </c>
      <c r="AZ7" s="3">
        <f>BA7*BC7/(BA7+BC7)</f>
        <v>45.246928029510393</v>
      </c>
      <c r="BA7" s="3">
        <f>BB7*1005/(4*0.98*0.0000000567*(AS7+273.15)^3)</f>
        <v>209.18577206259937</v>
      </c>
      <c r="BB7" s="3">
        <f>101325/(287.05*(AS7+273.15))</f>
        <v>1.1943403297080653</v>
      </c>
      <c r="BC7" s="3">
        <f>100*SQRT(0.1/AV7)</f>
        <v>57.735026918962582</v>
      </c>
      <c r="BD7" s="3">
        <f>BC7/1.08</f>
        <v>53.458358258298681</v>
      </c>
      <c r="BE7" s="3">
        <f>0.072*AS7+64.67</f>
        <v>66.282799999999995</v>
      </c>
      <c r="BF7" s="3">
        <f>AU7*(1-0.21)+BG7-BH7</f>
        <v>150.64776434247432</v>
      </c>
      <c r="BG7" s="3">
        <f>(1.72*(BI7/1000/(AS7+273.16))^(1/7)*0.0000000567*(AS7+273.16)^4)</f>
        <v>361.02852079532767</v>
      </c>
      <c r="BH7" s="3">
        <f>0.98*0.0000000567*(AA7+273.16)^4</f>
        <v>429.21075645285333</v>
      </c>
      <c r="BI7" s="3">
        <f>BJ7*AT7/100</f>
        <v>1868.8622012494257</v>
      </c>
      <c r="BJ7" s="3">
        <f>(610.7*10^(7.5*AS7/(AS7+237.3)))</f>
        <v>2708.4959438397473</v>
      </c>
      <c r="BK7" s="3">
        <f>(EXP((0.0492)*AS7))*55.259</f>
        <v>166.35286467062343</v>
      </c>
      <c r="BL7" s="3">
        <f>(1-(AT7/100))*BJ7</f>
        <v>839.63374259032184</v>
      </c>
      <c r="GE7" s="3">
        <v>9</v>
      </c>
      <c r="GF7" s="3">
        <v>39</v>
      </c>
      <c r="GG7" s="3">
        <v>71</v>
      </c>
      <c r="GH7" s="3">
        <v>75</v>
      </c>
      <c r="GI7" s="3">
        <v>172</v>
      </c>
      <c r="GJ7" s="3">
        <v>156</v>
      </c>
      <c r="GK7" s="3">
        <v>112</v>
      </c>
      <c r="GL7" s="3">
        <v>112</v>
      </c>
      <c r="GM7" s="3">
        <v>142</v>
      </c>
      <c r="GN7" s="3">
        <v>93</v>
      </c>
      <c r="GO7" s="3">
        <v>127</v>
      </c>
      <c r="GP7" s="3">
        <v>124</v>
      </c>
      <c r="GQ7" s="3">
        <v>205</v>
      </c>
      <c r="GR7" s="3">
        <v>157</v>
      </c>
      <c r="GS7" s="3">
        <v>67</v>
      </c>
      <c r="GT7" s="3">
        <v>36</v>
      </c>
      <c r="GU7" s="3">
        <v>74</v>
      </c>
      <c r="GV7" s="3">
        <v>122</v>
      </c>
      <c r="GW7" s="3">
        <v>226</v>
      </c>
      <c r="GX7" s="3">
        <v>100</v>
      </c>
      <c r="GY7" s="3">
        <v>9</v>
      </c>
      <c r="GZ7" s="3">
        <v>5</v>
      </c>
    </row>
    <row r="8" spans="1:365" s="3" customFormat="1" x14ac:dyDescent="0.2">
      <c r="A8" s="3" t="b">
        <v>1</v>
      </c>
      <c r="B8" s="3" t="s">
        <v>564</v>
      </c>
      <c r="D8" s="3">
        <v>10446</v>
      </c>
      <c r="E8" s="3">
        <v>13</v>
      </c>
      <c r="F8" s="3">
        <v>1</v>
      </c>
      <c r="G8" s="3" t="s">
        <v>44</v>
      </c>
      <c r="H8" s="3">
        <v>6</v>
      </c>
      <c r="I8" s="3">
        <v>4.3000000000000007</v>
      </c>
      <c r="J8" s="3">
        <v>0.89023731986439159</v>
      </c>
      <c r="K8" s="3">
        <v>1.2854834853915804</v>
      </c>
      <c r="L8" s="3">
        <v>0.7211781399799998</v>
      </c>
      <c r="M8" s="3">
        <f>AA8-AS8</f>
        <v>4.709479535438998</v>
      </c>
      <c r="N8" s="3">
        <f>AB8-AS8</f>
        <v>2.8999999999999986</v>
      </c>
      <c r="O8" s="3">
        <f>AC8-AS8</f>
        <v>7.1999999999999993</v>
      </c>
      <c r="P8" s="3">
        <f>AD8-AS8</f>
        <v>4.5768787870223377</v>
      </c>
      <c r="Q8" s="3">
        <f>AE8-AS8</f>
        <v>3.3000000000000007</v>
      </c>
      <c r="R8" s="3">
        <f>AF8-AS8</f>
        <v>3.6999999999999993</v>
      </c>
      <c r="S8" s="3">
        <f>AG8-AS8</f>
        <v>4</v>
      </c>
      <c r="T8" s="3">
        <f>AH8-AS8</f>
        <v>5.3000000000000007</v>
      </c>
      <c r="U8" s="3">
        <f>AI8-AS8</f>
        <v>5.8999999999999986</v>
      </c>
      <c r="V8" s="3">
        <f>AJ8-AS8</f>
        <v>6.8000000000000007</v>
      </c>
      <c r="W8" s="3">
        <f>(AA8-AY8)/(AX8-AY8)</f>
        <v>0.95941375000797613</v>
      </c>
      <c r="X8" s="3">
        <f>(AX8-AA8)/(AA8-AY8)</f>
        <v>4.2303177322282982E-2</v>
      </c>
      <c r="Y8" s="3">
        <f>J8/AA8</f>
        <v>3.2717910634964611E-2</v>
      </c>
      <c r="Z8" s="3">
        <f>(AA8-AY8)/(AX8-AA8)</f>
        <v>23.638886327180323</v>
      </c>
      <c r="AA8" s="3">
        <v>27.209479535438998</v>
      </c>
      <c r="AB8" s="3">
        <v>25.4</v>
      </c>
      <c r="AC8" s="3">
        <v>29.7</v>
      </c>
      <c r="AD8" s="3">
        <v>27.076878787022338</v>
      </c>
      <c r="AE8" s="3">
        <v>25.8</v>
      </c>
      <c r="AF8" s="3">
        <v>26.2</v>
      </c>
      <c r="AG8" s="3">
        <v>26.5</v>
      </c>
      <c r="AH8" s="3">
        <v>27.8</v>
      </c>
      <c r="AI8" s="3">
        <v>28.4</v>
      </c>
      <c r="AJ8" s="3">
        <v>29.3</v>
      </c>
      <c r="AK8" s="3">
        <v>2020</v>
      </c>
      <c r="AL8" s="3">
        <v>10</v>
      </c>
      <c r="AM8" s="3">
        <v>27</v>
      </c>
      <c r="AN8" s="3">
        <v>7</v>
      </c>
      <c r="AO8" s="3">
        <v>27</v>
      </c>
      <c r="AP8" s="3">
        <v>21</v>
      </c>
      <c r="AQ8" s="3">
        <v>194</v>
      </c>
      <c r="AR8" s="4">
        <v>0.31041666666666667</v>
      </c>
      <c r="AS8" s="3">
        <f>VLOOKUP(AR8,גיליון1!A11:F594,2,0)</f>
        <v>22.5</v>
      </c>
      <c r="AT8" s="3">
        <f>VLOOKUP(AR8,גיליון1!A11:F594,3,0)</f>
        <v>69</v>
      </c>
      <c r="AU8" s="3">
        <f>VLOOKUP(AR8,גיליון1!A11:F594,4,0)</f>
        <v>282</v>
      </c>
      <c r="AV8" s="3">
        <f>VLOOKUP(AR8,גיליון1!A11:F594,5,0)</f>
        <v>0.3</v>
      </c>
      <c r="AW8" s="3">
        <f>VLOOKUP(AR8,גיליון1!A11:F594,6,0)</f>
        <v>33</v>
      </c>
      <c r="AX8" s="3">
        <f>AS8+(AZ8*BF8)/(BB8*1005)</f>
        <v>27.486940530172753</v>
      </c>
      <c r="AY8" s="3">
        <f>AS8+(AZ8*BD8*BE8*BF8)/(BB8*1005*(BE8*BD8+BK8*AZ8))-(AZ8*BL8)/(BE8*BD8+BK8*AZ8)</f>
        <v>20.650610620701396</v>
      </c>
      <c r="AZ8" s="3">
        <f>BA8*BC8/(BA8+BC8)</f>
        <v>45.233679480672414</v>
      </c>
      <c r="BA8" s="3">
        <f>BB8*1005/(4*0.98*0.0000000567*(AS8+273.15)^3)</f>
        <v>208.90289749578673</v>
      </c>
      <c r="BB8" s="3">
        <f>101325/(287.05*(AS8+273.15))</f>
        <v>1.1939363586849945</v>
      </c>
      <c r="BC8" s="3">
        <f>100*SQRT(0.1/AV8)</f>
        <v>57.735026918962582</v>
      </c>
      <c r="BD8" s="3">
        <f>BC8/1.08</f>
        <v>53.458358258298681</v>
      </c>
      <c r="BE8" s="3">
        <f>0.072*AS8+64.67</f>
        <v>66.290000000000006</v>
      </c>
      <c r="BF8" s="3">
        <f>AU8*(1-0.21)+BG8-BH8</f>
        <v>132.28771425100939</v>
      </c>
      <c r="BG8" s="3">
        <f>(1.72*(BI8/1000/(AS8+273.16))^(1/7)*0.0000000567*(AS8+273.16)^4)</f>
        <v>361.81370782462227</v>
      </c>
      <c r="BH8" s="3">
        <f>0.98*0.0000000567*(AA8+273.16)^4</f>
        <v>452.30599357361285</v>
      </c>
      <c r="BI8" s="3">
        <f>BJ8*AT8/100</f>
        <v>1880.2479202215427</v>
      </c>
      <c r="BJ8" s="3">
        <f>(610.7*10^(7.5*AS8/(AS8+237.3)))</f>
        <v>2724.9969858283225</v>
      </c>
      <c r="BK8" s="3">
        <f>(EXP((0.0492)*AS8))*55.259</f>
        <v>167.17333747283928</v>
      </c>
      <c r="BL8" s="3">
        <f>(1-(AT8/100))*BJ8</f>
        <v>844.74906560678016</v>
      </c>
      <c r="HJ8" s="3">
        <v>5</v>
      </c>
      <c r="HK8" s="3">
        <v>3</v>
      </c>
      <c r="HL8" s="3">
        <v>6</v>
      </c>
      <c r="HM8" s="3">
        <v>30</v>
      </c>
      <c r="HN8" s="3">
        <v>47</v>
      </c>
      <c r="HO8" s="3">
        <v>66</v>
      </c>
      <c r="HP8" s="3">
        <v>61</v>
      </c>
      <c r="HQ8" s="3">
        <v>70</v>
      </c>
      <c r="HR8" s="3">
        <v>82</v>
      </c>
      <c r="HS8" s="3">
        <v>84</v>
      </c>
      <c r="HT8" s="3">
        <v>120</v>
      </c>
      <c r="HU8" s="3">
        <v>147</v>
      </c>
      <c r="HV8" s="3">
        <v>124</v>
      </c>
      <c r="HW8" s="3">
        <v>151</v>
      </c>
      <c r="HX8" s="3">
        <v>116</v>
      </c>
      <c r="HY8" s="3">
        <v>106</v>
      </c>
      <c r="HZ8" s="3">
        <v>100</v>
      </c>
      <c r="IA8" s="3">
        <v>118</v>
      </c>
      <c r="IB8" s="3">
        <v>90</v>
      </c>
      <c r="IC8" s="3">
        <v>110</v>
      </c>
      <c r="ID8" s="3">
        <v>73</v>
      </c>
      <c r="IE8" s="3">
        <v>66</v>
      </c>
      <c r="IF8" s="3">
        <v>69</v>
      </c>
      <c r="IG8" s="3">
        <v>50</v>
      </c>
      <c r="IH8" s="3">
        <v>108</v>
      </c>
      <c r="II8" s="3">
        <v>113</v>
      </c>
      <c r="IJ8" s="3">
        <v>99</v>
      </c>
      <c r="IK8" s="3">
        <v>45</v>
      </c>
      <c r="IL8" s="3">
        <v>21</v>
      </c>
      <c r="IM8" s="3">
        <v>23</v>
      </c>
      <c r="IN8" s="3">
        <v>23</v>
      </c>
      <c r="IO8" s="3">
        <v>14</v>
      </c>
      <c r="IP8" s="3">
        <v>26</v>
      </c>
      <c r="IQ8" s="3">
        <v>32</v>
      </c>
      <c r="IR8" s="3">
        <v>28</v>
      </c>
      <c r="IS8" s="3">
        <v>28</v>
      </c>
      <c r="IT8" s="3">
        <v>12</v>
      </c>
      <c r="IU8" s="3">
        <v>27</v>
      </c>
      <c r="IV8" s="3">
        <v>19</v>
      </c>
      <c r="IW8" s="3">
        <v>22</v>
      </c>
      <c r="IX8" s="3">
        <v>12</v>
      </c>
      <c r="IY8" s="3">
        <v>11</v>
      </c>
      <c r="IZ8" s="3">
        <v>3</v>
      </c>
      <c r="JA8" s="3">
        <v>14</v>
      </c>
    </row>
    <row r="9" spans="1:365" s="3" customFormat="1" x14ac:dyDescent="0.2">
      <c r="A9" s="3" t="b">
        <v>1</v>
      </c>
      <c r="B9" s="3" t="s">
        <v>564</v>
      </c>
      <c r="D9" s="3">
        <v>10446</v>
      </c>
      <c r="E9" s="3">
        <v>13</v>
      </c>
      <c r="F9" s="3">
        <v>1</v>
      </c>
      <c r="G9" s="3" t="s">
        <v>213</v>
      </c>
      <c r="H9" s="3">
        <v>6</v>
      </c>
      <c r="I9" s="3">
        <v>3.2999999999999972</v>
      </c>
      <c r="J9" s="3">
        <v>0.75530549354822729</v>
      </c>
      <c r="K9" s="3">
        <v>1.2861609490571766</v>
      </c>
      <c r="L9" s="3">
        <v>0.65574178045382225</v>
      </c>
      <c r="M9" s="3">
        <f>AA9-AS9</f>
        <v>5.0112167034175883</v>
      </c>
      <c r="N9" s="3">
        <f>AB9-AS9</f>
        <v>3.1000000000000014</v>
      </c>
      <c r="O9" s="3">
        <f>AC9-AS9</f>
        <v>6.3999999999999986</v>
      </c>
      <c r="P9" s="3">
        <f>AD9-AS9</f>
        <v>5.0792602017757531</v>
      </c>
      <c r="Q9" s="3">
        <f>AE9-AS9</f>
        <v>3.5</v>
      </c>
      <c r="R9" s="3">
        <f>AF9-AS9</f>
        <v>4</v>
      </c>
      <c r="S9" s="3">
        <f>AG9-AS9</f>
        <v>4.3999999999999986</v>
      </c>
      <c r="T9" s="3">
        <f>AH9-AS9</f>
        <v>5.6999999999999993</v>
      </c>
      <c r="U9" s="3">
        <f>AI9-AS9</f>
        <v>5.8999999999999986</v>
      </c>
      <c r="V9" s="3">
        <f>AJ9-AS9</f>
        <v>6.1999999999999993</v>
      </c>
      <c r="W9" s="3">
        <f>(AA9-AY9)/(AX9-AY9)</f>
        <v>1.0136817311219066</v>
      </c>
      <c r="X9" s="3">
        <f>(AX9-AA9)/(AA9-AY9)</f>
        <v>-1.3497067868397047E-2</v>
      </c>
      <c r="Y9" s="3">
        <f>J9/AA9</f>
        <v>2.7454456183844435E-2</v>
      </c>
      <c r="Z9" s="3">
        <f>(AA9-AY9)/(AX9-AA9)</f>
        <v>-74.090166082773294</v>
      </c>
      <c r="AA9" s="3">
        <v>27.511216703417588</v>
      </c>
      <c r="AB9" s="3">
        <v>25.6</v>
      </c>
      <c r="AC9" s="3">
        <v>28.9</v>
      </c>
      <c r="AD9" s="3">
        <v>27.579260201775753</v>
      </c>
      <c r="AE9" s="3">
        <v>26</v>
      </c>
      <c r="AF9" s="3">
        <v>26.5</v>
      </c>
      <c r="AG9" s="3">
        <v>26.9</v>
      </c>
      <c r="AH9" s="3">
        <v>28.2</v>
      </c>
      <c r="AI9" s="3">
        <v>28.4</v>
      </c>
      <c r="AJ9" s="3">
        <v>28.7</v>
      </c>
      <c r="AK9" s="3">
        <v>2020</v>
      </c>
      <c r="AL9" s="3">
        <v>10</v>
      </c>
      <c r="AM9" s="3">
        <v>27</v>
      </c>
      <c r="AN9" s="3">
        <v>7</v>
      </c>
      <c r="AO9" s="3">
        <v>27</v>
      </c>
      <c r="AP9" s="3">
        <v>40</v>
      </c>
      <c r="AQ9" s="3">
        <v>394</v>
      </c>
      <c r="AR9" s="4">
        <v>0.31041666666666667</v>
      </c>
      <c r="AS9" s="3">
        <f>VLOOKUP(AR9,גיליון1!A12:F595,2,0)</f>
        <v>22.5</v>
      </c>
      <c r="AT9" s="3">
        <f>VLOOKUP(AR9,גיליון1!A12:F595,3,0)</f>
        <v>69</v>
      </c>
      <c r="AU9" s="3">
        <f>VLOOKUP(AR9,גיליון1!A12:F595,4,0)</f>
        <v>282</v>
      </c>
      <c r="AV9" s="3">
        <f>VLOOKUP(AR9,גיליון1!A12:F595,5,0)</f>
        <v>0.3</v>
      </c>
      <c r="AW9" s="3">
        <f>VLOOKUP(AR9,גיליון1!A12:F595,6,0)</f>
        <v>33</v>
      </c>
      <c r="AX9" s="3">
        <f>AS9+(AZ9*BF9)/(BB9*1005)</f>
        <v>27.41832311221858</v>
      </c>
      <c r="AY9" s="3">
        <f>AS9+(AZ9*BD9*BE9*BF9)/(BB9*1005*(BE9*BD9+BK9*AZ9))-(AZ9*BL9)/(BE9*BD9+BK9*AZ9)</f>
        <v>20.628715103457832</v>
      </c>
      <c r="AZ9" s="3">
        <f>BA9*BC9/(BA9+BC9)</f>
        <v>45.233679480672414</v>
      </c>
      <c r="BA9" s="3">
        <f>BB9*1005/(4*0.98*0.0000000567*(AS9+273.15)^3)</f>
        <v>208.90289749578673</v>
      </c>
      <c r="BB9" s="3">
        <f>101325/(287.05*(AS9+273.15))</f>
        <v>1.1939363586849945</v>
      </c>
      <c r="BC9" s="3">
        <f>100*SQRT(0.1/AV9)</f>
        <v>57.735026918962582</v>
      </c>
      <c r="BD9" s="3">
        <f>BC9/1.08</f>
        <v>53.458358258298681</v>
      </c>
      <c r="BE9" s="3">
        <f>0.072*AS9+64.67</f>
        <v>66.290000000000006</v>
      </c>
      <c r="BF9" s="3">
        <f>AU9*(1-0.21)+BG9-BH9</f>
        <v>130.46751179941742</v>
      </c>
      <c r="BG9" s="3">
        <f>(1.72*(BI9/1000/(AS9+273.16))^(1/7)*0.0000000567*(AS9+273.16)^4)</f>
        <v>361.81370782462227</v>
      </c>
      <c r="BH9" s="3">
        <f>0.98*0.0000000567*(AA9+273.16)^4</f>
        <v>454.12619602520482</v>
      </c>
      <c r="BI9" s="3">
        <f>BJ9*AT9/100</f>
        <v>1880.2479202215427</v>
      </c>
      <c r="BJ9" s="3">
        <f>(610.7*10^(7.5*AS9/(AS9+237.3)))</f>
        <v>2724.9969858283225</v>
      </c>
      <c r="BK9" s="3">
        <f>(EXP((0.0492)*AS9))*55.259</f>
        <v>167.17333747283928</v>
      </c>
      <c r="BL9" s="3">
        <f>(1-(AT9/100))*BJ9</f>
        <v>844.74906560678016</v>
      </c>
      <c r="HM9" s="3">
        <v>9</v>
      </c>
      <c r="HN9" s="3">
        <v>5</v>
      </c>
      <c r="HO9" s="3">
        <v>13</v>
      </c>
      <c r="HP9" s="3">
        <v>19</v>
      </c>
      <c r="HQ9" s="3">
        <v>26</v>
      </c>
      <c r="HR9" s="3">
        <v>49</v>
      </c>
      <c r="HS9" s="3">
        <v>33</v>
      </c>
      <c r="HT9" s="3">
        <v>45</v>
      </c>
      <c r="HU9" s="3">
        <v>70</v>
      </c>
      <c r="HV9" s="3">
        <v>91</v>
      </c>
      <c r="HW9" s="3">
        <v>102</v>
      </c>
      <c r="HX9" s="3">
        <v>119</v>
      </c>
      <c r="HY9" s="3">
        <v>85</v>
      </c>
      <c r="HZ9" s="3">
        <v>123</v>
      </c>
      <c r="IA9" s="3">
        <v>99</v>
      </c>
      <c r="IB9" s="3">
        <v>95</v>
      </c>
      <c r="IC9" s="3">
        <v>71</v>
      </c>
      <c r="ID9" s="3">
        <v>94</v>
      </c>
      <c r="IE9" s="3">
        <v>95</v>
      </c>
      <c r="IF9" s="3">
        <v>77</v>
      </c>
      <c r="IG9" s="3">
        <v>80</v>
      </c>
      <c r="IH9" s="3">
        <v>118</v>
      </c>
      <c r="II9" s="3">
        <v>81</v>
      </c>
      <c r="IJ9" s="3">
        <v>117</v>
      </c>
      <c r="IK9" s="3">
        <v>120</v>
      </c>
      <c r="IL9" s="3">
        <v>173</v>
      </c>
      <c r="IM9" s="3">
        <v>156</v>
      </c>
      <c r="IN9" s="3">
        <v>175</v>
      </c>
      <c r="IO9" s="3">
        <v>120</v>
      </c>
      <c r="IP9" s="3">
        <v>62</v>
      </c>
      <c r="IQ9" s="3">
        <v>49</v>
      </c>
      <c r="IR9" s="3">
        <v>21</v>
      </c>
      <c r="IS9" s="3">
        <v>17</v>
      </c>
      <c r="IT9" s="3">
        <v>11</v>
      </c>
      <c r="IU9" s="3">
        <v>3</v>
      </c>
    </row>
    <row r="10" spans="1:365" s="3" customFormat="1" x14ac:dyDescent="0.2">
      <c r="A10" s="3" t="b">
        <v>1</v>
      </c>
      <c r="B10" s="3" t="s">
        <v>564</v>
      </c>
      <c r="D10" s="3">
        <v>10446</v>
      </c>
      <c r="E10" s="3">
        <v>13</v>
      </c>
      <c r="F10" s="3">
        <v>1</v>
      </c>
      <c r="G10" s="3" t="s">
        <v>378</v>
      </c>
      <c r="H10" s="3">
        <v>6</v>
      </c>
      <c r="I10" s="3">
        <v>3.1000000000000014</v>
      </c>
      <c r="J10" s="3">
        <v>0.75000658287189914</v>
      </c>
      <c r="K10" s="3">
        <v>1.2130004876997305</v>
      </c>
      <c r="L10" s="3">
        <v>0.63835972871816093</v>
      </c>
      <c r="M10" s="3">
        <f>AA10-AS10</f>
        <v>3.8024892648202027</v>
      </c>
      <c r="N10" s="3">
        <f>AB10-AS10</f>
        <v>2.2999999999999972</v>
      </c>
      <c r="O10" s="3">
        <f>AC10-AS10</f>
        <v>5.3999999999999986</v>
      </c>
      <c r="P10" s="3">
        <f>AD10-AS10</f>
        <v>3.6281432481761371</v>
      </c>
      <c r="Q10" s="3">
        <f>AE10-AS10</f>
        <v>2.5999999999999979</v>
      </c>
      <c r="R10" s="3">
        <f>AF10-AS10</f>
        <v>2.8999999999999986</v>
      </c>
      <c r="S10" s="3">
        <f>AG10-AS10</f>
        <v>3.1999999999999993</v>
      </c>
      <c r="T10" s="3">
        <f>AH10-AS10</f>
        <v>4.5</v>
      </c>
      <c r="U10" s="3">
        <f>AI10-AS10</f>
        <v>4.8999999999999986</v>
      </c>
      <c r="V10" s="3">
        <f>AJ10-AS10</f>
        <v>5.2999999999999972</v>
      </c>
      <c r="W10" s="3">
        <f>(AA10-AY10)/(AX10-AY10)</f>
        <v>0.86262536934119427</v>
      </c>
      <c r="X10" s="3">
        <f>(AX10-AA10)/(AA10-AY10)</f>
        <v>0.15925178593312381</v>
      </c>
      <c r="Y10" s="3">
        <f>J10/AA10</f>
        <v>2.8406661786668719E-2</v>
      </c>
      <c r="Z10" s="3">
        <f>(AA10-AY10)/(AX10-AA10)</f>
        <v>6.279364429984728</v>
      </c>
      <c r="AA10" s="3">
        <v>26.402489264820204</v>
      </c>
      <c r="AB10" s="3">
        <v>24.9</v>
      </c>
      <c r="AC10" s="3">
        <v>28</v>
      </c>
      <c r="AD10" s="3">
        <v>26.228143248176139</v>
      </c>
      <c r="AE10" s="3">
        <v>25.2</v>
      </c>
      <c r="AF10" s="3">
        <v>25.5</v>
      </c>
      <c r="AG10" s="3">
        <v>25.8</v>
      </c>
      <c r="AH10" s="3">
        <v>27.1</v>
      </c>
      <c r="AI10" s="3">
        <v>27.5</v>
      </c>
      <c r="AJ10" s="3">
        <v>27.9</v>
      </c>
      <c r="AK10" s="3">
        <v>2020</v>
      </c>
      <c r="AL10" s="3">
        <v>10</v>
      </c>
      <c r="AM10" s="3">
        <v>27</v>
      </c>
      <c r="AN10" s="3">
        <v>7</v>
      </c>
      <c r="AO10" s="3">
        <v>28</v>
      </c>
      <c r="AP10" s="3">
        <v>11</v>
      </c>
      <c r="AQ10" s="3">
        <v>755</v>
      </c>
      <c r="AR10" s="4">
        <v>0.31111111111111112</v>
      </c>
      <c r="AS10" s="3">
        <f>VLOOKUP(AR10,גיליון1!A13:F596,2,0)</f>
        <v>22.6</v>
      </c>
      <c r="AT10" s="3">
        <f>VLOOKUP(AR10,גיליון1!A13:F596,3,0)</f>
        <v>68</v>
      </c>
      <c r="AU10" s="3">
        <f>VLOOKUP(AR10,גיליון1!A13:F596,4,0)</f>
        <v>287</v>
      </c>
      <c r="AV10" s="3">
        <f>VLOOKUP(AR10,גיליון1!A13:F596,5,0)</f>
        <v>0.4</v>
      </c>
      <c r="AW10" s="3">
        <f>VLOOKUP(AR10,גיליון1!A13:F596,6,0)</f>
        <v>33</v>
      </c>
      <c r="AX10" s="3">
        <f>AS10+(AZ10*BF10)/(BB10*1005)</f>
        <v>27.344838462979279</v>
      </c>
      <c r="AY10" s="3">
        <f>AS10+(AZ10*BD10*BE10*BF10)/(BB10*1005*(BE10*BD10+BK10*AZ10))-(AZ10*BL10)/(BE10*BD10+BK10*AZ10)</f>
        <v>20.485135229275478</v>
      </c>
      <c r="AZ10" s="3">
        <f>BA10*BC10/(BA10+BC10)</f>
        <v>40.3333262787908</v>
      </c>
      <c r="BA10" s="3">
        <f>BB10*1005/(4*0.98*0.0000000567*(AS10+273.15)^3)</f>
        <v>208.62050091903546</v>
      </c>
      <c r="BB10" s="3">
        <f>101325/(287.05*(AS10+273.15))</f>
        <v>1.1935326608460477</v>
      </c>
      <c r="BC10" s="3">
        <f>100*SQRT(0.1/AV10)</f>
        <v>50</v>
      </c>
      <c r="BD10" s="3">
        <f>BC10/1.08</f>
        <v>46.296296296296291</v>
      </c>
      <c r="BE10" s="3">
        <f>0.072*AS10+64.67</f>
        <v>66.297200000000004</v>
      </c>
      <c r="BF10" s="3">
        <f>AU10*(1-0.21)+BG10-BH10</f>
        <v>141.10999016158951</v>
      </c>
      <c r="BG10" s="3">
        <f>(1.72*(BI10/1000/(AS10+273.16))^(1/7)*0.0000000567*(AS10+273.16)^4)</f>
        <v>361.84477020518068</v>
      </c>
      <c r="BH10" s="3">
        <f>0.98*0.0000000567*(AA10+273.16)^4</f>
        <v>447.46478004359119</v>
      </c>
      <c r="BI10" s="3">
        <f>BJ10*AT10/100</f>
        <v>1864.2783055079897</v>
      </c>
      <c r="BJ10" s="3">
        <f>(610.7*10^(7.5*AS10/(AS10+237.3)))</f>
        <v>2741.5857433941023</v>
      </c>
      <c r="BK10" s="3">
        <f>(EXP((0.0492)*AS10))*55.259</f>
        <v>167.99785694789429</v>
      </c>
      <c r="BL10" s="3">
        <f>(1-(AT10/100))*BJ10</f>
        <v>877.30743788611267</v>
      </c>
      <c r="HC10" s="3">
        <v>0</v>
      </c>
      <c r="HD10" s="3">
        <v>4</v>
      </c>
      <c r="HE10" s="3">
        <v>6</v>
      </c>
      <c r="HF10" s="3">
        <v>16</v>
      </c>
      <c r="HG10" s="3">
        <v>18</v>
      </c>
      <c r="HH10" s="3">
        <v>48</v>
      </c>
      <c r="HI10" s="3">
        <v>61</v>
      </c>
      <c r="HJ10" s="3">
        <v>77</v>
      </c>
      <c r="HK10" s="3">
        <v>58</v>
      </c>
      <c r="HL10" s="3">
        <v>79</v>
      </c>
      <c r="HM10" s="3">
        <v>117</v>
      </c>
      <c r="HN10" s="3">
        <v>110</v>
      </c>
      <c r="HO10" s="3">
        <v>127</v>
      </c>
      <c r="HP10" s="3">
        <v>158</v>
      </c>
      <c r="HQ10" s="3">
        <v>130</v>
      </c>
      <c r="HR10" s="3">
        <v>119</v>
      </c>
      <c r="HS10" s="3">
        <v>62</v>
      </c>
      <c r="HT10" s="3">
        <v>57</v>
      </c>
      <c r="HU10" s="3">
        <v>67</v>
      </c>
      <c r="HV10" s="3">
        <v>88</v>
      </c>
      <c r="HW10" s="3">
        <v>40</v>
      </c>
      <c r="HX10" s="3">
        <v>42</v>
      </c>
      <c r="HY10" s="3">
        <v>49</v>
      </c>
      <c r="HZ10" s="3">
        <v>58</v>
      </c>
      <c r="IA10" s="3">
        <v>59</v>
      </c>
      <c r="IB10" s="3">
        <v>70</v>
      </c>
      <c r="IC10" s="3">
        <v>92</v>
      </c>
      <c r="ID10" s="3">
        <v>71</v>
      </c>
      <c r="IE10" s="3">
        <v>61</v>
      </c>
      <c r="IF10" s="3">
        <v>55</v>
      </c>
      <c r="IG10" s="3">
        <v>28</v>
      </c>
      <c r="IH10" s="3">
        <v>30</v>
      </c>
      <c r="II10" s="3">
        <v>18</v>
      </c>
      <c r="IJ10" s="3">
        <v>15</v>
      </c>
    </row>
    <row r="11" spans="1:365" s="3" customFormat="1" x14ac:dyDescent="0.2">
      <c r="A11" s="3" t="b">
        <v>0</v>
      </c>
      <c r="D11" s="3">
        <v>10446</v>
      </c>
      <c r="E11" s="3">
        <v>13</v>
      </c>
      <c r="F11" s="3">
        <v>1</v>
      </c>
      <c r="G11" s="3" t="s">
        <v>45</v>
      </c>
      <c r="H11" s="3">
        <v>6</v>
      </c>
      <c r="I11" s="3">
        <v>3.8999999999999986</v>
      </c>
      <c r="J11" s="3">
        <v>0.95174423966487276</v>
      </c>
      <c r="K11" s="3">
        <v>1.356400842594141</v>
      </c>
      <c r="L11" s="3">
        <v>0.78487122656467267</v>
      </c>
      <c r="M11" s="3">
        <f>AA11-AS11</f>
        <v>3.6243085867217175</v>
      </c>
      <c r="N11" s="3">
        <f>AB11-AS11</f>
        <v>2</v>
      </c>
      <c r="O11" s="3">
        <f>AC11-AS11</f>
        <v>5.8999999999999986</v>
      </c>
      <c r="P11" s="3">
        <f>AD11-AS11</f>
        <v>3.3081514461974493</v>
      </c>
      <c r="Q11" s="3">
        <f>AE11-AS11</f>
        <v>2.2999999999999972</v>
      </c>
      <c r="R11" s="3">
        <f>AF11-AS11</f>
        <v>2.5999999999999979</v>
      </c>
      <c r="S11" s="3">
        <f>AG11-AS11</f>
        <v>2.8999999999999986</v>
      </c>
      <c r="T11" s="3">
        <f>AH11-AS11</f>
        <v>4.2999999999999972</v>
      </c>
      <c r="U11" s="3">
        <f>AI11-AS11</f>
        <v>5.1999999999999993</v>
      </c>
      <c r="V11" s="3">
        <f>AJ11-AS11</f>
        <v>5.6999999999999993</v>
      </c>
      <c r="W11" s="3">
        <f>(AA11-AY11)/(AX11-AY11)</f>
        <v>0.9634641564907731</v>
      </c>
      <c r="X11" s="3">
        <f>(AX11-AA11)/(AA11-AY11)</f>
        <v>3.7921331336602533E-2</v>
      </c>
      <c r="Y11" s="3">
        <f>J11/AA11</f>
        <v>3.6292443574538091E-2</v>
      </c>
      <c r="Z11" s="3">
        <f>(AA11-AY11)/(AX11-AA11)</f>
        <v>26.370382176819231</v>
      </c>
      <c r="AA11" s="3">
        <v>26.224308586721719</v>
      </c>
      <c r="AB11" s="3">
        <v>24.6</v>
      </c>
      <c r="AC11" s="3">
        <v>28.5</v>
      </c>
      <c r="AD11" s="3">
        <v>25.908151446197451</v>
      </c>
      <c r="AE11" s="3">
        <v>24.9</v>
      </c>
      <c r="AF11" s="3">
        <v>25.2</v>
      </c>
      <c r="AG11" s="3">
        <v>25.5</v>
      </c>
      <c r="AH11" s="3">
        <v>26.9</v>
      </c>
      <c r="AI11" s="3">
        <v>27.8</v>
      </c>
      <c r="AJ11" s="3">
        <v>28.3</v>
      </c>
      <c r="AK11" s="3">
        <v>2020</v>
      </c>
      <c r="AL11" s="3">
        <v>10</v>
      </c>
      <c r="AM11" s="3">
        <v>27</v>
      </c>
      <c r="AN11" s="3">
        <v>7</v>
      </c>
      <c r="AO11" s="3">
        <v>29</v>
      </c>
      <c r="AP11" s="3">
        <v>3</v>
      </c>
      <c r="AQ11" s="3">
        <v>274</v>
      </c>
      <c r="AR11" s="4">
        <v>0.31180555555555556</v>
      </c>
      <c r="AS11" s="3">
        <f>VLOOKUP(AR11,גיליון1!A14:F597,2,0)</f>
        <v>22.6</v>
      </c>
      <c r="AT11" s="3">
        <f>VLOOKUP(AR11,גיליון1!A14:F597,3,0)</f>
        <v>68</v>
      </c>
      <c r="AU11" s="3">
        <f>VLOOKUP(AR11,גיליון1!A14:F597,4,0)</f>
        <v>290</v>
      </c>
      <c r="AV11" s="3">
        <f>VLOOKUP(AR11,גיליון1!A14:F597,5,0)</f>
        <v>0.7</v>
      </c>
      <c r="AW11" s="3">
        <f>VLOOKUP(AR11,גיליון1!A14:F597,6,0)</f>
        <v>21</v>
      </c>
      <c r="AX11" s="3">
        <f>AS11+(AZ11*BF11)/(BB11*1005)</f>
        <v>26.455991338923351</v>
      </c>
      <c r="AY11" s="3">
        <f>AS11+(AZ11*BD11*BE11*BF11)/(BB11*1005*(BE11*BD11+BK11*AZ11))-(AZ11*BL11)/(BE11*BD11+BK11*AZ11)</f>
        <v>20.114745867387381</v>
      </c>
      <c r="AZ11" s="3">
        <f>BA11*BC11/(BA11+BC11)</f>
        <v>31.999072408931735</v>
      </c>
      <c r="BA11" s="3">
        <f>BB11*1005/(4*0.98*0.0000000567*(AS11+273.15)^3)</f>
        <v>208.62050091903546</v>
      </c>
      <c r="BB11" s="3">
        <f>101325/(287.05*(AS11+273.15))</f>
        <v>1.1935326608460477</v>
      </c>
      <c r="BC11" s="3">
        <f>100*SQRT(0.1/AV11)</f>
        <v>37.796447300922722</v>
      </c>
      <c r="BD11" s="3">
        <f>BC11/1.08</f>
        <v>34.99671046381733</v>
      </c>
      <c r="BE11" s="3">
        <f>0.072*AS11+64.67</f>
        <v>66.297200000000004</v>
      </c>
      <c r="BF11" s="3">
        <f>AU11*(1-0.21)+BG11-BH11</f>
        <v>144.54365432381087</v>
      </c>
      <c r="BG11" s="3">
        <f>(1.72*(BI11/1000/(AS11+273.16))^(1/7)*0.0000000567*(AS11+273.16)^4)</f>
        <v>361.84477020518068</v>
      </c>
      <c r="BH11" s="3">
        <f>0.98*0.0000000567*(AA11+273.16)^4</f>
        <v>446.40111588136983</v>
      </c>
      <c r="BI11" s="3">
        <f>BJ11*AT11/100</f>
        <v>1864.2783055079897</v>
      </c>
      <c r="BJ11" s="3">
        <f>(610.7*10^(7.5*AS11/(AS11+237.3)))</f>
        <v>2741.5857433941023</v>
      </c>
      <c r="BK11" s="3">
        <f>(EXP((0.0492)*AS11))*55.259</f>
        <v>167.99785694789429</v>
      </c>
      <c r="BL11" s="3">
        <f>(1-(AT11/100))*BJ11</f>
        <v>877.30743788611267</v>
      </c>
      <c r="HC11" s="3">
        <v>5</v>
      </c>
      <c r="HD11" s="3">
        <v>8</v>
      </c>
      <c r="HE11" s="3">
        <v>32</v>
      </c>
      <c r="HF11" s="3">
        <v>34</v>
      </c>
      <c r="HG11" s="3">
        <v>38</v>
      </c>
      <c r="HH11" s="3">
        <v>54</v>
      </c>
      <c r="HI11" s="3">
        <v>82</v>
      </c>
      <c r="HJ11" s="3">
        <v>92</v>
      </c>
      <c r="HK11" s="3">
        <v>101</v>
      </c>
      <c r="HL11" s="3">
        <v>144</v>
      </c>
      <c r="HM11" s="3">
        <v>148</v>
      </c>
      <c r="HN11" s="3">
        <v>131</v>
      </c>
      <c r="HO11" s="3">
        <v>149</v>
      </c>
      <c r="HP11" s="3">
        <v>118</v>
      </c>
      <c r="HQ11" s="3">
        <v>93</v>
      </c>
      <c r="HR11" s="3">
        <v>74</v>
      </c>
      <c r="HS11" s="3">
        <v>52</v>
      </c>
      <c r="HT11" s="3">
        <v>45</v>
      </c>
      <c r="HU11" s="3">
        <v>43</v>
      </c>
      <c r="HV11" s="3">
        <v>19</v>
      </c>
      <c r="HW11" s="3">
        <v>30</v>
      </c>
      <c r="HX11" s="3">
        <v>23</v>
      </c>
      <c r="HY11" s="3">
        <v>22</v>
      </c>
      <c r="HZ11" s="3">
        <v>20</v>
      </c>
      <c r="IA11" s="3">
        <v>38</v>
      </c>
      <c r="IB11" s="3">
        <v>34</v>
      </c>
      <c r="IC11" s="3">
        <v>33</v>
      </c>
      <c r="ID11" s="3">
        <v>58</v>
      </c>
      <c r="IE11" s="3">
        <v>32</v>
      </c>
      <c r="IF11" s="3">
        <v>36</v>
      </c>
      <c r="IG11" s="3">
        <v>31</v>
      </c>
      <c r="IH11" s="3">
        <v>27</v>
      </c>
      <c r="II11" s="3">
        <v>19</v>
      </c>
      <c r="IJ11" s="3">
        <v>29</v>
      </c>
      <c r="IK11" s="3">
        <v>25</v>
      </c>
      <c r="IL11" s="3">
        <v>39</v>
      </c>
      <c r="IM11" s="3">
        <v>40</v>
      </c>
      <c r="IN11" s="3">
        <v>28</v>
      </c>
      <c r="IO11" s="3">
        <v>18</v>
      </c>
      <c r="IP11" s="3">
        <v>5</v>
      </c>
    </row>
    <row r="12" spans="1:365" s="3" customFormat="1" x14ac:dyDescent="0.2">
      <c r="A12" s="3" t="b">
        <v>0</v>
      </c>
      <c r="D12" s="3">
        <v>10446</v>
      </c>
      <c r="E12" s="3">
        <v>13</v>
      </c>
      <c r="F12" s="3">
        <v>1</v>
      </c>
      <c r="G12" s="3" t="s">
        <v>214</v>
      </c>
      <c r="H12" s="3">
        <v>6</v>
      </c>
      <c r="I12" s="3">
        <v>1.3999999999999986</v>
      </c>
      <c r="J12" s="3">
        <v>0.35378263950414152</v>
      </c>
      <c r="K12" s="3">
        <v>0.55777364231326487</v>
      </c>
      <c r="L12" s="3">
        <v>0.29587925505025431</v>
      </c>
      <c r="M12" s="3">
        <f>AA12-AS12</f>
        <v>2.6766371365995241</v>
      </c>
      <c r="N12" s="3">
        <f>AB12-AS12</f>
        <v>2</v>
      </c>
      <c r="O12" s="3">
        <f>AC12-AS12</f>
        <v>3.3999999999999986</v>
      </c>
      <c r="P12" s="3">
        <f>AD12-AS12</f>
        <v>2.6337032564278147</v>
      </c>
      <c r="Q12" s="3">
        <f>AE12-AS12</f>
        <v>2.0999999999999979</v>
      </c>
      <c r="R12" s="3">
        <f>AF12-AS12</f>
        <v>2.1999999999999993</v>
      </c>
      <c r="S12" s="3">
        <f>AG12-AS12</f>
        <v>2.3999999999999986</v>
      </c>
      <c r="T12" s="3">
        <f>AH12-AS12</f>
        <v>3</v>
      </c>
      <c r="U12" s="3">
        <f>AI12-AS12</f>
        <v>3.1999999999999993</v>
      </c>
      <c r="V12" s="3">
        <f>AJ12-AS12</f>
        <v>3.2999999999999972</v>
      </c>
      <c r="W12" s="3">
        <f>(AA12-AY12)/(AX12-AY12)</f>
        <v>0.79376238154830692</v>
      </c>
      <c r="X12" s="3">
        <f>(AX12-AA12)/(AA12-AY12)</f>
        <v>0.25982286795880599</v>
      </c>
      <c r="Y12" s="3">
        <f>J12/AA12</f>
        <v>1.3996428306195798E-2</v>
      </c>
      <c r="Z12" s="3">
        <f>(AA12-AY12)/(AX12-AA12)</f>
        <v>3.8487759289861527</v>
      </c>
      <c r="AA12" s="3">
        <v>25.276637136599525</v>
      </c>
      <c r="AB12" s="3">
        <v>24.6</v>
      </c>
      <c r="AC12" s="3">
        <v>26</v>
      </c>
      <c r="AD12" s="3">
        <v>25.233703256427816</v>
      </c>
      <c r="AE12" s="3">
        <v>24.7</v>
      </c>
      <c r="AF12" s="3">
        <v>24.8</v>
      </c>
      <c r="AG12" s="3">
        <v>25</v>
      </c>
      <c r="AH12" s="3">
        <v>25.6</v>
      </c>
      <c r="AI12" s="3">
        <v>25.8</v>
      </c>
      <c r="AJ12" s="3">
        <v>25.9</v>
      </c>
      <c r="AK12" s="3">
        <v>2020</v>
      </c>
      <c r="AL12" s="3">
        <v>10</v>
      </c>
      <c r="AM12" s="3">
        <v>27</v>
      </c>
      <c r="AN12" s="3">
        <v>7</v>
      </c>
      <c r="AO12" s="3">
        <v>29</v>
      </c>
      <c r="AP12" s="3">
        <v>22</v>
      </c>
      <c r="AQ12" s="3">
        <v>792</v>
      </c>
      <c r="AR12" s="4">
        <v>0.31180555555555556</v>
      </c>
      <c r="AS12" s="3">
        <f>VLOOKUP(AR12,גיליון1!A15:F598,2,0)</f>
        <v>22.6</v>
      </c>
      <c r="AT12" s="3">
        <f>VLOOKUP(AR12,גיליון1!A15:F598,3,0)</f>
        <v>68</v>
      </c>
      <c r="AU12" s="3">
        <f>VLOOKUP(AR12,גיליון1!A15:F598,4,0)</f>
        <v>290</v>
      </c>
      <c r="AV12" s="3">
        <f>VLOOKUP(AR12,גיליון1!A15:F598,5,0)</f>
        <v>0.7</v>
      </c>
      <c r="AW12" s="3">
        <f>VLOOKUP(AR12,גיליון1!A15:F598,6,0)</f>
        <v>21</v>
      </c>
      <c r="AX12" s="3">
        <f>AS12+(AZ12*BF12)/(BB12*1005)</f>
        <v>26.606059454334535</v>
      </c>
      <c r="AY12" s="3">
        <f>AS12+(AZ12*BD12*BE12*BF12)/(BB12*1005*(BE12*BD12+BK12*AZ12))-(AZ12*BL12)/(BE12*BD12+BK12*AZ12)</f>
        <v>20.159988520644042</v>
      </c>
      <c r="AZ12" s="3">
        <f>BA12*BC12/(BA12+BC12)</f>
        <v>31.999072408931735</v>
      </c>
      <c r="BA12" s="3">
        <f>BB12*1005/(4*0.98*0.0000000567*(AS12+273.15)^3)</f>
        <v>208.62050091903546</v>
      </c>
      <c r="BB12" s="3">
        <f>101325/(287.05*(AS12+273.15))</f>
        <v>1.1935326608460477</v>
      </c>
      <c r="BC12" s="3">
        <f>100*SQRT(0.1/AV12)</f>
        <v>37.796447300922722</v>
      </c>
      <c r="BD12" s="3">
        <f>BC12/1.08</f>
        <v>34.99671046381733</v>
      </c>
      <c r="BE12" s="3">
        <f>0.072*AS12+64.67</f>
        <v>66.297200000000004</v>
      </c>
      <c r="BF12" s="3">
        <f>AU12*(1-0.21)+BG12-BH12</f>
        <v>150.1690284215328</v>
      </c>
      <c r="BG12" s="3">
        <f>(1.72*(BI12/1000/(AS12+273.16))^(1/7)*0.0000000567*(AS12+273.16)^4)</f>
        <v>361.84477020518068</v>
      </c>
      <c r="BH12" s="3">
        <f>0.98*0.0000000567*(AA12+273.16)^4</f>
        <v>440.7757417836479</v>
      </c>
      <c r="BI12" s="3">
        <f>BJ12*AT12/100</f>
        <v>1864.2783055079897</v>
      </c>
      <c r="BJ12" s="3">
        <f>(610.7*10^(7.5*AS12/(AS12+237.3)))</f>
        <v>2741.5857433941023</v>
      </c>
      <c r="BK12" s="3">
        <f>(EXP((0.0492)*AS12))*55.259</f>
        <v>167.99785694789429</v>
      </c>
      <c r="BL12" s="3">
        <f>(1-(AT12/100))*BJ12</f>
        <v>877.30743788611267</v>
      </c>
      <c r="HC12" s="3">
        <v>32</v>
      </c>
      <c r="HD12" s="3">
        <v>93</v>
      </c>
      <c r="HE12" s="3">
        <v>132</v>
      </c>
      <c r="HF12" s="3">
        <v>156</v>
      </c>
      <c r="HG12" s="3">
        <v>153</v>
      </c>
      <c r="HH12" s="3">
        <v>184</v>
      </c>
      <c r="HI12" s="3">
        <v>165</v>
      </c>
      <c r="HJ12" s="3">
        <v>150</v>
      </c>
      <c r="HK12" s="3">
        <v>117</v>
      </c>
      <c r="HL12" s="3">
        <v>75</v>
      </c>
      <c r="HM12" s="3">
        <v>106</v>
      </c>
      <c r="HN12" s="3">
        <v>89</v>
      </c>
      <c r="HO12" s="3">
        <v>115</v>
      </c>
      <c r="HP12" s="3">
        <v>42</v>
      </c>
      <c r="HQ12" s="3">
        <v>13</v>
      </c>
      <c r="HR12" s="3">
        <v>3</v>
      </c>
    </row>
    <row r="13" spans="1:365" s="3" customFormat="1" x14ac:dyDescent="0.2">
      <c r="A13" s="3" t="b">
        <v>0</v>
      </c>
      <c r="D13" s="3">
        <v>10446</v>
      </c>
      <c r="E13" s="3">
        <v>13</v>
      </c>
      <c r="F13" s="3">
        <v>1</v>
      </c>
      <c r="G13" s="3" t="s">
        <v>379</v>
      </c>
      <c r="H13" s="3">
        <v>6</v>
      </c>
      <c r="I13" s="3">
        <v>1.8999999999999986</v>
      </c>
      <c r="J13" s="3">
        <v>0.40644588799132908</v>
      </c>
      <c r="K13" s="3">
        <v>0.57978017529529779</v>
      </c>
      <c r="L13" s="3">
        <v>0.33263391407600973</v>
      </c>
      <c r="M13" s="3">
        <f>AA13-AS13</f>
        <v>2.9970720546611709</v>
      </c>
      <c r="N13" s="3">
        <f>AB13-AS13</f>
        <v>2</v>
      </c>
      <c r="O13" s="3">
        <f>AC13-AS13</f>
        <v>3.8999999999999986</v>
      </c>
      <c r="P13" s="3">
        <f>AD13-AS13</f>
        <v>3.0187179317686272</v>
      </c>
      <c r="Q13" s="3">
        <f>AE13-AS13</f>
        <v>2.1999999999999993</v>
      </c>
      <c r="R13" s="3">
        <f>AF13-AS13</f>
        <v>2.3999999999999986</v>
      </c>
      <c r="S13" s="3">
        <f>AG13-AS13</f>
        <v>2.6999999999999993</v>
      </c>
      <c r="T13" s="3">
        <f>AH13-AS13</f>
        <v>3.2999999999999972</v>
      </c>
      <c r="U13" s="3">
        <f>AI13-AS13</f>
        <v>3.5</v>
      </c>
      <c r="V13" s="3">
        <f>AJ13-AS13</f>
        <v>3.7999999999999972</v>
      </c>
      <c r="W13" s="3">
        <f>(AA13-AY13)/(AX13-AY13)</f>
        <v>0.85050009370461199</v>
      </c>
      <c r="X13" s="3">
        <f>(AX13-AA13)/(AA13-AY13)</f>
        <v>0.17577882401422865</v>
      </c>
      <c r="Y13" s="3">
        <f>J13/AA13</f>
        <v>1.5878608581613777E-2</v>
      </c>
      <c r="Z13" s="3">
        <f>(AA13-AY13)/(AX13-AA13)</f>
        <v>5.6889674032581636</v>
      </c>
      <c r="AA13" s="3">
        <v>25.597072054661172</v>
      </c>
      <c r="AB13" s="3">
        <v>24.6</v>
      </c>
      <c r="AC13" s="3">
        <v>26.5</v>
      </c>
      <c r="AD13" s="3">
        <v>25.618717931768629</v>
      </c>
      <c r="AE13" s="3">
        <v>24.8</v>
      </c>
      <c r="AF13" s="3">
        <v>25</v>
      </c>
      <c r="AG13" s="3">
        <v>25.3</v>
      </c>
      <c r="AH13" s="3">
        <v>25.9</v>
      </c>
      <c r="AI13" s="3">
        <v>26.1</v>
      </c>
      <c r="AJ13" s="3">
        <v>26.4</v>
      </c>
      <c r="AK13" s="3">
        <v>2020</v>
      </c>
      <c r="AL13" s="3">
        <v>10</v>
      </c>
      <c r="AM13" s="3">
        <v>27</v>
      </c>
      <c r="AN13" s="3">
        <v>7</v>
      </c>
      <c r="AO13" s="3">
        <v>29</v>
      </c>
      <c r="AP13" s="3">
        <v>48</v>
      </c>
      <c r="AQ13" s="3">
        <v>712</v>
      </c>
      <c r="AR13" s="4">
        <v>0.31180555555555556</v>
      </c>
      <c r="AS13" s="3">
        <f>VLOOKUP(AR13,גיליון1!A16:F599,2,0)</f>
        <v>22.6</v>
      </c>
      <c r="AT13" s="3">
        <f>VLOOKUP(AR13,גיליון1!A16:F599,3,0)</f>
        <v>68</v>
      </c>
      <c r="AU13" s="3">
        <f>VLOOKUP(AR13,גיליון1!A16:F599,4,0)</f>
        <v>290</v>
      </c>
      <c r="AV13" s="3">
        <f>VLOOKUP(AR13,גיליון1!A16:F599,5,0)</f>
        <v>0.7</v>
      </c>
      <c r="AW13" s="3">
        <f>VLOOKUP(AR13,גיליון1!A16:F599,6,0)</f>
        <v>21</v>
      </c>
      <c r="AX13" s="3">
        <f>AS13+(AZ13*BF13)/(BB13*1005)</f>
        <v>26.555476779467174</v>
      </c>
      <c r="AY13" s="3">
        <f>AS13+(AZ13*BD13*BE13*BF13)/(BB13*1005*(BE13*BD13+BK13*AZ13))-(AZ13*BL13)/(BE13*BD13+BK13*AZ13)</f>
        <v>20.144738816111218</v>
      </c>
      <c r="AZ13" s="3">
        <f>BA13*BC13/(BA13+BC13)</f>
        <v>31.999072408931735</v>
      </c>
      <c r="BA13" s="3">
        <f>BB13*1005/(4*0.98*0.0000000567*(AS13+273.15)^3)</f>
        <v>208.62050091903546</v>
      </c>
      <c r="BB13" s="3">
        <f>101325/(287.05*(AS13+273.15))</f>
        <v>1.1935326608460477</v>
      </c>
      <c r="BC13" s="3">
        <f>100*SQRT(0.1/AV13)</f>
        <v>37.796447300922722</v>
      </c>
      <c r="BD13" s="3">
        <f>BC13/1.08</f>
        <v>34.99671046381733</v>
      </c>
      <c r="BE13" s="3">
        <f>0.072*AS13+64.67</f>
        <v>66.297200000000004</v>
      </c>
      <c r="BF13" s="3">
        <f>AU13*(1-0.21)+BG13-BH13</f>
        <v>148.27291299279773</v>
      </c>
      <c r="BG13" s="3">
        <f>(1.72*(BI13/1000/(AS13+273.16))^(1/7)*0.0000000567*(AS13+273.16)^4)</f>
        <v>361.84477020518068</v>
      </c>
      <c r="BH13" s="3">
        <f>0.98*0.0000000567*(AA13+273.16)^4</f>
        <v>442.67185721238297</v>
      </c>
      <c r="BI13" s="3">
        <f>BJ13*AT13/100</f>
        <v>1864.2783055079897</v>
      </c>
      <c r="BJ13" s="3">
        <f>(610.7*10^(7.5*AS13/(AS13+237.3)))</f>
        <v>2741.5857433941023</v>
      </c>
      <c r="BK13" s="3">
        <f>(EXP((0.0492)*AS13))*55.259</f>
        <v>167.99785694789429</v>
      </c>
      <c r="BL13" s="3">
        <f>(1-(AT13/100))*BJ13</f>
        <v>877.30743788611267</v>
      </c>
      <c r="HC13" s="3">
        <v>6</v>
      </c>
      <c r="HD13" s="3">
        <v>44</v>
      </c>
      <c r="HE13" s="3">
        <v>67</v>
      </c>
      <c r="HF13" s="3">
        <v>107</v>
      </c>
      <c r="HG13" s="3">
        <v>85</v>
      </c>
      <c r="HH13" s="3">
        <v>110</v>
      </c>
      <c r="HI13" s="3">
        <v>164</v>
      </c>
      <c r="HJ13" s="3">
        <v>168</v>
      </c>
      <c r="HK13" s="3">
        <v>192</v>
      </c>
      <c r="HL13" s="3">
        <v>199</v>
      </c>
      <c r="HM13" s="3">
        <v>187</v>
      </c>
      <c r="HN13" s="3">
        <v>227</v>
      </c>
      <c r="HO13" s="3">
        <v>249</v>
      </c>
      <c r="HP13" s="3">
        <v>202</v>
      </c>
      <c r="HQ13" s="3">
        <v>115</v>
      </c>
      <c r="HR13" s="3">
        <v>56</v>
      </c>
      <c r="HS13" s="3">
        <v>64</v>
      </c>
      <c r="HT13" s="3">
        <v>53</v>
      </c>
      <c r="HU13" s="3">
        <v>39</v>
      </c>
      <c r="HV13" s="3">
        <v>13</v>
      </c>
      <c r="HW13" s="3">
        <v>3</v>
      </c>
      <c r="HX13" s="3">
        <v>1</v>
      </c>
    </row>
    <row r="14" spans="1:365" s="3" customFormat="1" x14ac:dyDescent="0.2">
      <c r="A14" s="3" t="b">
        <v>1</v>
      </c>
      <c r="B14" s="3" t="s">
        <v>563</v>
      </c>
      <c r="D14" s="3">
        <v>10446</v>
      </c>
      <c r="E14" s="3">
        <v>14</v>
      </c>
      <c r="F14" s="3">
        <v>1</v>
      </c>
      <c r="G14" s="3" t="s">
        <v>46</v>
      </c>
      <c r="H14" s="3">
        <v>6</v>
      </c>
      <c r="I14" s="3">
        <v>3.1999999999999993</v>
      </c>
      <c r="J14" s="3">
        <v>0.71928865141722143</v>
      </c>
      <c r="K14" s="3">
        <v>1.1512532833982618</v>
      </c>
      <c r="L14" s="3">
        <v>0.60898113963455069</v>
      </c>
      <c r="M14" s="3">
        <f>AA14-AS14</f>
        <v>5.1262366596027178</v>
      </c>
      <c r="N14" s="3">
        <f>AB14-AS14</f>
        <v>3.3000000000000007</v>
      </c>
      <c r="O14" s="3">
        <f>AC14-AS14</f>
        <v>6.5</v>
      </c>
      <c r="P14" s="3">
        <f>AD14-AS14</f>
        <v>5.1545051907537314</v>
      </c>
      <c r="Q14" s="3">
        <f>AE14-AS14</f>
        <v>3.7000000000000028</v>
      </c>
      <c r="R14" s="3">
        <f>AF14-AS14</f>
        <v>4.2000000000000028</v>
      </c>
      <c r="S14" s="3">
        <f>AG14-AS14</f>
        <v>4.6000000000000014</v>
      </c>
      <c r="T14" s="3">
        <f>AH14-AS14</f>
        <v>5.7000000000000028</v>
      </c>
      <c r="U14" s="3">
        <f>AI14-AS14</f>
        <v>6.1000000000000014</v>
      </c>
      <c r="V14" s="3">
        <f>AJ14-AS14</f>
        <v>6.4000000000000021</v>
      </c>
      <c r="W14" s="3">
        <f>(AA14-AY14)/(AX14-AY14)</f>
        <v>1.2941988560374671</v>
      </c>
      <c r="X14" s="3">
        <f>(AX14-AA14)/(AA14-AY14)</f>
        <v>-0.22732121471520608</v>
      </c>
      <c r="Y14" s="3">
        <f>J14/AA14</f>
        <v>2.6131020390188088E-2</v>
      </c>
      <c r="Z14" s="3">
        <f>(AA14-AY14)/(AX14-AA14)</f>
        <v>-4.3990614833412094</v>
      </c>
      <c r="AA14" s="3">
        <v>27.526236659602716</v>
      </c>
      <c r="AB14" s="3">
        <v>25.7</v>
      </c>
      <c r="AC14" s="3">
        <v>28.9</v>
      </c>
      <c r="AD14" s="3">
        <v>27.55450519075373</v>
      </c>
      <c r="AE14" s="3">
        <v>26.1</v>
      </c>
      <c r="AF14" s="3">
        <v>26.6</v>
      </c>
      <c r="AG14" s="3">
        <v>27</v>
      </c>
      <c r="AH14" s="3">
        <v>28.1</v>
      </c>
      <c r="AI14" s="3">
        <v>28.5</v>
      </c>
      <c r="AJ14" s="3">
        <v>28.8</v>
      </c>
      <c r="AK14" s="3">
        <v>2020</v>
      </c>
      <c r="AL14" s="3">
        <v>10</v>
      </c>
      <c r="AM14" s="3">
        <v>27</v>
      </c>
      <c r="AN14" s="3">
        <v>7</v>
      </c>
      <c r="AO14" s="3">
        <v>31</v>
      </c>
      <c r="AP14" s="3">
        <v>56</v>
      </c>
      <c r="AQ14" s="3">
        <v>392</v>
      </c>
      <c r="AR14" s="4">
        <v>0.31319444444444444</v>
      </c>
      <c r="AS14" s="3">
        <f>VLOOKUP(AR14,גיליון1!A17:F600,2,0)</f>
        <v>22.4</v>
      </c>
      <c r="AT14" s="3">
        <f>VLOOKUP(AR14,גיליון1!A17:F600,3,0)</f>
        <v>69</v>
      </c>
      <c r="AU14" s="3">
        <f>VLOOKUP(AR14,גיליון1!A17:F600,4,0)</f>
        <v>297</v>
      </c>
      <c r="AV14" s="3">
        <f>VLOOKUP(AR14,גיליון1!A17:F600,5,0)</f>
        <v>0.9</v>
      </c>
      <c r="AW14" s="3">
        <f>VLOOKUP(AR14,גיליון1!A17:F600,6,0)</f>
        <v>18</v>
      </c>
      <c r="AX14" s="3">
        <f>AS14+(AZ14*BF14)/(BB14*1005)</f>
        <v>25.788034735540741</v>
      </c>
      <c r="AY14" s="3">
        <f>AS14+(AZ14*BD14*BE14*BF14)/(BB14*1005*(BE14*BD14+BK14*AZ14))-(AZ14*BL14)/(BE14*BD14+BK14*AZ14)</f>
        <v>19.879779525192099</v>
      </c>
      <c r="AZ14" s="3">
        <f>BA14*BC14/(BA14+BC14)</f>
        <v>28.751792801517791</v>
      </c>
      <c r="BA14" s="3">
        <f>BB14*1005/(4*0.98*0.0000000567*(AS14+273.15)^3)</f>
        <v>209.18577206259937</v>
      </c>
      <c r="BB14" s="3">
        <f>101325/(287.05*(AS14+273.15))</f>
        <v>1.1943403297080653</v>
      </c>
      <c r="BC14" s="3">
        <f>100*SQRT(0.1/AV14)</f>
        <v>33.333333333333336</v>
      </c>
      <c r="BD14" s="3">
        <f>BC14/1.08</f>
        <v>30.864197530864196</v>
      </c>
      <c r="BE14" s="3">
        <f>0.072*AS14+64.67</f>
        <v>66.282799999999995</v>
      </c>
      <c r="BF14" s="3">
        <f>AU14*(1-0.21)+BG14-BH14</f>
        <v>141.44157492359813</v>
      </c>
      <c r="BG14" s="3">
        <f>(1.72*(BI14/1000/(AS14+273.16))^(1/7)*0.0000000567*(AS14+273.16)^4)</f>
        <v>361.02852079532767</v>
      </c>
      <c r="BH14" s="3">
        <f>0.98*0.0000000567*(AA14+273.16)^4</f>
        <v>454.21694587172959</v>
      </c>
      <c r="BI14" s="3">
        <f>BJ14*AT14/100</f>
        <v>1868.8622012494257</v>
      </c>
      <c r="BJ14" s="3">
        <f>(610.7*10^(7.5*AS14/(AS14+237.3)))</f>
        <v>2708.4959438397473</v>
      </c>
      <c r="BK14" s="3">
        <f>(EXP((0.0492)*AS14))*55.259</f>
        <v>166.35286467062343</v>
      </c>
      <c r="BL14" s="3">
        <f>(1-(AT14/100))*BJ14</f>
        <v>839.63374259032184</v>
      </c>
      <c r="HM14" s="3">
        <v>7</v>
      </c>
      <c r="HN14" s="3">
        <v>9</v>
      </c>
      <c r="HO14" s="3">
        <v>9</v>
      </c>
      <c r="HP14" s="3">
        <v>13</v>
      </c>
      <c r="HQ14" s="3">
        <v>23</v>
      </c>
      <c r="HR14" s="3">
        <v>43</v>
      </c>
      <c r="HS14" s="3">
        <v>40</v>
      </c>
      <c r="HT14" s="3">
        <v>74</v>
      </c>
      <c r="HU14" s="3">
        <v>74</v>
      </c>
      <c r="HV14" s="3">
        <v>107</v>
      </c>
      <c r="HW14" s="3">
        <v>89</v>
      </c>
      <c r="HX14" s="3">
        <v>72</v>
      </c>
      <c r="HY14" s="3">
        <v>111</v>
      </c>
      <c r="HZ14" s="3">
        <v>140</v>
      </c>
      <c r="IA14" s="3">
        <v>86</v>
      </c>
      <c r="IB14" s="3">
        <v>97</v>
      </c>
      <c r="IC14" s="3">
        <v>139</v>
      </c>
      <c r="ID14" s="3">
        <v>99</v>
      </c>
      <c r="IE14" s="3">
        <v>124</v>
      </c>
      <c r="IF14" s="3">
        <v>129</v>
      </c>
      <c r="IG14" s="3">
        <v>97</v>
      </c>
      <c r="IH14" s="3">
        <v>84</v>
      </c>
      <c r="II14" s="3">
        <v>91</v>
      </c>
      <c r="IJ14" s="3">
        <v>140</v>
      </c>
      <c r="IK14" s="3">
        <v>120</v>
      </c>
      <c r="IL14" s="3">
        <v>118</v>
      </c>
      <c r="IM14" s="3">
        <v>115</v>
      </c>
      <c r="IN14" s="3">
        <v>113</v>
      </c>
      <c r="IO14" s="3">
        <v>86</v>
      </c>
      <c r="IP14" s="3">
        <v>72</v>
      </c>
      <c r="IQ14" s="3">
        <v>19</v>
      </c>
      <c r="IR14" s="3">
        <v>26</v>
      </c>
      <c r="IS14" s="3">
        <v>11</v>
      </c>
    </row>
    <row r="15" spans="1:365" s="3" customFormat="1" x14ac:dyDescent="0.2">
      <c r="A15" s="3" t="b">
        <v>1</v>
      </c>
      <c r="B15" s="3" t="s">
        <v>563</v>
      </c>
      <c r="D15" s="3">
        <v>10446</v>
      </c>
      <c r="E15" s="3">
        <v>14</v>
      </c>
      <c r="F15" s="3">
        <v>1</v>
      </c>
      <c r="G15" s="3" t="s">
        <v>215</v>
      </c>
      <c r="H15" s="3">
        <v>6</v>
      </c>
      <c r="I15" s="3">
        <v>3.3999999999999986</v>
      </c>
      <c r="J15" s="3">
        <v>0.78258293884915275</v>
      </c>
      <c r="K15" s="3">
        <v>1.2092518139122035</v>
      </c>
      <c r="L15" s="3">
        <v>0.66192148617090918</v>
      </c>
      <c r="M15" s="3">
        <f>AA15-AS15</f>
        <v>4.4409893077241946</v>
      </c>
      <c r="N15" s="3">
        <f>AB15-AS15</f>
        <v>2.5</v>
      </c>
      <c r="O15" s="3">
        <f>AC15-AS15</f>
        <v>5.8999999999999986</v>
      </c>
      <c r="P15" s="3">
        <f>AD15-AS15</f>
        <v>4.5528557598378363</v>
      </c>
      <c r="Q15" s="3">
        <f>AE15-AS15</f>
        <v>2.8000000000000007</v>
      </c>
      <c r="R15" s="3">
        <f>AF15-AS15</f>
        <v>3.3000000000000007</v>
      </c>
      <c r="S15" s="3">
        <f>AG15-AS15</f>
        <v>3.8999999999999986</v>
      </c>
      <c r="T15" s="3">
        <f>AH15-AS15</f>
        <v>5.0999999999999979</v>
      </c>
      <c r="U15" s="3">
        <f>AI15-AS15</f>
        <v>5.3999999999999986</v>
      </c>
      <c r="V15" s="3">
        <f>AJ15-AS15</f>
        <v>5.6999999999999993</v>
      </c>
      <c r="W15" s="3">
        <f>(AA15-AY15)/(AX15-AY15)</f>
        <v>1.0766245349468169</v>
      </c>
      <c r="X15" s="3">
        <f>(AX15-AA15)/(AA15-AY15)</f>
        <v>-7.1171083752612038E-2</v>
      </c>
      <c r="Y15" s="3">
        <f>J15/AA15</f>
        <v>2.9265294931444513E-2</v>
      </c>
      <c r="Z15" s="3">
        <f>(AA15-AY15)/(AX15-AA15)</f>
        <v>-14.05065016961048</v>
      </c>
      <c r="AA15" s="3">
        <v>26.740989307724195</v>
      </c>
      <c r="AB15" s="3">
        <v>24.8</v>
      </c>
      <c r="AC15" s="3">
        <v>28.2</v>
      </c>
      <c r="AD15" s="3">
        <v>26.852855759837837</v>
      </c>
      <c r="AE15" s="3">
        <v>25.1</v>
      </c>
      <c r="AF15" s="3">
        <v>25.6</v>
      </c>
      <c r="AG15" s="3">
        <v>26.2</v>
      </c>
      <c r="AH15" s="3">
        <v>27.4</v>
      </c>
      <c r="AI15" s="3">
        <v>27.7</v>
      </c>
      <c r="AJ15" s="3">
        <v>28</v>
      </c>
      <c r="AK15" s="3">
        <v>2020</v>
      </c>
      <c r="AL15" s="3">
        <v>10</v>
      </c>
      <c r="AM15" s="3">
        <v>27</v>
      </c>
      <c r="AN15" s="3">
        <v>7</v>
      </c>
      <c r="AO15" s="3">
        <v>32</v>
      </c>
      <c r="AP15" s="3">
        <v>12</v>
      </c>
      <c r="AQ15" s="3">
        <v>712</v>
      </c>
      <c r="AR15" s="4">
        <v>0.31388888888888888</v>
      </c>
      <c r="AS15" s="3">
        <f>VLOOKUP(AR15,גיליון1!A18:F601,2,0)</f>
        <v>22.3</v>
      </c>
      <c r="AT15" s="3">
        <f>VLOOKUP(AR15,גיליון1!A18:F601,3,0)</f>
        <v>69</v>
      </c>
      <c r="AU15" s="3">
        <f>VLOOKUP(AR15,גיליון1!A18:F601,4,0)</f>
        <v>301</v>
      </c>
      <c r="AV15" s="3">
        <f>VLOOKUP(AR15,גיליון1!A18:F601,5,0)</f>
        <v>0.7</v>
      </c>
      <c r="AW15" s="3">
        <f>VLOOKUP(AR15,גיליון1!A18:F601,6,0)</f>
        <v>23</v>
      </c>
      <c r="AX15" s="3">
        <f>AS15+(AZ15*BF15)/(BB15*1005)</f>
        <v>26.261148256558684</v>
      </c>
      <c r="AY15" s="3">
        <f>AS15+(AZ15*BD15*BE15*BF15)/(BB15*1005*(BE15*BD15+BK15*AZ15))-(AZ15*BL15)/(BE15*BD15+BK15*AZ15)</f>
        <v>19.998910560779432</v>
      </c>
      <c r="AZ15" s="3">
        <f>BA15*BC15/(BA15+BC15)</f>
        <v>32.018969215860885</v>
      </c>
      <c r="BA15" s="3">
        <f>BB15*1005/(4*0.98*0.0000000567*(AS15+273.15)^3)</f>
        <v>209.46912559066848</v>
      </c>
      <c r="BB15" s="3">
        <f>101325/(287.05*(AS15+273.15))</f>
        <v>1.1947445741926506</v>
      </c>
      <c r="BC15" s="3">
        <f>100*SQRT(0.1/AV15)</f>
        <v>37.796447300922722</v>
      </c>
      <c r="BD15" s="3">
        <f>BC15/1.08</f>
        <v>34.99671046381733</v>
      </c>
      <c r="BE15" s="3">
        <f>0.072*AS15+64.67</f>
        <v>66.275599999999997</v>
      </c>
      <c r="BF15" s="3">
        <f>AU15*(1-0.21)+BG15-BH15</f>
        <v>148.54391960486998</v>
      </c>
      <c r="BG15" s="3">
        <f>(1.72*(BI15/1000/(AS15+273.16))^(1/7)*0.0000000567*(AS15+273.16)^4)</f>
        <v>360.24463785124522</v>
      </c>
      <c r="BH15" s="3">
        <f>0.98*0.0000000567*(AA15+273.16)^4</f>
        <v>449.4907182463752</v>
      </c>
      <c r="BI15" s="3">
        <f>BJ15*AT15/100</f>
        <v>1857.5367356055754</v>
      </c>
      <c r="BJ15" s="3">
        <f>(610.7*10^(7.5*AS15/(AS15+237.3)))</f>
        <v>2692.0822255153266</v>
      </c>
      <c r="BK15" s="3">
        <f>(EXP((0.0492)*AS15))*55.259</f>
        <v>165.53641868051386</v>
      </c>
      <c r="BL15" s="3">
        <f>(1-(AT15/100))*BJ15</f>
        <v>834.54548990975138</v>
      </c>
      <c r="HE15" s="3">
        <v>8</v>
      </c>
      <c r="HF15" s="3">
        <v>14</v>
      </c>
      <c r="HG15" s="3">
        <v>12</v>
      </c>
      <c r="HH15" s="3">
        <v>23</v>
      </c>
      <c r="HI15" s="3">
        <v>36</v>
      </c>
      <c r="HJ15" s="3">
        <v>23</v>
      </c>
      <c r="HK15" s="3">
        <v>37</v>
      </c>
      <c r="HL15" s="3">
        <v>50</v>
      </c>
      <c r="HM15" s="3">
        <v>39</v>
      </c>
      <c r="HN15" s="3">
        <v>48</v>
      </c>
      <c r="HO15" s="3">
        <v>42</v>
      </c>
      <c r="HP15" s="3">
        <v>53</v>
      </c>
      <c r="HQ15" s="3">
        <v>50</v>
      </c>
      <c r="HR15" s="3">
        <v>52</v>
      </c>
      <c r="HS15" s="3">
        <v>57</v>
      </c>
      <c r="HT15" s="3">
        <v>100</v>
      </c>
      <c r="HU15" s="3">
        <v>67</v>
      </c>
      <c r="HV15" s="3">
        <v>58</v>
      </c>
      <c r="HW15" s="3">
        <v>73</v>
      </c>
      <c r="HX15" s="3">
        <v>71</v>
      </c>
      <c r="HY15" s="3">
        <v>67</v>
      </c>
      <c r="HZ15" s="3">
        <v>75</v>
      </c>
      <c r="IA15" s="3">
        <v>82</v>
      </c>
      <c r="IB15" s="3">
        <v>86</v>
      </c>
      <c r="IC15" s="3">
        <v>96</v>
      </c>
      <c r="ID15" s="3">
        <v>119</v>
      </c>
      <c r="IE15" s="3">
        <v>118</v>
      </c>
      <c r="IF15" s="3">
        <v>110</v>
      </c>
      <c r="IG15" s="3">
        <v>76</v>
      </c>
      <c r="IH15" s="3">
        <v>66</v>
      </c>
      <c r="II15" s="3">
        <v>39</v>
      </c>
      <c r="IJ15" s="3">
        <v>27</v>
      </c>
      <c r="IK15" s="3">
        <v>11</v>
      </c>
      <c r="IL15" s="3">
        <v>6</v>
      </c>
      <c r="IM15" s="3">
        <v>7</v>
      </c>
      <c r="IN15" s="3">
        <v>2</v>
      </c>
    </row>
    <row r="16" spans="1:365" s="3" customFormat="1" x14ac:dyDescent="0.2">
      <c r="A16" s="3" t="b">
        <v>1</v>
      </c>
      <c r="B16" s="3" t="s">
        <v>563</v>
      </c>
      <c r="D16" s="3">
        <v>10446</v>
      </c>
      <c r="E16" s="3">
        <v>14</v>
      </c>
      <c r="F16" s="3">
        <v>1</v>
      </c>
      <c r="G16" s="3" t="s">
        <v>380</v>
      </c>
      <c r="H16" s="3">
        <v>6</v>
      </c>
      <c r="I16" s="3">
        <v>2</v>
      </c>
      <c r="J16" s="3">
        <v>0.45817320597916816</v>
      </c>
      <c r="K16" s="3">
        <v>0.68207415643138347</v>
      </c>
      <c r="L16" s="3">
        <v>0.37377598752931351</v>
      </c>
      <c r="M16" s="3">
        <f>AA16-AS16</f>
        <v>5.0425526710273054</v>
      </c>
      <c r="N16" s="3">
        <f>AB16-AS16</f>
        <v>3.8999999999999986</v>
      </c>
      <c r="O16" s="3">
        <f>AC16-AS16</f>
        <v>5.8999999999999986</v>
      </c>
      <c r="P16" s="3">
        <f>AD16-AS16</f>
        <v>5.0624642967025117</v>
      </c>
      <c r="Q16" s="3">
        <f>AE16-AS16</f>
        <v>4.0999999999999979</v>
      </c>
      <c r="R16" s="3">
        <f>AF16-AS16</f>
        <v>4.3999999999999986</v>
      </c>
      <c r="S16" s="3">
        <f>AG16-AS16</f>
        <v>4.6999999999999993</v>
      </c>
      <c r="T16" s="3">
        <f>AH16-AS16</f>
        <v>5.3999999999999986</v>
      </c>
      <c r="U16" s="3">
        <f>AI16-AS16</f>
        <v>5.5999999999999979</v>
      </c>
      <c r="V16" s="3">
        <f>AJ16-AS16</f>
        <v>5.8999999999999986</v>
      </c>
      <c r="W16" s="3">
        <f>(AA16-AY16)/(AX16-AY16)</f>
        <v>1.1901275619613545</v>
      </c>
      <c r="X16" s="3">
        <f>(AX16-AA16)/(AA16-AY16)</f>
        <v>-0.15975393566049381</v>
      </c>
      <c r="Y16" s="3">
        <f>J16/AA16</f>
        <v>1.6756782422317769E-2</v>
      </c>
      <c r="Z16" s="3">
        <f>(AA16-AY16)/(AX16-AA16)</f>
        <v>-6.2596266931738196</v>
      </c>
      <c r="AA16" s="3">
        <v>27.342552671027306</v>
      </c>
      <c r="AB16" s="3">
        <v>26.2</v>
      </c>
      <c r="AC16" s="3">
        <v>28.2</v>
      </c>
      <c r="AD16" s="3">
        <v>27.362464296702512</v>
      </c>
      <c r="AE16" s="3">
        <v>26.4</v>
      </c>
      <c r="AF16" s="3">
        <v>26.7</v>
      </c>
      <c r="AG16" s="3">
        <v>27</v>
      </c>
      <c r="AH16" s="3">
        <v>27.7</v>
      </c>
      <c r="AI16" s="3">
        <v>27.9</v>
      </c>
      <c r="AJ16" s="3">
        <v>28.2</v>
      </c>
      <c r="AK16" s="3">
        <v>2020</v>
      </c>
      <c r="AL16" s="3">
        <v>10</v>
      </c>
      <c r="AM16" s="3">
        <v>27</v>
      </c>
      <c r="AN16" s="3">
        <v>7</v>
      </c>
      <c r="AO16" s="3">
        <v>32</v>
      </c>
      <c r="AP16" s="3">
        <v>50</v>
      </c>
      <c r="AQ16" s="3">
        <v>791</v>
      </c>
      <c r="AR16" s="4">
        <v>0.31388888888888888</v>
      </c>
      <c r="AS16" s="3">
        <f>VLOOKUP(AR16,גיליון1!A19:F602,2,0)</f>
        <v>22.3</v>
      </c>
      <c r="AT16" s="3">
        <f>VLOOKUP(AR16,גיליון1!A19:F602,3,0)</f>
        <v>69</v>
      </c>
      <c r="AU16" s="3">
        <f>VLOOKUP(AR16,גיליון1!A19:F602,4,0)</f>
        <v>301</v>
      </c>
      <c r="AV16" s="3">
        <f>VLOOKUP(AR16,גיליון1!A19:F602,5,0)</f>
        <v>0.7</v>
      </c>
      <c r="AW16" s="3">
        <f>VLOOKUP(AR16,גיליון1!A19:F602,6,0)</f>
        <v>23</v>
      </c>
      <c r="AX16" s="3">
        <f>AS16+(AZ16*BF16)/(BB16*1005)</f>
        <v>26.164686112995486</v>
      </c>
      <c r="AY16" s="3">
        <f>AS16+(AZ16*BD16*BE16*BF16)/(BB16*1005*(BE16*BD16+BK16*AZ16))-(AZ16*BL16)/(BE16*BD16+BK16*AZ16)</f>
        <v>19.969547723374557</v>
      </c>
      <c r="AZ16" s="3">
        <f>BA16*BC16/(BA16+BC16)</f>
        <v>32.018969215860885</v>
      </c>
      <c r="BA16" s="3">
        <f>BB16*1005/(4*0.98*0.0000000567*(AS16+273.15)^3)</f>
        <v>209.46912559066848</v>
      </c>
      <c r="BB16" s="3">
        <f>101325/(287.05*(AS16+273.15))</f>
        <v>1.1947445741926506</v>
      </c>
      <c r="BC16" s="3">
        <f>100*SQRT(0.1/AV16)</f>
        <v>37.796447300922722</v>
      </c>
      <c r="BD16" s="3">
        <f>BC16/1.08</f>
        <v>34.99671046381733</v>
      </c>
      <c r="BE16" s="3">
        <f>0.072*AS16+64.67</f>
        <v>66.275599999999997</v>
      </c>
      <c r="BF16" s="3">
        <f>AU16*(1-0.21)+BG16-BH16</f>
        <v>144.92656827886498</v>
      </c>
      <c r="BG16" s="3">
        <f>(1.72*(BI16/1000/(AS16+273.16))^(1/7)*0.0000000567*(AS16+273.16)^4)</f>
        <v>360.24463785124522</v>
      </c>
      <c r="BH16" s="3">
        <f>0.98*0.0000000567*(AA16+273.16)^4</f>
        <v>453.1080695723802</v>
      </c>
      <c r="BI16" s="3">
        <f>BJ16*AT16/100</f>
        <v>1857.5367356055754</v>
      </c>
      <c r="BJ16" s="3">
        <f>(610.7*10^(7.5*AS16/(AS16+237.3)))</f>
        <v>2692.0822255153266</v>
      </c>
      <c r="BK16" s="3">
        <f>(EXP((0.0492)*AS16))*55.259</f>
        <v>165.53641868051386</v>
      </c>
      <c r="BL16" s="3">
        <f>(1-(AT16/100))*BJ16</f>
        <v>834.54548990975138</v>
      </c>
      <c r="HO16" s="3">
        <v>1</v>
      </c>
      <c r="HP16" s="3">
        <v>1</v>
      </c>
      <c r="HQ16" s="3">
        <v>1</v>
      </c>
      <c r="HR16" s="3">
        <v>1</v>
      </c>
      <c r="HS16" s="3">
        <v>5</v>
      </c>
      <c r="HT16" s="3">
        <v>15</v>
      </c>
      <c r="HU16" s="3">
        <v>31</v>
      </c>
      <c r="HV16" s="3">
        <v>30</v>
      </c>
      <c r="HW16" s="3">
        <v>37</v>
      </c>
      <c r="HX16" s="3">
        <v>52</v>
      </c>
      <c r="HY16" s="3">
        <v>62</v>
      </c>
      <c r="HZ16" s="3">
        <v>86</v>
      </c>
      <c r="IA16" s="3">
        <v>80</v>
      </c>
      <c r="IB16" s="3">
        <v>92</v>
      </c>
      <c r="IC16" s="3">
        <v>100</v>
      </c>
      <c r="ID16" s="3">
        <v>135</v>
      </c>
      <c r="IE16" s="3">
        <v>101</v>
      </c>
      <c r="IF16" s="3">
        <v>109</v>
      </c>
      <c r="IG16" s="3">
        <v>70</v>
      </c>
      <c r="IH16" s="3">
        <v>86</v>
      </c>
      <c r="II16" s="3">
        <v>70</v>
      </c>
      <c r="IJ16" s="3">
        <v>80</v>
      </c>
      <c r="IK16" s="3">
        <v>38</v>
      </c>
      <c r="IL16" s="3">
        <v>30</v>
      </c>
      <c r="IM16" s="3">
        <v>20</v>
      </c>
      <c r="IN16" s="3">
        <v>3</v>
      </c>
      <c r="IO16" s="3">
        <v>1</v>
      </c>
    </row>
    <row r="17" spans="1:274" s="3" customFormat="1" x14ac:dyDescent="0.2">
      <c r="A17" s="3" t="b">
        <v>0</v>
      </c>
      <c r="D17" s="3">
        <v>10446</v>
      </c>
      <c r="E17" s="3">
        <v>14</v>
      </c>
      <c r="F17" s="3">
        <v>1</v>
      </c>
      <c r="G17" s="3" t="s">
        <v>47</v>
      </c>
      <c r="H17" s="3">
        <v>6</v>
      </c>
      <c r="I17" s="3">
        <v>2.0999999999999979</v>
      </c>
      <c r="J17" s="3">
        <v>0.47249629070814281</v>
      </c>
      <c r="K17" s="3">
        <v>0.76580692724104438</v>
      </c>
      <c r="L17" s="3">
        <v>0.40465264633307396</v>
      </c>
      <c r="M17" s="3">
        <f>AA17-AS17</f>
        <v>3.6124849776393653</v>
      </c>
      <c r="N17" s="3">
        <f>AB17-AS17</f>
        <v>2.4000000000000021</v>
      </c>
      <c r="O17" s="3">
        <f>AC17-AS17</f>
        <v>4.5</v>
      </c>
      <c r="P17" s="3">
        <f>AD17-AS17</f>
        <v>3.6902233874008417</v>
      </c>
      <c r="Q17" s="3">
        <f>AE17-AS17</f>
        <v>2.6000000000000014</v>
      </c>
      <c r="R17" s="3">
        <f>AF17-AS17</f>
        <v>2.9000000000000021</v>
      </c>
      <c r="S17" s="3">
        <f>AG17-AS17</f>
        <v>3.2000000000000028</v>
      </c>
      <c r="T17" s="3">
        <f>AH17-AS17</f>
        <v>4</v>
      </c>
      <c r="U17" s="3">
        <f>AI17-AS17</f>
        <v>4.2000000000000028</v>
      </c>
      <c r="V17" s="3">
        <f>AJ17-AS17</f>
        <v>4.4000000000000021</v>
      </c>
      <c r="W17" s="3">
        <f>(AA17-AY17)/(AX17-AY17)</f>
        <v>0.74089618895434295</v>
      </c>
      <c r="X17" s="3">
        <f>(AX17-AA17)/(AA17-AY17)</f>
        <v>0.34971675507109962</v>
      </c>
      <c r="Y17" s="3">
        <f>J17/AA17</f>
        <v>1.8164211958769265E-2</v>
      </c>
      <c r="Z17" s="3">
        <f>(AA17-AY17)/(AX17-AA17)</f>
        <v>2.8594569333593802</v>
      </c>
      <c r="AA17" s="3">
        <v>26.012484977639364</v>
      </c>
      <c r="AB17" s="3">
        <v>24.8</v>
      </c>
      <c r="AC17" s="3">
        <v>26.9</v>
      </c>
      <c r="AD17" s="3">
        <v>26.09022338740084</v>
      </c>
      <c r="AE17" s="3">
        <v>25</v>
      </c>
      <c r="AF17" s="3">
        <v>25.3</v>
      </c>
      <c r="AG17" s="3">
        <v>25.6</v>
      </c>
      <c r="AH17" s="3">
        <v>26.4</v>
      </c>
      <c r="AI17" s="3">
        <v>26.6</v>
      </c>
      <c r="AJ17" s="3">
        <v>26.8</v>
      </c>
      <c r="AK17" s="3">
        <v>2020</v>
      </c>
      <c r="AL17" s="3">
        <v>10</v>
      </c>
      <c r="AM17" s="3">
        <v>27</v>
      </c>
      <c r="AN17" s="3">
        <v>7</v>
      </c>
      <c r="AO17" s="3">
        <v>35</v>
      </c>
      <c r="AP17" s="3">
        <v>14</v>
      </c>
      <c r="AQ17" s="3">
        <v>792</v>
      </c>
      <c r="AR17" s="4">
        <v>0.31597222222222221</v>
      </c>
      <c r="AS17" s="3">
        <f>VLOOKUP(AR17,גיליון1!A20:F603,2,0)</f>
        <v>22.4</v>
      </c>
      <c r="AT17" s="3">
        <f>VLOOKUP(AR17,גיליון1!A20:F603,3,0)</f>
        <v>69</v>
      </c>
      <c r="AU17" s="3">
        <f>VLOOKUP(AR17,גיליון1!A20:F603,4,0)</f>
        <v>313</v>
      </c>
      <c r="AV17" s="3">
        <f>VLOOKUP(AR17,גיליון1!A20:F603,5,0)</f>
        <v>0.4</v>
      </c>
      <c r="AW17" s="3">
        <f>VLOOKUP(AR17,גיליון1!A20:F603,6,0)</f>
        <v>169</v>
      </c>
      <c r="AX17" s="3">
        <f>AS17+(AZ17*BF17)/(BB17*1005)</f>
        <v>27.885409095351363</v>
      </c>
      <c r="AY17" s="3">
        <f>AS17+(AZ17*BD17*BE17*BF17)/(BB17*1005*(BE17*BD17+BK17*AZ17))-(AZ17*BL17)/(BE17*BD17+BK17*AZ17)</f>
        <v>20.656939123591787</v>
      </c>
      <c r="AZ17" s="3">
        <f>BA17*BC17/(BA17+BC17)</f>
        <v>40.35440880838091</v>
      </c>
      <c r="BA17" s="3">
        <f>BB17*1005/(4*0.98*0.0000000567*(AS17+273.15)^3)</f>
        <v>209.18577206259937</v>
      </c>
      <c r="BB17" s="3">
        <f>101325/(287.05*(AS17+273.15))</f>
        <v>1.1943403297080653</v>
      </c>
      <c r="BC17" s="3">
        <f>100*SQRT(0.1/AV17)</f>
        <v>50</v>
      </c>
      <c r="BD17" s="3">
        <f>BC17/1.08</f>
        <v>46.296296296296291</v>
      </c>
      <c r="BE17" s="3">
        <f>0.072*AS17+64.67</f>
        <v>66.282799999999995</v>
      </c>
      <c r="BF17" s="3">
        <f>AU17*(1-0.21)+BG17-BH17</f>
        <v>163.15943482972727</v>
      </c>
      <c r="BG17" s="3">
        <f>(1.72*(BI17/1000/(AS17+273.16))^(1/7)*0.0000000567*(AS17+273.16)^4)</f>
        <v>361.02852079532767</v>
      </c>
      <c r="BH17" s="3">
        <f>0.98*0.0000000567*(AA17+273.16)^4</f>
        <v>445.13908596560043</v>
      </c>
      <c r="BI17" s="3">
        <f>BJ17*AT17/100</f>
        <v>1868.8622012494257</v>
      </c>
      <c r="BJ17" s="3">
        <f>(610.7*10^(7.5*AS17/(AS17+237.3)))</f>
        <v>2708.4959438397473</v>
      </c>
      <c r="BK17" s="3">
        <f>(EXP((0.0492)*AS17))*55.259</f>
        <v>166.35286467062343</v>
      </c>
      <c r="BL17" s="3">
        <f>(1-(AT17/100))*BJ17</f>
        <v>839.63374259032184</v>
      </c>
      <c r="HC17" s="3">
        <v>2</v>
      </c>
      <c r="HD17" s="3">
        <v>7</v>
      </c>
      <c r="HE17" s="3">
        <v>34</v>
      </c>
      <c r="HF17" s="3">
        <v>45</v>
      </c>
      <c r="HG17" s="3">
        <v>68</v>
      </c>
      <c r="HH17" s="3">
        <v>80</v>
      </c>
      <c r="HI17" s="3">
        <v>96</v>
      </c>
      <c r="HJ17" s="3">
        <v>135</v>
      </c>
      <c r="HK17" s="3">
        <v>161</v>
      </c>
      <c r="HL17" s="3">
        <v>158</v>
      </c>
      <c r="HM17" s="3">
        <v>164</v>
      </c>
      <c r="HN17" s="3">
        <v>163</v>
      </c>
      <c r="HO17" s="3">
        <v>127</v>
      </c>
      <c r="HP17" s="3">
        <v>150</v>
      </c>
      <c r="HQ17" s="3">
        <v>178</v>
      </c>
      <c r="HR17" s="3">
        <v>228</v>
      </c>
      <c r="HS17" s="3">
        <v>263</v>
      </c>
      <c r="HT17" s="3">
        <v>252</v>
      </c>
      <c r="HU17" s="3">
        <v>218</v>
      </c>
      <c r="HV17" s="3">
        <v>119</v>
      </c>
      <c r="HW17" s="3">
        <v>67</v>
      </c>
      <c r="HX17" s="3">
        <v>28</v>
      </c>
      <c r="HY17" s="3">
        <v>7</v>
      </c>
    </row>
    <row r="18" spans="1:274" s="3" customFormat="1" x14ac:dyDescent="0.2">
      <c r="A18" s="3" t="b">
        <v>0</v>
      </c>
      <c r="D18" s="3">
        <v>10446</v>
      </c>
      <c r="E18" s="3">
        <v>14</v>
      </c>
      <c r="F18" s="3">
        <v>1</v>
      </c>
      <c r="G18" s="3" t="s">
        <v>216</v>
      </c>
      <c r="H18" s="3">
        <v>6</v>
      </c>
      <c r="I18" s="3">
        <v>2.2999999999999972</v>
      </c>
      <c r="J18" s="3">
        <v>0.48662224545457555</v>
      </c>
      <c r="K18" s="3">
        <v>0.71048620723894373</v>
      </c>
      <c r="L18" s="3">
        <v>0.40248798436177508</v>
      </c>
      <c r="M18" s="3">
        <f>AA18-AS18</f>
        <v>3.2583392033949075</v>
      </c>
      <c r="N18" s="3">
        <f>AB18-AS18</f>
        <v>2</v>
      </c>
      <c r="O18" s="3">
        <f>AC18-AS18</f>
        <v>4.2999999999999972</v>
      </c>
      <c r="P18" s="3">
        <f>AD18-AS18</f>
        <v>3.2515840651858738</v>
      </c>
      <c r="Q18" s="3">
        <f>AE18-AS18</f>
        <v>2.2999999999999972</v>
      </c>
      <c r="R18" s="3">
        <f>AF18-AS18</f>
        <v>2.5999999999999979</v>
      </c>
      <c r="S18" s="3">
        <f>AG18-AS18</f>
        <v>2.8999999999999986</v>
      </c>
      <c r="T18" s="3">
        <f>AH18-AS18</f>
        <v>3.5999999999999979</v>
      </c>
      <c r="U18" s="3">
        <f>AI18-AS18</f>
        <v>3.8999999999999986</v>
      </c>
      <c r="V18" s="3">
        <f>AJ18-AS18</f>
        <v>4.1999999999999993</v>
      </c>
      <c r="W18" s="3">
        <f>(AA18-AY18)/(AX18-AY18)</f>
        <v>0.81636439745171951</v>
      </c>
      <c r="X18" s="3">
        <f>(AX18-AA18)/(AA18-AY18)</f>
        <v>0.22494317870977576</v>
      </c>
      <c r="Y18" s="3">
        <f>J18/AA18</f>
        <v>1.881877415354995E-2</v>
      </c>
      <c r="Z18" s="3">
        <f>(AA18-AY18)/(AX18-AA18)</f>
        <v>4.445567123821129</v>
      </c>
      <c r="AA18" s="3">
        <v>25.858339203394909</v>
      </c>
      <c r="AB18" s="3">
        <v>24.6</v>
      </c>
      <c r="AC18" s="3">
        <v>26.9</v>
      </c>
      <c r="AD18" s="3">
        <v>25.851584065185875</v>
      </c>
      <c r="AE18" s="3">
        <v>24.9</v>
      </c>
      <c r="AF18" s="3">
        <v>25.2</v>
      </c>
      <c r="AG18" s="3">
        <v>25.5</v>
      </c>
      <c r="AH18" s="3">
        <v>26.2</v>
      </c>
      <c r="AI18" s="3">
        <v>26.5</v>
      </c>
      <c r="AJ18" s="3">
        <v>26.8</v>
      </c>
      <c r="AK18" s="3">
        <v>2020</v>
      </c>
      <c r="AL18" s="3">
        <v>10</v>
      </c>
      <c r="AM18" s="3">
        <v>27</v>
      </c>
      <c r="AN18" s="3">
        <v>7</v>
      </c>
      <c r="AO18" s="3">
        <v>36</v>
      </c>
      <c r="AP18" s="3">
        <v>19</v>
      </c>
      <c r="AQ18" s="3">
        <v>429</v>
      </c>
      <c r="AR18" s="4">
        <v>0.31666666666666665</v>
      </c>
      <c r="AS18" s="3">
        <f>VLOOKUP(AR18,גיליון1!A21:F604,2,0)</f>
        <v>22.6</v>
      </c>
      <c r="AT18" s="3">
        <f>VLOOKUP(AR18,גיליון1!A21:F604,3,0)</f>
        <v>69</v>
      </c>
      <c r="AU18" s="3">
        <f>VLOOKUP(AR18,גיליון1!A21:F604,4,0)</f>
        <v>316</v>
      </c>
      <c r="AV18" s="3">
        <f>VLOOKUP(AR18,גיליון1!A21:F604,5,0)</f>
        <v>0.7</v>
      </c>
      <c r="AW18" s="3">
        <f>VLOOKUP(AR18,גיליון1!A21:F604,6,0)</f>
        <v>188</v>
      </c>
      <c r="AX18" s="3">
        <f>AS18+(AZ18*BF18)/(BB18*1005)</f>
        <v>27.082211710654565</v>
      </c>
      <c r="AY18" s="3">
        <f>AS18+(AZ18*BD18*BE18*BF18)/(BB18*1005*(BE18*BD18+BK18*AZ18))-(AZ18*BL18)/(BE18*BD18+BK18*AZ18)</f>
        <v>20.417531821372844</v>
      </c>
      <c r="AZ18" s="3">
        <f>BA18*BC18/(BA18+BC18)</f>
        <v>31.999072408931735</v>
      </c>
      <c r="BA18" s="3">
        <f>BB18*1005/(4*0.98*0.0000000567*(AS18+273.15)^3)</f>
        <v>208.62050091903546</v>
      </c>
      <c r="BB18" s="3">
        <f>101325/(287.05*(AS18+273.15))</f>
        <v>1.1935326608460477</v>
      </c>
      <c r="BC18" s="3">
        <f>100*SQRT(0.1/AV18)</f>
        <v>37.796447300922722</v>
      </c>
      <c r="BD18" s="3">
        <f>BC18/1.08</f>
        <v>34.99671046381733</v>
      </c>
      <c r="BE18" s="3">
        <f>0.072*AS18+64.67</f>
        <v>66.297200000000004</v>
      </c>
      <c r="BF18" s="3">
        <f>AU18*(1-0.21)+BG18-BH18</f>
        <v>168.01782036468126</v>
      </c>
      <c r="BG18" s="3">
        <f>(1.72*(BI18/1000/(AS18+273.16))^(1/7)*0.0000000567*(AS18+273.16)^4)</f>
        <v>362.60020041835486</v>
      </c>
      <c r="BH18" s="3">
        <f>0.98*0.0000000567*(AA18+273.16)^4</f>
        <v>444.22238005367365</v>
      </c>
      <c r="BI18" s="3">
        <f>BJ18*AT18/100</f>
        <v>1891.6941629419307</v>
      </c>
      <c r="BJ18" s="3">
        <f>(610.7*10^(7.5*AS18/(AS18+237.3)))</f>
        <v>2741.5857433941023</v>
      </c>
      <c r="BK18" s="3">
        <f>(EXP((0.0492)*AS18))*55.259</f>
        <v>167.99785694789429</v>
      </c>
      <c r="BL18" s="3">
        <f>(1-(AT18/100))*BJ18</f>
        <v>849.89158045217187</v>
      </c>
      <c r="HC18" s="3">
        <v>6</v>
      </c>
      <c r="HD18" s="3">
        <v>12</v>
      </c>
      <c r="HE18" s="3">
        <v>14</v>
      </c>
      <c r="HF18" s="3">
        <v>35</v>
      </c>
      <c r="HG18" s="3">
        <v>43</v>
      </c>
      <c r="HH18" s="3">
        <v>57</v>
      </c>
      <c r="HI18" s="3">
        <v>110</v>
      </c>
      <c r="HJ18" s="3">
        <v>119</v>
      </c>
      <c r="HK18" s="3">
        <v>160</v>
      </c>
      <c r="HL18" s="3">
        <v>163</v>
      </c>
      <c r="HM18" s="3">
        <v>129</v>
      </c>
      <c r="HN18" s="3">
        <v>127</v>
      </c>
      <c r="HO18" s="3">
        <v>157</v>
      </c>
      <c r="HP18" s="3">
        <v>137</v>
      </c>
      <c r="HQ18" s="3">
        <v>158</v>
      </c>
      <c r="HR18" s="3">
        <v>179</v>
      </c>
      <c r="HS18" s="3">
        <v>127</v>
      </c>
      <c r="HT18" s="3">
        <v>85</v>
      </c>
      <c r="HU18" s="3">
        <v>91</v>
      </c>
      <c r="HV18" s="3">
        <v>65</v>
      </c>
      <c r="HW18" s="3">
        <v>57</v>
      </c>
      <c r="HX18" s="3">
        <v>42</v>
      </c>
      <c r="HY18" s="3">
        <v>30</v>
      </c>
      <c r="HZ18" s="3">
        <v>24</v>
      </c>
      <c r="IA18" s="3">
        <v>3</v>
      </c>
      <c r="IB18" s="3">
        <v>1</v>
      </c>
    </row>
    <row r="19" spans="1:274" s="3" customFormat="1" x14ac:dyDescent="0.2">
      <c r="A19" s="3" t="b">
        <v>1</v>
      </c>
      <c r="B19" s="3">
        <v>10</v>
      </c>
      <c r="D19" s="3">
        <v>10446</v>
      </c>
      <c r="E19" s="3">
        <v>3</v>
      </c>
      <c r="F19" s="3">
        <v>1</v>
      </c>
      <c r="G19" s="3" t="s">
        <v>48</v>
      </c>
      <c r="H19" s="3">
        <v>6</v>
      </c>
      <c r="I19" s="3">
        <v>3.3000000000000007</v>
      </c>
      <c r="J19" s="3">
        <v>0.78595521767498711</v>
      </c>
      <c r="K19" s="3">
        <v>1.3214617385307292</v>
      </c>
      <c r="L19" s="3">
        <v>0.68207897623119162</v>
      </c>
      <c r="M19" s="3">
        <f>AA19-AS19</f>
        <v>6.0261854577966396</v>
      </c>
      <c r="N19" s="3">
        <f>AB19-AS19</f>
        <v>4.1999999999999993</v>
      </c>
      <c r="O19" s="3">
        <f>AC19-AS19</f>
        <v>7.5</v>
      </c>
      <c r="P19" s="3">
        <f>AD19-AS19</f>
        <v>6.0956134014731553</v>
      </c>
      <c r="Q19" s="3">
        <f>AE19-AS19</f>
        <v>4.5</v>
      </c>
      <c r="R19" s="3">
        <f>AF19-AS19</f>
        <v>4.8999999999999986</v>
      </c>
      <c r="S19" s="3">
        <f>AG19-AS19</f>
        <v>5.3999999999999986</v>
      </c>
      <c r="T19" s="3">
        <f>AH19-AS19</f>
        <v>6.6999999999999993</v>
      </c>
      <c r="U19" s="3">
        <f>AI19-AS19</f>
        <v>7</v>
      </c>
      <c r="V19" s="3">
        <f>AJ19-AS19</f>
        <v>7.3000000000000007</v>
      </c>
      <c r="W19" s="3">
        <f>(AA19-AY19)/(AX19-AY19)</f>
        <v>1.3227986669500071</v>
      </c>
      <c r="X19" s="3">
        <f>(AX19-AA19)/(AA19-AY19)</f>
        <v>-0.24402705794547547</v>
      </c>
      <c r="Y19" s="3">
        <f>J19/AA19</f>
        <v>2.7265321623135857E-2</v>
      </c>
      <c r="Z19" s="3">
        <f>(AA19-AY19)/(AX19-AA19)</f>
        <v>-4.0979062257245111</v>
      </c>
      <c r="AA19" s="3">
        <v>28.82618545779664</v>
      </c>
      <c r="AB19" s="3">
        <v>27</v>
      </c>
      <c r="AC19" s="3">
        <v>30.3</v>
      </c>
      <c r="AD19" s="3">
        <v>28.895613401473156</v>
      </c>
      <c r="AE19" s="3">
        <v>27.3</v>
      </c>
      <c r="AF19" s="3">
        <v>27.7</v>
      </c>
      <c r="AG19" s="3">
        <v>28.2</v>
      </c>
      <c r="AH19" s="3">
        <v>29.5</v>
      </c>
      <c r="AI19" s="3">
        <v>29.8</v>
      </c>
      <c r="AJ19" s="3">
        <v>30.1</v>
      </c>
      <c r="AK19" s="3">
        <v>2020</v>
      </c>
      <c r="AL19" s="3">
        <v>10</v>
      </c>
      <c r="AM19" s="3">
        <v>27</v>
      </c>
      <c r="AN19" s="3">
        <v>7</v>
      </c>
      <c r="AO19" s="3">
        <v>38</v>
      </c>
      <c r="AP19" s="3">
        <v>12</v>
      </c>
      <c r="AQ19" s="3">
        <v>70</v>
      </c>
      <c r="AR19" s="4">
        <v>0.31805555555555554</v>
      </c>
      <c r="AS19" s="3">
        <f>VLOOKUP(AR19,גיליון1!A22:F605,2,0)</f>
        <v>22.8</v>
      </c>
      <c r="AT19" s="3">
        <f>VLOOKUP(AR19,גיליון1!A22:F605,3,0)</f>
        <v>68</v>
      </c>
      <c r="AU19" s="3">
        <f>VLOOKUP(AR19,גיליון1!A22:F605,4,0)</f>
        <v>323</v>
      </c>
      <c r="AV19" s="3">
        <f>VLOOKUP(AR19,גיליון1!A22:F605,5,0)</f>
        <v>0.8</v>
      </c>
      <c r="AW19" s="3">
        <f>VLOOKUP(AR19,גיליון1!A22:F605,6,0)</f>
        <v>182</v>
      </c>
      <c r="AX19" s="3">
        <f>AS19+(AZ19*BF19)/(BB19*1005)</f>
        <v>26.744634165920559</v>
      </c>
      <c r="AY19" s="3">
        <f>AS19+(AZ19*BD19*BE19*BF19)/(BB19*1005*(BE19*BD19+BK19*AZ19))-(AZ19*BL19)/(BE19*BD19+BK19*AZ19)</f>
        <v>20.296183459652745</v>
      </c>
      <c r="AZ19" s="3">
        <f>BA19*BC19/(BA19+BC19)</f>
        <v>30.220023007299833</v>
      </c>
      <c r="BA19" s="3">
        <f>BB19*1005/(4*0.98*0.0000000567*(AS19+273.15)^3)</f>
        <v>208.05713786241333</v>
      </c>
      <c r="BB19" s="3">
        <f>101325/(287.05*(AS19+273.15))</f>
        <v>1.1927260836128353</v>
      </c>
      <c r="BC19" s="3">
        <f>100*SQRT(0.1/AV19)</f>
        <v>35.355339059327378</v>
      </c>
      <c r="BD19" s="3">
        <f>BC19/1.08</f>
        <v>32.736425054932752</v>
      </c>
      <c r="BE19" s="3">
        <f>0.072*AS19+64.67</f>
        <v>66.311599999999999</v>
      </c>
      <c r="BF19" s="3">
        <f>AU19*(1-0.21)+BG19-BH19</f>
        <v>156.46554601105561</v>
      </c>
      <c r="BG19" s="3">
        <f>(1.72*(BI19/1000/(AS19+273.16))^(1/7)*0.0000000567*(AS19+273.16)^4)</f>
        <v>363.41839272544416</v>
      </c>
      <c r="BH19" s="3">
        <f>0.98*0.0000000567*(AA19+273.16)^4</f>
        <v>462.12284671438863</v>
      </c>
      <c r="BI19" s="3">
        <f>BJ19*AT19/100</f>
        <v>1887.0190263375659</v>
      </c>
      <c r="BJ19" s="3">
        <f>(610.7*10^(7.5*AS19/(AS19+237.3)))</f>
        <v>2775.0279799081854</v>
      </c>
      <c r="BK19" s="3">
        <f>(EXP((0.0492)*AS19))*55.259</f>
        <v>169.65911584971431</v>
      </c>
      <c r="BL19" s="3">
        <f>(1-(AT19/100))*BJ19</f>
        <v>888.00895357061916</v>
      </c>
      <c r="IA19" s="3">
        <v>9</v>
      </c>
      <c r="IB19" s="3">
        <v>11</v>
      </c>
      <c r="IC19" s="3">
        <v>38</v>
      </c>
      <c r="ID19" s="3">
        <v>28</v>
      </c>
      <c r="IE19" s="3">
        <v>33</v>
      </c>
      <c r="IF19" s="3">
        <v>49</v>
      </c>
      <c r="IG19" s="3">
        <v>46</v>
      </c>
      <c r="IH19" s="3">
        <v>72</v>
      </c>
      <c r="II19" s="3">
        <v>73</v>
      </c>
      <c r="IJ19" s="3">
        <v>100</v>
      </c>
      <c r="IK19" s="3">
        <v>84</v>
      </c>
      <c r="IL19" s="3">
        <v>84</v>
      </c>
      <c r="IM19" s="3">
        <v>78</v>
      </c>
      <c r="IN19" s="3">
        <v>118</v>
      </c>
      <c r="IO19" s="3">
        <v>94</v>
      </c>
      <c r="IP19" s="3">
        <v>94</v>
      </c>
      <c r="IQ19" s="3">
        <v>67</v>
      </c>
      <c r="IR19" s="3">
        <v>56</v>
      </c>
      <c r="IS19" s="3">
        <v>96</v>
      </c>
      <c r="IT19" s="3">
        <v>79</v>
      </c>
      <c r="IU19" s="3">
        <v>72</v>
      </c>
      <c r="IV19" s="3">
        <v>88</v>
      </c>
      <c r="IW19" s="3">
        <v>121</v>
      </c>
      <c r="IX19" s="3">
        <v>115</v>
      </c>
      <c r="IY19" s="3">
        <v>137</v>
      </c>
      <c r="IZ19" s="3">
        <v>131</v>
      </c>
      <c r="JA19" s="3">
        <v>123</v>
      </c>
      <c r="JB19" s="3">
        <v>92</v>
      </c>
      <c r="JC19" s="3">
        <v>98</v>
      </c>
      <c r="JD19" s="3">
        <v>96</v>
      </c>
      <c r="JE19" s="3">
        <v>36</v>
      </c>
      <c r="JF19" s="3">
        <v>21</v>
      </c>
      <c r="JG19" s="3">
        <v>7</v>
      </c>
      <c r="JH19" s="3">
        <v>6</v>
      </c>
    </row>
    <row r="20" spans="1:274" s="3" customFormat="1" x14ac:dyDescent="0.2">
      <c r="A20" s="3" t="b">
        <v>1</v>
      </c>
      <c r="B20" s="3">
        <v>10</v>
      </c>
      <c r="D20" s="3">
        <v>10446</v>
      </c>
      <c r="E20" s="3">
        <v>3</v>
      </c>
      <c r="F20" s="3">
        <v>1</v>
      </c>
      <c r="G20" s="3" t="s">
        <v>217</v>
      </c>
      <c r="H20" s="3">
        <v>6</v>
      </c>
      <c r="I20" s="3">
        <v>3.3999999999999986</v>
      </c>
      <c r="J20" s="3">
        <v>0.74538650850739241</v>
      </c>
      <c r="K20" s="3">
        <v>1.0830075067598273</v>
      </c>
      <c r="L20" s="3">
        <v>0.61031026157287915</v>
      </c>
      <c r="M20" s="3">
        <f>AA20-AS20</f>
        <v>5.9606345945754313</v>
      </c>
      <c r="N20" s="3">
        <f>AB20-AS20</f>
        <v>3.6999999999999993</v>
      </c>
      <c r="O20" s="3">
        <f>AC20-AS20</f>
        <v>7.0999999999999979</v>
      </c>
      <c r="P20" s="3">
        <f>AD20-AS20</f>
        <v>6.1322957838257359</v>
      </c>
      <c r="Q20" s="3">
        <f>AE20-AS20</f>
        <v>4.1999999999999993</v>
      </c>
      <c r="R20" s="3">
        <f>AF20-AS20</f>
        <v>4.8000000000000007</v>
      </c>
      <c r="S20" s="3">
        <f>AG20-AS20</f>
        <v>5.5</v>
      </c>
      <c r="T20" s="3">
        <f>AH20-AS20</f>
        <v>6.5999999999999979</v>
      </c>
      <c r="U20" s="3">
        <f>AI20-AS20</f>
        <v>6.8000000000000007</v>
      </c>
      <c r="V20" s="3">
        <f>AJ20-AS20</f>
        <v>7</v>
      </c>
      <c r="W20" s="3">
        <f>(AA20-AY20)/(AX20-AY20)</f>
        <v>1.3107227745657912</v>
      </c>
      <c r="X20" s="3">
        <f>(AX20-AA20)/(AA20-AY20)</f>
        <v>-0.23706216188142895</v>
      </c>
      <c r="Y20" s="3">
        <f>J20/AA20</f>
        <v>2.5916900618318778E-2</v>
      </c>
      <c r="Z20" s="3">
        <f>(AA20-AY20)/(AX20-AA20)</f>
        <v>-4.2183028791417527</v>
      </c>
      <c r="AA20" s="3">
        <v>28.760634594575432</v>
      </c>
      <c r="AB20" s="3">
        <v>26.5</v>
      </c>
      <c r="AC20" s="3">
        <v>29.9</v>
      </c>
      <c r="AD20" s="3">
        <v>28.932295783825737</v>
      </c>
      <c r="AE20" s="3">
        <v>27</v>
      </c>
      <c r="AF20" s="3">
        <v>27.6</v>
      </c>
      <c r="AG20" s="3">
        <v>28.3</v>
      </c>
      <c r="AH20" s="3">
        <v>29.4</v>
      </c>
      <c r="AI20" s="3">
        <v>29.6</v>
      </c>
      <c r="AJ20" s="3">
        <v>29.8</v>
      </c>
      <c r="AK20" s="3">
        <v>2020</v>
      </c>
      <c r="AL20" s="3">
        <v>10</v>
      </c>
      <c r="AM20" s="3">
        <v>27</v>
      </c>
      <c r="AN20" s="3">
        <v>7</v>
      </c>
      <c r="AO20" s="3">
        <v>38</v>
      </c>
      <c r="AP20" s="3">
        <v>34</v>
      </c>
      <c r="AQ20" s="3">
        <v>147</v>
      </c>
      <c r="AR20" s="4">
        <v>0.31805555555555554</v>
      </c>
      <c r="AS20" s="3">
        <f>VLOOKUP(AR20,גיליון1!A23:F606,2,0)</f>
        <v>22.8</v>
      </c>
      <c r="AT20" s="3">
        <f>VLOOKUP(AR20,גיליון1!A23:F606,3,0)</f>
        <v>68</v>
      </c>
      <c r="AU20" s="3">
        <f>VLOOKUP(AR20,גיליון1!A23:F606,4,0)</f>
        <v>323</v>
      </c>
      <c r="AV20" s="3">
        <f>VLOOKUP(AR20,גיליון1!A23:F606,5,0)</f>
        <v>0.8</v>
      </c>
      <c r="AW20" s="3">
        <f>VLOOKUP(AR20,גיליון1!A23:F606,6,0)</f>
        <v>182</v>
      </c>
      <c r="AX20" s="3">
        <f>AS20+(AZ20*BF20)/(BB20*1005)</f>
        <v>26.754746592322569</v>
      </c>
      <c r="AY20" s="3">
        <f>AS20+(AZ20*BD20*BE20*BF20)/(BB20*1005*(BE20*BD20+BK20*AZ20))-(AZ20*BL20)/(BE20*BD20+BK20*AZ20)</f>
        <v>20.29919145943628</v>
      </c>
      <c r="AZ20" s="3">
        <f>BA20*BC20/(BA20+BC20)</f>
        <v>30.220023007299833</v>
      </c>
      <c r="BA20" s="3">
        <f>BB20*1005/(4*0.98*0.0000000567*(AS20+273.15)^3)</f>
        <v>208.05713786241333</v>
      </c>
      <c r="BB20" s="3">
        <f>101325/(287.05*(AS20+273.15))</f>
        <v>1.1927260836128353</v>
      </c>
      <c r="BC20" s="3">
        <f>100*SQRT(0.1/AV20)</f>
        <v>35.355339059327378</v>
      </c>
      <c r="BD20" s="3">
        <f>BC20/1.08</f>
        <v>32.736425054932752</v>
      </c>
      <c r="BE20" s="3">
        <f>0.072*AS20+64.67</f>
        <v>66.311599999999999</v>
      </c>
      <c r="BF20" s="3">
        <f>AU20*(1-0.21)+BG20-BH20</f>
        <v>156.86665958760886</v>
      </c>
      <c r="BG20" s="3">
        <f>(1.72*(BI20/1000/(AS20+273.16))^(1/7)*0.0000000567*(AS20+273.16)^4)</f>
        <v>363.41839272544416</v>
      </c>
      <c r="BH20" s="3">
        <f>0.98*0.0000000567*(AA20+273.16)^4</f>
        <v>461.72173313783537</v>
      </c>
      <c r="BI20" s="3">
        <f>BJ20*AT20/100</f>
        <v>1887.0190263375659</v>
      </c>
      <c r="BJ20" s="3">
        <f>(610.7*10^(7.5*AS20/(AS20+237.3)))</f>
        <v>2775.0279799081854</v>
      </c>
      <c r="BK20" s="3">
        <f>(EXP((0.0492)*AS20))*55.259</f>
        <v>169.65911584971431</v>
      </c>
      <c r="BL20" s="3">
        <f>(1-(AT20/100))*BJ20</f>
        <v>888.00895357061916</v>
      </c>
      <c r="HT20" s="3">
        <v>1</v>
      </c>
      <c r="HU20" s="3">
        <v>7</v>
      </c>
      <c r="HV20" s="3">
        <v>8</v>
      </c>
      <c r="HW20" s="3">
        <v>11</v>
      </c>
      <c r="HX20" s="3">
        <v>13</v>
      </c>
      <c r="HY20" s="3">
        <v>14</v>
      </c>
      <c r="HZ20" s="3">
        <v>17</v>
      </c>
      <c r="IA20" s="3">
        <v>23</v>
      </c>
      <c r="IB20" s="3">
        <v>33</v>
      </c>
      <c r="IC20" s="3">
        <v>21</v>
      </c>
      <c r="ID20" s="3">
        <v>34</v>
      </c>
      <c r="IE20" s="3">
        <v>38</v>
      </c>
      <c r="IF20" s="3">
        <v>48</v>
      </c>
      <c r="IG20" s="3">
        <v>53</v>
      </c>
      <c r="IH20" s="3">
        <v>55</v>
      </c>
      <c r="II20" s="3">
        <v>64</v>
      </c>
      <c r="IJ20" s="3">
        <v>40</v>
      </c>
      <c r="IK20" s="3">
        <v>69</v>
      </c>
      <c r="IL20" s="3">
        <v>62</v>
      </c>
      <c r="IM20" s="3">
        <v>74</v>
      </c>
      <c r="IN20" s="3">
        <v>59</v>
      </c>
      <c r="IO20" s="3">
        <v>80</v>
      </c>
      <c r="IP20" s="3">
        <v>127</v>
      </c>
      <c r="IQ20" s="3">
        <v>110</v>
      </c>
      <c r="IR20" s="3">
        <v>92</v>
      </c>
      <c r="IS20" s="3">
        <v>131</v>
      </c>
      <c r="IT20" s="3">
        <v>143</v>
      </c>
      <c r="IU20" s="3">
        <v>139</v>
      </c>
      <c r="IV20" s="3">
        <v>152</v>
      </c>
      <c r="IW20" s="3">
        <v>137</v>
      </c>
      <c r="IX20" s="3">
        <v>189</v>
      </c>
      <c r="IY20" s="3">
        <v>151</v>
      </c>
      <c r="IZ20" s="3">
        <v>124</v>
      </c>
      <c r="JA20" s="3">
        <v>57</v>
      </c>
      <c r="JB20" s="3">
        <v>14</v>
      </c>
      <c r="JC20" s="3">
        <v>15</v>
      </c>
    </row>
    <row r="21" spans="1:274" s="3" customFormat="1" x14ac:dyDescent="0.2">
      <c r="A21" s="3" t="b">
        <v>1</v>
      </c>
      <c r="B21" s="3">
        <v>10</v>
      </c>
      <c r="D21" s="3">
        <v>10446</v>
      </c>
      <c r="E21" s="3">
        <v>3</v>
      </c>
      <c r="F21" s="3">
        <v>1</v>
      </c>
      <c r="G21" s="3" t="s">
        <v>381</v>
      </c>
      <c r="H21" s="3">
        <v>6</v>
      </c>
      <c r="I21" s="3">
        <v>3.3000000000000007</v>
      </c>
      <c r="J21" s="3">
        <v>0.72954526380889717</v>
      </c>
      <c r="K21" s="3">
        <v>0.93280284635864064</v>
      </c>
      <c r="L21" s="3">
        <v>0.5804606472216739</v>
      </c>
      <c r="M21" s="3">
        <f>AA21-AS21</f>
        <v>4.893297743507965</v>
      </c>
      <c r="N21" s="3">
        <f>AB21-AS21</f>
        <v>3.3000000000000007</v>
      </c>
      <c r="O21" s="3">
        <f>AC21-AS21</f>
        <v>6.6000000000000014</v>
      </c>
      <c r="P21" s="3">
        <f>AD21-AS21</f>
        <v>4.731846038509822</v>
      </c>
      <c r="Q21" s="3">
        <f>AE21-AS21</f>
        <v>3.7000000000000028</v>
      </c>
      <c r="R21" s="3">
        <f>AF21-AS21</f>
        <v>4.1000000000000014</v>
      </c>
      <c r="S21" s="3">
        <f>AG21-AS21</f>
        <v>4.4000000000000021</v>
      </c>
      <c r="T21" s="3">
        <f>AH21-AS21</f>
        <v>5.3000000000000007</v>
      </c>
      <c r="U21" s="3">
        <f>AI21-AS21</f>
        <v>6.1000000000000014</v>
      </c>
      <c r="V21" s="3">
        <f>AJ21-AS21</f>
        <v>6.5</v>
      </c>
      <c r="W21" s="3">
        <f>(AA21-AY21)/(AX21-AY21)</f>
        <v>0.9755096513449143</v>
      </c>
      <c r="X21" s="3">
        <f>(AX21-AA21)/(AA21-AY21)</f>
        <v>2.5105183348336335E-2</v>
      </c>
      <c r="Y21" s="3">
        <f>J21/AA21</f>
        <v>2.6248963708500779E-2</v>
      </c>
      <c r="Z21" s="3">
        <f>(AA21-AY21)/(AX21-AA21)</f>
        <v>39.83241174242481</v>
      </c>
      <c r="AA21" s="3">
        <v>27.793297743507964</v>
      </c>
      <c r="AB21" s="3">
        <v>26.2</v>
      </c>
      <c r="AC21" s="3">
        <v>29.5</v>
      </c>
      <c r="AD21" s="3">
        <v>27.631846038509821</v>
      </c>
      <c r="AE21" s="3">
        <v>26.6</v>
      </c>
      <c r="AF21" s="3">
        <v>27</v>
      </c>
      <c r="AG21" s="3">
        <v>27.3</v>
      </c>
      <c r="AH21" s="3">
        <v>28.2</v>
      </c>
      <c r="AI21" s="3">
        <v>29</v>
      </c>
      <c r="AJ21" s="3">
        <v>29.4</v>
      </c>
      <c r="AK21" s="3">
        <v>2020</v>
      </c>
      <c r="AL21" s="3">
        <v>10</v>
      </c>
      <c r="AM21" s="3">
        <v>27</v>
      </c>
      <c r="AN21" s="3">
        <v>7</v>
      </c>
      <c r="AO21" s="3">
        <v>39</v>
      </c>
      <c r="AP21" s="3">
        <v>18</v>
      </c>
      <c r="AQ21" s="3">
        <v>308</v>
      </c>
      <c r="AR21" s="4">
        <v>0.31875000000000003</v>
      </c>
      <c r="AS21" s="3">
        <f>VLOOKUP(AR21,גיליון1!A24:F607,2,0)</f>
        <v>22.9</v>
      </c>
      <c r="AT21" s="3">
        <f>VLOOKUP(AR21,גיליון1!A24:F607,3,0)</f>
        <v>67</v>
      </c>
      <c r="AU21" s="3">
        <f>VLOOKUP(AR21,גיליון1!A24:F607,4,0)</f>
        <v>326</v>
      </c>
      <c r="AV21" s="3">
        <f>VLOOKUP(AR21,גיליון1!A24:F607,5,0)</f>
        <v>0.5</v>
      </c>
      <c r="AW21" s="3">
        <f>VLOOKUP(AR21,גיליון1!A24:F607,6,0)</f>
        <v>177</v>
      </c>
      <c r="AX21" s="3">
        <f>AS21+(AZ21*BF21)/(BB21*1005)</f>
        <v>27.971743853658797</v>
      </c>
      <c r="AY21" s="3">
        <f>AS21+(AZ21*BD21*BE21*BF21)/(BB21*1005*(BE21*BD21+BK21*AZ21))-(AZ21*BL21)/(BE21*BD21+BK21*AZ21)</f>
        <v>20.685358810145875</v>
      </c>
      <c r="AZ21" s="3">
        <f>BA21*BC21/(BA21+BC21)</f>
        <v>36.800489956110482</v>
      </c>
      <c r="BA21" s="3">
        <f>BB21*1005/(4*0.98*0.0000000567*(AS21+273.15)^3)</f>
        <v>207.77616945161074</v>
      </c>
      <c r="BB21" s="3">
        <f>101325/(287.05*(AS21+273.15))</f>
        <v>1.1923232036656599</v>
      </c>
      <c r="BC21" s="3">
        <f>100*SQRT(0.1/AV21)</f>
        <v>44.721359549995796</v>
      </c>
      <c r="BD21" s="3">
        <f>BC21/1.08</f>
        <v>41.408666249996102</v>
      </c>
      <c r="BE21" s="3">
        <f>0.072*AS21+64.67</f>
        <v>66.318799999999996</v>
      </c>
      <c r="BF21" s="3">
        <f>AU21*(1-0.21)+BG21-BH21</f>
        <v>165.14436836066625</v>
      </c>
      <c r="BG21" s="3">
        <f>(1.72*(BI21/1000/(AS21+273.16))^(1/7)*0.0000000567*(AS21+273.16)^4)</f>
        <v>363.43715637709528</v>
      </c>
      <c r="BH21" s="3">
        <f>0.98*0.0000000567*(AA21+273.16)^4</f>
        <v>455.83278801642905</v>
      </c>
      <c r="BI21" s="3">
        <f>BJ21*AT21/100</f>
        <v>1870.561107293491</v>
      </c>
      <c r="BJ21" s="3">
        <f>(610.7*10^(7.5*AS21/(AS21+237.3)))</f>
        <v>2791.8822496917778</v>
      </c>
      <c r="BK21" s="3">
        <f>(EXP((0.0492)*AS21))*55.259</f>
        <v>170.49589548965795</v>
      </c>
      <c r="BL21" s="3">
        <f>(1-(AT21/100))*BJ21</f>
        <v>921.32114239828661</v>
      </c>
      <c r="HR21" s="3">
        <v>9</v>
      </c>
      <c r="HS21" s="3">
        <v>8</v>
      </c>
      <c r="HT21" s="3">
        <v>18</v>
      </c>
      <c r="HU21" s="3">
        <v>17</v>
      </c>
      <c r="HV21" s="3">
        <v>32</v>
      </c>
      <c r="HW21" s="3">
        <v>54</v>
      </c>
      <c r="HX21" s="3">
        <v>73</v>
      </c>
      <c r="HY21" s="3">
        <v>70</v>
      </c>
      <c r="HZ21" s="3">
        <v>113</v>
      </c>
      <c r="IA21" s="3">
        <v>140</v>
      </c>
      <c r="IB21" s="3">
        <v>150</v>
      </c>
      <c r="IC21" s="3">
        <v>209</v>
      </c>
      <c r="ID21" s="3">
        <v>219</v>
      </c>
      <c r="IE21" s="3">
        <v>215</v>
      </c>
      <c r="IF21" s="3">
        <v>199</v>
      </c>
      <c r="IG21" s="3">
        <v>181</v>
      </c>
      <c r="IH21" s="3">
        <v>130</v>
      </c>
      <c r="II21" s="3">
        <v>118</v>
      </c>
      <c r="IJ21" s="3">
        <v>73</v>
      </c>
      <c r="IK21" s="3">
        <v>37</v>
      </c>
      <c r="IL21" s="3">
        <v>58</v>
      </c>
      <c r="IM21" s="3">
        <v>52</v>
      </c>
      <c r="IN21" s="3">
        <v>54</v>
      </c>
      <c r="IO21" s="3">
        <v>56</v>
      </c>
      <c r="IP21" s="3">
        <v>69</v>
      </c>
      <c r="IQ21" s="3">
        <v>48</v>
      </c>
      <c r="IR21" s="3">
        <v>46</v>
      </c>
      <c r="IS21" s="3">
        <v>64</v>
      </c>
      <c r="IT21" s="3">
        <v>41</v>
      </c>
      <c r="IU21" s="3">
        <v>52</v>
      </c>
      <c r="IV21" s="3">
        <v>59</v>
      </c>
      <c r="IW21" s="3">
        <v>42</v>
      </c>
      <c r="IX21" s="3">
        <v>49</v>
      </c>
      <c r="IY21" s="3">
        <v>16</v>
      </c>
      <c r="IZ21" s="3">
        <v>3</v>
      </c>
      <c r="JA21" s="3">
        <v>0</v>
      </c>
    </row>
    <row r="22" spans="1:274" s="3" customFormat="1" x14ac:dyDescent="0.2">
      <c r="A22" s="3" t="b">
        <v>0</v>
      </c>
      <c r="D22" s="3">
        <v>10446</v>
      </c>
      <c r="E22" s="3">
        <v>3</v>
      </c>
      <c r="F22" s="3">
        <v>1</v>
      </c>
      <c r="G22" s="3" t="s">
        <v>49</v>
      </c>
      <c r="H22" s="3">
        <v>6</v>
      </c>
      <c r="I22" s="3">
        <v>3.3999999999999986</v>
      </c>
      <c r="J22" s="3">
        <v>0.69746918532123547</v>
      </c>
      <c r="K22" s="3">
        <v>1.0457107705732369</v>
      </c>
      <c r="L22" s="3">
        <v>0.5854813459517626</v>
      </c>
      <c r="M22" s="3">
        <f>AA22-AS22</f>
        <v>3.1794442184165455</v>
      </c>
      <c r="N22" s="3">
        <f>AB22-AS22</f>
        <v>1.5</v>
      </c>
      <c r="O22" s="3">
        <f>AC22-AS22</f>
        <v>4.8999999999999986</v>
      </c>
      <c r="P22" s="3">
        <f>AD22-AS22</f>
        <v>3.0592052336984565</v>
      </c>
      <c r="Q22" s="3">
        <f>AE22-AS22</f>
        <v>1.7999999999999972</v>
      </c>
      <c r="R22" s="3">
        <f>AF22-AS22</f>
        <v>2.3999999999999986</v>
      </c>
      <c r="S22" s="3">
        <f>AG22-AS22</f>
        <v>2.6999999999999993</v>
      </c>
      <c r="T22" s="3">
        <f>AH22-AS22</f>
        <v>3.6999999999999993</v>
      </c>
      <c r="U22" s="3">
        <f>AI22-AS22</f>
        <v>4.1999999999999993</v>
      </c>
      <c r="V22" s="3">
        <f>AJ22-AS22</f>
        <v>4.5999999999999979</v>
      </c>
      <c r="W22" s="3">
        <f>(AA22-AY22)/(AX22-AY22)</f>
        <v>0.77705814323759714</v>
      </c>
      <c r="X22" s="3">
        <f>(AX22-AA22)/(AA22-AY22)</f>
        <v>0.28690498735850073</v>
      </c>
      <c r="Y22" s="3">
        <f>J22/AA22</f>
        <v>2.6540484628379293E-2</v>
      </c>
      <c r="Z22" s="3">
        <f>(AA22-AY22)/(AX22-AA22)</f>
        <v>3.4854744394891077</v>
      </c>
      <c r="AA22" s="3">
        <v>26.279444218416547</v>
      </c>
      <c r="AB22" s="3">
        <v>24.6</v>
      </c>
      <c r="AC22" s="3">
        <v>28</v>
      </c>
      <c r="AD22" s="3">
        <v>26.159205233698458</v>
      </c>
      <c r="AE22" s="3">
        <v>24.9</v>
      </c>
      <c r="AF22" s="3">
        <v>25.5</v>
      </c>
      <c r="AG22" s="3">
        <v>25.8</v>
      </c>
      <c r="AH22" s="3">
        <v>26.8</v>
      </c>
      <c r="AI22" s="3">
        <v>27.3</v>
      </c>
      <c r="AJ22" s="3">
        <v>27.7</v>
      </c>
      <c r="AK22" s="3">
        <v>2020</v>
      </c>
      <c r="AL22" s="3">
        <v>10</v>
      </c>
      <c r="AM22" s="3">
        <v>27</v>
      </c>
      <c r="AN22" s="3">
        <v>7</v>
      </c>
      <c r="AO22" s="3">
        <v>40</v>
      </c>
      <c r="AP22" s="3">
        <v>0</v>
      </c>
      <c r="AQ22" s="3">
        <v>547</v>
      </c>
      <c r="AR22" s="4">
        <v>0.31944444444444448</v>
      </c>
      <c r="AS22" s="3">
        <f>VLOOKUP(AR22,גיליון1!A25:F608,2,0)</f>
        <v>23.1</v>
      </c>
      <c r="AT22" s="3">
        <f>VLOOKUP(AR22,גיליון1!A25:F608,3,0)</f>
        <v>67</v>
      </c>
      <c r="AU22" s="3">
        <f>VLOOKUP(AR22,גיליון1!A25:F608,4,0)</f>
        <v>330</v>
      </c>
      <c r="AV22" s="3">
        <f>VLOOKUP(AR22,גיליון1!A25:F608,5,0)</f>
        <v>0.7</v>
      </c>
      <c r="AW22" s="3">
        <f>VLOOKUP(AR22,גיליון1!A25:F608,6,0)</f>
        <v>178</v>
      </c>
      <c r="AX22" s="3">
        <f>AS22+(AZ22*BF22)/(BB22*1005)</f>
        <v>27.877893281454977</v>
      </c>
      <c r="AY22" s="3">
        <f>AS22+(AZ22*BD22*BE22*BF22)/(BB22*1005*(BE22*BD22+BK22*AZ22))-(AZ22*BL22)/(BE22*BD22+BK22*AZ22)</f>
        <v>20.708090866370785</v>
      </c>
      <c r="AZ22" s="3">
        <f>BA22*BC22/(BA22+BC22)</f>
        <v>31.965831504124129</v>
      </c>
      <c r="BA22" s="3">
        <f>BB22*1005/(4*0.98*0.0000000567*(AS22+273.15)^3)</f>
        <v>207.21565405478853</v>
      </c>
      <c r="BB22" s="3">
        <f>101325/(287.05*(AS22+273.15))</f>
        <v>1.1915182597306957</v>
      </c>
      <c r="BC22" s="3">
        <f>100*SQRT(0.1/AV22)</f>
        <v>37.796447300922722</v>
      </c>
      <c r="BD22" s="3">
        <f>BC22/1.08</f>
        <v>34.99671046381733</v>
      </c>
      <c r="BE22" s="3">
        <f>0.072*AS22+64.67</f>
        <v>66.333200000000005</v>
      </c>
      <c r="BF22" s="3">
        <f>AU22*(1-0.21)+BG22-BH22</f>
        <v>178.98523373620202</v>
      </c>
      <c r="BG22" s="3">
        <f>(1.72*(BI22/1000/(AS22+273.16))^(1/7)*0.0000000567*(AS22+273.16)^4)</f>
        <v>365.01528345617635</v>
      </c>
      <c r="BH22" s="3">
        <f>0.98*0.0000000567*(AA22+273.16)^4</f>
        <v>446.73004971997437</v>
      </c>
      <c r="BI22" s="3">
        <f>BJ22*AT22/100</f>
        <v>1893.3255835775542</v>
      </c>
      <c r="BJ22" s="3">
        <f>(610.7*10^(7.5*AS22/(AS22+237.3)))</f>
        <v>2825.8590799664989</v>
      </c>
      <c r="BK22" s="3">
        <f>(EXP((0.0492)*AS22))*55.259</f>
        <v>172.18185642542051</v>
      </c>
      <c r="BL22" s="3">
        <f>(1-(AT22/100))*BJ22</f>
        <v>932.53349638894451</v>
      </c>
      <c r="HC22" s="3">
        <v>9</v>
      </c>
      <c r="HD22" s="3">
        <v>12</v>
      </c>
      <c r="HE22" s="3">
        <v>19</v>
      </c>
      <c r="HF22" s="3">
        <v>19</v>
      </c>
      <c r="HG22" s="3">
        <v>34</v>
      </c>
      <c r="HH22" s="3">
        <v>33</v>
      </c>
      <c r="HI22" s="3">
        <v>26</v>
      </c>
      <c r="HJ22" s="3">
        <v>49</v>
      </c>
      <c r="HK22" s="3">
        <v>29</v>
      </c>
      <c r="HL22" s="3">
        <v>130</v>
      </c>
      <c r="HM22" s="3">
        <v>142</v>
      </c>
      <c r="HN22" s="3">
        <v>167</v>
      </c>
      <c r="HO22" s="3">
        <v>184</v>
      </c>
      <c r="HP22" s="3">
        <v>163</v>
      </c>
      <c r="HQ22" s="3">
        <v>125</v>
      </c>
      <c r="HR22" s="3">
        <v>122</v>
      </c>
      <c r="HS22" s="3">
        <v>93</v>
      </c>
      <c r="HT22" s="3">
        <v>68</v>
      </c>
      <c r="HU22" s="3">
        <v>89</v>
      </c>
      <c r="HV22" s="3">
        <v>81</v>
      </c>
      <c r="HW22" s="3">
        <v>109</v>
      </c>
      <c r="HX22" s="3">
        <v>113</v>
      </c>
      <c r="HY22" s="3">
        <v>100</v>
      </c>
      <c r="HZ22" s="3">
        <v>89</v>
      </c>
      <c r="IA22" s="3">
        <v>90</v>
      </c>
      <c r="IB22" s="3">
        <v>65</v>
      </c>
      <c r="IC22" s="3">
        <v>66</v>
      </c>
      <c r="ID22" s="3">
        <v>37</v>
      </c>
      <c r="IE22" s="3">
        <v>58</v>
      </c>
      <c r="IF22" s="3">
        <v>36</v>
      </c>
      <c r="IG22" s="3">
        <v>36</v>
      </c>
      <c r="IH22" s="3">
        <v>16</v>
      </c>
      <c r="II22" s="3">
        <v>8</v>
      </c>
      <c r="IJ22" s="3">
        <v>7</v>
      </c>
      <c r="IK22" s="3">
        <v>12</v>
      </c>
      <c r="IL22" s="3">
        <v>1</v>
      </c>
    </row>
    <row r="23" spans="1:274" s="3" customFormat="1" x14ac:dyDescent="0.2">
      <c r="A23" s="3" t="b">
        <v>0</v>
      </c>
      <c r="D23" s="3">
        <v>10446</v>
      </c>
      <c r="E23" s="3">
        <v>3</v>
      </c>
      <c r="F23" s="3">
        <v>1</v>
      </c>
      <c r="G23" s="3" t="s">
        <v>218</v>
      </c>
      <c r="H23" s="3">
        <v>6</v>
      </c>
      <c r="I23" s="3">
        <v>0.79999999999999716</v>
      </c>
      <c r="J23" s="3">
        <v>0.18594568101355854</v>
      </c>
      <c r="K23" s="3">
        <v>0.28761454290207666</v>
      </c>
      <c r="L23" s="3">
        <v>0.15399350158617459</v>
      </c>
      <c r="M23" s="3">
        <f>AA23-AS23</f>
        <v>3.350625225590651</v>
      </c>
      <c r="N23" s="3">
        <f>AB23-AS23</f>
        <v>3</v>
      </c>
      <c r="O23" s="3">
        <f>AC23-AS23</f>
        <v>3.7999999999999972</v>
      </c>
      <c r="P23" s="3">
        <f>AD23-AS23</f>
        <v>3.3346951156123268</v>
      </c>
      <c r="Q23" s="3">
        <f>AE23-AS23</f>
        <v>3</v>
      </c>
      <c r="R23" s="3">
        <f>AF23-AS23</f>
        <v>3.0999999999999979</v>
      </c>
      <c r="S23" s="3">
        <f>AG23-AS23</f>
        <v>3.1999999999999993</v>
      </c>
      <c r="T23" s="3">
        <f>AH23-AS23</f>
        <v>3.5</v>
      </c>
      <c r="U23" s="3">
        <f>AI23-AS23</f>
        <v>3.5999999999999979</v>
      </c>
      <c r="V23" s="3">
        <f>AJ23-AS23</f>
        <v>3.7999999999999972</v>
      </c>
      <c r="W23" s="3">
        <f>(AA23-AY23)/(AX23-AY23)</f>
        <v>0.88649027878766895</v>
      </c>
      <c r="X23" s="3">
        <f>(AX23-AA23)/(AA23-AY23)</f>
        <v>0.12804395482775369</v>
      </c>
      <c r="Y23" s="3">
        <f>J23/AA23</f>
        <v>7.0299162846879856E-3</v>
      </c>
      <c r="Z23" s="3">
        <f>(AA23-AY23)/(AX23-AA23)</f>
        <v>7.8098181311660699</v>
      </c>
      <c r="AA23" s="3">
        <v>26.450625225590652</v>
      </c>
      <c r="AB23" s="3">
        <v>26.1</v>
      </c>
      <c r="AC23" s="3">
        <v>26.9</v>
      </c>
      <c r="AD23" s="3">
        <v>26.434695115612328</v>
      </c>
      <c r="AE23" s="3">
        <v>26.1</v>
      </c>
      <c r="AF23" s="3">
        <v>26.2</v>
      </c>
      <c r="AG23" s="3">
        <v>26.3</v>
      </c>
      <c r="AH23" s="3">
        <v>26.6</v>
      </c>
      <c r="AI23" s="3">
        <v>26.7</v>
      </c>
      <c r="AJ23" s="3">
        <v>26.9</v>
      </c>
      <c r="AK23" s="3">
        <v>2020</v>
      </c>
      <c r="AL23" s="3">
        <v>10</v>
      </c>
      <c r="AM23" s="3">
        <v>27</v>
      </c>
      <c r="AN23" s="3">
        <v>7</v>
      </c>
      <c r="AO23" s="3">
        <v>41</v>
      </c>
      <c r="AP23" s="3">
        <v>29</v>
      </c>
      <c r="AQ23" s="3">
        <v>506</v>
      </c>
      <c r="AR23" s="4">
        <v>0.32013888888888892</v>
      </c>
      <c r="AS23" s="3">
        <f>VLOOKUP(AR23,גיליון1!A26:F609,2,0)</f>
        <v>23.1</v>
      </c>
      <c r="AT23" s="3">
        <f>VLOOKUP(AR23,גיליון1!A26:F609,3,0)</f>
        <v>66</v>
      </c>
      <c r="AU23" s="3">
        <f>VLOOKUP(AR23,גיליון1!A26:F609,4,0)</f>
        <v>334</v>
      </c>
      <c r="AV23" s="3">
        <f>VLOOKUP(AR23,גיליון1!A26:F609,5,0)</f>
        <v>1</v>
      </c>
      <c r="AW23" s="3">
        <f>VLOOKUP(AR23,גיליון1!A26:F609,6,0)</f>
        <v>177</v>
      </c>
      <c r="AX23" s="3">
        <f>AS23+(AZ23*BF23)/(BB23*1005)</f>
        <v>27.23183043432703</v>
      </c>
      <c r="AY23" s="3">
        <f>AS23+(AZ23*BD23*BE23*BF23)/(BB23*1005*(BE23*BD23+BK23*AZ23))-(AZ23*BL23)/(BE23*BD23+BK23*AZ23)</f>
        <v>20.349554622239918</v>
      </c>
      <c r="AZ23" s="3">
        <f>BA23*BC23/(BA23+BC23)</f>
        <v>27.435845724389903</v>
      </c>
      <c r="BA23" s="3">
        <f>BB23*1005/(4*0.98*0.0000000567*(AS23+273.15)^3)</f>
        <v>207.21565405478853</v>
      </c>
      <c r="BB23" s="3">
        <f>101325/(287.05*(AS23+273.15))</f>
        <v>1.1915182597306957</v>
      </c>
      <c r="BC23" s="3">
        <f>100*SQRT(0.1/AV23)</f>
        <v>31.622776601683793</v>
      </c>
      <c r="BD23" s="3">
        <f>BC23/1.08</f>
        <v>29.280348705262767</v>
      </c>
      <c r="BE23" s="3">
        <f>0.072*AS23+64.67</f>
        <v>66.333200000000005</v>
      </c>
      <c r="BF23" s="3">
        <f>AU23*(1-0.21)+BG23-BH23</f>
        <v>180.33951697199768</v>
      </c>
      <c r="BG23" s="3">
        <f>(1.72*(BI23/1000/(AS23+273.16))^(1/7)*0.0000000567*(AS23+273.16)^4)</f>
        <v>364.23197441226665</v>
      </c>
      <c r="BH23" s="3">
        <f>0.98*0.0000000567*(AA23+273.16)^4</f>
        <v>447.75245744026893</v>
      </c>
      <c r="BI23" s="3">
        <f>BJ23*AT23/100</f>
        <v>1865.0669927778893</v>
      </c>
      <c r="BJ23" s="3">
        <f>(610.7*10^(7.5*AS23/(AS23+237.3)))</f>
        <v>2825.8590799664989</v>
      </c>
      <c r="BK23" s="3">
        <f>(EXP((0.0492)*AS23))*55.259</f>
        <v>172.18185642542051</v>
      </c>
      <c r="BL23" s="3">
        <f>(1-(AT23/100))*BJ23</f>
        <v>960.79208718860957</v>
      </c>
      <c r="HQ23" s="3">
        <v>4</v>
      </c>
      <c r="HR23" s="3">
        <v>89</v>
      </c>
      <c r="HS23" s="3">
        <v>197</v>
      </c>
      <c r="HT23" s="3">
        <v>224</v>
      </c>
      <c r="HU23" s="3">
        <v>230</v>
      </c>
      <c r="HV23" s="3">
        <v>163</v>
      </c>
      <c r="HW23" s="3">
        <v>171</v>
      </c>
      <c r="HX23" s="3">
        <v>71</v>
      </c>
      <c r="HY23" s="3">
        <v>40</v>
      </c>
      <c r="HZ23" s="3">
        <v>5</v>
      </c>
    </row>
    <row r="24" spans="1:274" s="3" customFormat="1" x14ac:dyDescent="0.2">
      <c r="A24" s="3" t="b">
        <v>0</v>
      </c>
      <c r="D24" s="3">
        <v>10446</v>
      </c>
      <c r="E24" s="3">
        <v>3</v>
      </c>
      <c r="F24" s="3">
        <v>1</v>
      </c>
      <c r="G24" s="3" t="s">
        <v>382</v>
      </c>
      <c r="H24" s="3">
        <v>6</v>
      </c>
      <c r="I24" s="3">
        <v>1.8999999999999986</v>
      </c>
      <c r="J24" s="3">
        <v>0.3736909567381243</v>
      </c>
      <c r="K24" s="3">
        <v>0.62014505178646573</v>
      </c>
      <c r="L24" s="3">
        <v>0.3205248769758286</v>
      </c>
      <c r="M24" s="3">
        <f>AA24-AS24</f>
        <v>5.8951364163435755</v>
      </c>
      <c r="N24" s="3">
        <f>AB24-AS24</f>
        <v>5</v>
      </c>
      <c r="O24" s="3">
        <f>AC24-AS24</f>
        <v>6.8999999999999986</v>
      </c>
      <c r="P24" s="3">
        <f>AD24-AS24</f>
        <v>5.8506324340778164</v>
      </c>
      <c r="Q24" s="3">
        <f>AE24-AS24</f>
        <v>5.2999999999999972</v>
      </c>
      <c r="R24" s="3">
        <f>AF24-AS24</f>
        <v>5.3999999999999986</v>
      </c>
      <c r="S24" s="3">
        <f>AG24-AS24</f>
        <v>5.5999999999999979</v>
      </c>
      <c r="T24" s="3">
        <f>AH24-AS24</f>
        <v>6.1999999999999993</v>
      </c>
      <c r="U24" s="3">
        <f>AI24-AS24</f>
        <v>6.3999999999999986</v>
      </c>
      <c r="V24" s="3">
        <f>AJ24-AS24</f>
        <v>6.5999999999999979</v>
      </c>
      <c r="W24" s="3">
        <f>(AA24-AY24)/(AX24-AY24)</f>
        <v>1.3190917832478826</v>
      </c>
      <c r="X24" s="3">
        <f>(AX24-AA24)/(AA24-AY24)</f>
        <v>-0.24190263884610905</v>
      </c>
      <c r="Y24" s="3">
        <f>J24/AA24</f>
        <v>1.2888056513073943E-2</v>
      </c>
      <c r="Z24" s="3">
        <f>(AA24-AY24)/(AX24-AA24)</f>
        <v>-4.1338945485260661</v>
      </c>
      <c r="AA24" s="3">
        <v>28.995136416343577</v>
      </c>
      <c r="AB24" s="3">
        <v>28.1</v>
      </c>
      <c r="AC24" s="3">
        <v>30</v>
      </c>
      <c r="AD24" s="3">
        <v>28.950632434077818</v>
      </c>
      <c r="AE24" s="3">
        <v>28.4</v>
      </c>
      <c r="AF24" s="3">
        <v>28.5</v>
      </c>
      <c r="AG24" s="3">
        <v>28.7</v>
      </c>
      <c r="AH24" s="3">
        <v>29.3</v>
      </c>
      <c r="AI24" s="3">
        <v>29.5</v>
      </c>
      <c r="AJ24" s="3">
        <v>29.7</v>
      </c>
      <c r="AK24" s="3">
        <v>2020</v>
      </c>
      <c r="AL24" s="3">
        <v>10</v>
      </c>
      <c r="AM24" s="3">
        <v>27</v>
      </c>
      <c r="AN24" s="3">
        <v>7</v>
      </c>
      <c r="AO24" s="3">
        <v>41</v>
      </c>
      <c r="AP24" s="3">
        <v>36</v>
      </c>
      <c r="AQ24" s="3">
        <v>865</v>
      </c>
      <c r="AR24" s="4">
        <v>0.32013888888888892</v>
      </c>
      <c r="AS24" s="3">
        <f>VLOOKUP(AR24,גיליון1!A27:F610,2,0)</f>
        <v>23.1</v>
      </c>
      <c r="AT24" s="3">
        <f>VLOOKUP(AR24,גיליון1!A27:F610,3,0)</f>
        <v>66</v>
      </c>
      <c r="AU24" s="3">
        <f>VLOOKUP(AR24,גיליון1!A27:F610,4,0)</f>
        <v>334</v>
      </c>
      <c r="AV24" s="3">
        <f>VLOOKUP(AR24,גיליון1!A27:F610,5,0)</f>
        <v>1</v>
      </c>
      <c r="AW24" s="3">
        <f>VLOOKUP(AR24,גיליון1!A27:F610,6,0)</f>
        <v>177</v>
      </c>
      <c r="AX24" s="3">
        <f>AS24+(AZ24*BF24)/(BB24*1005)</f>
        <v>26.87887060561058</v>
      </c>
      <c r="AY24" s="3">
        <f>AS24+(AZ24*BD24*BE24*BF24)/(BB24*1005*(BE24*BD24+BK24*AZ24))-(AZ24*BL24)/(BE24*BD24+BK24*AZ24)</f>
        <v>20.246716718122343</v>
      </c>
      <c r="AZ24" s="3">
        <f>BA24*BC24/(BA24+BC24)</f>
        <v>27.435845724389903</v>
      </c>
      <c r="BA24" s="3">
        <f>BB24*1005/(4*0.98*0.0000000567*(AS24+273.15)^3)</f>
        <v>207.21565405478853</v>
      </c>
      <c r="BB24" s="3">
        <f>101325/(287.05*(AS24+273.15))</f>
        <v>1.1915182597306957</v>
      </c>
      <c r="BC24" s="3">
        <f>100*SQRT(0.1/AV24)</f>
        <v>31.622776601683793</v>
      </c>
      <c r="BD24" s="3">
        <f>BC24/1.08</f>
        <v>29.280348705262767</v>
      </c>
      <c r="BE24" s="3">
        <f>0.072*AS24+64.67</f>
        <v>66.333200000000005</v>
      </c>
      <c r="BF24" s="3">
        <f>AU24*(1-0.21)+BG24-BH24</f>
        <v>164.93409169306534</v>
      </c>
      <c r="BG24" s="3">
        <f>(1.72*(BI24/1000/(AS24+273.16))^(1/7)*0.0000000567*(AS24+273.16)^4)</f>
        <v>364.23197441226665</v>
      </c>
      <c r="BH24" s="3">
        <f>0.98*0.0000000567*(AA24+273.16)^4</f>
        <v>463.15788271920127</v>
      </c>
      <c r="BI24" s="3">
        <f>BJ24*AT24/100</f>
        <v>1865.0669927778893</v>
      </c>
      <c r="BJ24" s="3">
        <f>(610.7*10^(7.5*AS24/(AS24+237.3)))</f>
        <v>2825.8590799664989</v>
      </c>
      <c r="BK24" s="3">
        <f>(EXP((0.0492)*AS24))*55.259</f>
        <v>172.18185642542051</v>
      </c>
      <c r="BL24" s="3">
        <f>(1-(AT24/100))*BJ24</f>
        <v>960.79208718860957</v>
      </c>
      <c r="IL24" s="3">
        <v>6</v>
      </c>
      <c r="IM24" s="3">
        <v>19</v>
      </c>
      <c r="IN24" s="3">
        <v>66</v>
      </c>
      <c r="IO24" s="3">
        <v>140</v>
      </c>
      <c r="IP24" s="3">
        <v>295</v>
      </c>
      <c r="IQ24" s="3">
        <v>353</v>
      </c>
      <c r="IR24" s="3">
        <v>268</v>
      </c>
      <c r="IS24" s="3">
        <v>308</v>
      </c>
      <c r="IT24" s="3">
        <v>222</v>
      </c>
      <c r="IU24" s="3">
        <v>201</v>
      </c>
      <c r="IV24" s="3">
        <v>262</v>
      </c>
      <c r="IW24" s="3">
        <v>265</v>
      </c>
      <c r="IX24" s="3">
        <v>221</v>
      </c>
      <c r="IY24" s="3">
        <v>258</v>
      </c>
      <c r="IZ24" s="3">
        <v>143</v>
      </c>
      <c r="JA24" s="3">
        <v>66</v>
      </c>
      <c r="JB24" s="3">
        <v>54</v>
      </c>
      <c r="JC24" s="3">
        <v>19</v>
      </c>
      <c r="JD24" s="3">
        <v>8</v>
      </c>
      <c r="JE24" s="3">
        <v>9</v>
      </c>
    </row>
    <row r="25" spans="1:274" s="3" customFormat="1" x14ac:dyDescent="0.2">
      <c r="A25" s="3" t="b">
        <v>1</v>
      </c>
      <c r="B25" s="3">
        <v>10</v>
      </c>
      <c r="D25" s="3">
        <v>10446</v>
      </c>
      <c r="E25" s="3">
        <v>4</v>
      </c>
      <c r="F25" s="3">
        <v>1</v>
      </c>
      <c r="G25" s="3" t="s">
        <v>50</v>
      </c>
      <c r="H25" s="3">
        <v>6</v>
      </c>
      <c r="I25" s="3">
        <v>3.6999999999999993</v>
      </c>
      <c r="J25" s="3">
        <v>0.73563800217942676</v>
      </c>
      <c r="K25" s="3">
        <v>0.99553473075553711</v>
      </c>
      <c r="L25" s="3">
        <v>0.59326127914587834</v>
      </c>
      <c r="M25" s="3">
        <f>AA25-AS25</f>
        <v>5.8792371959697185</v>
      </c>
      <c r="N25" s="3">
        <f>AB25-AS25</f>
        <v>3.5</v>
      </c>
      <c r="O25" s="3">
        <f>AC25-AS25</f>
        <v>7.1999999999999993</v>
      </c>
      <c r="P25" s="3">
        <f>AD25-AS25</f>
        <v>6.0033203412605971</v>
      </c>
      <c r="Q25" s="3">
        <f>AE25-AS25</f>
        <v>4.1999999999999993</v>
      </c>
      <c r="R25" s="3">
        <f>AF25-AS25</f>
        <v>4.7999999999999972</v>
      </c>
      <c r="S25" s="3">
        <f>AG25-AS25</f>
        <v>5.3999999999999986</v>
      </c>
      <c r="T25" s="3">
        <f>AH25-AS25</f>
        <v>6.3999999999999986</v>
      </c>
      <c r="U25" s="3">
        <f>AI25-AS25</f>
        <v>6.6999999999999993</v>
      </c>
      <c r="V25" s="3">
        <f>AJ25-AS25</f>
        <v>7</v>
      </c>
      <c r="W25" s="3">
        <f>(AA25-AY25)/(AX25-AY25)</f>
        <v>1.2396473500232754</v>
      </c>
      <c r="X25" s="3">
        <f>(AX25-AA25)/(AA25-AY25)</f>
        <v>-0.19331897093054393</v>
      </c>
      <c r="Y25" s="3">
        <f>J25/AA25</f>
        <v>2.5385002276103231E-2</v>
      </c>
      <c r="Z25" s="3">
        <f>(AA25-AY25)/(AX25-AA25)</f>
        <v>-5.1727980714281907</v>
      </c>
      <c r="AA25" s="3">
        <v>28.97923719596972</v>
      </c>
      <c r="AB25" s="3">
        <v>26.6</v>
      </c>
      <c r="AC25" s="3">
        <v>30.3</v>
      </c>
      <c r="AD25" s="3">
        <v>29.103320341260599</v>
      </c>
      <c r="AE25" s="3">
        <v>27.3</v>
      </c>
      <c r="AF25" s="3">
        <v>27.9</v>
      </c>
      <c r="AG25" s="3">
        <v>28.5</v>
      </c>
      <c r="AH25" s="3">
        <v>29.5</v>
      </c>
      <c r="AI25" s="3">
        <v>29.8</v>
      </c>
      <c r="AJ25" s="3">
        <v>30.1</v>
      </c>
      <c r="AK25" s="3">
        <v>2020</v>
      </c>
      <c r="AL25" s="3">
        <v>10</v>
      </c>
      <c r="AM25" s="3">
        <v>27</v>
      </c>
      <c r="AN25" s="3">
        <v>7</v>
      </c>
      <c r="AO25" s="3">
        <v>42</v>
      </c>
      <c r="AP25" s="3">
        <v>19</v>
      </c>
      <c r="AQ25" s="3">
        <v>585</v>
      </c>
      <c r="AR25" s="4">
        <v>0.32083333333333336</v>
      </c>
      <c r="AS25" s="3">
        <f>VLOOKUP(AR25,גיליון1!A28:F611,2,0)</f>
        <v>23.1</v>
      </c>
      <c r="AT25" s="3">
        <f>VLOOKUP(AR25,גיליון1!A28:F611,3,0)</f>
        <v>66</v>
      </c>
      <c r="AU25" s="3">
        <f>VLOOKUP(AR25,גיליון1!A28:F611,4,0)</f>
        <v>337</v>
      </c>
      <c r="AV25" s="3">
        <f>VLOOKUP(AR25,גיליון1!A28:F611,5,0)</f>
        <v>0.8</v>
      </c>
      <c r="AW25" s="3">
        <f>VLOOKUP(AR25,גיליון1!A28:F611,6,0)</f>
        <v>172</v>
      </c>
      <c r="AX25" s="3">
        <f>AS25+(AZ25*BF25)/(BB25*1005)</f>
        <v>27.322128625282257</v>
      </c>
      <c r="AY25" s="3">
        <f>AS25+(AZ25*BD25*BE25*BF25)/(BB25*1005*(BE25*BD25+BK25*AZ25))-(AZ25*BL25)/(BE25*BD25+BK25*AZ25)</f>
        <v>20.407349177370488</v>
      </c>
      <c r="AZ25" s="3">
        <f>BA25*BC25/(BA25+BC25)</f>
        <v>30.202208489375241</v>
      </c>
      <c r="BA25" s="3">
        <f>BB25*1005/(4*0.98*0.0000000567*(AS25+273.15)^3)</f>
        <v>207.21565405478853</v>
      </c>
      <c r="BB25" s="3">
        <f>101325/(287.05*(AS25+273.15))</f>
        <v>1.1915182597306957</v>
      </c>
      <c r="BC25" s="3">
        <f>100*SQRT(0.1/AV25)</f>
        <v>35.355339059327378</v>
      </c>
      <c r="BD25" s="3">
        <f>BC25/1.08</f>
        <v>32.736425054932752</v>
      </c>
      <c r="BE25" s="3">
        <f>0.072*AS25+64.67</f>
        <v>66.333200000000005</v>
      </c>
      <c r="BF25" s="3">
        <f>AU25*(1-0.21)+BG25-BH25</f>
        <v>167.40156834868043</v>
      </c>
      <c r="BG25" s="3">
        <f>(1.72*(BI25/1000/(AS25+273.16))^(1/7)*0.0000000567*(AS25+273.16)^4)</f>
        <v>364.23197441226665</v>
      </c>
      <c r="BH25" s="3">
        <f>0.98*0.0000000567*(AA25+273.16)^4</f>
        <v>463.0604060635863</v>
      </c>
      <c r="BI25" s="3">
        <f>BJ25*AT25/100</f>
        <v>1865.0669927778893</v>
      </c>
      <c r="BJ25" s="3">
        <f>(610.7*10^(7.5*AS25/(AS25+237.3)))</f>
        <v>2825.8590799664989</v>
      </c>
      <c r="BK25" s="3">
        <f>(EXP((0.0492)*AS25))*55.259</f>
        <v>172.18185642542051</v>
      </c>
      <c r="BL25" s="3">
        <f>(1-(AT25/100))*BJ25</f>
        <v>960.79208718860957</v>
      </c>
      <c r="HT25" s="3">
        <v>4</v>
      </c>
      <c r="HU25" s="3">
        <v>0</v>
      </c>
      <c r="HV25" s="3">
        <v>6</v>
      </c>
      <c r="HW25" s="3">
        <v>5</v>
      </c>
      <c r="HX25" s="3">
        <v>6</v>
      </c>
      <c r="HY25" s="3">
        <v>4</v>
      </c>
      <c r="HZ25" s="3">
        <v>7</v>
      </c>
      <c r="IA25" s="3">
        <v>15</v>
      </c>
      <c r="IB25" s="3">
        <v>20</v>
      </c>
      <c r="IC25" s="3">
        <v>31</v>
      </c>
      <c r="ID25" s="3">
        <v>23</v>
      </c>
      <c r="IE25" s="3">
        <v>32</v>
      </c>
      <c r="IF25" s="3">
        <v>33</v>
      </c>
      <c r="IG25" s="3">
        <v>35</v>
      </c>
      <c r="IH25" s="3">
        <v>48</v>
      </c>
      <c r="II25" s="3">
        <v>66</v>
      </c>
      <c r="IJ25" s="3">
        <v>67</v>
      </c>
      <c r="IK25" s="3">
        <v>41</v>
      </c>
      <c r="IL25" s="3">
        <v>67</v>
      </c>
      <c r="IM25" s="3">
        <v>94</v>
      </c>
      <c r="IN25" s="3">
        <v>80</v>
      </c>
      <c r="IO25" s="3">
        <v>83</v>
      </c>
      <c r="IP25" s="3">
        <v>104</v>
      </c>
      <c r="IQ25" s="3">
        <v>133</v>
      </c>
      <c r="IR25" s="3">
        <v>135</v>
      </c>
      <c r="IS25" s="3">
        <v>146</v>
      </c>
      <c r="IT25" s="3">
        <v>133</v>
      </c>
      <c r="IU25" s="3">
        <v>146</v>
      </c>
      <c r="IV25" s="3">
        <v>146</v>
      </c>
      <c r="IW25" s="3">
        <v>150</v>
      </c>
      <c r="IX25" s="3">
        <v>237</v>
      </c>
      <c r="IY25" s="3">
        <v>175</v>
      </c>
      <c r="IZ25" s="3">
        <v>148</v>
      </c>
      <c r="JA25" s="3">
        <v>107</v>
      </c>
      <c r="JB25" s="3">
        <v>100</v>
      </c>
      <c r="JC25" s="3">
        <v>73</v>
      </c>
      <c r="JD25" s="3">
        <v>71</v>
      </c>
      <c r="JE25" s="3">
        <v>44</v>
      </c>
      <c r="JF25" s="3">
        <v>17</v>
      </c>
      <c r="JG25" s="3">
        <v>8</v>
      </c>
    </row>
    <row r="26" spans="1:274" s="3" customFormat="1" x14ac:dyDescent="0.2">
      <c r="A26" s="3" t="b">
        <v>1</v>
      </c>
      <c r="B26" s="3">
        <v>10</v>
      </c>
      <c r="D26" s="3">
        <v>10446</v>
      </c>
      <c r="E26" s="3">
        <v>4</v>
      </c>
      <c r="F26" s="3">
        <v>1</v>
      </c>
      <c r="G26" s="3" t="s">
        <v>219</v>
      </c>
      <c r="H26" s="3">
        <v>6</v>
      </c>
      <c r="I26" s="3">
        <v>3.3999999999999986</v>
      </c>
      <c r="J26" s="3">
        <v>0.8152265860331952</v>
      </c>
      <c r="K26" s="3">
        <v>1.1122328578634324</v>
      </c>
      <c r="L26" s="3">
        <v>0.65998901050220571</v>
      </c>
      <c r="M26" s="3">
        <f>AA26-AS26</f>
        <v>3.3156849755275317</v>
      </c>
      <c r="N26" s="3">
        <f>AB26-AS26</f>
        <v>1.8999999999999986</v>
      </c>
      <c r="O26" s="3">
        <f>AC26-AS26</f>
        <v>5.2999999999999972</v>
      </c>
      <c r="P26" s="3">
        <f>AD26-AS26</f>
        <v>3.15320076563372</v>
      </c>
      <c r="Q26" s="3">
        <f>AE26-AS26</f>
        <v>2.0999999999999979</v>
      </c>
      <c r="R26" s="3">
        <f>AF26-AS26</f>
        <v>2.3999999999999986</v>
      </c>
      <c r="S26" s="3">
        <f>AG26-AS26</f>
        <v>2.6999999999999993</v>
      </c>
      <c r="T26" s="3">
        <f>AH26-AS26</f>
        <v>3.7999999999999972</v>
      </c>
      <c r="U26" s="3">
        <f>AI26-AS26</f>
        <v>4.5999999999999979</v>
      </c>
      <c r="V26" s="3">
        <f>AJ26-AS26</f>
        <v>5.1999999999999993</v>
      </c>
      <c r="W26" s="3">
        <f>(AA26-AY26)/(AX26-AY26)</f>
        <v>0.81952061400569642</v>
      </c>
      <c r="X26" s="3">
        <f>(AX26-AA26)/(AA26-AY26)</f>
        <v>0.22022555980885813</v>
      </c>
      <c r="Y26" s="3">
        <f>J26/AA26</f>
        <v>3.086145927271813E-2</v>
      </c>
      <c r="Z26" s="3">
        <f>(AA26-AY26)/(AX26-AA26)</f>
        <v>4.540798992033154</v>
      </c>
      <c r="AA26" s="3">
        <v>26.415684975527533</v>
      </c>
      <c r="AB26" s="3">
        <v>25</v>
      </c>
      <c r="AC26" s="3">
        <v>28.4</v>
      </c>
      <c r="AD26" s="3">
        <v>26.253200765633721</v>
      </c>
      <c r="AE26" s="3">
        <v>25.2</v>
      </c>
      <c r="AF26" s="3">
        <v>25.5</v>
      </c>
      <c r="AG26" s="3">
        <v>25.8</v>
      </c>
      <c r="AH26" s="3">
        <v>26.9</v>
      </c>
      <c r="AI26" s="3">
        <v>27.7</v>
      </c>
      <c r="AJ26" s="3">
        <v>28.3</v>
      </c>
      <c r="AK26" s="3">
        <v>2020</v>
      </c>
      <c r="AL26" s="3">
        <v>10</v>
      </c>
      <c r="AM26" s="3">
        <v>27</v>
      </c>
      <c r="AN26" s="3">
        <v>7</v>
      </c>
      <c r="AO26" s="3">
        <v>42</v>
      </c>
      <c r="AP26" s="3">
        <v>44</v>
      </c>
      <c r="AQ26" s="3">
        <v>866</v>
      </c>
      <c r="AR26" s="4">
        <v>0.32083333333333336</v>
      </c>
      <c r="AS26" s="3">
        <f>VLOOKUP(AR26,גיליון1!A29:F612,2,0)</f>
        <v>23.1</v>
      </c>
      <c r="AT26" s="3">
        <f>VLOOKUP(AR26,גיליון1!A29:F612,3,0)</f>
        <v>66</v>
      </c>
      <c r="AU26" s="3">
        <f>VLOOKUP(AR26,גיליון1!A29:F612,4,0)</f>
        <v>337</v>
      </c>
      <c r="AV26" s="3">
        <f>VLOOKUP(AR26,גיליון1!A29:F612,5,0)</f>
        <v>0.8</v>
      </c>
      <c r="AW26" s="3">
        <f>VLOOKUP(AR26,גיליון1!A29:F612,6,0)</f>
        <v>172</v>
      </c>
      <c r="AX26" s="3">
        <f>AS26+(AZ26*BF26)/(BB26*1005)</f>
        <v>27.713485956018957</v>
      </c>
      <c r="AY26" s="3">
        <f>AS26+(AZ26*BD26*BE26*BF26)/(BB26*1005*(BE26*BD26+BK26*AZ26))-(AZ26*BL26)/(BE26*BD26+BK26*AZ26)</f>
        <v>20.522631591452438</v>
      </c>
      <c r="AZ26" s="3">
        <f>BA26*BC26/(BA26+BC26)</f>
        <v>30.202208489375241</v>
      </c>
      <c r="BA26" s="3">
        <f>BB26*1005/(4*0.98*0.0000000567*(AS26+273.15)^3)</f>
        <v>207.21565405478853</v>
      </c>
      <c r="BB26" s="3">
        <f>101325/(287.05*(AS26+273.15))</f>
        <v>1.1915182597306957</v>
      </c>
      <c r="BC26" s="3">
        <f>100*SQRT(0.1/AV26)</f>
        <v>35.355339059327378</v>
      </c>
      <c r="BD26" s="3">
        <f>BC26/1.08</f>
        <v>32.736425054932752</v>
      </c>
      <c r="BE26" s="3">
        <f>0.072*AS26+64.67</f>
        <v>66.333200000000005</v>
      </c>
      <c r="BF26" s="3">
        <f>AU26*(1-0.21)+BG26-BH26</f>
        <v>182.91834596596505</v>
      </c>
      <c r="BG26" s="3">
        <f>(1.72*(BI26/1000/(AS26+273.16))^(1/7)*0.0000000567*(AS26+273.16)^4)</f>
        <v>364.23197441226665</v>
      </c>
      <c r="BH26" s="3">
        <f>0.98*0.0000000567*(AA26+273.16)^4</f>
        <v>447.54362844630168</v>
      </c>
      <c r="BI26" s="3">
        <f>BJ26*AT26/100</f>
        <v>1865.0669927778893</v>
      </c>
      <c r="BJ26" s="3">
        <f>(610.7*10^(7.5*AS26/(AS26+237.3)))</f>
        <v>2825.8590799664989</v>
      </c>
      <c r="BK26" s="3">
        <f>(EXP((0.0492)*AS26))*55.259</f>
        <v>172.18185642542051</v>
      </c>
      <c r="BL26" s="3">
        <f>(1-(AT26/100))*BJ26</f>
        <v>960.79208718860957</v>
      </c>
      <c r="HG26" s="3">
        <v>6</v>
      </c>
      <c r="HH26" s="3">
        <v>15</v>
      </c>
      <c r="HI26" s="3">
        <v>22</v>
      </c>
      <c r="HJ26" s="3">
        <v>40</v>
      </c>
      <c r="HK26" s="3">
        <v>47</v>
      </c>
      <c r="HL26" s="3">
        <v>38</v>
      </c>
      <c r="HM26" s="3">
        <v>43</v>
      </c>
      <c r="HN26" s="3">
        <v>67</v>
      </c>
      <c r="HO26" s="3">
        <v>59</v>
      </c>
      <c r="HP26" s="3">
        <v>54</v>
      </c>
      <c r="HQ26" s="3">
        <v>75</v>
      </c>
      <c r="HR26" s="3">
        <v>69</v>
      </c>
      <c r="HS26" s="3">
        <v>65</v>
      </c>
      <c r="HT26" s="3">
        <v>68</v>
      </c>
      <c r="HU26" s="3">
        <v>41</v>
      </c>
      <c r="HV26" s="3">
        <v>40</v>
      </c>
      <c r="HW26" s="3">
        <v>34</v>
      </c>
      <c r="HX26" s="3">
        <v>25</v>
      </c>
      <c r="HY26" s="3">
        <v>31</v>
      </c>
      <c r="HZ26" s="3">
        <v>35</v>
      </c>
      <c r="IA26" s="3">
        <v>20</v>
      </c>
      <c r="IB26" s="3">
        <v>32</v>
      </c>
      <c r="IC26" s="3">
        <v>29</v>
      </c>
      <c r="ID26" s="3">
        <v>7</v>
      </c>
      <c r="IE26" s="3">
        <v>23</v>
      </c>
      <c r="IF26" s="3">
        <v>19</v>
      </c>
      <c r="IG26" s="3">
        <v>16</v>
      </c>
      <c r="IH26" s="3">
        <v>23</v>
      </c>
      <c r="II26" s="3">
        <v>20</v>
      </c>
      <c r="IJ26" s="3">
        <v>5</v>
      </c>
      <c r="IK26" s="3">
        <v>8</v>
      </c>
      <c r="IL26" s="3">
        <v>23</v>
      </c>
      <c r="IM26" s="3">
        <v>4</v>
      </c>
      <c r="IN26" s="3">
        <v>15</v>
      </c>
      <c r="IO26" s="3">
        <v>10</v>
      </c>
      <c r="IP26" s="3">
        <v>4</v>
      </c>
      <c r="IQ26" s="3">
        <v>0</v>
      </c>
      <c r="IR26" s="3">
        <v>1</v>
      </c>
    </row>
    <row r="27" spans="1:274" s="3" customFormat="1" x14ac:dyDescent="0.2">
      <c r="A27" s="3" t="b">
        <v>1</v>
      </c>
      <c r="B27" s="3">
        <v>10</v>
      </c>
      <c r="D27" s="3">
        <v>10446</v>
      </c>
      <c r="E27" s="3">
        <v>4</v>
      </c>
      <c r="F27" s="3">
        <v>1</v>
      </c>
      <c r="G27" s="3" t="s">
        <v>383</v>
      </c>
      <c r="H27" s="3">
        <v>6</v>
      </c>
      <c r="I27" s="3">
        <v>2.5</v>
      </c>
      <c r="J27" s="3">
        <v>0.46956019475881278</v>
      </c>
      <c r="K27" s="3">
        <v>0.56316244358833956</v>
      </c>
      <c r="L27" s="3">
        <v>0.36134970333378297</v>
      </c>
      <c r="M27" s="3">
        <f>AA27-AS27</f>
        <v>4.4775008190284922</v>
      </c>
      <c r="N27" s="3">
        <f>AB27-AS27</f>
        <v>3.1999999999999993</v>
      </c>
      <c r="O27" s="3">
        <f>AC27-AS27</f>
        <v>5.6999999999999993</v>
      </c>
      <c r="P27" s="3">
        <f>AD27-AS27</f>
        <v>4.4916356150723331</v>
      </c>
      <c r="Q27" s="3">
        <f>AE27-AS27</f>
        <v>3.5</v>
      </c>
      <c r="R27" s="3">
        <f>AF27-AS27</f>
        <v>3.8999999999999986</v>
      </c>
      <c r="S27" s="3">
        <f>AG27-AS27</f>
        <v>4.1999999999999993</v>
      </c>
      <c r="T27" s="3">
        <f>AH27-AS27</f>
        <v>4.7999999999999972</v>
      </c>
      <c r="U27" s="3">
        <f>AI27-AS27</f>
        <v>5.0999999999999979</v>
      </c>
      <c r="V27" s="3">
        <f>AJ27-AS27</f>
        <v>5.5</v>
      </c>
      <c r="W27" s="3">
        <f>(AA27-AY27)/(AX27-AY27)</f>
        <v>1.0056803664107101</v>
      </c>
      <c r="X27" s="3">
        <f>(AX27-AA27)/(AA27-AY27)</f>
        <v>-5.6482820987979656E-3</v>
      </c>
      <c r="Y27" s="3">
        <f>J27/AA27</f>
        <v>1.7026930679476797E-2</v>
      </c>
      <c r="Z27" s="3">
        <f>(AA27-AY27)/(AX27-AA27)</f>
        <v>-177.04498155515535</v>
      </c>
      <c r="AA27" s="3">
        <v>27.577500819028494</v>
      </c>
      <c r="AB27" s="3">
        <v>26.3</v>
      </c>
      <c r="AC27" s="3">
        <v>28.8</v>
      </c>
      <c r="AD27" s="3">
        <v>27.591635615072335</v>
      </c>
      <c r="AE27" s="3">
        <v>26.6</v>
      </c>
      <c r="AF27" s="3">
        <v>27</v>
      </c>
      <c r="AG27" s="3">
        <v>27.3</v>
      </c>
      <c r="AH27" s="3">
        <v>27.9</v>
      </c>
      <c r="AI27" s="3">
        <v>28.2</v>
      </c>
      <c r="AJ27" s="3">
        <v>28.6</v>
      </c>
      <c r="AK27" s="3">
        <v>2020</v>
      </c>
      <c r="AL27" s="3">
        <v>10</v>
      </c>
      <c r="AM27" s="3">
        <v>27</v>
      </c>
      <c r="AN27" s="3">
        <v>7</v>
      </c>
      <c r="AO27" s="3">
        <v>42</v>
      </c>
      <c r="AP27" s="3">
        <v>54</v>
      </c>
      <c r="AQ27" s="3">
        <v>466</v>
      </c>
      <c r="AR27" s="4">
        <v>0.32083333333333336</v>
      </c>
      <c r="AS27" s="3">
        <f>VLOOKUP(AR27,גיליון1!A30:F613,2,0)</f>
        <v>23.1</v>
      </c>
      <c r="AT27" s="3">
        <f>VLOOKUP(AR27,גיליון1!A30:F613,3,0)</f>
        <v>66</v>
      </c>
      <c r="AU27" s="3">
        <f>VLOOKUP(AR27,גיליון1!A30:F613,4,0)</f>
        <v>337</v>
      </c>
      <c r="AV27" s="3">
        <f>VLOOKUP(AR27,גיליון1!A30:F613,5,0)</f>
        <v>0.8</v>
      </c>
      <c r="AW27" s="3">
        <f>VLOOKUP(AR27,גיליון1!A30:F613,6,0)</f>
        <v>172</v>
      </c>
      <c r="AX27" s="3">
        <f>AS27+(AZ27*BF27)/(BB27*1005)</f>
        <v>27.537359885633826</v>
      </c>
      <c r="AY27" s="3">
        <f>AS27+(AZ27*BD27*BE27*BF27)/(BB27*1005*(BE27*BD27+BK27*AZ27))-(AZ27*BL27)/(BE27*BD27+BK27*AZ27)</f>
        <v>20.470750006562884</v>
      </c>
      <c r="AZ27" s="3">
        <f>BA27*BC27/(BA27+BC27)</f>
        <v>30.202208489375241</v>
      </c>
      <c r="BA27" s="3">
        <f>BB27*1005/(4*0.98*0.0000000567*(AS27+273.15)^3)</f>
        <v>207.21565405478853</v>
      </c>
      <c r="BB27" s="3">
        <f>101325/(287.05*(AS27+273.15))</f>
        <v>1.1915182597306957</v>
      </c>
      <c r="BC27" s="3">
        <f>100*SQRT(0.1/AV27)</f>
        <v>35.355339059327378</v>
      </c>
      <c r="BD27" s="3">
        <f>BC27/1.08</f>
        <v>32.736425054932752</v>
      </c>
      <c r="BE27" s="3">
        <f>0.072*AS27+64.67</f>
        <v>66.333200000000005</v>
      </c>
      <c r="BF27" s="3">
        <f>AU27*(1-0.21)+BG27-BH27</f>
        <v>175.93519054217938</v>
      </c>
      <c r="BG27" s="3">
        <f>(1.72*(BI27/1000/(AS27+273.16))^(1/7)*0.0000000567*(AS27+273.16)^4)</f>
        <v>364.23197441226665</v>
      </c>
      <c r="BH27" s="3">
        <f>0.98*0.0000000567*(AA27+273.16)^4</f>
        <v>454.52678387008734</v>
      </c>
      <c r="BI27" s="3">
        <f>BJ27*AT27/100</f>
        <v>1865.0669927778893</v>
      </c>
      <c r="BJ27" s="3">
        <f>(610.7*10^(7.5*AS27/(AS27+237.3)))</f>
        <v>2825.8590799664989</v>
      </c>
      <c r="BK27" s="3">
        <f>(EXP((0.0492)*AS27))*55.259</f>
        <v>172.18185642542051</v>
      </c>
      <c r="BL27" s="3">
        <f>(1-(AT27/100))*BJ27</f>
        <v>960.79208718860957</v>
      </c>
      <c r="HL27" s="3">
        <v>0</v>
      </c>
      <c r="HM27" s="3">
        <v>1</v>
      </c>
      <c r="HN27" s="3">
        <v>0</v>
      </c>
      <c r="HO27" s="3">
        <v>0</v>
      </c>
      <c r="HP27" s="3">
        <v>1</v>
      </c>
      <c r="HQ27" s="3">
        <v>4</v>
      </c>
      <c r="HR27" s="3">
        <v>1</v>
      </c>
      <c r="HS27" s="3">
        <v>3</v>
      </c>
      <c r="HT27" s="3">
        <v>7</v>
      </c>
      <c r="HU27" s="3">
        <v>21</v>
      </c>
      <c r="HV27" s="3">
        <v>28</v>
      </c>
      <c r="HW27" s="3">
        <v>28</v>
      </c>
      <c r="HX27" s="3">
        <v>27</v>
      </c>
      <c r="HY27" s="3">
        <v>48</v>
      </c>
      <c r="HZ27" s="3">
        <v>74</v>
      </c>
      <c r="IA27" s="3">
        <v>105</v>
      </c>
      <c r="IB27" s="3">
        <v>120</v>
      </c>
      <c r="IC27" s="3">
        <v>176</v>
      </c>
      <c r="ID27" s="3">
        <v>237</v>
      </c>
      <c r="IE27" s="3">
        <v>198</v>
      </c>
      <c r="IF27" s="3">
        <v>196</v>
      </c>
      <c r="IG27" s="3">
        <v>269</v>
      </c>
      <c r="IH27" s="3">
        <v>234</v>
      </c>
      <c r="II27" s="3">
        <v>197</v>
      </c>
      <c r="IJ27" s="3">
        <v>151</v>
      </c>
      <c r="IK27" s="3">
        <v>86</v>
      </c>
      <c r="IL27" s="3">
        <v>75</v>
      </c>
      <c r="IM27" s="3">
        <v>70</v>
      </c>
      <c r="IN27" s="3">
        <v>35</v>
      </c>
      <c r="IO27" s="3">
        <v>33</v>
      </c>
      <c r="IP27" s="3">
        <v>30</v>
      </c>
      <c r="IQ27" s="3">
        <v>19</v>
      </c>
      <c r="IR27" s="3">
        <v>14</v>
      </c>
      <c r="IS27" s="3">
        <v>14</v>
      </c>
      <c r="IT27" s="3">
        <v>4</v>
      </c>
      <c r="IU27" s="3">
        <v>4</v>
      </c>
      <c r="IV27" s="3">
        <v>1</v>
      </c>
    </row>
    <row r="28" spans="1:274" s="3" customFormat="1" x14ac:dyDescent="0.2">
      <c r="A28" s="3" t="b">
        <v>0</v>
      </c>
      <c r="D28" s="3">
        <v>10446</v>
      </c>
      <c r="E28" s="3">
        <v>4</v>
      </c>
      <c r="F28" s="3">
        <v>1</v>
      </c>
      <c r="G28" s="3" t="s">
        <v>51</v>
      </c>
      <c r="H28" s="3">
        <v>6</v>
      </c>
      <c r="I28" s="3">
        <v>3.0999999999999979</v>
      </c>
      <c r="J28" s="3">
        <v>0.6166583937956932</v>
      </c>
      <c r="K28" s="3">
        <v>0.7670320036313143</v>
      </c>
      <c r="L28" s="3">
        <v>0.47887817607000371</v>
      </c>
      <c r="M28" s="3">
        <f>AA28-AS28</f>
        <v>3.7725863986491852</v>
      </c>
      <c r="N28" s="3">
        <f>AB28-AS28</f>
        <v>2.4000000000000021</v>
      </c>
      <c r="O28" s="3">
        <f>AC28-AS28</f>
        <v>5.5</v>
      </c>
      <c r="P28" s="3">
        <f>AD28-AS28</f>
        <v>3.7462545247345709</v>
      </c>
      <c r="Q28" s="3">
        <f>AE28-AS28</f>
        <v>2.6000000000000014</v>
      </c>
      <c r="R28" s="3">
        <f>AF28-AS28</f>
        <v>3</v>
      </c>
      <c r="S28" s="3">
        <f>AG28-AS28</f>
        <v>3.4000000000000021</v>
      </c>
      <c r="T28" s="3">
        <f>AH28-AS28</f>
        <v>4.1000000000000014</v>
      </c>
      <c r="U28" s="3">
        <f>AI28-AS28</f>
        <v>4.6000000000000014</v>
      </c>
      <c r="V28" s="3">
        <f>AJ28-AS28</f>
        <v>5.3000000000000007</v>
      </c>
      <c r="W28" s="3">
        <f>(AA28-AY28)/(AX28-AY28)</f>
        <v>0.84992037538577114</v>
      </c>
      <c r="X28" s="3">
        <f>(AX28-AA28)/(AA28-AY28)</f>
        <v>0.17658080563853887</v>
      </c>
      <c r="Y28" s="3">
        <f>J28/AA28</f>
        <v>2.2862412402044473E-2</v>
      </c>
      <c r="Z28" s="3">
        <f>(AA28-AY28)/(AX28-AA28)</f>
        <v>5.6631296724684859</v>
      </c>
      <c r="AA28" s="3">
        <v>26.972586398649185</v>
      </c>
      <c r="AB28" s="3">
        <v>25.6</v>
      </c>
      <c r="AC28" s="3">
        <v>28.7</v>
      </c>
      <c r="AD28" s="3">
        <v>26.94625452473457</v>
      </c>
      <c r="AE28" s="3">
        <v>25.8</v>
      </c>
      <c r="AF28" s="3">
        <v>26.2</v>
      </c>
      <c r="AG28" s="3">
        <v>26.6</v>
      </c>
      <c r="AH28" s="3">
        <v>27.3</v>
      </c>
      <c r="AI28" s="3">
        <v>27.8</v>
      </c>
      <c r="AJ28" s="3">
        <v>28.5</v>
      </c>
      <c r="AK28" s="3">
        <v>2020</v>
      </c>
      <c r="AL28" s="3">
        <v>10</v>
      </c>
      <c r="AM28" s="3">
        <v>27</v>
      </c>
      <c r="AN28" s="3">
        <v>7</v>
      </c>
      <c r="AO28" s="3">
        <v>43</v>
      </c>
      <c r="AP28" s="3">
        <v>48</v>
      </c>
      <c r="AQ28" s="3">
        <v>544</v>
      </c>
      <c r="AR28" s="4">
        <v>0.3215277777777778</v>
      </c>
      <c r="AS28" s="3">
        <f>VLOOKUP(AR28,גיליון1!A31:F614,2,0)</f>
        <v>23.2</v>
      </c>
      <c r="AT28" s="3">
        <f>VLOOKUP(AR28,גיליון1!A31:F614,3,0)</f>
        <v>66</v>
      </c>
      <c r="AU28" s="3">
        <f>VLOOKUP(AR28,גיליון1!A31:F614,4,0)</f>
        <v>340</v>
      </c>
      <c r="AV28" s="3">
        <f>VLOOKUP(AR28,גיליון1!A31:F614,5,0)</f>
        <v>0.7</v>
      </c>
      <c r="AW28" s="3">
        <f>VLOOKUP(AR28,גיליון1!A31:F614,6,0)</f>
        <v>193</v>
      </c>
      <c r="AX28" s="3">
        <f>AS28+(AZ28*BF28)/(BB28*1005)</f>
        <v>28.07876777316293</v>
      </c>
      <c r="AY28" s="3">
        <f>AS28+(AZ28*BD28*BE28*BF28)/(BB28*1005*(BE28*BD28+BK28*AZ28))-(AZ28*BL28)/(BE28*BD28+BK28*AZ28)</f>
        <v>20.708137833508417</v>
      </c>
      <c r="AZ28" s="3">
        <f>BA28*BC28/(BA28+BC28)</f>
        <v>31.959171408296143</v>
      </c>
      <c r="BA28" s="3">
        <f>BB28*1005/(4*0.98*0.0000000567*(AS28+273.15)^3)</f>
        <v>206.93610515148816</v>
      </c>
      <c r="BB28" s="3">
        <f>101325/(287.05*(AS28+273.15))</f>
        <v>1.1911161951922344</v>
      </c>
      <c r="BC28" s="3">
        <f>100*SQRT(0.1/AV28)</f>
        <v>37.796447300922722</v>
      </c>
      <c r="BD28" s="3">
        <f>BC28/1.08</f>
        <v>34.99671046381733</v>
      </c>
      <c r="BE28" s="3">
        <f>0.072*AS28+64.67</f>
        <v>66.340400000000002</v>
      </c>
      <c r="BF28" s="3">
        <f>AU28*(1-0.21)+BG28-BH28</f>
        <v>182.74050754070123</v>
      </c>
      <c r="BG28" s="3">
        <f>(1.72*(BI28/1000/(AS28+273.16))^(1/7)*0.0000000567*(AS28+273.16)^4)</f>
        <v>365.021303119224</v>
      </c>
      <c r="BH28" s="3">
        <f>0.98*0.0000000567*(AA28+273.16)^4</f>
        <v>450.88079557852274</v>
      </c>
      <c r="BI28" s="3">
        <f>BJ28*AT28/100</f>
        <v>1876.36841024199</v>
      </c>
      <c r="BJ28" s="3">
        <f>(610.7*10^(7.5*AS28/(AS28+237.3)))</f>
        <v>2842.9824397605912</v>
      </c>
      <c r="BK28" s="3">
        <f>(EXP((0.0492)*AS28))*55.259</f>
        <v>173.03107853236651</v>
      </c>
      <c r="BL28" s="3">
        <f>(1-(AT28/100))*BJ28</f>
        <v>966.61402951860089</v>
      </c>
      <c r="HJ28" s="3">
        <v>3</v>
      </c>
      <c r="HK28" s="3">
        <v>2</v>
      </c>
      <c r="HL28" s="3">
        <v>1</v>
      </c>
      <c r="HM28" s="3">
        <v>19</v>
      </c>
      <c r="HN28" s="3">
        <v>21</v>
      </c>
      <c r="HO28" s="3">
        <v>21</v>
      </c>
      <c r="HP28" s="3">
        <v>19</v>
      </c>
      <c r="HQ28" s="3">
        <v>56</v>
      </c>
      <c r="HR28" s="3">
        <v>87</v>
      </c>
      <c r="HS28" s="3">
        <v>49</v>
      </c>
      <c r="HT28" s="3">
        <v>66</v>
      </c>
      <c r="HU28" s="3">
        <v>81</v>
      </c>
      <c r="HV28" s="3">
        <v>101</v>
      </c>
      <c r="HW28" s="3">
        <v>118</v>
      </c>
      <c r="HX28" s="3">
        <v>131</v>
      </c>
      <c r="HY28" s="3">
        <v>147</v>
      </c>
      <c r="HZ28" s="3">
        <v>162</v>
      </c>
      <c r="IA28" s="3">
        <v>140</v>
      </c>
      <c r="IB28" s="3">
        <v>129</v>
      </c>
      <c r="IC28" s="3">
        <v>94</v>
      </c>
      <c r="ID28" s="3">
        <v>124</v>
      </c>
      <c r="IE28" s="3">
        <v>67</v>
      </c>
      <c r="IF28" s="3">
        <v>62</v>
      </c>
      <c r="IG28" s="3">
        <v>63</v>
      </c>
      <c r="IH28" s="3">
        <v>35</v>
      </c>
      <c r="II28" s="3">
        <v>34</v>
      </c>
      <c r="IJ28" s="3">
        <v>27</v>
      </c>
      <c r="IK28" s="3">
        <v>27</v>
      </c>
      <c r="IL28" s="3">
        <v>18</v>
      </c>
      <c r="IM28" s="3">
        <v>20</v>
      </c>
      <c r="IN28" s="3">
        <v>17</v>
      </c>
      <c r="IO28" s="3">
        <v>13</v>
      </c>
      <c r="IP28" s="3">
        <v>17</v>
      </c>
      <c r="IQ28" s="3">
        <v>13</v>
      </c>
      <c r="IR28" s="3">
        <v>5</v>
      </c>
    </row>
    <row r="29" spans="1:274" s="3" customFormat="1" x14ac:dyDescent="0.2">
      <c r="A29" s="3" t="b">
        <v>0</v>
      </c>
      <c r="D29" s="3">
        <v>10446</v>
      </c>
      <c r="E29" s="3">
        <v>4</v>
      </c>
      <c r="F29" s="3">
        <v>1</v>
      </c>
      <c r="G29" s="3" t="s">
        <v>220</v>
      </c>
      <c r="H29" s="3">
        <v>6</v>
      </c>
      <c r="I29" s="3">
        <v>2.1999999999999993</v>
      </c>
      <c r="J29" s="3">
        <v>0.51380371359163313</v>
      </c>
      <c r="K29" s="3">
        <v>0.8041063526611083</v>
      </c>
      <c r="L29" s="3">
        <v>0.42780345164882683</v>
      </c>
      <c r="M29" s="3">
        <f>AA29-AS29</f>
        <v>3.5700015798307945</v>
      </c>
      <c r="N29" s="3">
        <f>AB29-AS29</f>
        <v>2.3000000000000007</v>
      </c>
      <c r="O29" s="3">
        <f>AC29-AS29</f>
        <v>4.5</v>
      </c>
      <c r="P29" s="3">
        <f>AD29-AS29</f>
        <v>3.6217050715975923</v>
      </c>
      <c r="Q29" s="3">
        <f>AE29-AS29</f>
        <v>2.5</v>
      </c>
      <c r="R29" s="3">
        <f>AF29-AS29</f>
        <v>2.8000000000000007</v>
      </c>
      <c r="S29" s="3">
        <f>AG29-AS29</f>
        <v>3.1999999999999993</v>
      </c>
      <c r="T29" s="3">
        <f>AH29-AS29</f>
        <v>4</v>
      </c>
      <c r="U29" s="3">
        <f>AI29-AS29</f>
        <v>4.1999999999999993</v>
      </c>
      <c r="V29" s="3">
        <f>AJ29-AS29</f>
        <v>4.4000000000000021</v>
      </c>
      <c r="W29" s="3">
        <f>(AA29-AY29)/(AX29-AY29)</f>
        <v>0.84447131619914517</v>
      </c>
      <c r="X29" s="3">
        <f>(AX29-AA29)/(AA29-AY29)</f>
        <v>0.18417284378689039</v>
      </c>
      <c r="Y29" s="3">
        <f>J29/AA29</f>
        <v>1.9193264223740129E-2</v>
      </c>
      <c r="Z29" s="3">
        <f>(AA29-AY29)/(AX29-AA29)</f>
        <v>5.4296821368361856</v>
      </c>
      <c r="AA29" s="3">
        <v>26.770001579830794</v>
      </c>
      <c r="AB29" s="3">
        <v>25.5</v>
      </c>
      <c r="AC29" s="3">
        <v>27.7</v>
      </c>
      <c r="AD29" s="3">
        <v>26.821705071597592</v>
      </c>
      <c r="AE29" s="3">
        <v>25.7</v>
      </c>
      <c r="AF29" s="3">
        <v>26</v>
      </c>
      <c r="AG29" s="3">
        <v>26.4</v>
      </c>
      <c r="AH29" s="3">
        <v>27.2</v>
      </c>
      <c r="AI29" s="3">
        <v>27.4</v>
      </c>
      <c r="AJ29" s="3">
        <v>27.6</v>
      </c>
      <c r="AK29" s="3">
        <v>2020</v>
      </c>
      <c r="AL29" s="3">
        <v>10</v>
      </c>
      <c r="AM29" s="3">
        <v>27</v>
      </c>
      <c r="AN29" s="3">
        <v>7</v>
      </c>
      <c r="AO29" s="3">
        <v>44</v>
      </c>
      <c r="AP29" s="3">
        <v>16</v>
      </c>
      <c r="AQ29" s="3">
        <v>706</v>
      </c>
      <c r="AR29" s="4">
        <v>0.32222222222222224</v>
      </c>
      <c r="AS29" s="3">
        <f>VLOOKUP(AR29,גיליון1!A32:F615,2,0)</f>
        <v>23.2</v>
      </c>
      <c r="AT29" s="3">
        <f>VLOOKUP(AR29,גיליון1!A32:F615,3,0)</f>
        <v>66</v>
      </c>
      <c r="AU29" s="3">
        <f>VLOOKUP(AR29,גיליון1!A32:F615,4,0)</f>
        <v>343</v>
      </c>
      <c r="AV29" s="3">
        <f>VLOOKUP(AR29,גיליון1!A32:F615,5,0)</f>
        <v>0.8</v>
      </c>
      <c r="AW29" s="3">
        <f>VLOOKUP(AR29,גיליון1!A32:F615,6,0)</f>
        <v>198</v>
      </c>
      <c r="AX29" s="3">
        <f>AS29+(AZ29*BF29)/(BB29*1005)</f>
        <v>27.900108961085454</v>
      </c>
      <c r="AY29" s="3">
        <f>AS29+(AZ29*BD29*BE29*BF29)/(BB29*1005*(BE29*BD29+BK29*AZ29))-(AZ29*BL29)/(BE29*BD29+BK29*AZ29)</f>
        <v>20.633877719125643</v>
      </c>
      <c r="AZ29" s="3">
        <f>BA29*BC29/(BA29+BC29)</f>
        <v>30.196262955458074</v>
      </c>
      <c r="BA29" s="3">
        <f>BB29*1005/(4*0.98*0.0000000567*(AS29+273.15)^3)</f>
        <v>206.93610515148816</v>
      </c>
      <c r="BB29" s="3">
        <f>101325/(287.05*(AS29+273.15))</f>
        <v>1.1911161951922344</v>
      </c>
      <c r="BC29" s="3">
        <f>100*SQRT(0.1/AV29)</f>
        <v>35.355339059327378</v>
      </c>
      <c r="BD29" s="3">
        <f>BC29/1.08</f>
        <v>32.736425054932752</v>
      </c>
      <c r="BE29" s="3">
        <f>0.072*AS29+64.67</f>
        <v>66.340400000000002</v>
      </c>
      <c r="BF29" s="3">
        <f>AU29*(1-0.21)+BG29-BH29</f>
        <v>186.3266256003256</v>
      </c>
      <c r="BG29" s="3">
        <f>(1.72*(BI29/1000/(AS29+273.16))^(1/7)*0.0000000567*(AS29+273.16)^4)</f>
        <v>365.021303119224</v>
      </c>
      <c r="BH29" s="3">
        <f>0.98*0.0000000567*(AA29+273.16)^4</f>
        <v>449.66467751889849</v>
      </c>
      <c r="BI29" s="3">
        <f>BJ29*AT29/100</f>
        <v>1876.36841024199</v>
      </c>
      <c r="BJ29" s="3">
        <f>(610.7*10^(7.5*AS29/(AS29+237.3)))</f>
        <v>2842.9824397605912</v>
      </c>
      <c r="BK29" s="3">
        <f>(EXP((0.0492)*AS29))*55.259</f>
        <v>173.03107853236651</v>
      </c>
      <c r="BL29" s="3">
        <f>(1-(AT29/100))*BJ29</f>
        <v>966.61402951860089</v>
      </c>
      <c r="HJ29" s="3">
        <v>2</v>
      </c>
      <c r="HK29" s="3">
        <v>13</v>
      </c>
      <c r="HL29" s="3">
        <v>21</v>
      </c>
      <c r="HM29" s="3">
        <v>34</v>
      </c>
      <c r="HN29" s="3">
        <v>52</v>
      </c>
      <c r="HO29" s="3">
        <v>58</v>
      </c>
      <c r="HP29" s="3">
        <v>56</v>
      </c>
      <c r="HQ29" s="3">
        <v>85</v>
      </c>
      <c r="HR29" s="3">
        <v>122</v>
      </c>
      <c r="HS29" s="3">
        <v>77</v>
      </c>
      <c r="HT29" s="3">
        <v>85</v>
      </c>
      <c r="HU29" s="3">
        <v>103</v>
      </c>
      <c r="HV29" s="3">
        <v>143</v>
      </c>
      <c r="HW29" s="3">
        <v>115</v>
      </c>
      <c r="HX29" s="3">
        <v>136</v>
      </c>
      <c r="HY29" s="3">
        <v>160</v>
      </c>
      <c r="HZ29" s="3">
        <v>147</v>
      </c>
      <c r="IA29" s="3">
        <v>117</v>
      </c>
      <c r="IB29" s="3">
        <v>141</v>
      </c>
      <c r="IC29" s="3">
        <v>108</v>
      </c>
      <c r="ID29" s="3">
        <v>112</v>
      </c>
      <c r="IE29" s="3">
        <v>58</v>
      </c>
      <c r="IF29" s="3">
        <v>42</v>
      </c>
      <c r="IG29" s="3">
        <v>17</v>
      </c>
    </row>
    <row r="30" spans="1:274" s="3" customFormat="1" x14ac:dyDescent="0.2">
      <c r="A30" s="3" t="b">
        <v>0</v>
      </c>
      <c r="D30" s="3">
        <v>10446</v>
      </c>
      <c r="E30" s="3">
        <v>4</v>
      </c>
      <c r="F30" s="3">
        <v>1</v>
      </c>
      <c r="G30" s="3" t="s">
        <v>384</v>
      </c>
      <c r="H30" s="3">
        <v>6</v>
      </c>
      <c r="I30" s="3">
        <v>1</v>
      </c>
      <c r="J30" s="3">
        <v>0.24309534691758639</v>
      </c>
      <c r="K30" s="3">
        <v>0.42045472188709709</v>
      </c>
      <c r="L30" s="3">
        <v>0.20657558707778031</v>
      </c>
      <c r="M30" s="3">
        <f>AA30-AS30</f>
        <v>2.8534447256202178</v>
      </c>
      <c r="N30" s="3">
        <f>AB30-AS30</f>
        <v>2.1999999999999993</v>
      </c>
      <c r="O30" s="3">
        <f>AC30-AS30</f>
        <v>3.1999999999999993</v>
      </c>
      <c r="P30" s="3">
        <f>AD30-AS30</f>
        <v>2.8651281962807964</v>
      </c>
      <c r="Q30" s="3">
        <f>AE30-AS30</f>
        <v>2.4000000000000021</v>
      </c>
      <c r="R30" s="3">
        <f>AF30-AS30</f>
        <v>2.5</v>
      </c>
      <c r="S30" s="3">
        <f>AG30-AS30</f>
        <v>2.6000000000000014</v>
      </c>
      <c r="T30" s="3">
        <f>AH30-AS30</f>
        <v>3.1000000000000014</v>
      </c>
      <c r="U30" s="3">
        <f>AI30-AS30</f>
        <v>3.1999999999999993</v>
      </c>
      <c r="V30" s="3">
        <f>AJ30-AS30</f>
        <v>3.1999999999999993</v>
      </c>
      <c r="W30" s="3">
        <f>(AA30-AY30)/(AX30-AY30)</f>
        <v>0.7337875233023029</v>
      </c>
      <c r="X30" s="3">
        <f>(AX30-AA30)/(AA30-AY30)</f>
        <v>0.3627923182717076</v>
      </c>
      <c r="Y30" s="3">
        <f>J30/AA30</f>
        <v>9.3306412828601248E-3</v>
      </c>
      <c r="Z30" s="3">
        <f>(AA30-AY30)/(AX30-AA30)</f>
        <v>2.7563979434952253</v>
      </c>
      <c r="AA30" s="3">
        <v>26.053444725620217</v>
      </c>
      <c r="AB30" s="3">
        <v>25.4</v>
      </c>
      <c r="AC30" s="3">
        <v>26.4</v>
      </c>
      <c r="AD30" s="3">
        <v>26.065128196280796</v>
      </c>
      <c r="AE30" s="3">
        <v>25.6</v>
      </c>
      <c r="AF30" s="3">
        <v>25.7</v>
      </c>
      <c r="AG30" s="3">
        <v>25.8</v>
      </c>
      <c r="AH30" s="3">
        <v>26.3</v>
      </c>
      <c r="AI30" s="3">
        <v>26.4</v>
      </c>
      <c r="AJ30" s="3">
        <v>26.4</v>
      </c>
      <c r="AK30" s="3">
        <v>2020</v>
      </c>
      <c r="AL30" s="3">
        <v>10</v>
      </c>
      <c r="AM30" s="3">
        <v>27</v>
      </c>
      <c r="AN30" s="3">
        <v>7</v>
      </c>
      <c r="AO30" s="3">
        <v>44</v>
      </c>
      <c r="AP30" s="3">
        <v>41</v>
      </c>
      <c r="AQ30" s="3">
        <v>26.000000000000004</v>
      </c>
      <c r="AR30" s="4">
        <v>0.32222222222222224</v>
      </c>
      <c r="AS30" s="3">
        <f>VLOOKUP(AR30,גיליון1!A33:F616,2,0)</f>
        <v>23.2</v>
      </c>
      <c r="AT30" s="3">
        <f>VLOOKUP(AR30,גיליון1!A33:F616,3,0)</f>
        <v>66</v>
      </c>
      <c r="AU30" s="3">
        <f>VLOOKUP(AR30,גיליון1!A33:F616,4,0)</f>
        <v>343</v>
      </c>
      <c r="AV30" s="3">
        <f>VLOOKUP(AR30,גיליון1!A33:F616,5,0)</f>
        <v>0.8</v>
      </c>
      <c r="AW30" s="3">
        <f>VLOOKUP(AR30,גיליון1!A33:F616,6,0)</f>
        <v>198</v>
      </c>
      <c r="AX30" s="3">
        <f>AS30+(AZ30*BF30)/(BB30*1005)</f>
        <v>28.008116945473546</v>
      </c>
      <c r="AY30" s="3">
        <f>AS30+(AZ30*BD30*BE30*BF30)/(BB30*1005*(BE30*BD30+BK30*AZ30))-(AZ30*BL30)/(BE30*BD30+BK30*AZ30)</f>
        <v>20.665590238609255</v>
      </c>
      <c r="AZ30" s="3">
        <f>BA30*BC30/(BA30+BC30)</f>
        <v>30.196262955458074</v>
      </c>
      <c r="BA30" s="3">
        <f>BB30*1005/(4*0.98*0.0000000567*(AS30+273.15)^3)</f>
        <v>206.93610515148816</v>
      </c>
      <c r="BB30" s="3">
        <f>101325/(287.05*(AS30+273.15))</f>
        <v>1.1911161951922344</v>
      </c>
      <c r="BC30" s="3">
        <f>100*SQRT(0.1/AV30)</f>
        <v>35.355339059327378</v>
      </c>
      <c r="BD30" s="3">
        <f>BC30/1.08</f>
        <v>32.736425054932752</v>
      </c>
      <c r="BE30" s="3">
        <f>0.072*AS30+64.67</f>
        <v>66.340400000000002</v>
      </c>
      <c r="BF30" s="3">
        <f>AU30*(1-0.21)+BG30-BH30</f>
        <v>190.60839086056723</v>
      </c>
      <c r="BG30" s="3">
        <f>(1.72*(BI30/1000/(AS30+273.16))^(1/7)*0.0000000567*(AS30+273.16)^4)</f>
        <v>365.021303119224</v>
      </c>
      <c r="BH30" s="3">
        <f>0.98*0.0000000567*(AA30+273.16)^4</f>
        <v>445.38291225865686</v>
      </c>
      <c r="BI30" s="3">
        <f>BJ30*AT30/100</f>
        <v>1876.36841024199</v>
      </c>
      <c r="BJ30" s="3">
        <f>(610.7*10^(7.5*AS30/(AS30+237.3)))</f>
        <v>2842.9824397605912</v>
      </c>
      <c r="BK30" s="3">
        <f>(EXP((0.0492)*AS30))*55.259</f>
        <v>173.03107853236651</v>
      </c>
      <c r="BL30" s="3">
        <f>(1-(AT30/100))*BJ30</f>
        <v>966.61402951860089</v>
      </c>
      <c r="HJ30" s="3">
        <v>6</v>
      </c>
      <c r="HK30" s="3">
        <v>5</v>
      </c>
      <c r="HL30" s="3">
        <v>46</v>
      </c>
      <c r="HM30" s="3">
        <v>83</v>
      </c>
      <c r="HN30" s="3">
        <v>69</v>
      </c>
      <c r="HO30" s="3">
        <v>70</v>
      </c>
      <c r="HP30" s="3">
        <v>101</v>
      </c>
      <c r="HQ30" s="3">
        <v>85</v>
      </c>
      <c r="HR30" s="3">
        <v>104</v>
      </c>
      <c r="HS30" s="3">
        <v>92</v>
      </c>
      <c r="HT30" s="3">
        <v>35</v>
      </c>
    </row>
    <row r="31" spans="1:274" s="3" customFormat="1" x14ac:dyDescent="0.2">
      <c r="A31" s="3" t="b">
        <v>1</v>
      </c>
      <c r="B31" s="3" t="s">
        <v>564</v>
      </c>
      <c r="D31" s="3">
        <v>10446</v>
      </c>
      <c r="E31" s="3">
        <v>10</v>
      </c>
      <c r="F31" s="3">
        <v>1</v>
      </c>
      <c r="G31" s="3" t="s">
        <v>52</v>
      </c>
      <c r="H31" s="3">
        <v>6</v>
      </c>
      <c r="I31" s="3">
        <v>3.6000000000000014</v>
      </c>
      <c r="J31" s="3">
        <v>0.76093179398023647</v>
      </c>
      <c r="K31" s="3">
        <v>1.1256222228761317</v>
      </c>
      <c r="L31" s="3">
        <v>0.63388748190573785</v>
      </c>
      <c r="M31" s="3">
        <f>AA31-AS31</f>
        <v>5.4635725853281052</v>
      </c>
      <c r="N31" s="3">
        <f>AB31-AS31</f>
        <v>3.8000000000000007</v>
      </c>
      <c r="O31" s="3">
        <f>AC31-AS31</f>
        <v>7.4000000000000021</v>
      </c>
      <c r="P31" s="3">
        <f>AD31-AS31</f>
        <v>5.3365162181308179</v>
      </c>
      <c r="Q31" s="3">
        <f>AE31-AS31</f>
        <v>4.2000000000000028</v>
      </c>
      <c r="R31" s="3">
        <f>AF31-AS31</f>
        <v>4.5</v>
      </c>
      <c r="S31" s="3">
        <f>AG31-AS31</f>
        <v>4.9000000000000021</v>
      </c>
      <c r="T31" s="3">
        <f>AH31-AS31</f>
        <v>6</v>
      </c>
      <c r="U31" s="3">
        <f>AI31-AS31</f>
        <v>6.6000000000000014</v>
      </c>
      <c r="V31" s="3">
        <f>AJ31-AS31</f>
        <v>7</v>
      </c>
      <c r="W31" s="3">
        <f>(AA31-AY31)/(AX31-AY31)</f>
        <v>1.04694867443781</v>
      </c>
      <c r="X31" s="3">
        <f>(AX31-AA31)/(AA31-AY31)</f>
        <v>-4.4843339109264926E-2</v>
      </c>
      <c r="Y31" s="3">
        <f>J31/AA31</f>
        <v>2.6363049540410407E-2</v>
      </c>
      <c r="Z31" s="3">
        <f>(AA31-AY31)/(AX31-AA31)</f>
        <v>-22.299855895284871</v>
      </c>
      <c r="AA31" s="3">
        <v>28.863572585328104</v>
      </c>
      <c r="AB31" s="3">
        <v>27.2</v>
      </c>
      <c r="AC31" s="3">
        <v>30.8</v>
      </c>
      <c r="AD31" s="3">
        <v>28.736516218130816</v>
      </c>
      <c r="AE31" s="3">
        <v>27.6</v>
      </c>
      <c r="AF31" s="3">
        <v>27.9</v>
      </c>
      <c r="AG31" s="3">
        <v>28.3</v>
      </c>
      <c r="AH31" s="3">
        <v>29.4</v>
      </c>
      <c r="AI31" s="3">
        <v>30</v>
      </c>
      <c r="AJ31" s="3">
        <v>30.4</v>
      </c>
      <c r="AK31" s="3">
        <v>2020</v>
      </c>
      <c r="AL31" s="3">
        <v>10</v>
      </c>
      <c r="AM31" s="3">
        <v>27</v>
      </c>
      <c r="AN31" s="3">
        <v>7</v>
      </c>
      <c r="AO31" s="3">
        <v>46</v>
      </c>
      <c r="AP31" s="3">
        <v>17</v>
      </c>
      <c r="AQ31" s="3">
        <v>663</v>
      </c>
      <c r="AR31" s="4">
        <v>0.32361111111111113</v>
      </c>
      <c r="AS31" s="3">
        <f>VLOOKUP(AR31,גיליון1!A34:F617,2,0)</f>
        <v>23.4</v>
      </c>
      <c r="AT31" s="3">
        <f>VLOOKUP(AR31,גיליון1!A34:F617,3,0)</f>
        <v>65</v>
      </c>
      <c r="AU31" s="3">
        <f>VLOOKUP(AR31,גיליון1!A34:F617,4,0)</f>
        <v>349</v>
      </c>
      <c r="AV31" s="3">
        <f>VLOOKUP(AR31,גיליון1!A34:F617,5,0)</f>
        <v>0.6</v>
      </c>
      <c r="AW31" s="3">
        <f>VLOOKUP(AR31,גיליון1!A34:F617,6,0)</f>
        <v>196</v>
      </c>
      <c r="AX31" s="3">
        <f>AS31+(AZ31*BF31)/(BB31*1005)</f>
        <v>28.504540492647724</v>
      </c>
      <c r="AY31" s="3">
        <f>AS31+(AZ31*BD31*BE31*BF31)/(BB31*1005*(BE31*BD31+BK31*AZ31))-(AZ31*BL31)/(BE31*BD31+BK31*AZ31)</f>
        <v>20.857208656773071</v>
      </c>
      <c r="AZ31" s="3">
        <f>BA31*BC31/(BA31+BC31)</f>
        <v>34.082738592377524</v>
      </c>
      <c r="BA31" s="3">
        <f>BB31*1005/(4*0.98*0.0000000567*(AS31+273.15)^3)</f>
        <v>206.37842015886349</v>
      </c>
      <c r="BB31" s="3">
        <f>101325/(287.05*(AS31+273.15))</f>
        <v>1.190312879599456</v>
      </c>
      <c r="BC31" s="3">
        <f>100*SQRT(0.1/AV31)</f>
        <v>40.824829046386299</v>
      </c>
      <c r="BD31" s="3">
        <f>BC31/1.08</f>
        <v>37.800767635542869</v>
      </c>
      <c r="BE31" s="3">
        <f>0.072*AS31+64.67</f>
        <v>66.354799999999997</v>
      </c>
      <c r="BF31" s="3">
        <f>AU31*(1-0.21)+BG31-BH31</f>
        <v>179.16342836562393</v>
      </c>
      <c r="BG31" s="3">
        <f>(1.72*(BI31/1000/(AS31+273.16))^(1/7)*0.0000000567*(AS31+273.16)^4)</f>
        <v>365.805168392756</v>
      </c>
      <c r="BH31" s="3">
        <f>0.98*0.0000000567*(AA31+273.16)^4</f>
        <v>462.35174002713217</v>
      </c>
      <c r="BI31" s="3">
        <f>BJ31*AT31/100</f>
        <v>1870.3756874170454</v>
      </c>
      <c r="BJ31" s="3">
        <f>(610.7*10^(7.5*AS31/(AS31+237.3)))</f>
        <v>2877.5010575646852</v>
      </c>
      <c r="BK31" s="3">
        <f>(EXP((0.0492)*AS31))*55.259</f>
        <v>174.742108808143</v>
      </c>
      <c r="BL31" s="3">
        <f>(1-(AT31/100))*BJ31</f>
        <v>1007.1253701476397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1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10</v>
      </c>
      <c r="ID31" s="3">
        <v>8</v>
      </c>
      <c r="IE31" s="3">
        <v>25</v>
      </c>
      <c r="IF31" s="3">
        <v>41</v>
      </c>
      <c r="IG31" s="3">
        <v>48</v>
      </c>
      <c r="IH31" s="3">
        <v>76</v>
      </c>
      <c r="II31" s="3">
        <v>91</v>
      </c>
      <c r="IJ31" s="3">
        <v>101</v>
      </c>
      <c r="IK31" s="3">
        <v>154</v>
      </c>
      <c r="IL31" s="3">
        <v>156</v>
      </c>
      <c r="IM31" s="3">
        <v>154</v>
      </c>
      <c r="IN31" s="3">
        <v>150</v>
      </c>
      <c r="IO31" s="3">
        <v>181</v>
      </c>
      <c r="IP31" s="3">
        <v>221</v>
      </c>
      <c r="IQ31" s="3">
        <v>216</v>
      </c>
      <c r="IR31" s="3">
        <v>135</v>
      </c>
      <c r="IS31" s="3">
        <v>132</v>
      </c>
      <c r="IT31" s="3">
        <v>133</v>
      </c>
      <c r="IU31" s="3">
        <v>106</v>
      </c>
      <c r="IV31" s="3">
        <v>118</v>
      </c>
      <c r="IW31" s="3">
        <v>126</v>
      </c>
      <c r="IX31" s="3">
        <v>128</v>
      </c>
      <c r="IY31" s="3">
        <v>98</v>
      </c>
      <c r="IZ31" s="3">
        <v>91</v>
      </c>
      <c r="JA31" s="3">
        <v>79</v>
      </c>
      <c r="JB31" s="3">
        <v>92</v>
      </c>
      <c r="JC31" s="3">
        <v>74</v>
      </c>
      <c r="JD31" s="3">
        <v>104</v>
      </c>
      <c r="JE31" s="3">
        <v>67</v>
      </c>
      <c r="JF31" s="3">
        <v>63</v>
      </c>
      <c r="JG31" s="3">
        <v>88</v>
      </c>
      <c r="JH31" s="3">
        <v>38</v>
      </c>
      <c r="JI31" s="3">
        <v>22</v>
      </c>
      <c r="JJ31" s="3">
        <v>9</v>
      </c>
      <c r="JK31" s="3">
        <v>12</v>
      </c>
      <c r="JL31" s="3">
        <v>4</v>
      </c>
      <c r="JM31" s="3">
        <v>11</v>
      </c>
    </row>
    <row r="32" spans="1:274" s="3" customFormat="1" x14ac:dyDescent="0.2">
      <c r="A32" s="3" t="b">
        <v>1</v>
      </c>
      <c r="B32" s="3" t="s">
        <v>564</v>
      </c>
      <c r="D32" s="3">
        <v>10446</v>
      </c>
      <c r="E32" s="3">
        <v>10</v>
      </c>
      <c r="F32" s="3">
        <v>1</v>
      </c>
      <c r="G32" s="3" t="s">
        <v>221</v>
      </c>
      <c r="H32" s="3">
        <v>6</v>
      </c>
      <c r="I32" s="3">
        <v>3.5</v>
      </c>
      <c r="J32" s="3">
        <v>0.64680937659855864</v>
      </c>
      <c r="K32" s="3">
        <v>0.82850457464002147</v>
      </c>
      <c r="L32" s="3">
        <v>0.50387065547965848</v>
      </c>
      <c r="M32" s="3">
        <f>AA32-AS32</f>
        <v>6.0708328473507756</v>
      </c>
      <c r="N32" s="3">
        <f>AB32-AS32</f>
        <v>4</v>
      </c>
      <c r="O32" s="3">
        <f>AC32-AS32</f>
        <v>7.5</v>
      </c>
      <c r="P32" s="3">
        <f>AD32-AS32</f>
        <v>6.160131974680759</v>
      </c>
      <c r="Q32" s="3">
        <f>AE32-AS32</f>
        <v>4.5</v>
      </c>
      <c r="R32" s="3">
        <f>AF32-AS32</f>
        <v>5.2000000000000028</v>
      </c>
      <c r="S32" s="3">
        <f>AG32-AS32</f>
        <v>5.7000000000000028</v>
      </c>
      <c r="T32" s="3">
        <f>AH32-AS32</f>
        <v>6.5</v>
      </c>
      <c r="U32" s="3">
        <f>AI32-AS32</f>
        <v>6.8000000000000007</v>
      </c>
      <c r="V32" s="3">
        <f>AJ32-AS32</f>
        <v>7.1000000000000014</v>
      </c>
      <c r="W32" s="3">
        <f>(AA32-AY32)/(AX32-AY32)</f>
        <v>1.1416371452314866</v>
      </c>
      <c r="X32" s="3">
        <f>(AX32-AA32)/(AA32-AY32)</f>
        <v>-0.12406494114447135</v>
      </c>
      <c r="Y32" s="3">
        <f>J32/AA32</f>
        <v>2.1947441388874844E-2</v>
      </c>
      <c r="Z32" s="3">
        <f>(AA32-AY32)/(AX32-AA32)</f>
        <v>-8.0602948002491566</v>
      </c>
      <c r="AA32" s="3">
        <v>29.470832847350774</v>
      </c>
      <c r="AB32" s="3">
        <v>27.4</v>
      </c>
      <c r="AC32" s="3">
        <v>30.9</v>
      </c>
      <c r="AD32" s="3">
        <v>29.560131974680758</v>
      </c>
      <c r="AE32" s="3">
        <v>27.9</v>
      </c>
      <c r="AF32" s="3">
        <v>28.6</v>
      </c>
      <c r="AG32" s="3">
        <v>29.1</v>
      </c>
      <c r="AH32" s="3">
        <v>29.9</v>
      </c>
      <c r="AI32" s="3">
        <v>30.2</v>
      </c>
      <c r="AJ32" s="3">
        <v>30.5</v>
      </c>
      <c r="AK32" s="3">
        <v>2020</v>
      </c>
      <c r="AL32" s="3">
        <v>10</v>
      </c>
      <c r="AM32" s="3">
        <v>27</v>
      </c>
      <c r="AN32" s="3">
        <v>7</v>
      </c>
      <c r="AO32" s="3">
        <v>46</v>
      </c>
      <c r="AP32" s="3">
        <v>47</v>
      </c>
      <c r="AQ32" s="3">
        <v>743</v>
      </c>
      <c r="AR32" s="4">
        <v>0.32361111111111113</v>
      </c>
      <c r="AS32" s="3">
        <f>VLOOKUP(AR32,גיליון1!A35:F618,2,0)</f>
        <v>23.4</v>
      </c>
      <c r="AT32" s="3">
        <f>VLOOKUP(AR32,גיליון1!A35:F618,3,0)</f>
        <v>65</v>
      </c>
      <c r="AU32" s="3">
        <f>VLOOKUP(AR32,גיליון1!A35:F618,4,0)</f>
        <v>349</v>
      </c>
      <c r="AV32" s="3">
        <f>VLOOKUP(AR32,גיליון1!A35:F618,5,0)</f>
        <v>0.6</v>
      </c>
      <c r="AW32" s="3">
        <f>VLOOKUP(AR32,גיליון1!A35:F618,6,0)</f>
        <v>196</v>
      </c>
      <c r="AX32" s="3">
        <f>AS32+(AZ32*BF32)/(BB32*1005)</f>
        <v>28.398277169610143</v>
      </c>
      <c r="AY32" s="3">
        <f>AS32+(AZ32*BD32*BE32*BF32)/(BB32*1005*(BE32*BD32+BK32*AZ32))-(AZ32*BL32)/(BE32*BD32+BK32*AZ32)</f>
        <v>20.825717895080256</v>
      </c>
      <c r="AZ32" s="3">
        <f>BA32*BC32/(BA32+BC32)</f>
        <v>34.082738592377524</v>
      </c>
      <c r="BA32" s="3">
        <f>BB32*1005/(4*0.98*0.0000000567*(AS32+273.15)^3)</f>
        <v>206.37842015886349</v>
      </c>
      <c r="BB32" s="3">
        <f>101325/(287.05*(AS32+273.15))</f>
        <v>1.190312879599456</v>
      </c>
      <c r="BC32" s="3">
        <f>100*SQRT(0.1/AV32)</f>
        <v>40.824829046386299</v>
      </c>
      <c r="BD32" s="3">
        <f>BC32/1.08</f>
        <v>37.800767635542869</v>
      </c>
      <c r="BE32" s="3">
        <f>0.072*AS32+64.67</f>
        <v>66.354799999999997</v>
      </c>
      <c r="BF32" s="3">
        <f>AU32*(1-0.21)+BG32-BH32</f>
        <v>175.43370944335101</v>
      </c>
      <c r="BG32" s="3">
        <f>(1.72*(BI32/1000/(AS32+273.16))^(1/7)*0.0000000567*(AS32+273.16)^4)</f>
        <v>365.805168392756</v>
      </c>
      <c r="BH32" s="3">
        <f>0.98*0.0000000567*(AA32+273.16)^4</f>
        <v>466.08145894940509</v>
      </c>
      <c r="BI32" s="3">
        <f>BJ32*AT32/100</f>
        <v>1870.3756874170454</v>
      </c>
      <c r="BJ32" s="3">
        <f>(610.7*10^(7.5*AS32/(AS32+237.3)))</f>
        <v>2877.5010575646852</v>
      </c>
      <c r="BK32" s="3">
        <f>(EXP((0.0492)*AS32))*55.259</f>
        <v>174.742108808143</v>
      </c>
      <c r="BL32" s="3">
        <f>(1-(AT32/100))*BJ32</f>
        <v>1007.1253701476397</v>
      </c>
      <c r="HY32" s="3">
        <v>0</v>
      </c>
      <c r="HZ32" s="3">
        <v>1</v>
      </c>
      <c r="IA32" s="3">
        <v>3</v>
      </c>
      <c r="IB32" s="3">
        <v>1</v>
      </c>
      <c r="IC32" s="3">
        <v>2</v>
      </c>
      <c r="ID32" s="3">
        <v>3</v>
      </c>
      <c r="IE32" s="3">
        <v>8</v>
      </c>
      <c r="IF32" s="3">
        <v>6</v>
      </c>
      <c r="IG32" s="3">
        <v>8</v>
      </c>
      <c r="IH32" s="3">
        <v>11</v>
      </c>
      <c r="II32" s="3">
        <v>15</v>
      </c>
      <c r="IJ32" s="3">
        <v>23</v>
      </c>
      <c r="IK32" s="3">
        <v>23</v>
      </c>
      <c r="IL32" s="3">
        <v>33</v>
      </c>
      <c r="IM32" s="3">
        <v>38</v>
      </c>
      <c r="IN32" s="3">
        <v>41</v>
      </c>
      <c r="IO32" s="3">
        <v>28</v>
      </c>
      <c r="IP32" s="3">
        <v>41</v>
      </c>
      <c r="IQ32" s="3">
        <v>62</v>
      </c>
      <c r="IR32" s="3">
        <v>70</v>
      </c>
      <c r="IS32" s="3">
        <v>85</v>
      </c>
      <c r="IT32" s="3">
        <v>85</v>
      </c>
      <c r="IU32" s="3">
        <v>131</v>
      </c>
      <c r="IV32" s="3">
        <v>106</v>
      </c>
      <c r="IW32" s="3">
        <v>145</v>
      </c>
      <c r="IX32" s="3">
        <v>177</v>
      </c>
      <c r="IY32" s="3">
        <v>192</v>
      </c>
      <c r="IZ32" s="3">
        <v>181</v>
      </c>
      <c r="JA32" s="3">
        <v>217</v>
      </c>
      <c r="JB32" s="3">
        <v>204</v>
      </c>
      <c r="JC32" s="3">
        <v>173</v>
      </c>
      <c r="JD32" s="3">
        <v>164</v>
      </c>
      <c r="JE32" s="3">
        <v>151</v>
      </c>
      <c r="JF32" s="3">
        <v>146</v>
      </c>
      <c r="JG32" s="3">
        <v>108</v>
      </c>
      <c r="JH32" s="3">
        <v>81</v>
      </c>
      <c r="JI32" s="3">
        <v>44</v>
      </c>
      <c r="JJ32" s="3">
        <v>24</v>
      </c>
      <c r="JK32" s="3">
        <v>13</v>
      </c>
      <c r="JL32" s="3">
        <v>10</v>
      </c>
      <c r="JM32" s="3">
        <v>3</v>
      </c>
      <c r="JN32" s="3">
        <v>15</v>
      </c>
    </row>
    <row r="33" spans="1:285" s="3" customFormat="1" x14ac:dyDescent="0.2">
      <c r="A33" s="3" t="b">
        <v>1</v>
      </c>
      <c r="B33" s="3" t="s">
        <v>564</v>
      </c>
      <c r="D33" s="3">
        <v>10446</v>
      </c>
      <c r="E33" s="3">
        <v>10</v>
      </c>
      <c r="F33" s="3">
        <v>1</v>
      </c>
      <c r="G33" s="3" t="s">
        <v>385</v>
      </c>
      <c r="H33" s="3">
        <v>6</v>
      </c>
      <c r="I33" s="3">
        <v>2.8999999999999986</v>
      </c>
      <c r="J33" s="3">
        <v>0.50618796398702703</v>
      </c>
      <c r="K33" s="3">
        <v>0.73384170525179115</v>
      </c>
      <c r="L33" s="3">
        <v>0.40839434315610773</v>
      </c>
      <c r="M33" s="3">
        <f>AA33-AS33</f>
        <v>3.522695499076729</v>
      </c>
      <c r="N33" s="3">
        <f>AB33-AS33</f>
        <v>2.1000000000000014</v>
      </c>
      <c r="O33" s="3">
        <f>AC33-AS33</f>
        <v>5</v>
      </c>
      <c r="P33" s="3">
        <f>AD33-AS33</f>
        <v>3.5333547096567486</v>
      </c>
      <c r="Q33" s="3">
        <f>AE33-AS33</f>
        <v>2.5</v>
      </c>
      <c r="R33" s="3">
        <f>AF33-AS33</f>
        <v>2.8999999999999986</v>
      </c>
      <c r="S33" s="3">
        <f>AG33-AS33</f>
        <v>3.1999999999999993</v>
      </c>
      <c r="T33" s="3">
        <f>AH33-AS33</f>
        <v>3.8999999999999986</v>
      </c>
      <c r="U33" s="3">
        <f>AI33-AS33</f>
        <v>4.1999999999999993</v>
      </c>
      <c r="V33" s="3">
        <f>AJ33-AS33</f>
        <v>4.5</v>
      </c>
      <c r="W33" s="3">
        <f>(AA33-AY33)/(AX33-AY33)</f>
        <v>0.69848745568153736</v>
      </c>
      <c r="X33" s="3">
        <f>(AX33-AA33)/(AA33-AY33)</f>
        <v>0.43166493809723011</v>
      </c>
      <c r="Y33" s="3">
        <f>J33/AA33</f>
        <v>1.8731956773310111E-2</v>
      </c>
      <c r="Z33" s="3">
        <f>(AA33-AY33)/(AX33-AA33)</f>
        <v>2.3166115932602236</v>
      </c>
      <c r="AA33" s="3">
        <v>27.022695499076729</v>
      </c>
      <c r="AB33" s="3">
        <v>25.6</v>
      </c>
      <c r="AC33" s="3">
        <v>28.5</v>
      </c>
      <c r="AD33" s="3">
        <v>27.033354709656749</v>
      </c>
      <c r="AE33" s="3">
        <v>26</v>
      </c>
      <c r="AF33" s="3">
        <v>26.4</v>
      </c>
      <c r="AG33" s="3">
        <v>26.7</v>
      </c>
      <c r="AH33" s="3">
        <v>27.4</v>
      </c>
      <c r="AI33" s="3">
        <v>27.7</v>
      </c>
      <c r="AJ33" s="3">
        <v>28</v>
      </c>
      <c r="AK33" s="3">
        <v>2020</v>
      </c>
      <c r="AL33" s="3">
        <v>10</v>
      </c>
      <c r="AM33" s="3">
        <v>27</v>
      </c>
      <c r="AN33" s="3">
        <v>7</v>
      </c>
      <c r="AO33" s="3">
        <v>47</v>
      </c>
      <c r="AP33" s="3">
        <v>2</v>
      </c>
      <c r="AQ33" s="3">
        <v>782</v>
      </c>
      <c r="AR33" s="4">
        <v>0.32430555555555557</v>
      </c>
      <c r="AS33" s="3">
        <f>VLOOKUP(AR33,גיליון1!A36:F619,2,0)</f>
        <v>23.5</v>
      </c>
      <c r="AT33" s="3">
        <f>VLOOKUP(AR33,גיליון1!A36:F619,3,0)</f>
        <v>66</v>
      </c>
      <c r="AU33" s="3">
        <f>VLOOKUP(AR33,גיליון1!A36:F619,4,0)</f>
        <v>352</v>
      </c>
      <c r="AV33" s="3">
        <f>VLOOKUP(AR33,גיליון1!A36:F619,5,0)</f>
        <v>0.5</v>
      </c>
      <c r="AW33" s="3">
        <f>VLOOKUP(AR33,גיליון1!A36:F619,6,0)</f>
        <v>214</v>
      </c>
      <c r="AX33" s="3">
        <f>AS33+(AZ33*BF33)/(BB33*1005)</f>
        <v>29.470487447316849</v>
      </c>
      <c r="AY33" s="3">
        <f>AS33+(AZ33*BD33*BE33*BF33)/(BB33*1005*(BE33*BD33+BK33*AZ33))-(AZ33*BL33)/(BE33*BD33+BK33*AZ33)</f>
        <v>21.352112293894638</v>
      </c>
      <c r="AZ33" s="3">
        <f>BA33*BC33/(BA33+BC33)</f>
        <v>36.747565955796311</v>
      </c>
      <c r="BA33" s="3">
        <f>BB33*1005/(4*0.98*0.0000000567*(AS33+273.15)^3)</f>
        <v>206.10028216579863</v>
      </c>
      <c r="BB33" s="3">
        <f>101325/(287.05*(AS33+273.15))</f>
        <v>1.1899116279966919</v>
      </c>
      <c r="BC33" s="3">
        <f>100*SQRT(0.1/AV33)</f>
        <v>44.721359549995796</v>
      </c>
      <c r="BD33" s="3">
        <f>BC33/1.08</f>
        <v>41.408666249996102</v>
      </c>
      <c r="BE33" s="3">
        <f>0.072*AS33+64.67</f>
        <v>66.361999999999995</v>
      </c>
      <c r="BF33" s="3">
        <f>AU33*(1-0.21)+BG33-BH33</f>
        <v>194.295159825035</v>
      </c>
      <c r="BG33" s="3">
        <f>(1.72*(BI33/1000/(AS33+273.16))^(1/7)*0.0000000567*(AS33+273.16)^4)</f>
        <v>367.39714082429794</v>
      </c>
      <c r="BH33" s="3">
        <f>0.98*0.0000000567*(AA33+273.16)^4</f>
        <v>451.18198099926298</v>
      </c>
      <c r="BI33" s="3">
        <f>BJ33*AT33/100</f>
        <v>1910.6321014495659</v>
      </c>
      <c r="BJ33" s="3">
        <f>(610.7*10^(7.5*AS33/(AS33+237.3)))</f>
        <v>2894.8971234084333</v>
      </c>
      <c r="BK33" s="3">
        <f>(EXP((0.0492)*AS33))*55.259</f>
        <v>175.60395839494032</v>
      </c>
      <c r="BL33" s="3">
        <f>(1-(AT33/100))*BJ33</f>
        <v>984.26502195886724</v>
      </c>
      <c r="HH33" s="3">
        <v>1</v>
      </c>
      <c r="HI33" s="3">
        <v>0</v>
      </c>
      <c r="HJ33" s="3">
        <v>1</v>
      </c>
      <c r="HK33" s="3">
        <v>1</v>
      </c>
      <c r="HL33" s="3">
        <v>0</v>
      </c>
      <c r="HM33" s="3">
        <v>11</v>
      </c>
      <c r="HN33" s="3">
        <v>10</v>
      </c>
      <c r="HO33" s="3">
        <v>16</v>
      </c>
      <c r="HP33" s="3">
        <v>20</v>
      </c>
      <c r="HQ33" s="3">
        <v>27</v>
      </c>
      <c r="HR33" s="3">
        <v>41</v>
      </c>
      <c r="HS33" s="3">
        <v>72</v>
      </c>
      <c r="HT33" s="3">
        <v>90</v>
      </c>
      <c r="HU33" s="3">
        <v>100</v>
      </c>
      <c r="HV33" s="3">
        <v>162</v>
      </c>
      <c r="HW33" s="3">
        <v>171</v>
      </c>
      <c r="HX33" s="3">
        <v>171</v>
      </c>
      <c r="HY33" s="3">
        <v>187</v>
      </c>
      <c r="HZ33" s="3">
        <v>183</v>
      </c>
      <c r="IA33" s="3">
        <v>204</v>
      </c>
      <c r="IB33" s="3">
        <v>198</v>
      </c>
      <c r="IC33" s="3">
        <v>170</v>
      </c>
      <c r="ID33" s="3">
        <v>150</v>
      </c>
      <c r="IE33" s="3">
        <v>182</v>
      </c>
      <c r="IF33" s="3">
        <v>136</v>
      </c>
      <c r="IG33" s="3">
        <v>115</v>
      </c>
      <c r="IH33" s="3">
        <v>96</v>
      </c>
      <c r="II33" s="3">
        <v>54</v>
      </c>
      <c r="IJ33" s="3">
        <v>19</v>
      </c>
      <c r="IK33" s="3">
        <v>18</v>
      </c>
      <c r="IL33" s="3">
        <v>13</v>
      </c>
      <c r="IM33" s="3">
        <v>3</v>
      </c>
      <c r="IN33" s="3">
        <v>4</v>
      </c>
      <c r="IO33" s="3">
        <v>9</v>
      </c>
      <c r="IP33" s="3">
        <v>7</v>
      </c>
    </row>
    <row r="34" spans="1:285" s="3" customFormat="1" x14ac:dyDescent="0.2">
      <c r="A34" s="3" t="b">
        <v>0</v>
      </c>
      <c r="D34" s="3">
        <v>10446</v>
      </c>
      <c r="E34" s="3">
        <v>10</v>
      </c>
      <c r="F34" s="3">
        <v>1</v>
      </c>
      <c r="G34" s="3" t="s">
        <v>53</v>
      </c>
      <c r="H34" s="3">
        <v>6</v>
      </c>
      <c r="I34" s="3">
        <v>2.4000000000000021</v>
      </c>
      <c r="J34" s="3">
        <v>0.60324785091837663</v>
      </c>
      <c r="K34" s="3">
        <v>0.9816011377781706</v>
      </c>
      <c r="L34" s="3">
        <v>0.50936770606174975</v>
      </c>
      <c r="M34" s="3">
        <f>AA34-AS34</f>
        <v>3.5956441910251087</v>
      </c>
      <c r="N34" s="3">
        <f>AB34-AS34</f>
        <v>2.2999999999999972</v>
      </c>
      <c r="O34" s="3">
        <f>AC34-AS34</f>
        <v>4.6999999999999993</v>
      </c>
      <c r="P34" s="3">
        <f>AD34-AS34</f>
        <v>3.7097490788466629</v>
      </c>
      <c r="Q34" s="3">
        <f>AE34-AS34</f>
        <v>2.5</v>
      </c>
      <c r="R34" s="3">
        <f>AF34-AS34</f>
        <v>2.6999999999999993</v>
      </c>
      <c r="S34" s="3">
        <f>AG34-AS34</f>
        <v>3.0999999999999979</v>
      </c>
      <c r="T34" s="3">
        <f>AH34-AS34</f>
        <v>4</v>
      </c>
      <c r="U34" s="3">
        <f>AI34-AS34</f>
        <v>4.2999999999999972</v>
      </c>
      <c r="V34" s="3">
        <f>AJ34-AS34</f>
        <v>4.6999999999999993</v>
      </c>
      <c r="W34" s="3">
        <f>(AA34-AY34)/(AX34-AY34)</f>
        <v>0.87845956102820766</v>
      </c>
      <c r="X34" s="3">
        <f>(AX34-AA34)/(AA34-AY34)</f>
        <v>0.13835632778534881</v>
      </c>
      <c r="Y34" s="3">
        <f>J34/AA34</f>
        <v>2.2181782004540847E-2</v>
      </c>
      <c r="Z34" s="3">
        <f>(AA34-AY34)/(AX34-AA34)</f>
        <v>7.2277142361817912</v>
      </c>
      <c r="AA34" s="3">
        <v>27.19564419102511</v>
      </c>
      <c r="AB34" s="3">
        <v>25.9</v>
      </c>
      <c r="AC34" s="3">
        <v>28.3</v>
      </c>
      <c r="AD34" s="3">
        <v>27.309749078846664</v>
      </c>
      <c r="AE34" s="3">
        <v>26.1</v>
      </c>
      <c r="AF34" s="3">
        <v>26.3</v>
      </c>
      <c r="AG34" s="3">
        <v>26.7</v>
      </c>
      <c r="AH34" s="3">
        <v>27.6</v>
      </c>
      <c r="AI34" s="3">
        <v>27.9</v>
      </c>
      <c r="AJ34" s="3">
        <v>28.3</v>
      </c>
      <c r="AK34" s="3">
        <v>2020</v>
      </c>
      <c r="AL34" s="3">
        <v>10</v>
      </c>
      <c r="AM34" s="3">
        <v>27</v>
      </c>
      <c r="AN34" s="3">
        <v>7</v>
      </c>
      <c r="AO34" s="3">
        <v>48</v>
      </c>
      <c r="AP34" s="3">
        <v>1</v>
      </c>
      <c r="AQ34" s="3">
        <v>501</v>
      </c>
      <c r="AR34" s="4">
        <v>0.32500000000000001</v>
      </c>
      <c r="AS34" s="3">
        <f>VLOOKUP(AR34,גיליון1!A37:F620,2,0)</f>
        <v>23.6</v>
      </c>
      <c r="AT34" s="3">
        <f>VLOOKUP(AR34,גיליון1!A37:F620,3,0)</f>
        <v>65</v>
      </c>
      <c r="AU34" s="3">
        <f>VLOOKUP(AR34,גיליון1!A37:F620,4,0)</f>
        <v>355</v>
      </c>
      <c r="AV34" s="3">
        <f>VLOOKUP(AR34,גיליון1!A37:F620,5,0)</f>
        <v>1</v>
      </c>
      <c r="AW34" s="3">
        <f>VLOOKUP(AR34,גיליון1!A37:F620,6,0)</f>
        <v>185</v>
      </c>
      <c r="AX34" s="3">
        <f>AS34+(AZ34*BF34)/(BB34*1005)</f>
        <v>28.085400765491968</v>
      </c>
      <c r="AY34" s="3">
        <f>AS34+(AZ34*BD34*BE34*BF34)/(BB34*1005*(BE34*BD34+BK34*AZ34))-(AZ34*BL34)/(BE34*BD34+BK34*AZ34)</f>
        <v>20.764737931014654</v>
      </c>
      <c r="AZ34" s="3">
        <f>BA34*BC34/(BA34+BC34)</f>
        <v>27.411281893521345</v>
      </c>
      <c r="BA34" s="3">
        <f>BB34*1005/(4*0.98*0.0000000567*(AS34+273.15)^3)</f>
        <v>205.82261257614522</v>
      </c>
      <c r="BB34" s="3">
        <f>101325/(287.05*(AS34+273.15))</f>
        <v>1.1895106468246623</v>
      </c>
      <c r="BC34" s="3">
        <f>100*SQRT(0.1/AV34)</f>
        <v>31.622776601683793</v>
      </c>
      <c r="BD34" s="3">
        <f>BC34/1.08</f>
        <v>29.280348705262767</v>
      </c>
      <c r="BE34" s="3">
        <f>0.072*AS34+64.67</f>
        <v>66.369200000000006</v>
      </c>
      <c r="BF34" s="3">
        <f>AU34*(1-0.21)+BG34-BH34</f>
        <v>195.61686850276999</v>
      </c>
      <c r="BG34" s="3">
        <f>(1.72*(BI34/1000/(AS34+273.16))^(1/7)*0.0000000567*(AS34+273.16)^4)</f>
        <v>367.3895330129601</v>
      </c>
      <c r="BH34" s="3">
        <f>0.98*0.0000000567*(AA34+273.16)^4</f>
        <v>452.22266451019016</v>
      </c>
      <c r="BI34" s="3">
        <f>BJ34*AT34/100</f>
        <v>1893.0501859648864</v>
      </c>
      <c r="BJ34" s="3">
        <f>(610.7*10^(7.5*AS34/(AS34+237.3)))</f>
        <v>2912.3849014844404</v>
      </c>
      <c r="BK34" s="3">
        <f>(EXP((0.0492)*AS34))*55.259</f>
        <v>176.47005872997073</v>
      </c>
      <c r="BL34" s="3">
        <f>(1-(AT34/100))*BJ34</f>
        <v>1019.334715519554</v>
      </c>
      <c r="HO34" s="3">
        <v>9</v>
      </c>
      <c r="HP34" s="3">
        <v>38</v>
      </c>
      <c r="HQ34" s="3">
        <v>64</v>
      </c>
      <c r="HR34" s="3">
        <v>71</v>
      </c>
      <c r="HS34" s="3">
        <v>76</v>
      </c>
      <c r="HT34" s="3">
        <v>57</v>
      </c>
      <c r="HU34" s="3">
        <v>115</v>
      </c>
      <c r="HV34" s="3">
        <v>82</v>
      </c>
      <c r="HW34" s="3">
        <v>61</v>
      </c>
      <c r="HX34" s="3">
        <v>57</v>
      </c>
      <c r="HY34" s="3">
        <v>65</v>
      </c>
      <c r="HZ34" s="3">
        <v>55</v>
      </c>
      <c r="IA34" s="3">
        <v>83</v>
      </c>
      <c r="IB34" s="3">
        <v>110</v>
      </c>
      <c r="IC34" s="3">
        <v>165</v>
      </c>
      <c r="ID34" s="3">
        <v>145</v>
      </c>
      <c r="IE34" s="3">
        <v>132</v>
      </c>
      <c r="IF34" s="3">
        <v>142</v>
      </c>
      <c r="IG34" s="3">
        <v>84</v>
      </c>
      <c r="IH34" s="3">
        <v>86</v>
      </c>
      <c r="II34" s="3">
        <v>53</v>
      </c>
      <c r="IJ34" s="3">
        <v>31</v>
      </c>
      <c r="IK34" s="3">
        <v>52</v>
      </c>
      <c r="IL34" s="3">
        <v>66</v>
      </c>
      <c r="IM34" s="3">
        <v>19</v>
      </c>
    </row>
    <row r="35" spans="1:285" s="3" customFormat="1" x14ac:dyDescent="0.2">
      <c r="A35" s="3" t="b">
        <v>0</v>
      </c>
      <c r="D35" s="3">
        <v>10446</v>
      </c>
      <c r="E35" s="3">
        <v>10</v>
      </c>
      <c r="F35" s="3">
        <v>1</v>
      </c>
      <c r="G35" s="3" t="s">
        <v>222</v>
      </c>
      <c r="H35" s="3">
        <v>6</v>
      </c>
      <c r="I35" s="3">
        <v>2.1000000000000014</v>
      </c>
      <c r="J35" s="3">
        <v>0.37788831683338986</v>
      </c>
      <c r="K35" s="3">
        <v>0.47609394786309167</v>
      </c>
      <c r="L35" s="3">
        <v>0.29279880311238343</v>
      </c>
      <c r="M35" s="3">
        <f>AA35-AS35</f>
        <v>2.6690289551214725</v>
      </c>
      <c r="N35" s="3">
        <f>AB35-AS35</f>
        <v>1.7999999999999972</v>
      </c>
      <c r="O35" s="3">
        <f>AC35-AS35</f>
        <v>3.8999999999999986</v>
      </c>
      <c r="P35" s="3">
        <f>AD35-AS35</f>
        <v>2.6970375124468191</v>
      </c>
      <c r="Q35" s="3">
        <f>AE35-AS35</f>
        <v>2</v>
      </c>
      <c r="R35" s="3">
        <f>AF35-AS35</f>
        <v>2.1999999999999993</v>
      </c>
      <c r="S35" s="3">
        <f>AG35-AS35</f>
        <v>2.3999999999999986</v>
      </c>
      <c r="T35" s="3">
        <f>AH35-AS35</f>
        <v>2.8999999999999986</v>
      </c>
      <c r="U35" s="3">
        <f>AI35-AS35</f>
        <v>3.0999999999999979</v>
      </c>
      <c r="V35" s="3">
        <f>AJ35-AS35</f>
        <v>3.6999999999999993</v>
      </c>
      <c r="W35" s="3">
        <f>(AA35-AY35)/(AX35-AY35)</f>
        <v>0.73774097640682434</v>
      </c>
      <c r="X35" s="3">
        <f>(AX35-AA35)/(AA35-AY35)</f>
        <v>0.35548930041884241</v>
      </c>
      <c r="Y35" s="3">
        <f>J35/AA35</f>
        <v>1.4385317305751259E-2</v>
      </c>
      <c r="Z35" s="3">
        <f>(AA35-AY35)/(AX35-AA35)</f>
        <v>2.8130241861619636</v>
      </c>
      <c r="AA35" s="3">
        <v>26.269028955121474</v>
      </c>
      <c r="AB35" s="3">
        <v>25.4</v>
      </c>
      <c r="AC35" s="3">
        <v>27.5</v>
      </c>
      <c r="AD35" s="3">
        <v>26.297037512446821</v>
      </c>
      <c r="AE35" s="3">
        <v>25.6</v>
      </c>
      <c r="AF35" s="3">
        <v>25.8</v>
      </c>
      <c r="AG35" s="3">
        <v>26</v>
      </c>
      <c r="AH35" s="3">
        <v>26.5</v>
      </c>
      <c r="AI35" s="3">
        <v>26.7</v>
      </c>
      <c r="AJ35" s="3">
        <v>27.3</v>
      </c>
      <c r="AK35" s="3">
        <v>2020</v>
      </c>
      <c r="AL35" s="3">
        <v>10</v>
      </c>
      <c r="AM35" s="3">
        <v>27</v>
      </c>
      <c r="AN35" s="3">
        <v>7</v>
      </c>
      <c r="AO35" s="3">
        <v>48</v>
      </c>
      <c r="AP35" s="3">
        <v>26</v>
      </c>
      <c r="AQ35" s="3">
        <v>461</v>
      </c>
      <c r="AR35" s="4">
        <v>0.32500000000000001</v>
      </c>
      <c r="AS35" s="3">
        <f>VLOOKUP(AR35,גיליון1!A38:F621,2,0)</f>
        <v>23.6</v>
      </c>
      <c r="AT35" s="3">
        <f>VLOOKUP(AR35,גיליון1!A38:F621,3,0)</f>
        <v>65</v>
      </c>
      <c r="AU35" s="3">
        <f>VLOOKUP(AR35,גיליון1!A38:F621,4,0)</f>
        <v>355</v>
      </c>
      <c r="AV35" s="3">
        <f>VLOOKUP(AR35,גיליון1!A38:F621,5,0)</f>
        <v>1</v>
      </c>
      <c r="AW35" s="3">
        <f>VLOOKUP(AR35,גיליון1!A38:F621,6,0)</f>
        <v>185</v>
      </c>
      <c r="AX35" s="3">
        <f>AS35+(AZ35*BF35)/(BB35*1005)</f>
        <v>28.212768860631716</v>
      </c>
      <c r="AY35" s="3">
        <f>AS35+(AZ35*BD35*BE35*BF35)/(BB35*1005*(BE35*BD35+BK35*AZ35))-(AZ35*BL35)/(BE35*BD35+BK35*AZ35)</f>
        <v>20.801241589312994</v>
      </c>
      <c r="AZ35" s="3">
        <f>BA35*BC35/(BA35+BC35)</f>
        <v>27.411281893521345</v>
      </c>
      <c r="BA35" s="3">
        <f>BB35*1005/(4*0.98*0.0000000567*(AS35+273.15)^3)</f>
        <v>205.82261257614522</v>
      </c>
      <c r="BB35" s="3">
        <f>101325/(287.05*(AS35+273.15))</f>
        <v>1.1895106468246623</v>
      </c>
      <c r="BC35" s="3">
        <f>100*SQRT(0.1/AV35)</f>
        <v>31.622776601683793</v>
      </c>
      <c r="BD35" s="3">
        <f>BC35/1.08</f>
        <v>29.280348705262767</v>
      </c>
      <c r="BE35" s="3">
        <f>0.072*AS35+64.67</f>
        <v>66.369200000000006</v>
      </c>
      <c r="BF35" s="3">
        <f>AU35*(1-0.21)+BG35-BH35</f>
        <v>201.1716336666957</v>
      </c>
      <c r="BG35" s="3">
        <f>(1.72*(BI35/1000/(AS35+273.16))^(1/7)*0.0000000567*(AS35+273.16)^4)</f>
        <v>367.3895330129601</v>
      </c>
      <c r="BH35" s="3">
        <f>0.98*0.0000000567*(AA35+273.16)^4</f>
        <v>446.66789934626445</v>
      </c>
      <c r="BI35" s="3">
        <f>BJ35*AT35/100</f>
        <v>1893.0501859648864</v>
      </c>
      <c r="BJ35" s="3">
        <f>(610.7*10^(7.5*AS35/(AS35+237.3)))</f>
        <v>2912.3849014844404</v>
      </c>
      <c r="BK35" s="3">
        <f>(EXP((0.0492)*AS35))*55.259</f>
        <v>176.47005872997073</v>
      </c>
      <c r="BL35" s="3">
        <f>(1-(AT35/100))*BJ35</f>
        <v>1019.334715519554</v>
      </c>
      <c r="HJ35" s="3">
        <v>1</v>
      </c>
      <c r="HK35" s="3">
        <v>7</v>
      </c>
      <c r="HL35" s="3">
        <v>24</v>
      </c>
      <c r="HM35" s="3">
        <v>72</v>
      </c>
      <c r="HN35" s="3">
        <v>122</v>
      </c>
      <c r="HO35" s="3">
        <v>110</v>
      </c>
      <c r="HP35" s="3">
        <v>110</v>
      </c>
      <c r="HQ35" s="3">
        <v>127</v>
      </c>
      <c r="HR35" s="3">
        <v>171</v>
      </c>
      <c r="HS35" s="3">
        <v>170</v>
      </c>
      <c r="HT35" s="3">
        <v>284</v>
      </c>
      <c r="HU35" s="3">
        <v>209</v>
      </c>
      <c r="HV35" s="3">
        <v>131</v>
      </c>
      <c r="HW35" s="3">
        <v>103</v>
      </c>
      <c r="HX35" s="3">
        <v>53</v>
      </c>
      <c r="HY35" s="3">
        <v>26</v>
      </c>
      <c r="HZ35" s="3">
        <v>17</v>
      </c>
      <c r="IA35" s="3">
        <v>15</v>
      </c>
      <c r="IB35" s="3">
        <v>9</v>
      </c>
      <c r="IC35" s="3">
        <v>18</v>
      </c>
      <c r="ID35" s="3">
        <v>20</v>
      </c>
      <c r="IE35" s="3">
        <v>5</v>
      </c>
      <c r="IF35" s="3">
        <v>6</v>
      </c>
      <c r="IG35" s="3">
        <v>3</v>
      </c>
    </row>
    <row r="36" spans="1:285" s="3" customFormat="1" x14ac:dyDescent="0.2">
      <c r="A36" s="3" t="b">
        <v>0</v>
      </c>
      <c r="D36" s="3">
        <v>10446</v>
      </c>
      <c r="E36" s="3">
        <v>10</v>
      </c>
      <c r="F36" s="3">
        <v>1</v>
      </c>
      <c r="G36" s="3" t="s">
        <v>386</v>
      </c>
      <c r="H36" s="3">
        <v>6</v>
      </c>
      <c r="I36" s="3">
        <v>3</v>
      </c>
      <c r="J36" s="3">
        <v>0.43329526168219373</v>
      </c>
      <c r="K36" s="3">
        <v>0.54522676069206</v>
      </c>
      <c r="L36" s="3">
        <v>0.33748451668888024</v>
      </c>
      <c r="M36" s="3">
        <f>AA36-AS36</f>
        <v>3.8475584009068378</v>
      </c>
      <c r="N36" s="3">
        <f>AB36-AS36</f>
        <v>2.2999999999999972</v>
      </c>
      <c r="O36" s="3">
        <f>AC36-AS36</f>
        <v>5.2999999999999972</v>
      </c>
      <c r="P36" s="3">
        <f>AD36-AS36</f>
        <v>3.8678186670709565</v>
      </c>
      <c r="Q36" s="3">
        <f>AE36-AS36</f>
        <v>3</v>
      </c>
      <c r="R36" s="3">
        <f>AF36-AS36</f>
        <v>3.2999999999999972</v>
      </c>
      <c r="S36" s="3">
        <f>AG36-AS36</f>
        <v>3.5999999999999979</v>
      </c>
      <c r="T36" s="3">
        <f>AH36-AS36</f>
        <v>4.0999999999999979</v>
      </c>
      <c r="U36" s="3">
        <f>AI36-AS36</f>
        <v>4.3999999999999986</v>
      </c>
      <c r="V36" s="3">
        <f>AJ36-AS36</f>
        <v>4.7999999999999972</v>
      </c>
      <c r="W36" s="3">
        <f>(AA36-AY36)/(AX36-AY36)</f>
        <v>0.91734836023107724</v>
      </c>
      <c r="X36" s="3">
        <f>(AX36-AA36)/(AA36-AY36)</f>
        <v>9.009842209572709E-2</v>
      </c>
      <c r="Y36" s="3">
        <f>J36/AA36</f>
        <v>1.5786295281837458E-2</v>
      </c>
      <c r="Z36" s="3">
        <f>(AA36-AY36)/(AX36-AA36)</f>
        <v>11.0989735085208</v>
      </c>
      <c r="AA36" s="3">
        <v>27.447558400906839</v>
      </c>
      <c r="AB36" s="3">
        <v>25.9</v>
      </c>
      <c r="AC36" s="3">
        <v>28.9</v>
      </c>
      <c r="AD36" s="3">
        <v>27.467818667070958</v>
      </c>
      <c r="AE36" s="3">
        <v>26.6</v>
      </c>
      <c r="AF36" s="3">
        <v>26.9</v>
      </c>
      <c r="AG36" s="3">
        <v>27.2</v>
      </c>
      <c r="AH36" s="3">
        <v>27.7</v>
      </c>
      <c r="AI36" s="3">
        <v>28</v>
      </c>
      <c r="AJ36" s="3">
        <v>28.4</v>
      </c>
      <c r="AK36" s="3">
        <v>2020</v>
      </c>
      <c r="AL36" s="3">
        <v>10</v>
      </c>
      <c r="AM36" s="3">
        <v>27</v>
      </c>
      <c r="AN36" s="3">
        <v>7</v>
      </c>
      <c r="AO36" s="3">
        <v>48</v>
      </c>
      <c r="AP36" s="3">
        <v>51</v>
      </c>
      <c r="AQ36" s="3">
        <v>421</v>
      </c>
      <c r="AR36" s="4">
        <v>0.32500000000000001</v>
      </c>
      <c r="AS36" s="3">
        <f>VLOOKUP(AR36,גיליון1!A39:F622,2,0)</f>
        <v>23.6</v>
      </c>
      <c r="AT36" s="3">
        <f>VLOOKUP(AR36,גיליון1!A39:F622,3,0)</f>
        <v>65</v>
      </c>
      <c r="AU36" s="3">
        <f>VLOOKUP(AR36,גיליון1!A39:F622,4,0)</f>
        <v>355</v>
      </c>
      <c r="AV36" s="3">
        <f>VLOOKUP(AR36,גיליון1!A39:F622,5,0)</f>
        <v>1</v>
      </c>
      <c r="AW36" s="3">
        <f>VLOOKUP(AR36,גיליון1!A39:F622,6,0)</f>
        <v>185</v>
      </c>
      <c r="AX36" s="3">
        <f>AS36+(AZ36*BF36)/(BB36*1005)</f>
        <v>28.050569402163433</v>
      </c>
      <c r="AY36" s="3">
        <f>AS36+(AZ36*BD36*BE36*BF36)/(BB36*1005*(BE36*BD36+BK36*AZ36))-(AZ36*BL36)/(BE36*BD36+BK36*AZ36)</f>
        <v>20.754755272613306</v>
      </c>
      <c r="AZ36" s="3">
        <f>BA36*BC36/(BA36+BC36)</f>
        <v>27.411281893521345</v>
      </c>
      <c r="BA36" s="3">
        <f>BB36*1005/(4*0.98*0.0000000567*(AS36+273.15)^3)</f>
        <v>205.82261257614522</v>
      </c>
      <c r="BB36" s="3">
        <f>101325/(287.05*(AS36+273.15))</f>
        <v>1.1895106468246623</v>
      </c>
      <c r="BC36" s="3">
        <f>100*SQRT(0.1/AV36)</f>
        <v>31.622776601683793</v>
      </c>
      <c r="BD36" s="3">
        <f>BC36/1.08</f>
        <v>29.280348705262767</v>
      </c>
      <c r="BE36" s="3">
        <f>0.072*AS36+64.67</f>
        <v>66.369200000000006</v>
      </c>
      <c r="BF36" s="3">
        <f>AU36*(1-0.21)+BG36-BH36</f>
        <v>194.09780642197887</v>
      </c>
      <c r="BG36" s="3">
        <f>(1.72*(BI36/1000/(AS36+273.16))^(1/7)*0.0000000567*(AS36+273.16)^4)</f>
        <v>367.3895330129601</v>
      </c>
      <c r="BH36" s="3">
        <f>0.98*0.0000000567*(AA36+273.16)^4</f>
        <v>453.74172659098127</v>
      </c>
      <c r="BI36" s="3">
        <f>BJ36*AT36/100</f>
        <v>1893.0501859648864</v>
      </c>
      <c r="BJ36" s="3">
        <f>(610.7*10^(7.5*AS36/(AS36+237.3)))</f>
        <v>2912.3849014844404</v>
      </c>
      <c r="BK36" s="3">
        <f>(EXP((0.0492)*AS36))*55.259</f>
        <v>176.47005872997073</v>
      </c>
      <c r="BL36" s="3">
        <f>(1-(AT36/100))*BJ36</f>
        <v>1019.334715519554</v>
      </c>
      <c r="HO36" s="3">
        <v>5</v>
      </c>
      <c r="HP36" s="3">
        <v>2</v>
      </c>
      <c r="HQ36" s="3">
        <v>3</v>
      </c>
      <c r="HR36" s="3">
        <v>2</v>
      </c>
      <c r="HS36" s="3">
        <v>8</v>
      </c>
      <c r="HT36" s="3">
        <v>18</v>
      </c>
      <c r="HU36" s="3">
        <v>26</v>
      </c>
      <c r="HV36" s="3">
        <v>46</v>
      </c>
      <c r="HW36" s="3">
        <v>82</v>
      </c>
      <c r="HX36" s="3">
        <v>84</v>
      </c>
      <c r="HY36" s="3">
        <v>86</v>
      </c>
      <c r="HZ36" s="3">
        <v>138</v>
      </c>
      <c r="IA36" s="3">
        <v>181</v>
      </c>
      <c r="IB36" s="3">
        <v>197</v>
      </c>
      <c r="IC36" s="3">
        <v>214</v>
      </c>
      <c r="ID36" s="3">
        <v>245</v>
      </c>
      <c r="IE36" s="3">
        <v>270</v>
      </c>
      <c r="IF36" s="3">
        <v>244</v>
      </c>
      <c r="IG36" s="3">
        <v>217</v>
      </c>
      <c r="IH36" s="3">
        <v>126</v>
      </c>
      <c r="II36" s="3">
        <v>88</v>
      </c>
      <c r="IJ36" s="3">
        <v>66</v>
      </c>
      <c r="IK36" s="3">
        <v>69</v>
      </c>
      <c r="IL36" s="3">
        <v>36</v>
      </c>
      <c r="IM36" s="3">
        <v>15</v>
      </c>
      <c r="IN36" s="3">
        <v>20</v>
      </c>
      <c r="IO36" s="3">
        <v>11</v>
      </c>
      <c r="IP36" s="3">
        <v>3</v>
      </c>
      <c r="IQ36" s="3">
        <v>6</v>
      </c>
      <c r="IR36" s="3">
        <v>2</v>
      </c>
      <c r="IS36" s="3">
        <v>5</v>
      </c>
    </row>
    <row r="37" spans="1:285" s="3" customFormat="1" x14ac:dyDescent="0.2">
      <c r="A37" s="3" t="b">
        <v>1</v>
      </c>
      <c r="B37" s="3">
        <v>10</v>
      </c>
      <c r="D37" s="3">
        <v>10446</v>
      </c>
      <c r="E37" s="3">
        <v>5</v>
      </c>
      <c r="F37" s="3">
        <v>1</v>
      </c>
      <c r="G37" s="3" t="s">
        <v>54</v>
      </c>
      <c r="H37" s="3">
        <v>6</v>
      </c>
      <c r="I37" s="3">
        <v>3</v>
      </c>
      <c r="J37" s="3">
        <v>0.7028668267509216</v>
      </c>
      <c r="K37" s="3">
        <v>1.0496556049082528</v>
      </c>
      <c r="L37" s="3">
        <v>0.58992775858961244</v>
      </c>
      <c r="M37" s="3">
        <f>AA37-AS37</f>
        <v>4.8866476644591046</v>
      </c>
      <c r="N37" s="3">
        <f>AB37-AS37</f>
        <v>3.2999999999999972</v>
      </c>
      <c r="O37" s="3">
        <f>AC37-AS37</f>
        <v>6.2999999999999972</v>
      </c>
      <c r="P37" s="3">
        <f>AD37-AS37</f>
        <v>4.9158503256458843</v>
      </c>
      <c r="Q37" s="3">
        <f>AE37-AS37</f>
        <v>3.5999999999999979</v>
      </c>
      <c r="R37" s="3">
        <f>AF37-AS37</f>
        <v>3.8999999999999986</v>
      </c>
      <c r="S37" s="3">
        <f>AG37-AS37</f>
        <v>4.2999999999999972</v>
      </c>
      <c r="T37" s="3">
        <f>AH37-AS37</f>
        <v>5.3999999999999986</v>
      </c>
      <c r="U37" s="3">
        <f>AI37-AS37</f>
        <v>5.8999999999999986</v>
      </c>
      <c r="V37" s="3">
        <f>AJ37-AS37</f>
        <v>6.1999999999999993</v>
      </c>
      <c r="W37" s="3">
        <f>(AA37-AY37)/(AX37-AY37)</f>
        <v>1.0062657572351072</v>
      </c>
      <c r="X37" s="3">
        <f>(AX37-AA37)/(AA37-AY37)</f>
        <v>-6.2267419814855856E-3</v>
      </c>
      <c r="Y37" s="3">
        <f>J37/AA37</f>
        <v>2.4673553554981541E-2</v>
      </c>
      <c r="Z37" s="3">
        <f>(AA37-AY37)/(AX37-AA37)</f>
        <v>-160.59762922140843</v>
      </c>
      <c r="AA37" s="3">
        <v>28.486647664459106</v>
      </c>
      <c r="AB37" s="3">
        <v>26.9</v>
      </c>
      <c r="AC37" s="3">
        <v>29.9</v>
      </c>
      <c r="AD37" s="3">
        <v>28.515850325645886</v>
      </c>
      <c r="AE37" s="3">
        <v>27.2</v>
      </c>
      <c r="AF37" s="3">
        <v>27.5</v>
      </c>
      <c r="AG37" s="3">
        <v>27.9</v>
      </c>
      <c r="AH37" s="3">
        <v>29</v>
      </c>
      <c r="AI37" s="3">
        <v>29.5</v>
      </c>
      <c r="AJ37" s="3">
        <v>29.8</v>
      </c>
      <c r="AK37" s="3">
        <v>2020</v>
      </c>
      <c r="AL37" s="3">
        <v>10</v>
      </c>
      <c r="AM37" s="3">
        <v>27</v>
      </c>
      <c r="AN37" s="3">
        <v>7</v>
      </c>
      <c r="AO37" s="3">
        <v>50</v>
      </c>
      <c r="AP37" s="3">
        <v>10</v>
      </c>
      <c r="AQ37" s="3">
        <v>942.00000000000011</v>
      </c>
      <c r="AR37" s="4">
        <v>0.3263888888888889</v>
      </c>
      <c r="AS37" s="3">
        <f>VLOOKUP(AR37,גיליון1!A40:F623,2,0)</f>
        <v>23.6</v>
      </c>
      <c r="AT37" s="3">
        <f>VLOOKUP(AR37,גיליון1!A40:F623,3,0)</f>
        <v>65</v>
      </c>
      <c r="AU37" s="3">
        <f>VLOOKUP(AR37,גיליון1!A40:F623,4,0)</f>
        <v>360</v>
      </c>
      <c r="AV37" s="3">
        <f>VLOOKUP(AR37,גיליון1!A40:F623,5,0)</f>
        <v>0.8</v>
      </c>
      <c r="AW37" s="3">
        <f>VLOOKUP(AR37,גיליון1!A40:F623,6,0)</f>
        <v>192</v>
      </c>
      <c r="AX37" s="3">
        <f>AS37+(AZ37*BF37)/(BB37*1005)</f>
        <v>28.439408579837817</v>
      </c>
      <c r="AY37" s="3">
        <f>AS37+(AZ37*BD37*BE37*BF37)/(BB37*1005*(BE37*BD37+BK37*AZ37))-(AZ37*BL37)/(BE37*BD37+BK37*AZ37)</f>
        <v>20.900162667690616</v>
      </c>
      <c r="AZ37" s="3">
        <f>BA37*BC37/(BA37+BC37)</f>
        <v>30.17244405784189</v>
      </c>
      <c r="BA37" s="3">
        <f>BB37*1005/(4*0.98*0.0000000567*(AS37+273.15)^3)</f>
        <v>205.82261257614522</v>
      </c>
      <c r="BB37" s="3">
        <f>101325/(287.05*(AS37+273.15))</f>
        <v>1.1895106468246623</v>
      </c>
      <c r="BC37" s="3">
        <f>100*SQRT(0.1/AV37)</f>
        <v>35.355339059327378</v>
      </c>
      <c r="BD37" s="3">
        <f>BC37/1.08</f>
        <v>32.736425054932752</v>
      </c>
      <c r="BE37" s="3">
        <f>0.072*AS37+64.67</f>
        <v>66.369200000000006</v>
      </c>
      <c r="BF37" s="3">
        <f>AU37*(1-0.21)+BG37-BH37</f>
        <v>191.74153274130742</v>
      </c>
      <c r="BG37" s="3">
        <f>(1.72*(BI37/1000/(AS37+273.16))^(1/7)*0.0000000567*(AS37+273.16)^4)</f>
        <v>367.3895330129601</v>
      </c>
      <c r="BH37" s="3">
        <f>0.98*0.0000000567*(AA37+273.16)^4</f>
        <v>460.04800027165277</v>
      </c>
      <c r="BI37" s="3">
        <f>BJ37*AT37/100</f>
        <v>1893.0501859648864</v>
      </c>
      <c r="BJ37" s="3">
        <f>(610.7*10^(7.5*AS37/(AS37+237.3)))</f>
        <v>2912.3849014844404</v>
      </c>
      <c r="BK37" s="3">
        <f>(EXP((0.0492)*AS37))*55.259</f>
        <v>176.47005872997073</v>
      </c>
      <c r="BL37" s="3">
        <f>(1-(AT37/100))*BJ37</f>
        <v>1019.334715519554</v>
      </c>
      <c r="HY37" s="3">
        <v>6</v>
      </c>
      <c r="HZ37" s="3">
        <v>20</v>
      </c>
      <c r="IA37" s="3">
        <v>18</v>
      </c>
      <c r="IB37" s="3">
        <v>51</v>
      </c>
      <c r="IC37" s="3">
        <v>66</v>
      </c>
      <c r="ID37" s="3">
        <v>111</v>
      </c>
      <c r="IE37" s="3">
        <v>116</v>
      </c>
      <c r="IF37" s="3">
        <v>129</v>
      </c>
      <c r="IG37" s="3">
        <v>118</v>
      </c>
      <c r="IH37" s="3">
        <v>121</v>
      </c>
      <c r="II37" s="3">
        <v>138</v>
      </c>
      <c r="IJ37" s="3">
        <v>157</v>
      </c>
      <c r="IK37" s="3">
        <v>193</v>
      </c>
      <c r="IL37" s="3">
        <v>132</v>
      </c>
      <c r="IM37" s="3">
        <v>105</v>
      </c>
      <c r="IN37" s="3">
        <v>122</v>
      </c>
      <c r="IO37" s="3">
        <v>163</v>
      </c>
      <c r="IP37" s="3">
        <v>207</v>
      </c>
      <c r="IQ37" s="3">
        <v>190</v>
      </c>
      <c r="IR37" s="3">
        <v>143</v>
      </c>
      <c r="IS37" s="3">
        <v>124</v>
      </c>
      <c r="IT37" s="3">
        <v>101</v>
      </c>
      <c r="IU37" s="3">
        <v>96</v>
      </c>
      <c r="IV37" s="3">
        <v>96</v>
      </c>
      <c r="IW37" s="3">
        <v>110</v>
      </c>
      <c r="IX37" s="3">
        <v>114</v>
      </c>
      <c r="IY37" s="3">
        <v>75</v>
      </c>
      <c r="IZ37" s="3">
        <v>82</v>
      </c>
      <c r="JA37" s="3">
        <v>63</v>
      </c>
      <c r="JB37" s="3">
        <v>36</v>
      </c>
      <c r="JC37" s="3">
        <v>33</v>
      </c>
    </row>
    <row r="38" spans="1:285" s="3" customFormat="1" x14ac:dyDescent="0.2">
      <c r="A38" s="3" t="b">
        <v>1</v>
      </c>
      <c r="B38" s="3">
        <v>10</v>
      </c>
      <c r="D38" s="3">
        <v>10446</v>
      </c>
      <c r="E38" s="3">
        <v>5</v>
      </c>
      <c r="F38" s="3">
        <v>1</v>
      </c>
      <c r="G38" s="3" t="s">
        <v>223</v>
      </c>
      <c r="H38" s="3">
        <v>6</v>
      </c>
      <c r="I38" s="3">
        <v>1.1999999999999993</v>
      </c>
      <c r="J38" s="3">
        <v>0.25888983579000713</v>
      </c>
      <c r="K38" s="3">
        <v>0.37307465344918</v>
      </c>
      <c r="L38" s="3">
        <v>0.21384344975971981</v>
      </c>
      <c r="M38" s="3">
        <f>AA38-AS38</f>
        <v>3.4513637518933535</v>
      </c>
      <c r="N38" s="3">
        <f>AB38-AS38</f>
        <v>2.6999999999999993</v>
      </c>
      <c r="O38" s="3">
        <f>AC38-AS38</f>
        <v>3.8999999999999986</v>
      </c>
      <c r="P38" s="3">
        <f>AD38-AS38</f>
        <v>3.4644451042075488</v>
      </c>
      <c r="Q38" s="3">
        <f>AE38-AS38</f>
        <v>2.8999999999999986</v>
      </c>
      <c r="R38" s="3">
        <f>AF38-AS38</f>
        <v>3.0999999999999979</v>
      </c>
      <c r="S38" s="3">
        <f>AG38-AS38</f>
        <v>3.2999999999999972</v>
      </c>
      <c r="T38" s="3">
        <f>AH38-AS38</f>
        <v>3.5999999999999979</v>
      </c>
      <c r="U38" s="3">
        <f>AI38-AS38</f>
        <v>3.7999999999999972</v>
      </c>
      <c r="V38" s="3">
        <f>AJ38-AS38</f>
        <v>3.8999999999999986</v>
      </c>
      <c r="W38" s="3">
        <f>(AA38-AY38)/(AX38-AY38)</f>
        <v>0.79110472675946109</v>
      </c>
      <c r="X38" s="3">
        <f>(AX38-AA38)/(AA38-AY38)</f>
        <v>0.26405514488103216</v>
      </c>
      <c r="Y38" s="3">
        <f>J38/AA38</f>
        <v>9.570306257550034E-3</v>
      </c>
      <c r="Z38" s="3">
        <f>(AA38-AY38)/(AX38-AA38)</f>
        <v>3.7870877329451078</v>
      </c>
      <c r="AA38" s="3">
        <v>27.051363751893355</v>
      </c>
      <c r="AB38" s="3">
        <v>26.3</v>
      </c>
      <c r="AC38" s="3">
        <v>27.5</v>
      </c>
      <c r="AD38" s="3">
        <v>27.06444510420755</v>
      </c>
      <c r="AE38" s="3">
        <v>26.5</v>
      </c>
      <c r="AF38" s="3">
        <v>26.7</v>
      </c>
      <c r="AG38" s="3">
        <v>26.9</v>
      </c>
      <c r="AH38" s="3">
        <v>27.2</v>
      </c>
      <c r="AI38" s="3">
        <v>27.4</v>
      </c>
      <c r="AJ38" s="3">
        <v>27.5</v>
      </c>
      <c r="AK38" s="3">
        <v>2020</v>
      </c>
      <c r="AL38" s="3">
        <v>10</v>
      </c>
      <c r="AM38" s="3">
        <v>27</v>
      </c>
      <c r="AN38" s="3">
        <v>7</v>
      </c>
      <c r="AO38" s="3">
        <v>50</v>
      </c>
      <c r="AP38" s="3">
        <v>29</v>
      </c>
      <c r="AQ38" s="3">
        <v>500</v>
      </c>
      <c r="AR38" s="4">
        <v>0.3263888888888889</v>
      </c>
      <c r="AS38" s="3">
        <f>VLOOKUP(AR38,גיליון1!A41:F624,2,0)</f>
        <v>23.6</v>
      </c>
      <c r="AT38" s="3">
        <f>VLOOKUP(AR38,גיליון1!A41:F624,3,0)</f>
        <v>65</v>
      </c>
      <c r="AU38" s="3">
        <f>VLOOKUP(AR38,גיליון1!A41:F624,4,0)</f>
        <v>360</v>
      </c>
      <c r="AV38" s="3">
        <f>VLOOKUP(AR38,גיליון1!A41:F624,5,0)</f>
        <v>0.8</v>
      </c>
      <c r="AW38" s="3">
        <f>VLOOKUP(AR38,גיליון1!A41:F624,6,0)</f>
        <v>192</v>
      </c>
      <c r="AX38" s="3">
        <f>AS38+(AZ38*BF38)/(BB38*1005)</f>
        <v>28.658829311466668</v>
      </c>
      <c r="AY38" s="3">
        <f>AS38+(AZ38*BD38*BE38*BF38)/(BB38*1005*(BE38*BD38+BK38*AZ38))-(AZ38*BL38)/(BE38*BD38+BK38*AZ38)</f>
        <v>20.963750650101517</v>
      </c>
      <c r="AZ38" s="3">
        <f>BA38*BC38/(BA38+BC38)</f>
        <v>30.17244405784189</v>
      </c>
      <c r="BA38" s="3">
        <f>BB38*1005/(4*0.98*0.0000000567*(AS38+273.15)^3)</f>
        <v>205.82261257614522</v>
      </c>
      <c r="BB38" s="3">
        <f>101325/(287.05*(AS38+273.15))</f>
        <v>1.1895106468246623</v>
      </c>
      <c r="BC38" s="3">
        <f>100*SQRT(0.1/AV38)</f>
        <v>35.355339059327378</v>
      </c>
      <c r="BD38" s="3">
        <f>BC38/1.08</f>
        <v>32.736425054932752</v>
      </c>
      <c r="BE38" s="3">
        <f>0.072*AS38+64.67</f>
        <v>66.369200000000006</v>
      </c>
      <c r="BF38" s="3">
        <f>AU38*(1-0.21)+BG38-BH38</f>
        <v>200.43517096251867</v>
      </c>
      <c r="BG38" s="3">
        <f>(1.72*(BI38/1000/(AS38+273.16))^(1/7)*0.0000000567*(AS38+273.16)^4)</f>
        <v>367.3895330129601</v>
      </c>
      <c r="BH38" s="3">
        <f>0.98*0.0000000567*(AA38+273.16)^4</f>
        <v>451.35436205044152</v>
      </c>
      <c r="BI38" s="3">
        <f>BJ38*AT38/100</f>
        <v>1893.0501859648864</v>
      </c>
      <c r="BJ38" s="3">
        <f>(610.7*10^(7.5*AS38/(AS38+237.3)))</f>
        <v>2912.3849014844404</v>
      </c>
      <c r="BK38" s="3">
        <f>(EXP((0.0492)*AS38))*55.259</f>
        <v>176.47005872997073</v>
      </c>
      <c r="BL38" s="3">
        <f>(1-(AT38/100))*BJ38</f>
        <v>1019.334715519554</v>
      </c>
      <c r="HQ38" s="3">
        <v>2</v>
      </c>
      <c r="HR38" s="3">
        <v>0</v>
      </c>
      <c r="HS38" s="3">
        <v>1</v>
      </c>
      <c r="HT38" s="3">
        <v>6</v>
      </c>
      <c r="HU38" s="3">
        <v>9</v>
      </c>
      <c r="HV38" s="3">
        <v>13</v>
      </c>
      <c r="HW38" s="3">
        <v>33</v>
      </c>
      <c r="HX38" s="3">
        <v>75</v>
      </c>
      <c r="HY38" s="3">
        <v>131</v>
      </c>
      <c r="HZ38" s="3">
        <v>91</v>
      </c>
      <c r="IA38" s="3">
        <v>95</v>
      </c>
      <c r="IB38" s="3">
        <v>125</v>
      </c>
      <c r="IC38" s="3">
        <v>97</v>
      </c>
      <c r="ID38" s="3">
        <v>97</v>
      </c>
      <c r="IE38" s="3">
        <v>41</v>
      </c>
      <c r="IF38" s="3">
        <v>23</v>
      </c>
      <c r="IG38" s="3">
        <v>2</v>
      </c>
    </row>
    <row r="39" spans="1:285" s="3" customFormat="1" x14ac:dyDescent="0.2">
      <c r="A39" s="3" t="b">
        <v>1</v>
      </c>
      <c r="B39" s="3">
        <v>10</v>
      </c>
      <c r="D39" s="3">
        <v>10446</v>
      </c>
      <c r="E39" s="3">
        <v>5</v>
      </c>
      <c r="F39" s="3">
        <v>1</v>
      </c>
      <c r="G39" s="3" t="s">
        <v>387</v>
      </c>
      <c r="H39" s="3">
        <v>6</v>
      </c>
      <c r="I39" s="3">
        <v>2</v>
      </c>
      <c r="J39" s="3">
        <v>0.39545556012909377</v>
      </c>
      <c r="K39" s="3">
        <v>0.57042894141017086</v>
      </c>
      <c r="L39" s="3">
        <v>0.32388294170672255</v>
      </c>
      <c r="M39" s="3">
        <f>AA39-AS39</f>
        <v>3.7566335868689116</v>
      </c>
      <c r="N39" s="3">
        <f>AB39-AS39</f>
        <v>2.5999999999999979</v>
      </c>
      <c r="O39" s="3">
        <f>AC39-AS39</f>
        <v>4.5999999999999979</v>
      </c>
      <c r="P39" s="3">
        <f>AD39-AS39</f>
        <v>3.7810636008693095</v>
      </c>
      <c r="Q39" s="3">
        <f>AE39-AS39</f>
        <v>3</v>
      </c>
      <c r="R39" s="3">
        <f>AF39-AS39</f>
        <v>3.1999999999999993</v>
      </c>
      <c r="S39" s="3">
        <f>AG39-AS39</f>
        <v>3.5</v>
      </c>
      <c r="T39" s="3">
        <f>AH39-AS39</f>
        <v>4</v>
      </c>
      <c r="U39" s="3">
        <f>AI39-AS39</f>
        <v>4.1999999999999993</v>
      </c>
      <c r="V39" s="3">
        <f>AJ39-AS39</f>
        <v>4.5</v>
      </c>
      <c r="W39" s="3">
        <f>(AA39-AY39)/(AX39-AY39)</f>
        <v>0.8361041504513097</v>
      </c>
      <c r="X39" s="3">
        <f>(AX39-AA39)/(AA39-AY39)</f>
        <v>0.19602324597984966</v>
      </c>
      <c r="Y39" s="3">
        <f>J39/AA39</f>
        <v>1.4455563725461858E-2</v>
      </c>
      <c r="Z39" s="3">
        <f>(AA39-AY39)/(AX39-AA39)</f>
        <v>5.101435776156853</v>
      </c>
      <c r="AA39" s="3">
        <v>27.356633586868913</v>
      </c>
      <c r="AB39" s="3">
        <v>26.2</v>
      </c>
      <c r="AC39" s="3">
        <v>28.2</v>
      </c>
      <c r="AD39" s="3">
        <v>27.381063600869311</v>
      </c>
      <c r="AE39" s="3">
        <v>26.6</v>
      </c>
      <c r="AF39" s="3">
        <v>26.8</v>
      </c>
      <c r="AG39" s="3">
        <v>27.1</v>
      </c>
      <c r="AH39" s="3">
        <v>27.6</v>
      </c>
      <c r="AI39" s="3">
        <v>27.8</v>
      </c>
      <c r="AJ39" s="3">
        <v>28.1</v>
      </c>
      <c r="AK39" s="3">
        <v>2020</v>
      </c>
      <c r="AL39" s="3">
        <v>10</v>
      </c>
      <c r="AM39" s="3">
        <v>27</v>
      </c>
      <c r="AN39" s="3">
        <v>7</v>
      </c>
      <c r="AO39" s="3">
        <v>50</v>
      </c>
      <c r="AP39" s="3">
        <v>50</v>
      </c>
      <c r="AQ39" s="3">
        <v>302</v>
      </c>
      <c r="AR39" s="4">
        <v>0.3263888888888889</v>
      </c>
      <c r="AS39" s="3">
        <f>VLOOKUP(AR39,גיליון1!A42:F625,2,0)</f>
        <v>23.6</v>
      </c>
      <c r="AT39" s="3">
        <f>VLOOKUP(AR39,גיליון1!A42:F625,3,0)</f>
        <v>65</v>
      </c>
      <c r="AU39" s="3">
        <f>VLOOKUP(AR39,גיליון1!A42:F625,4,0)</f>
        <v>360</v>
      </c>
      <c r="AV39" s="3">
        <f>VLOOKUP(AR39,גיליון1!A42:F625,5,0)</f>
        <v>0.8</v>
      </c>
      <c r="AW39" s="3">
        <f>VLOOKUP(AR39,גיליון1!A42:F625,6,0)</f>
        <v>192</v>
      </c>
      <c r="AX39" s="3">
        <f>AS39+(AZ39*BF39)/(BB39*1005)</f>
        <v>28.612423448054596</v>
      </c>
      <c r="AY39" s="3">
        <f>AS39+(AZ39*BD39*BE39*BF39)/(BB39*1005*(BE39*BD39+BK39*AZ39))-(AZ39*BL39)/(BE39*BD39+BK39*AZ39)</f>
        <v>20.950302261681223</v>
      </c>
      <c r="AZ39" s="3">
        <f>BA39*BC39/(BA39+BC39)</f>
        <v>30.17244405784189</v>
      </c>
      <c r="BA39" s="3">
        <f>BB39*1005/(4*0.98*0.0000000567*(AS39+273.15)^3)</f>
        <v>205.82261257614522</v>
      </c>
      <c r="BB39" s="3">
        <f>101325/(287.05*(AS39+273.15))</f>
        <v>1.1895106468246623</v>
      </c>
      <c r="BC39" s="3">
        <f>100*SQRT(0.1/AV39)</f>
        <v>35.355339059327378</v>
      </c>
      <c r="BD39" s="3">
        <f>BC39/1.08</f>
        <v>32.736425054932752</v>
      </c>
      <c r="BE39" s="3">
        <f>0.072*AS39+64.67</f>
        <v>66.369200000000006</v>
      </c>
      <c r="BF39" s="3">
        <f>AU39*(1-0.21)+BG39-BH39</f>
        <v>198.59653071712052</v>
      </c>
      <c r="BG39" s="3">
        <f>(1.72*(BI39/1000/(AS39+273.16))^(1/7)*0.0000000567*(AS39+273.16)^4)</f>
        <v>367.3895330129601</v>
      </c>
      <c r="BH39" s="3">
        <f>0.98*0.0000000567*(AA39+273.16)^4</f>
        <v>453.19300229583968</v>
      </c>
      <c r="BI39" s="3">
        <f>BJ39*AT39/100</f>
        <v>1893.0501859648864</v>
      </c>
      <c r="BJ39" s="3">
        <f>(610.7*10^(7.5*AS39/(AS39+237.3)))</f>
        <v>2912.3849014844404</v>
      </c>
      <c r="BK39" s="3">
        <f>(EXP((0.0492)*AS39))*55.259</f>
        <v>176.47005872997073</v>
      </c>
      <c r="BL39" s="3">
        <f>(1-(AT39/100))*BJ39</f>
        <v>1019.334715519554</v>
      </c>
      <c r="HR39" s="3">
        <v>4</v>
      </c>
      <c r="HS39" s="3">
        <v>5</v>
      </c>
      <c r="HT39" s="3">
        <v>9</v>
      </c>
      <c r="HU39" s="3">
        <v>7</v>
      </c>
      <c r="HV39" s="3">
        <v>23</v>
      </c>
      <c r="HW39" s="3">
        <v>29</v>
      </c>
      <c r="HX39" s="3">
        <v>59</v>
      </c>
      <c r="HY39" s="3">
        <v>78</v>
      </c>
      <c r="HZ39" s="3">
        <v>98</v>
      </c>
      <c r="IA39" s="3">
        <v>125</v>
      </c>
      <c r="IB39" s="3">
        <v>137</v>
      </c>
      <c r="IC39" s="3">
        <v>149</v>
      </c>
      <c r="ID39" s="3">
        <v>133</v>
      </c>
      <c r="IE39" s="3">
        <v>157</v>
      </c>
      <c r="IF39" s="3">
        <v>129</v>
      </c>
      <c r="IG39" s="3">
        <v>183</v>
      </c>
      <c r="IH39" s="3">
        <v>105</v>
      </c>
      <c r="II39" s="3">
        <v>78</v>
      </c>
      <c r="IJ39" s="3">
        <v>60</v>
      </c>
      <c r="IK39" s="3">
        <v>19</v>
      </c>
      <c r="IL39" s="3">
        <v>33</v>
      </c>
      <c r="IM39" s="3">
        <v>15</v>
      </c>
      <c r="IN39" s="3">
        <v>2</v>
      </c>
    </row>
    <row r="40" spans="1:285" s="3" customFormat="1" x14ac:dyDescent="0.2">
      <c r="A40" s="3" t="b">
        <v>0</v>
      </c>
      <c r="D40" s="3">
        <v>10446</v>
      </c>
      <c r="E40" s="3">
        <v>5</v>
      </c>
      <c r="F40" s="3">
        <v>1</v>
      </c>
      <c r="G40" s="3" t="s">
        <v>55</v>
      </c>
      <c r="H40" s="3">
        <v>6</v>
      </c>
      <c r="I40" s="3">
        <v>2.1999999999999993</v>
      </c>
      <c r="J40" s="3">
        <v>0.55319748513640088</v>
      </c>
      <c r="K40" s="3">
        <v>0.86356671518281303</v>
      </c>
      <c r="L40" s="3">
        <v>0.4688398782671977</v>
      </c>
      <c r="M40" s="3">
        <f>AA40-AS40</f>
        <v>2.5730300200681313</v>
      </c>
      <c r="N40" s="3">
        <f>AB40-AS40</f>
        <v>1.5999999999999979</v>
      </c>
      <c r="O40" s="3">
        <f>AC40-AS40</f>
        <v>3.7999999999999972</v>
      </c>
      <c r="P40" s="3">
        <f>AD40-AS40</f>
        <v>2.4776765179327853</v>
      </c>
      <c r="Q40" s="3">
        <f>AE40-AS40</f>
        <v>1.7999999999999972</v>
      </c>
      <c r="R40" s="3">
        <f>AF40-AS40</f>
        <v>1.8999999999999986</v>
      </c>
      <c r="S40" s="3">
        <f>AG40-AS40</f>
        <v>2.0999999999999979</v>
      </c>
      <c r="T40" s="3">
        <f>AH40-AS40</f>
        <v>3</v>
      </c>
      <c r="U40" s="3">
        <f>AI40-AS40</f>
        <v>3.3999999999999986</v>
      </c>
      <c r="V40" s="3">
        <f>AJ40-AS40</f>
        <v>3.6999999999999993</v>
      </c>
      <c r="W40" s="3">
        <f>(AA40-AY40)/(AX40-AY40)</f>
        <v>0.65994836563282822</v>
      </c>
      <c r="X40" s="3">
        <f>(AX40-AA40)/(AA40-AY40)</f>
        <v>0.51527006062223413</v>
      </c>
      <c r="Y40" s="3">
        <f>J40/AA40</f>
        <v>2.1136165155973056E-2</v>
      </c>
      <c r="Z40" s="3">
        <f>(AA40-AY40)/(AX40-AA40)</f>
        <v>1.9407298743350461</v>
      </c>
      <c r="AA40" s="3">
        <v>26.173030020068133</v>
      </c>
      <c r="AB40" s="3">
        <v>25.2</v>
      </c>
      <c r="AC40" s="3">
        <v>27.4</v>
      </c>
      <c r="AD40" s="3">
        <v>26.077676517932787</v>
      </c>
      <c r="AE40" s="3">
        <v>25.4</v>
      </c>
      <c r="AF40" s="3">
        <v>25.5</v>
      </c>
      <c r="AG40" s="3">
        <v>25.7</v>
      </c>
      <c r="AH40" s="3">
        <v>26.6</v>
      </c>
      <c r="AI40" s="3">
        <v>27</v>
      </c>
      <c r="AJ40" s="3">
        <v>27.3</v>
      </c>
      <c r="AK40" s="3">
        <v>2020</v>
      </c>
      <c r="AL40" s="3">
        <v>10</v>
      </c>
      <c r="AM40" s="3">
        <v>27</v>
      </c>
      <c r="AN40" s="3">
        <v>7</v>
      </c>
      <c r="AO40" s="3">
        <v>51</v>
      </c>
      <c r="AP40" s="3">
        <v>36</v>
      </c>
      <c r="AQ40" s="3">
        <v>61</v>
      </c>
      <c r="AR40" s="4">
        <v>0.32708333333333334</v>
      </c>
      <c r="AS40" s="3">
        <f>VLOOKUP(AR40,גיליון1!A43:F626,2,0)</f>
        <v>23.6</v>
      </c>
      <c r="AT40" s="3">
        <f>VLOOKUP(AR40,גיליון1!A43:F626,3,0)</f>
        <v>65</v>
      </c>
      <c r="AU40" s="3">
        <f>VLOOKUP(AR40,גיליון1!A43:F626,4,0)</f>
        <v>362</v>
      </c>
      <c r="AV40" s="3">
        <f>VLOOKUP(AR40,גיליון1!A43:F626,5,0)</f>
        <v>0.8</v>
      </c>
      <c r="AW40" s="3">
        <f>VLOOKUP(AR40,גיליון1!A43:F626,6,0)</f>
        <v>190</v>
      </c>
      <c r="AX40" s="3">
        <f>AS40+(AZ40*BF40)/(BB40*1005)</f>
        <v>28.831440556233844</v>
      </c>
      <c r="AY40" s="3">
        <f>AS40+(AZ40*BD40*BE40*BF40)/(BB40*1005*(BE40*BD40+BK40*AZ40))-(AZ40*BL40)/(BE40*BD40+BK40*AZ40)</f>
        <v>21.01377327428429</v>
      </c>
      <c r="AZ40" s="3">
        <f>BA40*BC40/(BA40+BC40)</f>
        <v>30.17244405784189</v>
      </c>
      <c r="BA40" s="3">
        <f>BB40*1005/(4*0.98*0.0000000567*(AS40+273.15)^3)</f>
        <v>205.82261257614522</v>
      </c>
      <c r="BB40" s="3">
        <f>101325/(287.05*(AS40+273.15))</f>
        <v>1.1895106468246623</v>
      </c>
      <c r="BC40" s="3">
        <f>100*SQRT(0.1/AV40)</f>
        <v>35.355339059327378</v>
      </c>
      <c r="BD40" s="3">
        <f>BC40/1.08</f>
        <v>32.736425054932752</v>
      </c>
      <c r="BE40" s="3">
        <f>0.072*AS40+64.67</f>
        <v>66.369200000000006</v>
      </c>
      <c r="BF40" s="3">
        <f>AU40*(1-0.21)+BG40-BH40</f>
        <v>207.27417702989896</v>
      </c>
      <c r="BG40" s="3">
        <f>(1.72*(BI40/1000/(AS40+273.16))^(1/7)*0.0000000567*(AS40+273.16)^4)</f>
        <v>367.3895330129601</v>
      </c>
      <c r="BH40" s="3">
        <f>0.98*0.0000000567*(AA40+273.16)^4</f>
        <v>446.09535598306115</v>
      </c>
      <c r="BI40" s="3">
        <f>BJ40*AT40/100</f>
        <v>1893.0501859648864</v>
      </c>
      <c r="BJ40" s="3">
        <f>(610.7*10^(7.5*AS40/(AS40+237.3)))</f>
        <v>2912.3849014844404</v>
      </c>
      <c r="BK40" s="3">
        <f>(EXP((0.0492)*AS40))*55.259</f>
        <v>176.47005872997073</v>
      </c>
      <c r="BL40" s="3">
        <f>(1-(AT40/100))*BJ40</f>
        <v>1019.334715519554</v>
      </c>
      <c r="HH40" s="3">
        <v>5</v>
      </c>
      <c r="HI40" s="3">
        <v>37</v>
      </c>
      <c r="HJ40" s="3">
        <v>71</v>
      </c>
      <c r="HK40" s="3">
        <v>88</v>
      </c>
      <c r="HL40" s="3">
        <v>65</v>
      </c>
      <c r="HM40" s="3">
        <v>86</v>
      </c>
      <c r="HN40" s="3">
        <v>109</v>
      </c>
      <c r="HO40" s="3">
        <v>74</v>
      </c>
      <c r="HP40" s="3">
        <v>61</v>
      </c>
      <c r="HQ40" s="3">
        <v>63</v>
      </c>
      <c r="HR40" s="3">
        <v>43</v>
      </c>
      <c r="HS40" s="3">
        <v>59</v>
      </c>
      <c r="HT40" s="3">
        <v>48</v>
      </c>
      <c r="HU40" s="3">
        <v>72</v>
      </c>
      <c r="HV40" s="3">
        <v>59</v>
      </c>
      <c r="HW40" s="3">
        <v>58</v>
      </c>
      <c r="HX40" s="3">
        <v>31</v>
      </c>
      <c r="HY40" s="3">
        <v>32</v>
      </c>
      <c r="HZ40" s="3">
        <v>26</v>
      </c>
      <c r="IA40" s="3">
        <v>26</v>
      </c>
      <c r="IB40" s="3">
        <v>23</v>
      </c>
      <c r="IC40" s="3">
        <v>14</v>
      </c>
      <c r="ID40" s="3">
        <v>7</v>
      </c>
      <c r="IE40" s="3">
        <v>4</v>
      </c>
      <c r="IF40" s="3">
        <v>0</v>
      </c>
      <c r="IG40" s="3">
        <v>0</v>
      </c>
      <c r="IH40" s="3">
        <v>2</v>
      </c>
      <c r="II40" s="3">
        <v>1</v>
      </c>
      <c r="IJ40" s="3">
        <v>2</v>
      </c>
    </row>
    <row r="41" spans="1:285" s="3" customFormat="1" x14ac:dyDescent="0.2">
      <c r="A41" s="3" t="b">
        <v>0</v>
      </c>
      <c r="D41" s="3">
        <v>10446</v>
      </c>
      <c r="E41" s="3">
        <v>5</v>
      </c>
      <c r="F41" s="3">
        <v>1</v>
      </c>
      <c r="G41" s="3" t="s">
        <v>224</v>
      </c>
      <c r="H41" s="3">
        <v>6</v>
      </c>
      <c r="I41" s="3">
        <v>1.6999999999999993</v>
      </c>
      <c r="J41" s="3">
        <v>0.42163755461138791</v>
      </c>
      <c r="K41" s="3">
        <v>0.73384170525179115</v>
      </c>
      <c r="L41" s="3">
        <v>0.3642503267654964</v>
      </c>
      <c r="M41" s="3">
        <f>AA41-AS41</f>
        <v>3.31801446965423</v>
      </c>
      <c r="N41" s="3">
        <f>AB41-AS41</f>
        <v>2.3000000000000007</v>
      </c>
      <c r="O41" s="3">
        <f>AC41-AS41</f>
        <v>4</v>
      </c>
      <c r="P41" s="3">
        <f>AD41-AS41</f>
        <v>3.3768787870223385</v>
      </c>
      <c r="Q41" s="3">
        <f>AE41-AS41</f>
        <v>2.5</v>
      </c>
      <c r="R41" s="3">
        <f>AF41-AS41</f>
        <v>2.6999999999999993</v>
      </c>
      <c r="S41" s="3">
        <f>AG41-AS41</f>
        <v>3</v>
      </c>
      <c r="T41" s="3">
        <f>AH41-AS41</f>
        <v>3.6999999999999993</v>
      </c>
      <c r="U41" s="3">
        <f>AI41-AS41</f>
        <v>3.8000000000000007</v>
      </c>
      <c r="V41" s="3">
        <f>AJ41-AS41</f>
        <v>3.9000000000000021</v>
      </c>
      <c r="W41" s="3">
        <f>(AA41-AY41)/(AX41-AY41)</f>
        <v>0.90673845531981356</v>
      </c>
      <c r="X41" s="3">
        <f>(AX41-AA41)/(AA41-AY41)</f>
        <v>0.10285385397853489</v>
      </c>
      <c r="Y41" s="3">
        <f>J41/AA41</f>
        <v>1.5605793500664445E-2</v>
      </c>
      <c r="Z41" s="3">
        <f>(AA41-AY41)/(AX41-AA41)</f>
        <v>9.722533102247148</v>
      </c>
      <c r="AA41" s="3">
        <v>27.018014469654229</v>
      </c>
      <c r="AB41" s="3">
        <v>26</v>
      </c>
      <c r="AC41" s="3">
        <v>27.7</v>
      </c>
      <c r="AD41" s="3">
        <v>27.076878787022338</v>
      </c>
      <c r="AE41" s="3">
        <v>26.2</v>
      </c>
      <c r="AF41" s="3">
        <v>26.4</v>
      </c>
      <c r="AG41" s="3">
        <v>26.7</v>
      </c>
      <c r="AH41" s="3">
        <v>27.4</v>
      </c>
      <c r="AI41" s="3">
        <v>27.5</v>
      </c>
      <c r="AJ41" s="3">
        <v>27.6</v>
      </c>
      <c r="AK41" s="3">
        <v>2020</v>
      </c>
      <c r="AL41" s="3">
        <v>10</v>
      </c>
      <c r="AM41" s="3">
        <v>27</v>
      </c>
      <c r="AN41" s="3">
        <v>7</v>
      </c>
      <c r="AO41" s="3">
        <v>52</v>
      </c>
      <c r="AP41" s="3">
        <v>0</v>
      </c>
      <c r="AQ41" s="3">
        <v>700.00000000000011</v>
      </c>
      <c r="AR41" s="4">
        <v>0.32777777777777778</v>
      </c>
      <c r="AS41" s="3">
        <f>VLOOKUP(AR41,גיליון1!A44:F627,2,0)</f>
        <v>23.7</v>
      </c>
      <c r="AT41" s="3">
        <f>VLOOKUP(AR41,גיליון1!A44:F627,3,0)</f>
        <v>65</v>
      </c>
      <c r="AU41" s="3">
        <f>VLOOKUP(AR41,גיליון1!A44:F627,4,0)</f>
        <v>367</v>
      </c>
      <c r="AV41" s="3">
        <f>VLOOKUP(AR41,גיליון1!A44:F627,5,0)</f>
        <v>1.5</v>
      </c>
      <c r="AW41" s="3">
        <f>VLOOKUP(AR41,גיליון1!A44:F627,6,0)</f>
        <v>180</v>
      </c>
      <c r="AX41" s="3">
        <f>AS41+(AZ41*BF41)/(BB41*1005)</f>
        <v>27.672482064994913</v>
      </c>
      <c r="AY41" s="3">
        <f>AS41+(AZ41*BD41*BE41*BF41)/(BB41*1005*(BE41*BD41+BK41*AZ41))-(AZ41*BL41)/(BE41*BD41+BK41*AZ41)</f>
        <v>20.65493160960634</v>
      </c>
      <c r="AZ41" s="3">
        <f>BA41*BC41/(BA41+BC41)</f>
        <v>22.938442758093913</v>
      </c>
      <c r="BA41" s="3">
        <f>BB41*1005/(4*0.98*0.0000000567*(AS41+273.15)^3)</f>
        <v>205.54541044363407</v>
      </c>
      <c r="BB41" s="3">
        <f>101325/(287.05*(AS41+273.15))</f>
        <v>1.1891099358100679</v>
      </c>
      <c r="BC41" s="3">
        <f>100*SQRT(0.1/AV41)</f>
        <v>25.819888974716111</v>
      </c>
      <c r="BD41" s="3">
        <f>BC41/1.08</f>
        <v>23.90730460621862</v>
      </c>
      <c r="BE41" s="3">
        <f>0.072*AS41+64.67</f>
        <v>66.376400000000004</v>
      </c>
      <c r="BF41" s="3">
        <f>AU41*(1-0.21)+BG41-BH41</f>
        <v>206.95984173137452</v>
      </c>
      <c r="BG41" s="3">
        <f>(1.72*(BI41/1000/(AS41+273.16))^(1/7)*0.0000000567*(AS41+273.16)^4)</f>
        <v>368.1836805790926</v>
      </c>
      <c r="BH41" s="3">
        <f>0.98*0.0000000567*(AA41+273.16)^4</f>
        <v>451.15383884771808</v>
      </c>
      <c r="BI41" s="3">
        <f>BJ41*AT41/100</f>
        <v>1904.4771195370754</v>
      </c>
      <c r="BJ41" s="3">
        <f>(610.7*10^(7.5*AS41/(AS41+237.3)))</f>
        <v>2929.9647992878081</v>
      </c>
      <c r="BK41" s="3">
        <f>(EXP((0.0492)*AS41))*55.259</f>
        <v>177.3404307784476</v>
      </c>
      <c r="BL41" s="3">
        <f>(1-(AT41/100))*BJ41</f>
        <v>1025.4876797507327</v>
      </c>
      <c r="HQ41" s="3">
        <v>11</v>
      </c>
      <c r="HR41" s="3">
        <v>37</v>
      </c>
      <c r="HS41" s="3">
        <v>63</v>
      </c>
      <c r="HT41" s="3">
        <v>109</v>
      </c>
      <c r="HU41" s="3">
        <v>129</v>
      </c>
      <c r="HV41" s="3">
        <v>107</v>
      </c>
      <c r="HW41" s="3">
        <v>118</v>
      </c>
      <c r="HX41" s="3">
        <v>96</v>
      </c>
      <c r="HY41" s="3">
        <v>132</v>
      </c>
      <c r="HZ41" s="3">
        <v>187</v>
      </c>
      <c r="IA41" s="3">
        <v>106</v>
      </c>
      <c r="IB41" s="3">
        <v>152</v>
      </c>
      <c r="IC41" s="3">
        <v>159</v>
      </c>
      <c r="ID41" s="3">
        <v>203</v>
      </c>
      <c r="IE41" s="3">
        <v>271</v>
      </c>
      <c r="IF41" s="3">
        <v>209</v>
      </c>
      <c r="IG41" s="3">
        <v>46</v>
      </c>
      <c r="IH41" s="3">
        <v>6</v>
      </c>
    </row>
    <row r="42" spans="1:285" s="3" customFormat="1" x14ac:dyDescent="0.2">
      <c r="A42" s="3" t="b">
        <v>0</v>
      </c>
      <c r="D42" s="3">
        <v>10446</v>
      </c>
      <c r="E42" s="3">
        <v>5</v>
      </c>
      <c r="F42" s="3">
        <v>1</v>
      </c>
      <c r="G42" s="3" t="s">
        <v>388</v>
      </c>
      <c r="H42" s="3">
        <v>6</v>
      </c>
      <c r="I42" s="3">
        <v>1.0999999999999979</v>
      </c>
      <c r="J42" s="3">
        <v>0.25348808186300059</v>
      </c>
      <c r="K42" s="3">
        <v>0.41354522413894301</v>
      </c>
      <c r="L42" s="3">
        <v>0.21892073907949111</v>
      </c>
      <c r="M42" s="3">
        <f>AA42-AS42</f>
        <v>2.5133475497270865</v>
      </c>
      <c r="N42" s="3">
        <f>AB42-AS42</f>
        <v>1.9000000000000021</v>
      </c>
      <c r="O42" s="3">
        <f>AC42-AS42</f>
        <v>3</v>
      </c>
      <c r="P42" s="3">
        <f>AD42-AS42</f>
        <v>2.5469369284128227</v>
      </c>
      <c r="Q42" s="3">
        <f>AE42-AS42</f>
        <v>2</v>
      </c>
      <c r="R42" s="3">
        <f>AF42-AS42</f>
        <v>2.1999999999999993</v>
      </c>
      <c r="S42" s="3">
        <f>AG42-AS42</f>
        <v>2.3000000000000007</v>
      </c>
      <c r="T42" s="3">
        <f>AH42-AS42</f>
        <v>2.6999999999999993</v>
      </c>
      <c r="U42" s="3">
        <f>AI42-AS42</f>
        <v>2.8000000000000007</v>
      </c>
      <c r="V42" s="3">
        <f>AJ42-AS42</f>
        <v>3</v>
      </c>
      <c r="W42" s="3">
        <f>(AA42-AY42)/(AX42-AY42)</f>
        <v>0.78097148777664382</v>
      </c>
      <c r="X42" s="3">
        <f>(AX42-AA42)/(AA42-AY42)</f>
        <v>0.28045647715886629</v>
      </c>
      <c r="Y42" s="3">
        <f>J42/AA42</f>
        <v>9.6701911643345111E-3</v>
      </c>
      <c r="Z42" s="3">
        <f>(AA42-AY42)/(AX42-AA42)</f>
        <v>3.5656156353755519</v>
      </c>
      <c r="AA42" s="3">
        <v>26.213347549727086</v>
      </c>
      <c r="AB42" s="3">
        <v>25.6</v>
      </c>
      <c r="AC42" s="3">
        <v>26.7</v>
      </c>
      <c r="AD42" s="3">
        <v>26.246936928412822</v>
      </c>
      <c r="AE42" s="3">
        <v>25.7</v>
      </c>
      <c r="AF42" s="3">
        <v>25.9</v>
      </c>
      <c r="AG42" s="3">
        <v>26</v>
      </c>
      <c r="AH42" s="3">
        <v>26.4</v>
      </c>
      <c r="AI42" s="3">
        <v>26.5</v>
      </c>
      <c r="AJ42" s="3">
        <v>26.7</v>
      </c>
      <c r="AK42" s="3">
        <v>2020</v>
      </c>
      <c r="AL42" s="3">
        <v>10</v>
      </c>
      <c r="AM42" s="3">
        <v>27</v>
      </c>
      <c r="AN42" s="3">
        <v>7</v>
      </c>
      <c r="AO42" s="3">
        <v>52</v>
      </c>
      <c r="AP42" s="3">
        <v>25</v>
      </c>
      <c r="AQ42" s="3">
        <v>979</v>
      </c>
      <c r="AR42" s="4">
        <v>0.32777777777777778</v>
      </c>
      <c r="AS42" s="3">
        <f>VLOOKUP(AR42,גיליון1!A45:F628,2,0)</f>
        <v>23.7</v>
      </c>
      <c r="AT42" s="3">
        <f>VLOOKUP(AR42,גיליון1!A45:F628,3,0)</f>
        <v>65</v>
      </c>
      <c r="AU42" s="3">
        <f>VLOOKUP(AR42,גיליון1!A45:F628,4,0)</f>
        <v>367</v>
      </c>
      <c r="AV42" s="3">
        <f>VLOOKUP(AR42,גיליון1!A45:F628,5,0)</f>
        <v>1.5</v>
      </c>
      <c r="AW42" s="3">
        <f>VLOOKUP(AR42,גיליון1!A45:F628,6,0)</f>
        <v>180</v>
      </c>
      <c r="AX42" s="3">
        <f>AS42+(AZ42*BF42)/(BB42*1005)</f>
        <v>27.764962765824322</v>
      </c>
      <c r="AY42" s="3">
        <f>AS42+(AZ42*BD42*BE42*BF42)/(BB42*1005*(BE42*BD42+BK42*AZ42))-(AZ42*BL42)/(BE42*BD42+BK42*AZ42)</f>
        <v>20.680884075124165</v>
      </c>
      <c r="AZ42" s="3">
        <f>BA42*BC42/(BA42+BC42)</f>
        <v>22.938442758093913</v>
      </c>
      <c r="BA42" s="3">
        <f>BB42*1005/(4*0.98*0.0000000567*(AS42+273.15)^3)</f>
        <v>205.54541044363407</v>
      </c>
      <c r="BB42" s="3">
        <f>101325/(287.05*(AS42+273.15))</f>
        <v>1.1891099358100679</v>
      </c>
      <c r="BC42" s="3">
        <f>100*SQRT(0.1/AV42)</f>
        <v>25.819888974716111</v>
      </c>
      <c r="BD42" s="3">
        <f>BC42/1.08</f>
        <v>23.90730460621862</v>
      </c>
      <c r="BE42" s="3">
        <f>0.072*AS42+64.67</f>
        <v>66.376400000000004</v>
      </c>
      <c r="BF42" s="3">
        <f>AU42*(1-0.21)+BG42-BH42</f>
        <v>211.77793553109723</v>
      </c>
      <c r="BG42" s="3">
        <f>(1.72*(BI42/1000/(AS42+273.16))^(1/7)*0.0000000567*(AS42+273.16)^4)</f>
        <v>368.1836805790926</v>
      </c>
      <c r="BH42" s="3">
        <f>0.98*0.0000000567*(AA42+273.16)^4</f>
        <v>446.33574504799537</v>
      </c>
      <c r="BI42" s="3">
        <f>BJ42*AT42/100</f>
        <v>1904.4771195370754</v>
      </c>
      <c r="BJ42" s="3">
        <f>(610.7*10^(7.5*AS42/(AS42+237.3)))</f>
        <v>2929.9647992878081</v>
      </c>
      <c r="BK42" s="3">
        <f>(EXP((0.0492)*AS42))*55.259</f>
        <v>177.3404307784476</v>
      </c>
      <c r="BL42" s="3">
        <f>(1-(AT42/100))*BJ42</f>
        <v>1025.4876797507327</v>
      </c>
      <c r="HM42" s="3">
        <v>10</v>
      </c>
      <c r="HN42" s="3">
        <v>50</v>
      </c>
      <c r="HO42" s="3">
        <v>62</v>
      </c>
      <c r="HP42" s="3">
        <v>103</v>
      </c>
      <c r="HQ42" s="3">
        <v>127</v>
      </c>
      <c r="HR42" s="3">
        <v>84</v>
      </c>
      <c r="HS42" s="3">
        <v>94</v>
      </c>
      <c r="HT42" s="3">
        <v>160</v>
      </c>
      <c r="HU42" s="3">
        <v>150</v>
      </c>
      <c r="HV42" s="3">
        <v>82</v>
      </c>
      <c r="HW42" s="3">
        <v>28</v>
      </c>
      <c r="HX42" s="3">
        <v>10</v>
      </c>
    </row>
    <row r="43" spans="1:285" s="3" customFormat="1" x14ac:dyDescent="0.2">
      <c r="A43" s="3" t="b">
        <v>1</v>
      </c>
      <c r="B43" s="3" t="s">
        <v>563</v>
      </c>
      <c r="D43" s="3">
        <v>10446</v>
      </c>
      <c r="E43" s="3">
        <v>2</v>
      </c>
      <c r="F43" s="3">
        <v>1</v>
      </c>
      <c r="G43" s="3" t="s">
        <v>56</v>
      </c>
      <c r="H43" s="3">
        <v>6</v>
      </c>
      <c r="I43" s="3">
        <v>2.6999999999999993</v>
      </c>
      <c r="J43" s="3">
        <v>0.47557457465569597</v>
      </c>
      <c r="K43" s="3">
        <v>0.63242333506747173</v>
      </c>
      <c r="L43" s="3">
        <v>0.37897728328395092</v>
      </c>
      <c r="M43" s="3">
        <f>AA43-AS43</f>
        <v>6.8959832004914077</v>
      </c>
      <c r="N43" s="3">
        <f>AB43-AS43</f>
        <v>5.4000000000000021</v>
      </c>
      <c r="O43" s="3">
        <f>AC43-AS43</f>
        <v>8.1000000000000014</v>
      </c>
      <c r="P43" s="3">
        <f>AD43-AS43</f>
        <v>6.8646238916442037</v>
      </c>
      <c r="Q43" s="3">
        <f>AE43-AS43</f>
        <v>6</v>
      </c>
      <c r="R43" s="3">
        <f>AF43-AS43</f>
        <v>6.3000000000000007</v>
      </c>
      <c r="S43" s="3">
        <f>AG43-AS43</f>
        <v>6.6000000000000014</v>
      </c>
      <c r="T43" s="3">
        <f>AH43-AS43</f>
        <v>7.1999999999999993</v>
      </c>
      <c r="U43" s="3">
        <f>AI43-AS43</f>
        <v>7.6000000000000014</v>
      </c>
      <c r="V43" s="3">
        <f>AJ43-AS43</f>
        <v>7.9000000000000021</v>
      </c>
      <c r="W43" s="3">
        <f>(AA43-AY43)/(AX43-AY43)</f>
        <v>1.564904712220597</v>
      </c>
      <c r="X43" s="3">
        <f>(AX43-AA43)/(AA43-AY43)</f>
        <v>-0.36098345657033537</v>
      </c>
      <c r="Y43" s="3">
        <f>J43/AA43</f>
        <v>1.5543693155383145E-2</v>
      </c>
      <c r="Z43" s="3">
        <f>(AA43-AY43)/(AX43-AA43)</f>
        <v>-2.7702100520087303</v>
      </c>
      <c r="AA43" s="3">
        <v>30.595983200491407</v>
      </c>
      <c r="AB43" s="3">
        <v>29.1</v>
      </c>
      <c r="AC43" s="3">
        <v>31.8</v>
      </c>
      <c r="AD43" s="3">
        <v>30.564623891644203</v>
      </c>
      <c r="AE43" s="3">
        <v>29.7</v>
      </c>
      <c r="AF43" s="3">
        <v>30</v>
      </c>
      <c r="AG43" s="3">
        <v>30.3</v>
      </c>
      <c r="AH43" s="3">
        <v>30.9</v>
      </c>
      <c r="AI43" s="3">
        <v>31.3</v>
      </c>
      <c r="AJ43" s="3">
        <v>31.6</v>
      </c>
      <c r="AK43" s="3">
        <v>2020</v>
      </c>
      <c r="AL43" s="3">
        <v>10</v>
      </c>
      <c r="AM43" s="3">
        <v>27</v>
      </c>
      <c r="AN43" s="3">
        <v>7</v>
      </c>
      <c r="AO43" s="3">
        <v>54</v>
      </c>
      <c r="AP43" s="3">
        <v>19</v>
      </c>
      <c r="AQ43" s="3">
        <v>579</v>
      </c>
      <c r="AR43" s="4">
        <v>0.32916666666666666</v>
      </c>
      <c r="AS43" s="3">
        <f>VLOOKUP(AR43,גיליון1!A46:F629,2,0)</f>
        <v>23.7</v>
      </c>
      <c r="AT43" s="3">
        <f>VLOOKUP(AR43,גיליון1!A46:F629,3,0)</f>
        <v>64</v>
      </c>
      <c r="AU43" s="3">
        <f>VLOOKUP(AR43,גיליון1!A46:F629,4,0)</f>
        <v>377</v>
      </c>
      <c r="AV43" s="3">
        <f>VLOOKUP(AR43,גיליון1!A46:F629,5,0)</f>
        <v>2.1</v>
      </c>
      <c r="AW43" s="3">
        <f>VLOOKUP(AR43,גיליון1!A46:F629,6,0)</f>
        <v>189</v>
      </c>
      <c r="AX43" s="3">
        <f>AS43+(AZ43*BF43)/(BB43*1005)</f>
        <v>26.871882062967217</v>
      </c>
      <c r="AY43" s="3">
        <f>AS43+(AZ43*BD43*BE43*BF43)/(BB43*1005*(BE43*BD43+BK43*AZ43))-(AZ43*BL43)/(BE43*BD43+BK43*AZ43)</f>
        <v>20.279440794624747</v>
      </c>
      <c r="AZ43" s="3">
        <f>BA43*BC43/(BA43+BC43)</f>
        <v>19.727421510139575</v>
      </c>
      <c r="BA43" s="3">
        <f>BB43*1005/(4*0.98*0.0000000567*(AS43+273.15)^3)</f>
        <v>205.54541044363407</v>
      </c>
      <c r="BB43" s="3">
        <f>101325/(287.05*(AS43+273.15))</f>
        <v>1.1891099358100679</v>
      </c>
      <c r="BC43" s="3">
        <f>100*SQRT(0.1/AV43)</f>
        <v>21.821789023599237</v>
      </c>
      <c r="BD43" s="3">
        <f>BC43/1.08</f>
        <v>20.205360207036328</v>
      </c>
      <c r="BE43" s="3">
        <f>0.072*AS43+64.67</f>
        <v>66.376400000000004</v>
      </c>
      <c r="BF43" s="3">
        <f>AU43*(1-0.21)+BG43-BH43</f>
        <v>192.1475169334837</v>
      </c>
      <c r="BG43" s="3">
        <f>(1.72*(BI43/1000/(AS43+273.16))^(1/7)*0.0000000567*(AS43+273.16)^4)</f>
        <v>367.3690989477559</v>
      </c>
      <c r="BH43" s="3">
        <f>0.98*0.0000000567*(AA43+273.16)^4</f>
        <v>473.05158201427224</v>
      </c>
      <c r="BI43" s="3">
        <f>BJ43*AT43/100</f>
        <v>1875.1774715441973</v>
      </c>
      <c r="BJ43" s="3">
        <f>(610.7*10^(7.5*AS43/(AS43+237.3)))</f>
        <v>2929.9647992878081</v>
      </c>
      <c r="BK43" s="3">
        <f>(EXP((0.0492)*AS43))*55.259</f>
        <v>177.3404307784476</v>
      </c>
      <c r="BL43" s="3">
        <f>(1-(AT43/100))*BJ43</f>
        <v>1054.7873277436108</v>
      </c>
      <c r="IN43" s="3">
        <v>1</v>
      </c>
      <c r="IO43" s="3">
        <v>0</v>
      </c>
      <c r="IP43" s="3">
        <v>0</v>
      </c>
      <c r="IQ43" s="3">
        <v>3</v>
      </c>
      <c r="IR43" s="3">
        <v>0</v>
      </c>
      <c r="IS43" s="3">
        <v>0</v>
      </c>
      <c r="IT43" s="3">
        <v>0</v>
      </c>
      <c r="IU43" s="3">
        <v>3</v>
      </c>
      <c r="IV43" s="3">
        <v>5</v>
      </c>
      <c r="IW43" s="3">
        <v>6</v>
      </c>
      <c r="IX43" s="3">
        <v>8</v>
      </c>
      <c r="IY43" s="3">
        <v>10</v>
      </c>
      <c r="IZ43" s="3">
        <v>12</v>
      </c>
      <c r="JA43" s="3">
        <v>37</v>
      </c>
      <c r="JB43" s="3">
        <v>59</v>
      </c>
      <c r="JC43" s="3">
        <v>86</v>
      </c>
      <c r="JD43" s="3">
        <v>124</v>
      </c>
      <c r="JE43" s="3">
        <v>206</v>
      </c>
      <c r="JF43" s="3">
        <v>234</v>
      </c>
      <c r="JG43" s="3">
        <v>345</v>
      </c>
      <c r="JH43" s="3">
        <v>334</v>
      </c>
      <c r="JI43" s="3">
        <v>343</v>
      </c>
      <c r="JJ43" s="3">
        <v>320</v>
      </c>
      <c r="JK43" s="3">
        <v>374</v>
      </c>
      <c r="JL43" s="3">
        <v>294</v>
      </c>
      <c r="JM43" s="3">
        <v>246</v>
      </c>
      <c r="JN43" s="3">
        <v>205</v>
      </c>
      <c r="JO43" s="3">
        <v>153</v>
      </c>
      <c r="JP43" s="3">
        <v>150</v>
      </c>
      <c r="JQ43" s="3">
        <v>152</v>
      </c>
      <c r="JR43" s="3">
        <v>143</v>
      </c>
      <c r="JS43" s="3">
        <v>79</v>
      </c>
      <c r="JT43" s="3">
        <v>65</v>
      </c>
      <c r="JU43" s="3">
        <v>37</v>
      </c>
      <c r="JV43" s="3">
        <v>18</v>
      </c>
      <c r="JW43" s="3">
        <v>10</v>
      </c>
      <c r="JX43" s="3">
        <v>4</v>
      </c>
      <c r="JY43" s="3">
        <v>4</v>
      </c>
    </row>
    <row r="44" spans="1:285" s="3" customFormat="1" x14ac:dyDescent="0.2">
      <c r="A44" s="3" t="b">
        <v>1</v>
      </c>
      <c r="B44" s="3" t="s">
        <v>563</v>
      </c>
      <c r="D44" s="3">
        <v>10446</v>
      </c>
      <c r="E44" s="3">
        <v>2</v>
      </c>
      <c r="F44" s="3">
        <v>1</v>
      </c>
      <c r="G44" s="3" t="s">
        <v>225</v>
      </c>
      <c r="H44" s="3">
        <v>6</v>
      </c>
      <c r="I44" s="3">
        <v>3.3000000000000007</v>
      </c>
      <c r="J44" s="3">
        <v>0.71027397494713862</v>
      </c>
      <c r="K44" s="3">
        <v>1.0718482118792849</v>
      </c>
      <c r="L44" s="3">
        <v>0.591793913136621</v>
      </c>
      <c r="M44" s="3">
        <f>AA44-AS44</f>
        <v>5.6101745357156823</v>
      </c>
      <c r="N44" s="3">
        <f>AB44-AS44</f>
        <v>3.6999999999999993</v>
      </c>
      <c r="O44" s="3">
        <f>AC44-AS44</f>
        <v>7</v>
      </c>
      <c r="P44" s="3">
        <f>AD44-AS44</f>
        <v>5.6715433680354757</v>
      </c>
      <c r="Q44" s="3">
        <f>AE44-AS44</f>
        <v>4.1000000000000014</v>
      </c>
      <c r="R44" s="3">
        <f>AF44-AS44</f>
        <v>4.6000000000000014</v>
      </c>
      <c r="S44" s="3">
        <f>AG44-AS44</f>
        <v>5.1000000000000014</v>
      </c>
      <c r="T44" s="3">
        <f>AH44-AS44</f>
        <v>6.1999999999999993</v>
      </c>
      <c r="U44" s="3">
        <f>AI44-AS44</f>
        <v>6.5</v>
      </c>
      <c r="V44" s="3">
        <f>AJ44-AS44</f>
        <v>6.8000000000000007</v>
      </c>
      <c r="W44" s="3">
        <f>(AA44-AY44)/(AX44-AY44)</f>
        <v>1.3449625345541141</v>
      </c>
      <c r="X44" s="3">
        <f>(AX44-AA44)/(AA44-AY44)</f>
        <v>-0.25648486533379694</v>
      </c>
      <c r="Y44" s="3">
        <f>J44/AA44</f>
        <v>2.4233017585126963E-2</v>
      </c>
      <c r="Z44" s="3">
        <f>(AA44-AY44)/(AX44-AA44)</f>
        <v>-3.8988655283756048</v>
      </c>
      <c r="AA44" s="3">
        <v>29.310174535715682</v>
      </c>
      <c r="AB44" s="3">
        <v>27.4</v>
      </c>
      <c r="AC44" s="3">
        <v>30.7</v>
      </c>
      <c r="AD44" s="3">
        <v>29.371543368035475</v>
      </c>
      <c r="AE44" s="3">
        <v>27.8</v>
      </c>
      <c r="AF44" s="3">
        <v>28.3</v>
      </c>
      <c r="AG44" s="3">
        <v>28.8</v>
      </c>
      <c r="AH44" s="3">
        <v>29.9</v>
      </c>
      <c r="AI44" s="3">
        <v>30.2</v>
      </c>
      <c r="AJ44" s="3">
        <v>30.5</v>
      </c>
      <c r="AK44" s="3">
        <v>2020</v>
      </c>
      <c r="AL44" s="3">
        <v>10</v>
      </c>
      <c r="AM44" s="3">
        <v>27</v>
      </c>
      <c r="AN44" s="3">
        <v>7</v>
      </c>
      <c r="AO44" s="3">
        <v>54</v>
      </c>
      <c r="AP44" s="3">
        <v>45</v>
      </c>
      <c r="AQ44" s="3">
        <v>179</v>
      </c>
      <c r="AR44" s="4">
        <v>0.32916666666666666</v>
      </c>
      <c r="AS44" s="3">
        <f>VLOOKUP(AR44,גיליון1!A47:F630,2,0)</f>
        <v>23.7</v>
      </c>
      <c r="AT44" s="3">
        <f>VLOOKUP(AR44,גיליון1!A47:F630,3,0)</f>
        <v>64</v>
      </c>
      <c r="AU44" s="3">
        <f>VLOOKUP(AR44,גיליון1!A47:F630,4,0)</f>
        <v>377</v>
      </c>
      <c r="AV44" s="3">
        <f>VLOOKUP(AR44,גיליון1!A47:F630,5,0)</f>
        <v>2.1</v>
      </c>
      <c r="AW44" s="3">
        <f>VLOOKUP(AR44,גיליון1!A47:F630,6,0)</f>
        <v>189</v>
      </c>
      <c r="AX44" s="3">
        <f>AS44+(AZ44*BF44)/(BB44*1005)</f>
        <v>27.003266435070042</v>
      </c>
      <c r="AY44" s="3">
        <f>AS44+(AZ44*BD44*BE44*BF44)/(BB44*1005*(BE44*BD44+BK44*AZ44))-(AZ44*BL44)/(BE44*BD44+BK44*AZ44)</f>
        <v>20.315850064977958</v>
      </c>
      <c r="AZ44" s="3">
        <f>BA44*BC44/(BA44+BC44)</f>
        <v>19.727421510139575</v>
      </c>
      <c r="BA44" s="3">
        <f>BB44*1005/(4*0.98*0.0000000567*(AS44+273.15)^3)</f>
        <v>205.54541044363407</v>
      </c>
      <c r="BB44" s="3">
        <f>101325/(287.05*(AS44+273.15))</f>
        <v>1.1891099358100679</v>
      </c>
      <c r="BC44" s="3">
        <f>100*SQRT(0.1/AV44)</f>
        <v>21.821789023599237</v>
      </c>
      <c r="BD44" s="3">
        <f>BC44/1.08</f>
        <v>20.205360207036328</v>
      </c>
      <c r="BE44" s="3">
        <f>0.072*AS44+64.67</f>
        <v>66.376400000000004</v>
      </c>
      <c r="BF44" s="3">
        <f>AU44*(1-0.21)+BG44-BH44</f>
        <v>200.1065710099794</v>
      </c>
      <c r="BG44" s="3">
        <f>(1.72*(BI44/1000/(AS44+273.16))^(1/7)*0.0000000567*(AS44+273.16)^4)</f>
        <v>367.3690989477559</v>
      </c>
      <c r="BH44" s="3">
        <f>0.98*0.0000000567*(AA44+273.16)^4</f>
        <v>465.09252793777654</v>
      </c>
      <c r="BI44" s="3">
        <f>BJ44*AT44/100</f>
        <v>1875.1774715441973</v>
      </c>
      <c r="BJ44" s="3">
        <f>(610.7*10^(7.5*AS44/(AS44+237.3)))</f>
        <v>2929.9647992878081</v>
      </c>
      <c r="BK44" s="3">
        <f>(EXP((0.0492)*AS44))*55.259</f>
        <v>177.3404307784476</v>
      </c>
      <c r="BL44" s="3">
        <f>(1-(AT44/100))*BJ44</f>
        <v>1054.7873277436108</v>
      </c>
      <c r="HY44" s="3">
        <v>1</v>
      </c>
      <c r="HZ44" s="3">
        <v>0</v>
      </c>
      <c r="IA44" s="3">
        <v>2</v>
      </c>
      <c r="IB44" s="3">
        <v>4</v>
      </c>
      <c r="IC44" s="3">
        <v>4</v>
      </c>
      <c r="ID44" s="3">
        <v>9</v>
      </c>
      <c r="IE44" s="3">
        <v>8</v>
      </c>
      <c r="IF44" s="3">
        <v>15</v>
      </c>
      <c r="IG44" s="3">
        <v>13</v>
      </c>
      <c r="IH44" s="3">
        <v>16</v>
      </c>
      <c r="II44" s="3">
        <v>42</v>
      </c>
      <c r="IJ44" s="3">
        <v>49</v>
      </c>
      <c r="IK44" s="3">
        <v>67</v>
      </c>
      <c r="IL44" s="3">
        <v>66</v>
      </c>
      <c r="IM44" s="3">
        <v>92</v>
      </c>
      <c r="IN44" s="3">
        <v>90</v>
      </c>
      <c r="IO44" s="3">
        <v>116</v>
      </c>
      <c r="IP44" s="3">
        <v>96</v>
      </c>
      <c r="IQ44" s="3">
        <v>80</v>
      </c>
      <c r="IR44" s="3">
        <v>120</v>
      </c>
      <c r="IS44" s="3">
        <v>131</v>
      </c>
      <c r="IT44" s="3">
        <v>114</v>
      </c>
      <c r="IU44" s="3">
        <v>191</v>
      </c>
      <c r="IV44" s="3">
        <v>118</v>
      </c>
      <c r="IW44" s="3">
        <v>153</v>
      </c>
      <c r="IX44" s="3">
        <v>125</v>
      </c>
      <c r="IY44" s="3">
        <v>132</v>
      </c>
      <c r="IZ44" s="3">
        <v>168</v>
      </c>
      <c r="JA44" s="3">
        <v>197</v>
      </c>
      <c r="JB44" s="3">
        <v>137</v>
      </c>
      <c r="JC44" s="3">
        <v>156</v>
      </c>
      <c r="JD44" s="3">
        <v>188</v>
      </c>
      <c r="JE44" s="3">
        <v>157</v>
      </c>
      <c r="JF44" s="3">
        <v>113</v>
      </c>
      <c r="JG44" s="3">
        <v>48</v>
      </c>
      <c r="JH44" s="3">
        <v>27</v>
      </c>
      <c r="JI44" s="3">
        <v>26</v>
      </c>
      <c r="JJ44" s="3">
        <v>10</v>
      </c>
      <c r="JK44" s="3">
        <v>29</v>
      </c>
      <c r="JL44" s="3">
        <v>1</v>
      </c>
    </row>
    <row r="45" spans="1:285" s="3" customFormat="1" x14ac:dyDescent="0.2">
      <c r="A45" s="3" t="b">
        <v>1</v>
      </c>
      <c r="B45" s="3" t="s">
        <v>563</v>
      </c>
      <c r="D45" s="3">
        <v>10446</v>
      </c>
      <c r="E45" s="3">
        <v>2</v>
      </c>
      <c r="F45" s="3">
        <v>1</v>
      </c>
      <c r="G45" s="3" t="s">
        <v>389</v>
      </c>
      <c r="H45" s="3">
        <v>6</v>
      </c>
      <c r="I45" s="3">
        <v>2.9000000000000021</v>
      </c>
      <c r="J45" s="3">
        <v>0.61874295465288376</v>
      </c>
      <c r="K45" s="3">
        <v>0.73196997185362989</v>
      </c>
      <c r="L45" s="3">
        <v>0.48115065307344473</v>
      </c>
      <c r="M45" s="3">
        <f>AA45-AS45</f>
        <v>3.7658557020236216</v>
      </c>
      <c r="N45" s="3">
        <f>AB45-AS45</f>
        <v>2.5999999999999979</v>
      </c>
      <c r="O45" s="3">
        <f>AC45-AS45</f>
        <v>5.5</v>
      </c>
      <c r="P45" s="3">
        <f>AD45-AS45</f>
        <v>3.6632146636016145</v>
      </c>
      <c r="Q45" s="3">
        <f>AE45-AS45</f>
        <v>2.6999999999999993</v>
      </c>
      <c r="R45" s="3">
        <f>AF45-AS45</f>
        <v>3.0999999999999979</v>
      </c>
      <c r="S45" s="3">
        <f>AG45-AS45</f>
        <v>3.2999999999999972</v>
      </c>
      <c r="T45" s="3">
        <f>AH45-AS45</f>
        <v>4.0999999999999979</v>
      </c>
      <c r="U45" s="3">
        <f>AI45-AS45</f>
        <v>4.7999999999999972</v>
      </c>
      <c r="V45" s="3">
        <f>AJ45-AS45</f>
        <v>5.2999999999999972</v>
      </c>
      <c r="W45" s="3">
        <f>(AA45-AY45)/(AX45-AY45)</f>
        <v>0.98650529087831629</v>
      </c>
      <c r="X45" s="3">
        <f>(AX45-AA45)/(AA45-AY45)</f>
        <v>1.3679307395978488E-2</v>
      </c>
      <c r="Y45" s="3">
        <f>J45/AA45</f>
        <v>2.2610034978994994E-2</v>
      </c>
      <c r="Z45" s="3">
        <f>(AA45-AY45)/(AX45-AA45)</f>
        <v>73.103116338622897</v>
      </c>
      <c r="AA45" s="3">
        <v>27.365855702023623</v>
      </c>
      <c r="AB45" s="3">
        <v>26.2</v>
      </c>
      <c r="AC45" s="3">
        <v>29.1</v>
      </c>
      <c r="AD45" s="3">
        <v>27.263214663601616</v>
      </c>
      <c r="AE45" s="3">
        <v>26.3</v>
      </c>
      <c r="AF45" s="3">
        <v>26.7</v>
      </c>
      <c r="AG45" s="3">
        <v>26.9</v>
      </c>
      <c r="AH45" s="3">
        <v>27.7</v>
      </c>
      <c r="AI45" s="3">
        <v>28.4</v>
      </c>
      <c r="AJ45" s="3">
        <v>28.9</v>
      </c>
      <c r="AK45" s="3">
        <v>2020</v>
      </c>
      <c r="AL45" s="3">
        <v>10</v>
      </c>
      <c r="AM45" s="3">
        <v>27</v>
      </c>
      <c r="AN45" s="3">
        <v>7</v>
      </c>
      <c r="AO45" s="3">
        <v>55</v>
      </c>
      <c r="AP45" s="3">
        <v>5</v>
      </c>
      <c r="AQ45" s="3">
        <v>980</v>
      </c>
      <c r="AR45" s="4">
        <v>0.3298611111111111</v>
      </c>
      <c r="AS45" s="3">
        <f>VLOOKUP(AR45,גיליון1!A48:F631,2,0)</f>
        <v>23.6</v>
      </c>
      <c r="AT45" s="3">
        <f>VLOOKUP(AR45,גיליון1!A48:F631,3,0)</f>
        <v>64</v>
      </c>
      <c r="AU45" s="3">
        <f>VLOOKUP(AR45,גיליון1!A48:F631,4,0)</f>
        <v>379</v>
      </c>
      <c r="AV45" s="3">
        <f>VLOOKUP(AR45,גיליון1!A48:F631,5,0)</f>
        <v>1.7</v>
      </c>
      <c r="AW45" s="3">
        <f>VLOOKUP(AR45,גיליון1!A48:F631,6,0)</f>
        <v>184</v>
      </c>
      <c r="AX45" s="3">
        <f>AS45+(AZ45*BF45)/(BB45*1005)</f>
        <v>27.461071151484028</v>
      </c>
      <c r="AY45" s="3">
        <f>AS45+(AZ45*BD45*BE45*BF45)/(BB45*1005*(BE45*BD45+BK45*AZ45))-(AZ45*BL45)/(BE45*BD45+BK45*AZ45)</f>
        <v>20.405309622885405</v>
      </c>
      <c r="AZ45" s="3">
        <f>BA45*BC45/(BA45+BC45)</f>
        <v>21.696864514744718</v>
      </c>
      <c r="BA45" s="3">
        <f>BB45*1005/(4*0.98*0.0000000567*(AS45+273.15)^3)</f>
        <v>205.82261257614522</v>
      </c>
      <c r="BB45" s="3">
        <f>101325/(287.05*(AS45+273.15))</f>
        <v>1.1895106468246623</v>
      </c>
      <c r="BC45" s="3">
        <f>100*SQRT(0.1/AV45)</f>
        <v>24.253562503633301</v>
      </c>
      <c r="BD45" s="3">
        <f>BC45/1.08</f>
        <v>22.457002318178979</v>
      </c>
      <c r="BE45" s="3">
        <f>0.072*AS45+64.67</f>
        <v>66.369200000000006</v>
      </c>
      <c r="BF45" s="3">
        <f>AU45*(1-0.21)+BG45-BH45</f>
        <v>212.73807401595894</v>
      </c>
      <c r="BG45" s="3">
        <f>(1.72*(BI45/1000/(AS45+273.16))^(1/7)*0.0000000567*(AS45+273.16)^4)</f>
        <v>366.57670837970363</v>
      </c>
      <c r="BH45" s="3">
        <f>0.98*0.0000000567*(AA45+273.16)^4</f>
        <v>453.24863436374477</v>
      </c>
      <c r="BI45" s="3">
        <f>BJ45*AT45/100</f>
        <v>1863.9263369500418</v>
      </c>
      <c r="BJ45" s="3">
        <f>(610.7*10^(7.5*AS45/(AS45+237.3)))</f>
        <v>2912.3849014844404</v>
      </c>
      <c r="BK45" s="3">
        <f>(EXP((0.0492)*AS45))*55.259</f>
        <v>176.47005872997073</v>
      </c>
      <c r="BL45" s="3">
        <f>(1-(AT45/100))*BJ45</f>
        <v>1048.4585645343984</v>
      </c>
      <c r="HR45" s="3">
        <v>4</v>
      </c>
      <c r="HS45" s="3">
        <v>33</v>
      </c>
      <c r="HT45" s="3">
        <v>34</v>
      </c>
      <c r="HU45" s="3">
        <v>32</v>
      </c>
      <c r="HV45" s="3">
        <v>57</v>
      </c>
      <c r="HW45" s="3">
        <v>67</v>
      </c>
      <c r="HX45" s="3">
        <v>122</v>
      </c>
      <c r="HY45" s="3">
        <v>106</v>
      </c>
      <c r="HZ45" s="3">
        <v>143</v>
      </c>
      <c r="IA45" s="3">
        <v>166</v>
      </c>
      <c r="IB45" s="3">
        <v>153</v>
      </c>
      <c r="IC45" s="3">
        <v>168</v>
      </c>
      <c r="ID45" s="3">
        <v>180</v>
      </c>
      <c r="IE45" s="3">
        <v>119</v>
      </c>
      <c r="IF45" s="3">
        <v>96</v>
      </c>
      <c r="IG45" s="3">
        <v>92</v>
      </c>
      <c r="IH45" s="3">
        <v>72</v>
      </c>
      <c r="II45" s="3">
        <v>49</v>
      </c>
      <c r="IJ45" s="3">
        <v>61</v>
      </c>
      <c r="IK45" s="3">
        <v>36</v>
      </c>
      <c r="IL45" s="3">
        <v>19</v>
      </c>
      <c r="IM45" s="3">
        <v>37</v>
      </c>
      <c r="IN45" s="3">
        <v>32</v>
      </c>
      <c r="IO45" s="3">
        <v>40</v>
      </c>
      <c r="IP45" s="3">
        <v>43</v>
      </c>
      <c r="IQ45" s="3">
        <v>33</v>
      </c>
      <c r="IR45" s="3">
        <v>24</v>
      </c>
      <c r="IS45" s="3">
        <v>26</v>
      </c>
      <c r="IT45" s="3">
        <v>8</v>
      </c>
      <c r="IU45" s="3">
        <v>7</v>
      </c>
      <c r="IV45" s="3">
        <v>6</v>
      </c>
      <c r="IW45" s="3">
        <v>3</v>
      </c>
    </row>
    <row r="46" spans="1:285" s="3" customFormat="1" x14ac:dyDescent="0.2">
      <c r="A46" s="3" t="b">
        <v>0</v>
      </c>
      <c r="D46" s="3">
        <v>10446</v>
      </c>
      <c r="E46" s="3">
        <v>2</v>
      </c>
      <c r="F46" s="3">
        <v>1</v>
      </c>
      <c r="G46" s="3" t="s">
        <v>57</v>
      </c>
      <c r="H46" s="3">
        <v>6</v>
      </c>
      <c r="I46" s="3">
        <v>2.8000000000000007</v>
      </c>
      <c r="J46" s="3">
        <v>0.5846505756022301</v>
      </c>
      <c r="K46" s="3">
        <v>0.80134264072313499</v>
      </c>
      <c r="L46" s="3">
        <v>0.47099430426182243</v>
      </c>
      <c r="M46" s="3">
        <f>AA46-AS46</f>
        <v>4.3941773621426634</v>
      </c>
      <c r="N46" s="3">
        <f>AB46-AS46</f>
        <v>2.7999999999999972</v>
      </c>
      <c r="O46" s="3">
        <f>AC46-AS46</f>
        <v>5.5999999999999979</v>
      </c>
      <c r="P46" s="3">
        <f>AD46-AS46</f>
        <v>4.3930802130208448</v>
      </c>
      <c r="Q46" s="3">
        <f>AE46-AS46</f>
        <v>3.0999999999999979</v>
      </c>
      <c r="R46" s="3">
        <f>AF46-AS46</f>
        <v>3.5999999999999979</v>
      </c>
      <c r="S46" s="3">
        <f>AG46-AS46</f>
        <v>4</v>
      </c>
      <c r="T46" s="3">
        <f>AH46-AS46</f>
        <v>4.7999999999999972</v>
      </c>
      <c r="U46" s="3">
        <f>AI46-AS46</f>
        <v>5.1999999999999993</v>
      </c>
      <c r="V46" s="3">
        <f>AJ46-AS46</f>
        <v>5.5</v>
      </c>
      <c r="W46" s="3">
        <f>(AA46-AY46)/(AX46-AY46)</f>
        <v>1.0859420740690906</v>
      </c>
      <c r="X46" s="3">
        <f>(AX46-AA46)/(AA46-AY46)</f>
        <v>-7.9140569392491089E-2</v>
      </c>
      <c r="Y46" s="3">
        <f>J46/AA46</f>
        <v>2.0884720705987594E-2</v>
      </c>
      <c r="Z46" s="3">
        <f>(AA46-AY46)/(AX46-AA46)</f>
        <v>-12.635744317691007</v>
      </c>
      <c r="AA46" s="3">
        <v>27.994177362142665</v>
      </c>
      <c r="AB46" s="3">
        <v>26.4</v>
      </c>
      <c r="AC46" s="3">
        <v>29.2</v>
      </c>
      <c r="AD46" s="3">
        <v>27.993080213020846</v>
      </c>
      <c r="AE46" s="3">
        <v>26.7</v>
      </c>
      <c r="AF46" s="3">
        <v>27.2</v>
      </c>
      <c r="AG46" s="3">
        <v>27.6</v>
      </c>
      <c r="AH46" s="3">
        <v>28.4</v>
      </c>
      <c r="AI46" s="3">
        <v>28.8</v>
      </c>
      <c r="AJ46" s="3">
        <v>29.1</v>
      </c>
      <c r="AK46" s="3">
        <v>2020</v>
      </c>
      <c r="AL46" s="3">
        <v>10</v>
      </c>
      <c r="AM46" s="3">
        <v>27</v>
      </c>
      <c r="AN46" s="3">
        <v>7</v>
      </c>
      <c r="AO46" s="3">
        <v>55</v>
      </c>
      <c r="AP46" s="3">
        <v>28</v>
      </c>
      <c r="AQ46" s="3">
        <v>699.00000000000011</v>
      </c>
      <c r="AR46" s="4">
        <v>0.3298611111111111</v>
      </c>
      <c r="AS46" s="3">
        <f>VLOOKUP(AR46,גיליון1!A49:F632,2,0)</f>
        <v>23.6</v>
      </c>
      <c r="AT46" s="3">
        <f>VLOOKUP(AR46,גיליון1!A49:F632,3,0)</f>
        <v>64</v>
      </c>
      <c r="AU46" s="3">
        <f>VLOOKUP(AR46,גיליון1!A49:F632,4,0)</f>
        <v>379</v>
      </c>
      <c r="AV46" s="3">
        <f>VLOOKUP(AR46,גיליון1!A49:F632,5,0)</f>
        <v>1.7</v>
      </c>
      <c r="AW46" s="3">
        <f>VLOOKUP(AR46,גיליון1!A49:F632,6,0)</f>
        <v>184</v>
      </c>
      <c r="AX46" s="3">
        <f>AS46+(AZ46*BF46)/(BB46*1005)</f>
        <v>27.392059721857912</v>
      </c>
      <c r="AY46" s="3">
        <f>AS46+(AZ46*BD46*BE46*BF46)/(BB46*1005*(BE46*BD46+BK46*AZ46))-(AZ46*BL46)/(BE46*BD46+BK46*AZ46)</f>
        <v>20.38597281033308</v>
      </c>
      <c r="AZ46" s="3">
        <f>BA46*BC46/(BA46+BC46)</f>
        <v>21.696864514744718</v>
      </c>
      <c r="BA46" s="3">
        <f>BB46*1005/(4*0.98*0.0000000567*(AS46+273.15)^3)</f>
        <v>205.82261257614522</v>
      </c>
      <c r="BB46" s="3">
        <f>101325/(287.05*(AS46+273.15))</f>
        <v>1.1895106468246623</v>
      </c>
      <c r="BC46" s="3">
        <f>100*SQRT(0.1/AV46)</f>
        <v>24.253562503633301</v>
      </c>
      <c r="BD46" s="3">
        <f>BC46/1.08</f>
        <v>22.457002318178979</v>
      </c>
      <c r="BE46" s="3">
        <f>0.072*AS46+64.67</f>
        <v>66.369200000000006</v>
      </c>
      <c r="BF46" s="3">
        <f>AU46*(1-0.21)+BG46-BH46</f>
        <v>208.93566840162464</v>
      </c>
      <c r="BG46" s="3">
        <f>(1.72*(BI46/1000/(AS46+273.16))^(1/7)*0.0000000567*(AS46+273.16)^4)</f>
        <v>366.57670837970363</v>
      </c>
      <c r="BH46" s="3">
        <f>0.98*0.0000000567*(AA46+273.16)^4</f>
        <v>457.05103997807907</v>
      </c>
      <c r="BI46" s="3">
        <f>BJ46*AT46/100</f>
        <v>1863.9263369500418</v>
      </c>
      <c r="BJ46" s="3">
        <f>(610.7*10^(7.5*AS46/(AS46+237.3)))</f>
        <v>2912.3849014844404</v>
      </c>
      <c r="BK46" s="3">
        <f>(EXP((0.0492)*AS46))*55.259</f>
        <v>176.47005872997073</v>
      </c>
      <c r="BL46" s="3">
        <f>(1-(AT46/100))*BJ46</f>
        <v>1048.4585645343984</v>
      </c>
      <c r="HT46" s="3">
        <v>1</v>
      </c>
      <c r="HU46" s="3">
        <v>13</v>
      </c>
      <c r="HV46" s="3">
        <v>24</v>
      </c>
      <c r="HW46" s="3">
        <v>23</v>
      </c>
      <c r="HX46" s="3">
        <v>28</v>
      </c>
      <c r="HY46" s="3">
        <v>32</v>
      </c>
      <c r="HZ46" s="3">
        <v>28</v>
      </c>
      <c r="IA46" s="3">
        <v>43</v>
      </c>
      <c r="IB46" s="3">
        <v>68</v>
      </c>
      <c r="IC46" s="3">
        <v>107</v>
      </c>
      <c r="ID46" s="3">
        <v>125</v>
      </c>
      <c r="IE46" s="3">
        <v>121</v>
      </c>
      <c r="IF46" s="3">
        <v>144</v>
      </c>
      <c r="IG46" s="3">
        <v>156</v>
      </c>
      <c r="IH46" s="3">
        <v>191</v>
      </c>
      <c r="II46" s="3">
        <v>210</v>
      </c>
      <c r="IJ46" s="3">
        <v>224</v>
      </c>
      <c r="IK46" s="3">
        <v>193</v>
      </c>
      <c r="IL46" s="3">
        <v>180</v>
      </c>
      <c r="IM46" s="3">
        <v>174</v>
      </c>
      <c r="IN46" s="3">
        <v>178</v>
      </c>
      <c r="IO46" s="3">
        <v>149</v>
      </c>
      <c r="IP46" s="3">
        <v>138</v>
      </c>
      <c r="IQ46" s="3">
        <v>119</v>
      </c>
      <c r="IR46" s="3">
        <v>91</v>
      </c>
      <c r="IS46" s="3">
        <v>87</v>
      </c>
      <c r="IT46" s="3">
        <v>59</v>
      </c>
      <c r="IU46" s="3">
        <v>42</v>
      </c>
      <c r="IV46" s="3">
        <v>37</v>
      </c>
      <c r="IW46" s="3">
        <v>44</v>
      </c>
    </row>
    <row r="47" spans="1:285" s="3" customFormat="1" x14ac:dyDescent="0.2">
      <c r="A47" s="3" t="b">
        <v>0</v>
      </c>
      <c r="D47" s="3">
        <v>10446</v>
      </c>
      <c r="E47" s="3">
        <v>2</v>
      </c>
      <c r="F47" s="3">
        <v>1</v>
      </c>
      <c r="G47" s="3" t="s">
        <v>226</v>
      </c>
      <c r="H47" s="3">
        <v>6</v>
      </c>
      <c r="I47" s="3">
        <v>2.9000000000000021</v>
      </c>
      <c r="J47" s="3">
        <v>0.69053552486278247</v>
      </c>
      <c r="K47" s="3">
        <v>1.0965759437537344</v>
      </c>
      <c r="L47" s="3">
        <v>0.57906866580792005</v>
      </c>
      <c r="M47" s="3">
        <f>AA47-AS47</f>
        <v>4.0257244881009875</v>
      </c>
      <c r="N47" s="3">
        <f>AB47-AS47</f>
        <v>2.5999999999999979</v>
      </c>
      <c r="O47" s="3">
        <f>AC47-AS47</f>
        <v>5.5</v>
      </c>
      <c r="P47" s="3">
        <f>AD47-AS47</f>
        <v>3.9916356150723331</v>
      </c>
      <c r="Q47" s="3">
        <f>AE47-AS47</f>
        <v>2.8999999999999986</v>
      </c>
      <c r="R47" s="3">
        <f>AF47-AS47</f>
        <v>3.0999999999999979</v>
      </c>
      <c r="S47" s="3">
        <f>AG47-AS47</f>
        <v>3.5</v>
      </c>
      <c r="T47" s="3">
        <f>AH47-AS47</f>
        <v>4.5999999999999979</v>
      </c>
      <c r="U47" s="3">
        <f>AI47-AS47</f>
        <v>5</v>
      </c>
      <c r="V47" s="3">
        <f>AJ47-AS47</f>
        <v>5.2999999999999972</v>
      </c>
      <c r="W47" s="3">
        <f>(AA47-AY47)/(AX47-AY47)</f>
        <v>1.0274536601580198</v>
      </c>
      <c r="X47" s="3">
        <f>(AX47-AA47)/(AA47-AY47)</f>
        <v>-2.6720095730446237E-2</v>
      </c>
      <c r="Y47" s="3">
        <f>J47/AA47</f>
        <v>2.4996105537800878E-2</v>
      </c>
      <c r="Z47" s="3">
        <f>(AA47-AY47)/(AX47-AA47)</f>
        <v>-37.425015617011773</v>
      </c>
      <c r="AA47" s="3">
        <v>27.625724488100989</v>
      </c>
      <c r="AB47" s="3">
        <v>26.2</v>
      </c>
      <c r="AC47" s="3">
        <v>29.1</v>
      </c>
      <c r="AD47" s="3">
        <v>27.591635615072335</v>
      </c>
      <c r="AE47" s="3">
        <v>26.5</v>
      </c>
      <c r="AF47" s="3">
        <v>26.7</v>
      </c>
      <c r="AG47" s="3">
        <v>27.1</v>
      </c>
      <c r="AH47" s="3">
        <v>28.2</v>
      </c>
      <c r="AI47" s="3">
        <v>28.6</v>
      </c>
      <c r="AJ47" s="3">
        <v>28.9</v>
      </c>
      <c r="AK47" s="3">
        <v>2020</v>
      </c>
      <c r="AL47" s="3">
        <v>10</v>
      </c>
      <c r="AM47" s="3">
        <v>27</v>
      </c>
      <c r="AN47" s="3">
        <v>7</v>
      </c>
      <c r="AO47" s="3">
        <v>55</v>
      </c>
      <c r="AP47" s="3">
        <v>54</v>
      </c>
      <c r="AQ47" s="3">
        <v>620</v>
      </c>
      <c r="AR47" s="4">
        <v>0.3298611111111111</v>
      </c>
      <c r="AS47" s="3">
        <f>VLOOKUP(AR47,גיליון1!A50:F633,2,0)</f>
        <v>23.6</v>
      </c>
      <c r="AT47" s="3">
        <f>VLOOKUP(AR47,גיליון1!A50:F633,3,0)</f>
        <v>64</v>
      </c>
      <c r="AU47" s="3">
        <f>VLOOKUP(AR47,גיליון1!A50:F633,4,0)</f>
        <v>379</v>
      </c>
      <c r="AV47" s="3">
        <f>VLOOKUP(AR47,גיליון1!A50:F633,5,0)</f>
        <v>1.7</v>
      </c>
      <c r="AW47" s="3">
        <f>VLOOKUP(AR47,גיליון1!A50:F633,6,0)</f>
        <v>184</v>
      </c>
      <c r="AX47" s="3">
        <f>AS47+(AZ47*BF47)/(BB47*1005)</f>
        <v>27.432581008918937</v>
      </c>
      <c r="AY47" s="3">
        <f>AS47+(AZ47*BD47*BE47*BF47)/(BB47*1005*(BE47*BD47+BK47*AZ47))-(AZ47*BL47)/(BE47*BD47+BK47*AZ47)</f>
        <v>20.397326763388726</v>
      </c>
      <c r="AZ47" s="3">
        <f>BA47*BC47/(BA47+BC47)</f>
        <v>21.696864514744718</v>
      </c>
      <c r="BA47" s="3">
        <f>BB47*1005/(4*0.98*0.0000000567*(AS47+273.15)^3)</f>
        <v>205.82261257614522</v>
      </c>
      <c r="BB47" s="3">
        <f>101325/(287.05*(AS47+273.15))</f>
        <v>1.1895106468246623</v>
      </c>
      <c r="BC47" s="3">
        <f>100*SQRT(0.1/AV47)</f>
        <v>24.253562503633301</v>
      </c>
      <c r="BD47" s="3">
        <f>BC47/1.08</f>
        <v>22.457002318178979</v>
      </c>
      <c r="BE47" s="3">
        <f>0.072*AS47+64.67</f>
        <v>66.369200000000006</v>
      </c>
      <c r="BF47" s="3">
        <f>AU47*(1-0.21)+BG47-BH47</f>
        <v>211.16831841707358</v>
      </c>
      <c r="BG47" s="3">
        <f>(1.72*(BI47/1000/(AS47+273.16))^(1/7)*0.0000000567*(AS47+273.16)^4)</f>
        <v>366.57670837970363</v>
      </c>
      <c r="BH47" s="3">
        <f>0.98*0.0000000567*(AA47+273.16)^4</f>
        <v>454.81838996263014</v>
      </c>
      <c r="BI47" s="3">
        <f>BJ47*AT47/100</f>
        <v>1863.9263369500418</v>
      </c>
      <c r="BJ47" s="3">
        <f>(610.7*10^(7.5*AS47/(AS47+237.3)))</f>
        <v>2912.3849014844404</v>
      </c>
      <c r="BK47" s="3">
        <f>(EXP((0.0492)*AS47))*55.259</f>
        <v>176.47005872997073</v>
      </c>
      <c r="BL47" s="3">
        <f>(1-(AT47/100))*BJ47</f>
        <v>1048.4585645343984</v>
      </c>
      <c r="HQ47" s="3">
        <v>4</v>
      </c>
      <c r="HR47" s="3">
        <v>3</v>
      </c>
      <c r="HS47" s="3">
        <v>16</v>
      </c>
      <c r="HT47" s="3">
        <v>11</v>
      </c>
      <c r="HU47" s="3">
        <v>18</v>
      </c>
      <c r="HV47" s="3">
        <v>38</v>
      </c>
      <c r="HW47" s="3">
        <v>109</v>
      </c>
      <c r="HX47" s="3">
        <v>97</v>
      </c>
      <c r="HY47" s="3">
        <v>135</v>
      </c>
      <c r="HZ47" s="3">
        <v>101</v>
      </c>
      <c r="IA47" s="3">
        <v>81</v>
      </c>
      <c r="IB47" s="3">
        <v>110</v>
      </c>
      <c r="IC47" s="3">
        <v>93</v>
      </c>
      <c r="ID47" s="3">
        <v>120</v>
      </c>
      <c r="IE47" s="3">
        <v>111</v>
      </c>
      <c r="IF47" s="3">
        <v>117</v>
      </c>
      <c r="IG47" s="3">
        <v>116</v>
      </c>
      <c r="IH47" s="3">
        <v>92</v>
      </c>
      <c r="II47" s="3">
        <v>125</v>
      </c>
      <c r="IJ47" s="3">
        <v>114</v>
      </c>
      <c r="IK47" s="3">
        <v>80</v>
      </c>
      <c r="IL47" s="3">
        <v>82</v>
      </c>
      <c r="IM47" s="3">
        <v>65</v>
      </c>
      <c r="IN47" s="3">
        <v>80</v>
      </c>
      <c r="IO47" s="3">
        <v>95</v>
      </c>
      <c r="IP47" s="3">
        <v>58</v>
      </c>
      <c r="IQ47" s="3">
        <v>82</v>
      </c>
      <c r="IR47" s="3">
        <v>70</v>
      </c>
      <c r="IS47" s="3">
        <v>28</v>
      </c>
      <c r="IT47" s="3">
        <v>29</v>
      </c>
      <c r="IU47" s="3">
        <v>9</v>
      </c>
      <c r="IV47" s="3">
        <v>8</v>
      </c>
      <c r="IW47" s="3">
        <v>1</v>
      </c>
      <c r="IX47" s="3">
        <v>2</v>
      </c>
      <c r="IY47" s="3">
        <v>4</v>
      </c>
      <c r="IZ47" s="3">
        <v>3</v>
      </c>
      <c r="JA47" s="3">
        <v>2</v>
      </c>
    </row>
    <row r="48" spans="1:285" s="3" customFormat="1" x14ac:dyDescent="0.2">
      <c r="A48" s="3" t="b">
        <v>0</v>
      </c>
      <c r="D48" s="3">
        <v>10446</v>
      </c>
      <c r="E48" s="3">
        <v>2</v>
      </c>
      <c r="F48" s="3">
        <v>1</v>
      </c>
      <c r="G48" s="3" t="s">
        <v>390</v>
      </c>
      <c r="H48" s="3">
        <v>6</v>
      </c>
      <c r="I48" s="3">
        <v>1.5</v>
      </c>
      <c r="J48" s="3">
        <v>0.31336434948673308</v>
      </c>
      <c r="K48" s="3">
        <v>0.39335351517297568</v>
      </c>
      <c r="L48" s="3">
        <v>0.24444384815643391</v>
      </c>
      <c r="M48" s="3">
        <f>AA48-AS48</f>
        <v>3.0343676781935152</v>
      </c>
      <c r="N48" s="3">
        <f>AB48-AS48</f>
        <v>2.5</v>
      </c>
      <c r="O48" s="3">
        <f>AC48-AS48</f>
        <v>4</v>
      </c>
      <c r="P48" s="3">
        <f>AD48-AS48</f>
        <v>2.9471945926279872</v>
      </c>
      <c r="Q48" s="3">
        <f>AE48-AS48</f>
        <v>2.5999999999999979</v>
      </c>
      <c r="R48" s="3">
        <f>AF48-AS48</f>
        <v>2.6999999999999993</v>
      </c>
      <c r="S48" s="3">
        <f>AG48-AS48</f>
        <v>2.7999999999999972</v>
      </c>
      <c r="T48" s="3">
        <f>AH48-AS48</f>
        <v>3.1999999999999993</v>
      </c>
      <c r="U48" s="3">
        <f>AI48-AS48</f>
        <v>3.5</v>
      </c>
      <c r="V48" s="3">
        <f>AJ48-AS48</f>
        <v>4</v>
      </c>
      <c r="W48" s="3">
        <f>(AA48-AY48)/(AX48-AY48)</f>
        <v>0.8743160570955425</v>
      </c>
      <c r="X48" s="3">
        <f>(AX48-AA48)/(AA48-AY48)</f>
        <v>0.14375115484207926</v>
      </c>
      <c r="Y48" s="3">
        <f>J48/AA48</f>
        <v>1.1765413516585768E-2</v>
      </c>
      <c r="Z48" s="3">
        <f>(AA48-AY48)/(AX48-AA48)</f>
        <v>6.9564658530818075</v>
      </c>
      <c r="AA48" s="3">
        <v>26.634367678193517</v>
      </c>
      <c r="AB48" s="3">
        <v>26.1</v>
      </c>
      <c r="AC48" s="3">
        <v>27.6</v>
      </c>
      <c r="AD48" s="3">
        <v>26.547194592627989</v>
      </c>
      <c r="AE48" s="3">
        <v>26.2</v>
      </c>
      <c r="AF48" s="3">
        <v>26.3</v>
      </c>
      <c r="AG48" s="3">
        <v>26.4</v>
      </c>
      <c r="AH48" s="3">
        <v>26.8</v>
      </c>
      <c r="AI48" s="3">
        <v>27.1</v>
      </c>
      <c r="AJ48" s="3">
        <v>27.6</v>
      </c>
      <c r="AK48" s="3">
        <v>2020</v>
      </c>
      <c r="AL48" s="3">
        <v>10</v>
      </c>
      <c r="AM48" s="3">
        <v>27</v>
      </c>
      <c r="AN48" s="3">
        <v>7</v>
      </c>
      <c r="AO48" s="3">
        <v>56</v>
      </c>
      <c r="AP48" s="3">
        <v>29</v>
      </c>
      <c r="AQ48" s="3">
        <v>819.00000000000011</v>
      </c>
      <c r="AR48" s="4">
        <v>0.33055555555555555</v>
      </c>
      <c r="AS48" s="3">
        <f>VLOOKUP(AR48,גיליון1!A51:F634,2,0)</f>
        <v>23.6</v>
      </c>
      <c r="AT48" s="3">
        <f>VLOOKUP(AR48,גיליון1!A51:F634,3,0)</f>
        <v>65</v>
      </c>
      <c r="AU48" s="3">
        <f>VLOOKUP(AR48,גיליון1!A51:F634,4,0)</f>
        <v>383</v>
      </c>
      <c r="AV48" s="3">
        <f>VLOOKUP(AR48,גיליון1!A51:F634,5,0)</f>
        <v>1.8</v>
      </c>
      <c r="AW48" s="3">
        <f>VLOOKUP(AR48,גיליון1!A51:F634,6,0)</f>
        <v>190</v>
      </c>
      <c r="AX48" s="3">
        <f>AS48+(AZ48*BF48)/(BB48*1005)</f>
        <v>27.511527895283702</v>
      </c>
      <c r="AY48" s="3">
        <f>AS48+(AZ48*BD48*BE48*BF48)/(BB48*1005*(BE48*BD48+BK48*AZ48))-(AZ48*BL48)/(BE48*BD48+BK48*AZ48)</f>
        <v>20.532432580323814</v>
      </c>
      <c r="AZ48" s="3">
        <f>BA48*BC48/(BA48+BC48)</f>
        <v>21.148373819106805</v>
      </c>
      <c r="BA48" s="3">
        <f>BB48*1005/(4*0.98*0.0000000567*(AS48+273.15)^3)</f>
        <v>205.82261257614522</v>
      </c>
      <c r="BB48" s="3">
        <f>101325/(287.05*(AS48+273.15))</f>
        <v>1.1895106468246623</v>
      </c>
      <c r="BC48" s="3">
        <f>100*SQRT(0.1/AV48)</f>
        <v>23.570226039551585</v>
      </c>
      <c r="BD48" s="3">
        <f>BC48/1.08</f>
        <v>21.824283369955168</v>
      </c>
      <c r="BE48" s="3">
        <f>0.072*AS48+64.67</f>
        <v>66.369200000000006</v>
      </c>
      <c r="BF48" s="3">
        <f>AU48*(1-0.21)+BG48-BH48</f>
        <v>221.10769069870139</v>
      </c>
      <c r="BG48" s="3">
        <f>(1.72*(BI48/1000/(AS48+273.16))^(1/7)*0.0000000567*(AS48+273.16)^4)</f>
        <v>367.3895330129601</v>
      </c>
      <c r="BH48" s="3">
        <f>0.98*0.0000000567*(AA48+273.16)^4</f>
        <v>448.85184231425865</v>
      </c>
      <c r="BI48" s="3">
        <f>BJ48*AT48/100</f>
        <v>1893.0501859648864</v>
      </c>
      <c r="BJ48" s="3">
        <f>(610.7*10^(7.5*AS48/(AS48+237.3)))</f>
        <v>2912.3849014844404</v>
      </c>
      <c r="BK48" s="3">
        <f>(EXP((0.0492)*AS48))*55.259</f>
        <v>176.47005872997073</v>
      </c>
      <c r="BL48" s="3">
        <f>(1-(AT48/100))*BJ48</f>
        <v>1019.334715519554</v>
      </c>
      <c r="HR48" s="3">
        <v>10</v>
      </c>
      <c r="HS48" s="3">
        <v>21</v>
      </c>
      <c r="HT48" s="3">
        <v>113</v>
      </c>
      <c r="HU48" s="3">
        <v>101</v>
      </c>
      <c r="HV48" s="3">
        <v>86</v>
      </c>
      <c r="HW48" s="3">
        <v>71</v>
      </c>
      <c r="HX48" s="3">
        <v>36</v>
      </c>
      <c r="HY48" s="3">
        <v>31</v>
      </c>
      <c r="HZ48" s="3">
        <v>32</v>
      </c>
      <c r="IA48" s="3">
        <v>29</v>
      </c>
      <c r="IB48" s="3">
        <v>16</v>
      </c>
      <c r="IC48" s="3">
        <v>11</v>
      </c>
      <c r="ID48" s="3">
        <v>10</v>
      </c>
      <c r="IE48" s="3">
        <v>3</v>
      </c>
      <c r="IF48" s="3">
        <v>3</v>
      </c>
      <c r="IG48" s="3">
        <v>7</v>
      </c>
      <c r="IH48" s="3">
        <v>0</v>
      </c>
      <c r="II48" s="3">
        <v>1</v>
      </c>
    </row>
    <row r="49" spans="1:274" s="3" customFormat="1" x14ac:dyDescent="0.2">
      <c r="A49" s="3" t="b">
        <v>1</v>
      </c>
      <c r="B49" s="3" t="s">
        <v>563</v>
      </c>
      <c r="D49" s="3">
        <v>10446</v>
      </c>
      <c r="E49" s="3">
        <v>9</v>
      </c>
      <c r="F49" s="3">
        <v>1</v>
      </c>
      <c r="G49" s="3" t="s">
        <v>58</v>
      </c>
      <c r="H49" s="3">
        <v>6</v>
      </c>
      <c r="I49" s="3">
        <v>3.8999999999999986</v>
      </c>
      <c r="J49" s="3">
        <v>0.84342652204214386</v>
      </c>
      <c r="K49" s="3">
        <v>1.3732218171083446</v>
      </c>
      <c r="L49" s="3">
        <v>0.71357050629718421</v>
      </c>
      <c r="M49" s="3">
        <f>AA49-AS49</f>
        <v>5.765968001359365</v>
      </c>
      <c r="N49" s="3">
        <f>AB49-AS49</f>
        <v>3.3999999999999986</v>
      </c>
      <c r="O49" s="3">
        <f>AC49-AS49</f>
        <v>7.2999999999999972</v>
      </c>
      <c r="P49" s="3">
        <f>AD49-AS49</f>
        <v>5.8506677139482903</v>
      </c>
      <c r="Q49" s="3">
        <f>AE49-AS49</f>
        <v>4.0999999999999979</v>
      </c>
      <c r="R49" s="3">
        <f>AF49-AS49</f>
        <v>4.5999999999999979</v>
      </c>
      <c r="S49" s="3">
        <f>AG49-AS49</f>
        <v>5.0999999999999979</v>
      </c>
      <c r="T49" s="3">
        <f>AH49-AS49</f>
        <v>6.3999999999999986</v>
      </c>
      <c r="U49" s="3">
        <f>AI49-AS49</f>
        <v>6.8999999999999986</v>
      </c>
      <c r="V49" s="3">
        <f>AJ49-AS49</f>
        <v>7.1999999999999993</v>
      </c>
      <c r="W49" s="3">
        <f>(AA49-AY49)/(AX49-AY49)</f>
        <v>1.2411715730340553</v>
      </c>
      <c r="X49" s="3">
        <f>(AX49-AA49)/(AA49-AY49)</f>
        <v>-0.19430961703748117</v>
      </c>
      <c r="Y49" s="3">
        <f>J49/AA49</f>
        <v>2.872122322012682E-2</v>
      </c>
      <c r="Z49" s="3">
        <f>(AA49-AY49)/(AX49-AA49)</f>
        <v>-5.1464256645985049</v>
      </c>
      <c r="AA49" s="3">
        <v>29.365968001359366</v>
      </c>
      <c r="AB49" s="3">
        <v>27</v>
      </c>
      <c r="AC49" s="3">
        <v>30.9</v>
      </c>
      <c r="AD49" s="3">
        <v>29.450667713948292</v>
      </c>
      <c r="AE49" s="3">
        <v>27.7</v>
      </c>
      <c r="AF49" s="3">
        <v>28.2</v>
      </c>
      <c r="AG49" s="3">
        <v>28.7</v>
      </c>
      <c r="AH49" s="3">
        <v>30</v>
      </c>
      <c r="AI49" s="3">
        <v>30.5</v>
      </c>
      <c r="AJ49" s="3">
        <v>30.8</v>
      </c>
      <c r="AK49" s="3">
        <v>2020</v>
      </c>
      <c r="AL49" s="3">
        <v>10</v>
      </c>
      <c r="AM49" s="3">
        <v>27</v>
      </c>
      <c r="AN49" s="3">
        <v>7</v>
      </c>
      <c r="AO49" s="3">
        <v>58</v>
      </c>
      <c r="AP49" s="3">
        <v>19</v>
      </c>
      <c r="AQ49" s="3">
        <v>576.00000000000011</v>
      </c>
      <c r="AR49" s="4">
        <v>0.33194444444444443</v>
      </c>
      <c r="AS49" s="3">
        <f>VLOOKUP(AR49,גיליון1!A52:F635,2,0)</f>
        <v>23.6</v>
      </c>
      <c r="AT49" s="3">
        <f>VLOOKUP(AR49,גיליון1!A52:F635,3,0)</f>
        <v>65</v>
      </c>
      <c r="AU49" s="3">
        <f>VLOOKUP(AR49,גיליון1!A52:F635,4,0)</f>
        <v>392</v>
      </c>
      <c r="AV49" s="3">
        <f>VLOOKUP(AR49,גיליון1!A52:F635,5,0)</f>
        <v>1.5</v>
      </c>
      <c r="AW49" s="3">
        <f>VLOOKUP(AR49,גיליון1!A52:F635,6,0)</f>
        <v>198</v>
      </c>
      <c r="AX49" s="3">
        <f>AS49+(AZ49*BF49)/(BB49*1005)</f>
        <v>27.661437153428572</v>
      </c>
      <c r="AY49" s="3">
        <f>AS49+(AZ49*BD49*BE49*BF49)/(BB49*1005*(BE49*BD49+BK49*AZ49))-(AZ49*BL49)/(BE49*BD49+BK49*AZ49)</f>
        <v>20.593726699468476</v>
      </c>
      <c r="AZ49" s="3">
        <f>BA49*BC49/(BA49+BC49)</f>
        <v>22.941890929438191</v>
      </c>
      <c r="BA49" s="3">
        <f>BB49*1005/(4*0.98*0.0000000567*(AS49+273.15)^3)</f>
        <v>205.82261257614522</v>
      </c>
      <c r="BB49" s="3">
        <f>101325/(287.05*(AS49+273.15))</f>
        <v>1.1895106468246623</v>
      </c>
      <c r="BC49" s="3">
        <f>100*SQRT(0.1/AV49)</f>
        <v>25.819888974716111</v>
      </c>
      <c r="BD49" s="3">
        <f>BC49/1.08</f>
        <v>23.90730460621862</v>
      </c>
      <c r="BE49" s="3">
        <f>0.072*AS49+64.67</f>
        <v>66.369200000000006</v>
      </c>
      <c r="BF49" s="3">
        <f>AU49*(1-0.21)+BG49-BH49</f>
        <v>211.63374736733158</v>
      </c>
      <c r="BG49" s="3">
        <f>(1.72*(BI49/1000/(AS49+273.16))^(1/7)*0.0000000567*(AS49+273.16)^4)</f>
        <v>367.3895330129601</v>
      </c>
      <c r="BH49" s="3">
        <f>0.98*0.0000000567*(AA49+273.16)^4</f>
        <v>465.43578564562858</v>
      </c>
      <c r="BI49" s="3">
        <f>BJ49*AT49/100</f>
        <v>1893.0501859648864</v>
      </c>
      <c r="BJ49" s="3">
        <f>(610.7*10^(7.5*AS49/(AS49+237.3)))</f>
        <v>2912.3849014844404</v>
      </c>
      <c r="BK49" s="3">
        <f>(EXP((0.0492)*AS49))*55.259</f>
        <v>176.47005872997073</v>
      </c>
      <c r="BL49" s="3">
        <f>(1-(AT49/100))*BJ49</f>
        <v>1019.334715519554</v>
      </c>
      <c r="IA49" s="3">
        <v>5</v>
      </c>
      <c r="IB49" s="3">
        <v>1</v>
      </c>
      <c r="IC49" s="3">
        <v>5</v>
      </c>
      <c r="ID49" s="3">
        <v>5</v>
      </c>
      <c r="IE49" s="3">
        <v>9</v>
      </c>
      <c r="IF49" s="3">
        <v>9</v>
      </c>
      <c r="IG49" s="3">
        <v>15</v>
      </c>
      <c r="IH49" s="3">
        <v>21</v>
      </c>
      <c r="II49" s="3">
        <v>32</v>
      </c>
      <c r="IJ49" s="3">
        <v>50</v>
      </c>
      <c r="IK49" s="3">
        <v>53</v>
      </c>
      <c r="IL49" s="3">
        <v>84</v>
      </c>
      <c r="IM49" s="3">
        <v>68</v>
      </c>
      <c r="IN49" s="3">
        <v>92</v>
      </c>
      <c r="IO49" s="3">
        <v>85</v>
      </c>
      <c r="IP49" s="3">
        <v>100</v>
      </c>
      <c r="IQ49" s="3">
        <v>116</v>
      </c>
      <c r="IR49" s="3">
        <v>98</v>
      </c>
      <c r="IS49" s="3">
        <v>65</v>
      </c>
      <c r="IT49" s="3">
        <v>76</v>
      </c>
      <c r="IU49" s="3">
        <v>69</v>
      </c>
      <c r="IV49" s="3">
        <v>102</v>
      </c>
      <c r="IW49" s="3">
        <v>103</v>
      </c>
      <c r="IX49" s="3">
        <v>100</v>
      </c>
      <c r="IY49" s="3">
        <v>111</v>
      </c>
      <c r="IZ49" s="3">
        <v>120</v>
      </c>
      <c r="JA49" s="3">
        <v>139</v>
      </c>
      <c r="JB49" s="3">
        <v>128</v>
      </c>
      <c r="JC49" s="3">
        <v>128</v>
      </c>
      <c r="JD49" s="3">
        <v>102</v>
      </c>
      <c r="JE49" s="3">
        <v>89</v>
      </c>
      <c r="JF49" s="3">
        <v>97</v>
      </c>
      <c r="JG49" s="3">
        <v>119</v>
      </c>
      <c r="JH49" s="3">
        <v>116</v>
      </c>
      <c r="JI49" s="3">
        <v>92</v>
      </c>
      <c r="JJ49" s="3">
        <v>56</v>
      </c>
      <c r="JK49" s="3">
        <v>88</v>
      </c>
      <c r="JL49" s="3">
        <v>50</v>
      </c>
      <c r="JM49" s="3">
        <v>37</v>
      </c>
      <c r="JN49" s="3">
        <v>8</v>
      </c>
    </row>
    <row r="50" spans="1:274" s="3" customFormat="1" x14ac:dyDescent="0.2">
      <c r="A50" s="3" t="b">
        <v>1</v>
      </c>
      <c r="B50" s="3" t="s">
        <v>563</v>
      </c>
      <c r="D50" s="3">
        <v>10446</v>
      </c>
      <c r="E50" s="3">
        <v>9</v>
      </c>
      <c r="F50" s="3">
        <v>1</v>
      </c>
      <c r="G50" s="3" t="s">
        <v>227</v>
      </c>
      <c r="H50" s="3">
        <v>6</v>
      </c>
      <c r="I50" s="3">
        <v>2.3999999999999986</v>
      </c>
      <c r="J50" s="3">
        <v>0.520939875605678</v>
      </c>
      <c r="K50" s="3">
        <v>0.79011952397996765</v>
      </c>
      <c r="L50" s="3">
        <v>0.43127813358164369</v>
      </c>
      <c r="M50" s="3">
        <f>AA50-AS50</f>
        <v>4.2460174922333991</v>
      </c>
      <c r="N50" s="3">
        <f>AB50-AS50</f>
        <v>2.8999999999999986</v>
      </c>
      <c r="O50" s="3">
        <f>AC50-AS50</f>
        <v>5.2999999999999972</v>
      </c>
      <c r="P50" s="3">
        <f>AD50-AS50</f>
        <v>4.319077484326975</v>
      </c>
      <c r="Q50" s="3">
        <f>AE50-AS50</f>
        <v>3.1999999999999993</v>
      </c>
      <c r="R50" s="3">
        <f>AF50-AS50</f>
        <v>3.5</v>
      </c>
      <c r="S50" s="3">
        <f>AG50-AS50</f>
        <v>3.8999999999999986</v>
      </c>
      <c r="T50" s="3">
        <f>AH50-AS50</f>
        <v>4.5999999999999979</v>
      </c>
      <c r="U50" s="3">
        <f>AI50-AS50</f>
        <v>4.8999999999999986</v>
      </c>
      <c r="V50" s="3">
        <f>AJ50-AS50</f>
        <v>5.0999999999999979</v>
      </c>
      <c r="W50" s="3">
        <f>(AA50-AY50)/(AX50-AY50)</f>
        <v>1.0008924268581902</v>
      </c>
      <c r="X50" s="3">
        <f>(AX50-AA50)/(AA50-AY50)</f>
        <v>-8.9163114261097407E-4</v>
      </c>
      <c r="Y50" s="3">
        <f>J50/AA50</f>
        <v>1.8707877194682313E-2</v>
      </c>
      <c r="Z50" s="3">
        <f>(AA50-AY50)/(AX50-AA50)</f>
        <v>-1121.5400093268256</v>
      </c>
      <c r="AA50" s="3">
        <v>27.846017492233401</v>
      </c>
      <c r="AB50" s="3">
        <v>26.5</v>
      </c>
      <c r="AC50" s="3">
        <v>28.9</v>
      </c>
      <c r="AD50" s="3">
        <v>27.919077484326976</v>
      </c>
      <c r="AE50" s="3">
        <v>26.8</v>
      </c>
      <c r="AF50" s="3">
        <v>27.1</v>
      </c>
      <c r="AG50" s="3">
        <v>27.5</v>
      </c>
      <c r="AH50" s="3">
        <v>28.2</v>
      </c>
      <c r="AI50" s="3">
        <v>28.5</v>
      </c>
      <c r="AJ50" s="3">
        <v>28.7</v>
      </c>
      <c r="AK50" s="3">
        <v>2020</v>
      </c>
      <c r="AL50" s="3">
        <v>10</v>
      </c>
      <c r="AM50" s="3">
        <v>27</v>
      </c>
      <c r="AN50" s="3">
        <v>7</v>
      </c>
      <c r="AO50" s="3">
        <v>58</v>
      </c>
      <c r="AP50" s="3">
        <v>37</v>
      </c>
      <c r="AQ50" s="3">
        <v>816.00000000000011</v>
      </c>
      <c r="AR50" s="4">
        <v>0.33194444444444443</v>
      </c>
      <c r="AS50" s="3">
        <f>VLOOKUP(AR50,גיליון1!A53:F636,2,0)</f>
        <v>23.6</v>
      </c>
      <c r="AT50" s="3">
        <f>VLOOKUP(AR50,גיליון1!A53:F636,3,0)</f>
        <v>65</v>
      </c>
      <c r="AU50" s="3">
        <f>VLOOKUP(AR50,גיליון1!A53:F636,4,0)</f>
        <v>392</v>
      </c>
      <c r="AV50" s="3">
        <f>VLOOKUP(AR50,גיליון1!A53:F636,5,0)</f>
        <v>1.5</v>
      </c>
      <c r="AW50" s="3">
        <f>VLOOKUP(AR50,גיליון1!A53:F636,6,0)</f>
        <v>198</v>
      </c>
      <c r="AX50" s="3">
        <f>AS50+(AZ50*BF50)/(BB50*1005)</f>
        <v>27.83959585145352</v>
      </c>
      <c r="AY50" s="3">
        <f>AS50+(AZ50*BD50*BE50*BF50)/(BB50*1005*(BE50*BD50+BK50*AZ50))-(AZ50*BL50)/(BE50*BD50+BK50*AZ50)</f>
        <v>20.643890432072951</v>
      </c>
      <c r="AZ50" s="3">
        <f>BA50*BC50/(BA50+BC50)</f>
        <v>22.941890929438191</v>
      </c>
      <c r="BA50" s="3">
        <f>BB50*1005/(4*0.98*0.0000000567*(AS50+273.15)^3)</f>
        <v>205.82261257614522</v>
      </c>
      <c r="BB50" s="3">
        <f>101325/(287.05*(AS50+273.15))</f>
        <v>1.1895106468246623</v>
      </c>
      <c r="BC50" s="3">
        <f>100*SQRT(0.1/AV50)</f>
        <v>25.819888974716111</v>
      </c>
      <c r="BD50" s="3">
        <f>BC50/1.08</f>
        <v>23.90730460621862</v>
      </c>
      <c r="BE50" s="3">
        <f>0.072*AS50+64.67</f>
        <v>66.369200000000006</v>
      </c>
      <c r="BF50" s="3">
        <f>AU50*(1-0.21)+BG50-BH50</f>
        <v>220.9172574808083</v>
      </c>
      <c r="BG50" s="3">
        <f>(1.72*(BI50/1000/(AS50+273.16))^(1/7)*0.0000000567*(AS50+273.16)^4)</f>
        <v>367.3895330129601</v>
      </c>
      <c r="BH50" s="3">
        <f>0.98*0.0000000567*(AA50+273.16)^4</f>
        <v>456.15227553215186</v>
      </c>
      <c r="BI50" s="3">
        <f>BJ50*AT50/100</f>
        <v>1893.0501859648864</v>
      </c>
      <c r="BJ50" s="3">
        <f>(610.7*10^(7.5*AS50/(AS50+237.3)))</f>
        <v>2912.3849014844404</v>
      </c>
      <c r="BK50" s="3">
        <f>(EXP((0.0492)*AS50))*55.259</f>
        <v>176.47005872997073</v>
      </c>
      <c r="BL50" s="3">
        <f>(1-(AT50/100))*BJ50</f>
        <v>1019.334715519554</v>
      </c>
      <c r="HO50" s="3">
        <v>0</v>
      </c>
      <c r="HP50" s="3">
        <v>0</v>
      </c>
      <c r="HQ50" s="3">
        <v>0</v>
      </c>
      <c r="HR50" s="3">
        <v>1</v>
      </c>
      <c r="HS50" s="3">
        <v>4</v>
      </c>
      <c r="HT50" s="3">
        <v>1</v>
      </c>
      <c r="HU50" s="3">
        <v>3</v>
      </c>
      <c r="HV50" s="3">
        <v>16</v>
      </c>
      <c r="HW50" s="3">
        <v>14</v>
      </c>
      <c r="HX50" s="3">
        <v>40</v>
      </c>
      <c r="HY50" s="3">
        <v>31</v>
      </c>
      <c r="HZ50" s="3">
        <v>62</v>
      </c>
      <c r="IA50" s="3">
        <v>79</v>
      </c>
      <c r="IB50" s="3">
        <v>117</v>
      </c>
      <c r="IC50" s="3">
        <v>148</v>
      </c>
      <c r="ID50" s="3">
        <v>135</v>
      </c>
      <c r="IE50" s="3">
        <v>139</v>
      </c>
      <c r="IF50" s="3">
        <v>132</v>
      </c>
      <c r="IG50" s="3">
        <v>157</v>
      </c>
      <c r="IH50" s="3">
        <v>142</v>
      </c>
      <c r="II50" s="3">
        <v>167</v>
      </c>
      <c r="IJ50" s="3">
        <v>251</v>
      </c>
      <c r="IK50" s="3">
        <v>260</v>
      </c>
      <c r="IL50" s="3">
        <v>184</v>
      </c>
      <c r="IM50" s="3">
        <v>190</v>
      </c>
      <c r="IN50" s="3">
        <v>175</v>
      </c>
      <c r="IO50" s="3">
        <v>148</v>
      </c>
      <c r="IP50" s="3">
        <v>118</v>
      </c>
      <c r="IQ50" s="3">
        <v>74</v>
      </c>
      <c r="IR50" s="3">
        <v>62</v>
      </c>
      <c r="IS50" s="3">
        <v>26</v>
      </c>
      <c r="IT50" s="3">
        <v>6</v>
      </c>
    </row>
    <row r="51" spans="1:274" s="3" customFormat="1" x14ac:dyDescent="0.2">
      <c r="A51" s="3" t="b">
        <v>1</v>
      </c>
      <c r="B51" s="3" t="s">
        <v>563</v>
      </c>
      <c r="D51" s="3">
        <v>10446</v>
      </c>
      <c r="E51" s="3">
        <v>9</v>
      </c>
      <c r="F51" s="3">
        <v>1</v>
      </c>
      <c r="G51" s="3" t="s">
        <v>391</v>
      </c>
      <c r="H51" s="3">
        <v>6</v>
      </c>
      <c r="I51" s="3">
        <v>3.3000000000000007</v>
      </c>
      <c r="J51" s="3">
        <v>0.85496816483159233</v>
      </c>
      <c r="K51" s="3">
        <v>1.389276753683049</v>
      </c>
      <c r="L51" s="3">
        <v>0.73075561434447811</v>
      </c>
      <c r="M51" s="3">
        <f>AA51-AS51</f>
        <v>4.0073761310968159</v>
      </c>
      <c r="N51" s="3">
        <f>AB51-AS51</f>
        <v>2.1000000000000014</v>
      </c>
      <c r="O51" s="3">
        <f>AC51-AS51</f>
        <v>5.4000000000000021</v>
      </c>
      <c r="P51" s="3">
        <f>AD51-AS51</f>
        <v>4.1882283355687271</v>
      </c>
      <c r="Q51" s="3">
        <f>AE51-AS51</f>
        <v>2.4000000000000021</v>
      </c>
      <c r="R51" s="3">
        <f>AF51-AS51</f>
        <v>2.6999999999999993</v>
      </c>
      <c r="S51" s="3">
        <f>AG51-AS51</f>
        <v>3.3000000000000007</v>
      </c>
      <c r="T51" s="3">
        <f>AH51-AS51</f>
        <v>4.6999999999999993</v>
      </c>
      <c r="U51" s="3">
        <f>AI51-AS51</f>
        <v>5</v>
      </c>
      <c r="V51" s="3">
        <f>AJ51-AS51</f>
        <v>5.4000000000000021</v>
      </c>
      <c r="W51" s="3">
        <f>(AA51-AY51)/(AX51-AY51)</f>
        <v>0.99338132308046845</v>
      </c>
      <c r="X51" s="3">
        <f>(AX51-AA51)/(AA51-AY51)</f>
        <v>6.6627756791390741E-3</v>
      </c>
      <c r="Y51" s="3">
        <f>J51/AA51</f>
        <v>3.0857059895759528E-2</v>
      </c>
      <c r="Z51" s="3">
        <f>(AA51-AY51)/(AX51-AA51)</f>
        <v>150.08759834598158</v>
      </c>
      <c r="AA51" s="3">
        <v>27.707376131096815</v>
      </c>
      <c r="AB51" s="3">
        <v>25.8</v>
      </c>
      <c r="AC51" s="3">
        <v>29.1</v>
      </c>
      <c r="AD51" s="3">
        <v>27.888228335568726</v>
      </c>
      <c r="AE51" s="3">
        <v>26.1</v>
      </c>
      <c r="AF51" s="3">
        <v>26.4</v>
      </c>
      <c r="AG51" s="3">
        <v>27</v>
      </c>
      <c r="AH51" s="3">
        <v>28.4</v>
      </c>
      <c r="AI51" s="3">
        <v>28.7</v>
      </c>
      <c r="AJ51" s="3">
        <v>29.1</v>
      </c>
      <c r="AK51" s="3">
        <v>2020</v>
      </c>
      <c r="AL51" s="3">
        <v>10</v>
      </c>
      <c r="AM51" s="3">
        <v>27</v>
      </c>
      <c r="AN51" s="3">
        <v>7</v>
      </c>
      <c r="AO51" s="3">
        <v>59</v>
      </c>
      <c r="AP51" s="3">
        <v>26</v>
      </c>
      <c r="AQ51" s="3">
        <v>777</v>
      </c>
      <c r="AR51" s="4">
        <v>0.33263888888888887</v>
      </c>
      <c r="AS51" s="3">
        <f>VLOOKUP(AR51,גיליון1!A54:F637,2,0)</f>
        <v>23.7</v>
      </c>
      <c r="AT51" s="3">
        <f>VLOOKUP(AR51,גיליון1!A54:F637,3,0)</f>
        <v>65</v>
      </c>
      <c r="AU51" s="3">
        <f>VLOOKUP(AR51,גיליון1!A54:F637,4,0)</f>
        <v>393</v>
      </c>
      <c r="AV51" s="3">
        <f>VLOOKUP(AR51,גיליון1!A54:F637,5,0)</f>
        <v>1.7</v>
      </c>
      <c r="AW51" s="3">
        <f>VLOOKUP(AR51,גיליון1!A54:F637,6,0)</f>
        <v>198</v>
      </c>
      <c r="AX51" s="3">
        <f>AS51+(AZ51*BF51)/(BB51*1005)</f>
        <v>27.754301748908105</v>
      </c>
      <c r="AY51" s="3">
        <f>AS51+(AZ51*BD51*BE51*BF51)/(BB51*1005*(BE51*BD51+BK51*AZ51))-(AZ51*BL51)/(BE51*BD51+BK51*AZ51)</f>
        <v>20.66442285289888</v>
      </c>
      <c r="AZ51" s="3">
        <f>BA51*BC51/(BA51+BC51)</f>
        <v>21.693780418564405</v>
      </c>
      <c r="BA51" s="3">
        <f>BB51*1005/(4*0.98*0.0000000567*(AS51+273.15)^3)</f>
        <v>205.54541044363407</v>
      </c>
      <c r="BB51" s="3">
        <f>101325/(287.05*(AS51+273.15))</f>
        <v>1.1891099358100679</v>
      </c>
      <c r="BC51" s="3">
        <f>100*SQRT(0.1/AV51)</f>
        <v>24.253562503633301</v>
      </c>
      <c r="BD51" s="3">
        <f>BC51/1.08</f>
        <v>22.457002318178979</v>
      </c>
      <c r="BE51" s="3">
        <f>0.072*AS51+64.67</f>
        <v>66.376400000000004</v>
      </c>
      <c r="BF51" s="3">
        <f>AU51*(1-0.21)+BG51-BH51</f>
        <v>223.3412273646212</v>
      </c>
      <c r="BG51" s="3">
        <f>(1.72*(BI51/1000/(AS51+273.16))^(1/7)*0.0000000567*(AS51+273.16)^4)</f>
        <v>368.1836805790926</v>
      </c>
      <c r="BH51" s="3">
        <f>0.98*0.0000000567*(AA51+273.16)^4</f>
        <v>455.31245321447147</v>
      </c>
      <c r="BI51" s="3">
        <f>BJ51*AT51/100</f>
        <v>1904.4771195370754</v>
      </c>
      <c r="BJ51" s="3">
        <f>(610.7*10^(7.5*AS51/(AS51+237.3)))</f>
        <v>2929.9647992878081</v>
      </c>
      <c r="BK51" s="3">
        <f>(EXP((0.0492)*AS51))*55.259</f>
        <v>177.3404307784476</v>
      </c>
      <c r="BL51" s="3">
        <f>(1-(AT51/100))*BJ51</f>
        <v>1025.4876797507327</v>
      </c>
      <c r="HM51" s="3">
        <v>1</v>
      </c>
      <c r="HN51" s="3">
        <v>0</v>
      </c>
      <c r="HO51" s="3">
        <v>11</v>
      </c>
      <c r="HP51" s="3">
        <v>9</v>
      </c>
      <c r="HQ51" s="3">
        <v>13</v>
      </c>
      <c r="HR51" s="3">
        <v>43</v>
      </c>
      <c r="HS51" s="3">
        <v>33</v>
      </c>
      <c r="HT51" s="3">
        <v>38</v>
      </c>
      <c r="HU51" s="3">
        <v>39</v>
      </c>
      <c r="HV51" s="3">
        <v>46</v>
      </c>
      <c r="HW51" s="3">
        <v>31</v>
      </c>
      <c r="HX51" s="3">
        <v>56</v>
      </c>
      <c r="HY51" s="3">
        <v>41</v>
      </c>
      <c r="HZ51" s="3">
        <v>35</v>
      </c>
      <c r="IA51" s="3">
        <v>44</v>
      </c>
      <c r="IB51" s="3">
        <v>42</v>
      </c>
      <c r="IC51" s="3">
        <v>43</v>
      </c>
      <c r="ID51" s="3">
        <v>29</v>
      </c>
      <c r="IE51" s="3">
        <v>56</v>
      </c>
      <c r="IF51" s="3">
        <v>34</v>
      </c>
      <c r="IG51" s="3">
        <v>51</v>
      </c>
      <c r="IH51" s="3">
        <v>40</v>
      </c>
      <c r="II51" s="3">
        <v>74</v>
      </c>
      <c r="IJ51" s="3">
        <v>73</v>
      </c>
      <c r="IK51" s="3">
        <v>87</v>
      </c>
      <c r="IL51" s="3">
        <v>83</v>
      </c>
      <c r="IM51" s="3">
        <v>70</v>
      </c>
      <c r="IN51" s="3">
        <v>85</v>
      </c>
      <c r="IO51" s="3">
        <v>82</v>
      </c>
      <c r="IP51" s="3">
        <v>64</v>
      </c>
      <c r="IQ51" s="3">
        <v>62</v>
      </c>
      <c r="IR51" s="3">
        <v>49</v>
      </c>
      <c r="IS51" s="3">
        <v>42</v>
      </c>
      <c r="IT51" s="3">
        <v>44</v>
      </c>
      <c r="IU51" s="3">
        <v>26</v>
      </c>
      <c r="IV51" s="3">
        <v>16</v>
      </c>
      <c r="IW51" s="3">
        <v>2</v>
      </c>
    </row>
    <row r="52" spans="1:274" s="3" customFormat="1" x14ac:dyDescent="0.2">
      <c r="A52" s="3" t="b">
        <v>0</v>
      </c>
      <c r="D52" s="3">
        <v>10446</v>
      </c>
      <c r="E52" s="3">
        <v>9</v>
      </c>
      <c r="F52" s="3">
        <v>1</v>
      </c>
      <c r="G52" s="3" t="s">
        <v>59</v>
      </c>
      <c r="H52" s="3">
        <v>6</v>
      </c>
      <c r="I52" s="3">
        <v>3.2000000000000028</v>
      </c>
      <c r="J52" s="3">
        <v>0.81661181569025909</v>
      </c>
      <c r="K52" s="3">
        <v>1.3880807618464814</v>
      </c>
      <c r="L52" s="3">
        <v>0.69288419073931429</v>
      </c>
      <c r="M52" s="3">
        <f>AA52-AS52</f>
        <v>3.1419270316565573</v>
      </c>
      <c r="N52" s="3">
        <f>AB52-AS52</f>
        <v>1.5999999999999979</v>
      </c>
      <c r="O52" s="3">
        <f>AC52-AS52</f>
        <v>4.8000000000000007</v>
      </c>
      <c r="P52" s="3">
        <f>AD52-AS52</f>
        <v>3.0964517927549871</v>
      </c>
      <c r="Q52" s="3">
        <f>AE52-AS52</f>
        <v>1.8000000000000007</v>
      </c>
      <c r="R52" s="3">
        <f>AF52-AS52</f>
        <v>2.0999999999999979</v>
      </c>
      <c r="S52" s="3">
        <f>AG52-AS52</f>
        <v>2.3999999999999986</v>
      </c>
      <c r="T52" s="3">
        <f>AH52-AS52</f>
        <v>3.8000000000000007</v>
      </c>
      <c r="U52" s="3">
        <f>AI52-AS52</f>
        <v>4.3000000000000007</v>
      </c>
      <c r="V52" s="3">
        <f>AJ52-AS52</f>
        <v>4.6999999999999993</v>
      </c>
      <c r="W52" s="3">
        <f>(AA52-AY52)/(AX52-AY52)</f>
        <v>0.87242633623003096</v>
      </c>
      <c r="X52" s="3">
        <f>(AX52-AA52)/(AA52-AY52)</f>
        <v>0.14622857939072118</v>
      </c>
      <c r="Y52" s="3">
        <f>J52/AA52</f>
        <v>3.0310074506947719E-2</v>
      </c>
      <c r="Z52" s="3">
        <f>(AA52-AY52)/(AX52-AA52)</f>
        <v>6.8386084592124154</v>
      </c>
      <c r="AA52" s="3">
        <v>26.941927031656558</v>
      </c>
      <c r="AB52" s="3">
        <v>25.4</v>
      </c>
      <c r="AC52" s="3">
        <v>28.6</v>
      </c>
      <c r="AD52" s="3">
        <v>26.896451792754988</v>
      </c>
      <c r="AE52" s="3">
        <v>25.6</v>
      </c>
      <c r="AF52" s="3">
        <v>25.9</v>
      </c>
      <c r="AG52" s="3">
        <v>26.2</v>
      </c>
      <c r="AH52" s="3">
        <v>27.6</v>
      </c>
      <c r="AI52" s="3">
        <v>28.1</v>
      </c>
      <c r="AJ52" s="3">
        <v>28.5</v>
      </c>
      <c r="AK52" s="3">
        <v>2020</v>
      </c>
      <c r="AL52" s="3">
        <v>10</v>
      </c>
      <c r="AM52" s="3">
        <v>27</v>
      </c>
      <c r="AN52" s="3">
        <v>8</v>
      </c>
      <c r="AO52" s="3">
        <v>0</v>
      </c>
      <c r="AP52" s="3">
        <v>48</v>
      </c>
      <c r="AQ52" s="3">
        <v>376</v>
      </c>
      <c r="AR52" s="4">
        <v>0.33333333333333331</v>
      </c>
      <c r="AS52" s="3">
        <f>VLOOKUP(AR52,גיליון1!A55:F638,2,0)</f>
        <v>23.8</v>
      </c>
      <c r="AT52" s="3">
        <f>VLOOKUP(AR52,גיליון1!A55:F638,3,0)</f>
        <v>65</v>
      </c>
      <c r="AU52" s="3">
        <f>VLOOKUP(AR52,גיליון1!A55:F638,4,0)</f>
        <v>393</v>
      </c>
      <c r="AV52" s="3">
        <f>VLOOKUP(AR52,גיליון1!A55:F638,5,0)</f>
        <v>1.8</v>
      </c>
      <c r="AW52" s="3">
        <f>VLOOKUP(AR52,גיליון1!A55:F638,6,0)</f>
        <v>177</v>
      </c>
      <c r="AX52" s="3">
        <f>AS52+(AZ52*BF52)/(BB52*1005)</f>
        <v>27.848374923551333</v>
      </c>
      <c r="AY52" s="3">
        <f>AS52+(AZ52*BD52*BE52*BF52)/(BB52*1005*(BE52*BD52+BK52*AZ52))-(AZ52*BL52)/(BE52*BD52+BK52*AZ52)</f>
        <v>20.743084810309689</v>
      </c>
      <c r="AZ52" s="3">
        <f>BA52*BC52/(BA52+BC52)</f>
        <v>21.142511374525</v>
      </c>
      <c r="BA52" s="3">
        <f>BB52*1005/(4*0.98*0.0000000567*(AS52+273.15)^3)</f>
        <v>205.26867482422506</v>
      </c>
      <c r="BB52" s="3">
        <f>101325/(287.05*(AS52+273.15))</f>
        <v>1.1887094946799752</v>
      </c>
      <c r="BC52" s="3">
        <f>100*SQRT(0.1/AV52)</f>
        <v>23.570226039551585</v>
      </c>
      <c r="BD52" s="3">
        <f>BC52/1.08</f>
        <v>21.824283369955168</v>
      </c>
      <c r="BE52" s="3">
        <f>0.072*AS52+64.67</f>
        <v>66.383600000000001</v>
      </c>
      <c r="BF52" s="3">
        <f>AU52*(1-0.21)+BG52-BH52</f>
        <v>228.7525513182652</v>
      </c>
      <c r="BG52" s="3">
        <f>(1.72*(BI52/1000/(AS52+273.16))^(1/7)*0.0000000567*(AS52+273.16)^4)</f>
        <v>368.97914028469933</v>
      </c>
      <c r="BH52" s="3">
        <f>0.98*0.0000000567*(AA52+273.16)^4</f>
        <v>450.69658896643409</v>
      </c>
      <c r="BI52" s="3">
        <f>BJ52*AT52/100</f>
        <v>1915.9641967383225</v>
      </c>
      <c r="BJ52" s="3">
        <f>(610.7*10^(7.5*AS52/(AS52+237.3)))</f>
        <v>2947.6372257512653</v>
      </c>
      <c r="BK52" s="3">
        <f>(EXP((0.0492)*AS52))*55.259</f>
        <v>178.21509560898753</v>
      </c>
      <c r="BL52" s="3">
        <f>(1-(AT52/100))*BJ52</f>
        <v>1031.6730290129428</v>
      </c>
      <c r="HJ52" s="3">
        <v>16</v>
      </c>
      <c r="HK52" s="3">
        <v>23</v>
      </c>
      <c r="HL52" s="3">
        <v>42</v>
      </c>
      <c r="HM52" s="3">
        <v>28</v>
      </c>
      <c r="HN52" s="3">
        <v>40</v>
      </c>
      <c r="HO52" s="3">
        <v>45</v>
      </c>
      <c r="HP52" s="3">
        <v>64</v>
      </c>
      <c r="HQ52" s="3">
        <v>69</v>
      </c>
      <c r="HR52" s="3">
        <v>53</v>
      </c>
      <c r="HS52" s="3">
        <v>41</v>
      </c>
      <c r="HT52" s="3">
        <v>56</v>
      </c>
      <c r="HU52" s="3">
        <v>37</v>
      </c>
      <c r="HV52" s="3">
        <v>56</v>
      </c>
      <c r="HW52" s="3">
        <v>67</v>
      </c>
      <c r="HX52" s="3">
        <v>60</v>
      </c>
      <c r="HY52" s="3">
        <v>62</v>
      </c>
      <c r="HZ52" s="3">
        <v>47</v>
      </c>
      <c r="IA52" s="3">
        <v>38</v>
      </c>
      <c r="IB52" s="3">
        <v>50</v>
      </c>
      <c r="IC52" s="3">
        <v>53</v>
      </c>
      <c r="ID52" s="3">
        <v>48</v>
      </c>
      <c r="IE52" s="3">
        <v>36</v>
      </c>
      <c r="IF52" s="3">
        <v>52</v>
      </c>
      <c r="IG52" s="3">
        <v>60</v>
      </c>
      <c r="IH52" s="3">
        <v>46</v>
      </c>
      <c r="II52" s="3">
        <v>32</v>
      </c>
      <c r="IJ52" s="3">
        <v>40</v>
      </c>
      <c r="IK52" s="3">
        <v>22</v>
      </c>
      <c r="IL52" s="3">
        <v>25</v>
      </c>
      <c r="IM52" s="3">
        <v>26</v>
      </c>
      <c r="IN52" s="3">
        <v>38</v>
      </c>
      <c r="IO52" s="3">
        <v>9</v>
      </c>
      <c r="IP52" s="3">
        <v>8</v>
      </c>
    </row>
    <row r="53" spans="1:274" s="3" customFormat="1" x14ac:dyDescent="0.2">
      <c r="A53" s="3" t="b">
        <v>0</v>
      </c>
      <c r="D53" s="3">
        <v>10446</v>
      </c>
      <c r="E53" s="3">
        <v>9</v>
      </c>
      <c r="F53" s="3">
        <v>1</v>
      </c>
      <c r="G53" s="3" t="s">
        <v>228</v>
      </c>
      <c r="H53" s="3">
        <v>6</v>
      </c>
      <c r="I53" s="3">
        <v>2.7999999999999972</v>
      </c>
      <c r="J53" s="3">
        <v>0.69084194049878789</v>
      </c>
      <c r="K53" s="3">
        <v>0.99319260698885614</v>
      </c>
      <c r="L53" s="3">
        <v>0.55681352849961896</v>
      </c>
      <c r="M53" s="3">
        <f>AA53-AS53</f>
        <v>3.103670624402163</v>
      </c>
      <c r="N53" s="3">
        <f>AB53-AS53</f>
        <v>1.8000000000000007</v>
      </c>
      <c r="O53" s="3">
        <f>AC53-AS53</f>
        <v>4.5999999999999979</v>
      </c>
      <c r="P53" s="3">
        <f>AD53-AS53</f>
        <v>2.9967781164435898</v>
      </c>
      <c r="Q53" s="3">
        <f>AE53-AS53</f>
        <v>2</v>
      </c>
      <c r="R53" s="3">
        <f>AF53-AS53</f>
        <v>2.3000000000000007</v>
      </c>
      <c r="S53" s="3">
        <f>AG53-AS53</f>
        <v>2.5999999999999979</v>
      </c>
      <c r="T53" s="3">
        <f>AH53-AS53</f>
        <v>3.5999999999999979</v>
      </c>
      <c r="U53" s="3">
        <f>AI53-AS53</f>
        <v>4.1999999999999993</v>
      </c>
      <c r="V53" s="3">
        <f>AJ53-AS53</f>
        <v>4.5999999999999979</v>
      </c>
      <c r="W53" s="3">
        <f>(AA53-AY53)/(AX53-AY53)</f>
        <v>0.83363304640502911</v>
      </c>
      <c r="X53" s="3">
        <f>(AX53-AA53)/(AA53-AY53)</f>
        <v>0.1995685683436064</v>
      </c>
      <c r="Y53" s="3">
        <f>J53/AA53</f>
        <v>2.5678352598926799E-2</v>
      </c>
      <c r="Z53" s="3">
        <f>(AA53-AY53)/(AX53-AA53)</f>
        <v>5.010809108367476</v>
      </c>
      <c r="AA53" s="3">
        <v>26.903670624402164</v>
      </c>
      <c r="AB53" s="3">
        <v>25.6</v>
      </c>
      <c r="AC53" s="3">
        <v>28.4</v>
      </c>
      <c r="AD53" s="3">
        <v>26.796778116443591</v>
      </c>
      <c r="AE53" s="3">
        <v>25.8</v>
      </c>
      <c r="AF53" s="3">
        <v>26.1</v>
      </c>
      <c r="AG53" s="3">
        <v>26.4</v>
      </c>
      <c r="AH53" s="3">
        <v>27.4</v>
      </c>
      <c r="AI53" s="3">
        <v>28</v>
      </c>
      <c r="AJ53" s="3">
        <v>28.4</v>
      </c>
      <c r="AK53" s="3">
        <v>2020</v>
      </c>
      <c r="AL53" s="3">
        <v>10</v>
      </c>
      <c r="AM53" s="3">
        <v>27</v>
      </c>
      <c r="AN53" s="3">
        <v>8</v>
      </c>
      <c r="AO53" s="3">
        <v>1</v>
      </c>
      <c r="AP53" s="3">
        <v>0</v>
      </c>
      <c r="AQ53" s="3">
        <v>535</v>
      </c>
      <c r="AR53" s="4">
        <v>0.33402777777777781</v>
      </c>
      <c r="AS53" s="3">
        <f>VLOOKUP(AR53,גיליון1!A56:F639,2,0)</f>
        <v>23.8</v>
      </c>
      <c r="AT53" s="3">
        <f>VLOOKUP(AR53,גיליון1!A56:F639,3,0)</f>
        <v>65</v>
      </c>
      <c r="AU53" s="3">
        <f>VLOOKUP(AR53,גיליון1!A56:F639,4,0)</f>
        <v>396</v>
      </c>
      <c r="AV53" s="3">
        <f>VLOOKUP(AR53,גיליון1!A56:F639,5,0)</f>
        <v>1.6</v>
      </c>
      <c r="AW53" s="3">
        <f>VLOOKUP(AR53,גיליון1!A56:F639,6,0)</f>
        <v>189</v>
      </c>
      <c r="AX53" s="3">
        <f>AS53+(AZ53*BF53)/(BB53*1005)</f>
        <v>28.115785951321424</v>
      </c>
      <c r="AY53" s="3">
        <f>AS53+(AZ53*BD53*BE53*BF53)/(BB53*1005*(BE53*BD53+BK53*AZ53))-(AZ53*BL53)/(BE53*BD53+BK53*AZ53)</f>
        <v>20.829992103883313</v>
      </c>
      <c r="AZ53" s="3">
        <f>BA53*BC53/(BA53+BC53)</f>
        <v>22.285779316369922</v>
      </c>
      <c r="BA53" s="3">
        <f>BB53*1005/(4*0.98*0.0000000567*(AS53+273.15)^3)</f>
        <v>205.26867482422506</v>
      </c>
      <c r="BB53" s="3">
        <f>101325/(287.05*(AS53+273.15))</f>
        <v>1.1887094946799752</v>
      </c>
      <c r="BC53" s="3">
        <f>100*SQRT(0.1/AV53)</f>
        <v>25</v>
      </c>
      <c r="BD53" s="3">
        <f>BC53/1.08</f>
        <v>23.148148148148145</v>
      </c>
      <c r="BE53" s="3">
        <f>0.072*AS53+64.67</f>
        <v>66.383600000000001</v>
      </c>
      <c r="BF53" s="3">
        <f>AU53*(1-0.21)+BG53-BH53</f>
        <v>231.35232305929355</v>
      </c>
      <c r="BG53" s="3">
        <f>(1.72*(BI53/1000/(AS53+273.16))^(1/7)*0.0000000567*(AS53+273.16)^4)</f>
        <v>368.97914028469933</v>
      </c>
      <c r="BH53" s="3">
        <f>0.98*0.0000000567*(AA53+273.16)^4</f>
        <v>450.46681722540586</v>
      </c>
      <c r="BI53" s="3">
        <f>BJ53*AT53/100</f>
        <v>1915.9641967383225</v>
      </c>
      <c r="BJ53" s="3">
        <f>(610.7*10^(7.5*AS53/(AS53+237.3)))</f>
        <v>2947.6372257512653</v>
      </c>
      <c r="BK53" s="3">
        <f>(EXP((0.0492)*AS53))*55.259</f>
        <v>178.21509560898753</v>
      </c>
      <c r="BL53" s="3">
        <f>(1-(AT53/100))*BJ53</f>
        <v>1031.6730290129428</v>
      </c>
      <c r="HM53" s="3">
        <v>13</v>
      </c>
      <c r="HN53" s="3">
        <v>49</v>
      </c>
      <c r="HO53" s="3">
        <v>59</v>
      </c>
      <c r="HP53" s="3">
        <v>33</v>
      </c>
      <c r="HQ53" s="3">
        <v>44</v>
      </c>
      <c r="HR53" s="3">
        <v>102</v>
      </c>
      <c r="HS53" s="3">
        <v>122</v>
      </c>
      <c r="HT53" s="3">
        <v>125</v>
      </c>
      <c r="HU53" s="3">
        <v>113</v>
      </c>
      <c r="HV53" s="3">
        <v>163</v>
      </c>
      <c r="HW53" s="3">
        <v>133</v>
      </c>
      <c r="HX53" s="3">
        <v>128</v>
      </c>
      <c r="HY53" s="3">
        <v>166</v>
      </c>
      <c r="HZ53" s="3">
        <v>161</v>
      </c>
      <c r="IA53" s="3">
        <v>73</v>
      </c>
      <c r="IB53" s="3">
        <v>54</v>
      </c>
      <c r="IC53" s="3">
        <v>53</v>
      </c>
      <c r="ID53" s="3">
        <v>30</v>
      </c>
      <c r="IE53" s="3">
        <v>51</v>
      </c>
      <c r="IF53" s="3">
        <v>46</v>
      </c>
      <c r="IG53" s="3">
        <v>64</v>
      </c>
      <c r="IH53" s="3">
        <v>56</v>
      </c>
      <c r="II53" s="3">
        <v>52</v>
      </c>
      <c r="IJ53" s="3">
        <v>44</v>
      </c>
      <c r="IK53" s="3">
        <v>52</v>
      </c>
      <c r="IL53" s="3">
        <v>37</v>
      </c>
      <c r="IM53" s="3">
        <v>49</v>
      </c>
      <c r="IN53" s="3">
        <v>57</v>
      </c>
      <c r="IO53" s="3">
        <v>22</v>
      </c>
    </row>
    <row r="54" spans="1:274" s="3" customFormat="1" x14ac:dyDescent="0.2">
      <c r="A54" s="3" t="b">
        <v>0</v>
      </c>
      <c r="D54" s="3">
        <v>10446</v>
      </c>
      <c r="E54" s="3">
        <v>9</v>
      </c>
      <c r="F54" s="3">
        <v>1</v>
      </c>
      <c r="G54" s="3" t="s">
        <v>392</v>
      </c>
      <c r="H54" s="3">
        <v>6</v>
      </c>
      <c r="I54" s="3">
        <v>2.0999999999999979</v>
      </c>
      <c r="J54" s="3">
        <v>0.37380314940031339</v>
      </c>
      <c r="K54" s="3">
        <v>0.5041533854393947</v>
      </c>
      <c r="L54" s="3">
        <v>0.29925868330001187</v>
      </c>
      <c r="M54" s="3">
        <f>AA54-AS54</f>
        <v>3.1277513457602169</v>
      </c>
      <c r="N54" s="3">
        <f>AB54-AS54</f>
        <v>2</v>
      </c>
      <c r="O54" s="3">
        <f>AC54-AS54</f>
        <v>4.0999999999999979</v>
      </c>
      <c r="P54" s="3">
        <f>AD54-AS54</f>
        <v>3.2209160755895816</v>
      </c>
      <c r="Q54" s="3">
        <f>AE54-AS54</f>
        <v>2.1999999999999993</v>
      </c>
      <c r="R54" s="3">
        <f>AF54-AS54</f>
        <v>2.5</v>
      </c>
      <c r="S54" s="3">
        <f>AG54-AS54</f>
        <v>2.8999999999999986</v>
      </c>
      <c r="T54" s="3">
        <f>AH54-AS54</f>
        <v>3.3999999999999986</v>
      </c>
      <c r="U54" s="3">
        <f>AI54-AS54</f>
        <v>3.5</v>
      </c>
      <c r="V54" s="3">
        <f>AJ54-AS54</f>
        <v>3.6999999999999993</v>
      </c>
      <c r="W54" s="3">
        <f>(AA54-AY54)/(AX54-AY54)</f>
        <v>0.83726504747556929</v>
      </c>
      <c r="X54" s="3">
        <f>(AX54-AA54)/(AA54-AY54)</f>
        <v>0.1943649182718083</v>
      </c>
      <c r="Y54" s="3">
        <f>J54/AA54</f>
        <v>1.3881706816160452E-2</v>
      </c>
      <c r="Z54" s="3">
        <f>(AA54-AY54)/(AX54-AA54)</f>
        <v>5.1449613895937576</v>
      </c>
      <c r="AA54" s="3">
        <v>26.927751345760218</v>
      </c>
      <c r="AB54" s="3">
        <v>25.8</v>
      </c>
      <c r="AC54" s="3">
        <v>27.9</v>
      </c>
      <c r="AD54" s="3">
        <v>27.020916075589582</v>
      </c>
      <c r="AE54" s="3">
        <v>26</v>
      </c>
      <c r="AF54" s="3">
        <v>26.3</v>
      </c>
      <c r="AG54" s="3">
        <v>26.7</v>
      </c>
      <c r="AH54" s="3">
        <v>27.2</v>
      </c>
      <c r="AI54" s="3">
        <v>27.3</v>
      </c>
      <c r="AJ54" s="3">
        <v>27.5</v>
      </c>
      <c r="AK54" s="3">
        <v>2020</v>
      </c>
      <c r="AL54" s="3">
        <v>10</v>
      </c>
      <c r="AM54" s="3">
        <v>27</v>
      </c>
      <c r="AN54" s="3">
        <v>8</v>
      </c>
      <c r="AO54" s="3">
        <v>1</v>
      </c>
      <c r="AP54" s="3">
        <v>28</v>
      </c>
      <c r="AQ54" s="3">
        <v>694.00000000000011</v>
      </c>
      <c r="AR54" s="4">
        <v>0.33402777777777781</v>
      </c>
      <c r="AS54" s="3">
        <f>VLOOKUP(AR54,גיליון1!A57:F640,2,0)</f>
        <v>23.8</v>
      </c>
      <c r="AT54" s="3">
        <f>VLOOKUP(AR54,גיליון1!A57:F640,3,0)</f>
        <v>65</v>
      </c>
      <c r="AU54" s="3">
        <f>VLOOKUP(AR54,גיליון1!A57:F640,4,0)</f>
        <v>396</v>
      </c>
      <c r="AV54" s="3">
        <f>VLOOKUP(AR54,גיליון1!A57:F640,5,0)</f>
        <v>1.6</v>
      </c>
      <c r="AW54" s="3">
        <f>VLOOKUP(AR54,גיליון1!A57:F640,6,0)</f>
        <v>189</v>
      </c>
      <c r="AX54" s="3">
        <f>AS54+(AZ54*BF54)/(BB54*1005)</f>
        <v>28.113088105152265</v>
      </c>
      <c r="AY54" s="3">
        <f>AS54+(AZ54*BD54*BE54*BF54)/(BB54*1005*(BE54*BD54+BK54*AZ54))-(AZ54*BL54)/(BE54*BD54+BK54*AZ54)</f>
        <v>20.829239485021947</v>
      </c>
      <c r="AZ54" s="3">
        <f>BA54*BC54/(BA54+BC54)</f>
        <v>22.285779316369922</v>
      </c>
      <c r="BA54" s="3">
        <f>BB54*1005/(4*0.98*0.0000000567*(AS54+273.15)^3)</f>
        <v>205.26867482422506</v>
      </c>
      <c r="BB54" s="3">
        <f>101325/(287.05*(AS54+273.15))</f>
        <v>1.1887094946799752</v>
      </c>
      <c r="BC54" s="3">
        <f>100*SQRT(0.1/AV54)</f>
        <v>25</v>
      </c>
      <c r="BD54" s="3">
        <f>BC54/1.08</f>
        <v>23.148148148148145</v>
      </c>
      <c r="BE54" s="3">
        <f>0.072*AS54+64.67</f>
        <v>66.383600000000001</v>
      </c>
      <c r="BF54" s="3">
        <f>AU54*(1-0.21)+BG54-BH54</f>
        <v>231.20770212917063</v>
      </c>
      <c r="BG54" s="3">
        <f>(1.72*(BI54/1000/(AS54+273.16))^(1/7)*0.0000000567*(AS54+273.16)^4)</f>
        <v>368.97914028469933</v>
      </c>
      <c r="BH54" s="3">
        <f>0.98*0.0000000567*(AA54+273.16)^4</f>
        <v>450.61143815552879</v>
      </c>
      <c r="BI54" s="3">
        <f>BJ54*AT54/100</f>
        <v>1915.9641967383225</v>
      </c>
      <c r="BJ54" s="3">
        <f>(610.7*10^(7.5*AS54/(AS54+237.3)))</f>
        <v>2947.6372257512653</v>
      </c>
      <c r="BK54" s="3">
        <f>(EXP((0.0492)*AS54))*55.259</f>
        <v>178.21509560898753</v>
      </c>
      <c r="BL54" s="3">
        <f>(1-(AT54/100))*BJ54</f>
        <v>1031.6730290129428</v>
      </c>
      <c r="HM54" s="3">
        <v>3</v>
      </c>
      <c r="HN54" s="3">
        <v>10</v>
      </c>
      <c r="HO54" s="3">
        <v>15</v>
      </c>
      <c r="HP54" s="3">
        <v>30</v>
      </c>
      <c r="HQ54" s="3">
        <v>38</v>
      </c>
      <c r="HR54" s="3">
        <v>53</v>
      </c>
      <c r="HS54" s="3">
        <v>52</v>
      </c>
      <c r="HT54" s="3">
        <v>60</v>
      </c>
      <c r="HU54" s="3">
        <v>82</v>
      </c>
      <c r="HV54" s="3">
        <v>109</v>
      </c>
      <c r="HW54" s="3">
        <v>77</v>
      </c>
      <c r="HX54" s="3">
        <v>131</v>
      </c>
      <c r="HY54" s="3">
        <v>180</v>
      </c>
      <c r="HZ54" s="3">
        <v>252</v>
      </c>
      <c r="IA54" s="3">
        <v>233</v>
      </c>
      <c r="IB54" s="3">
        <v>210</v>
      </c>
      <c r="IC54" s="3">
        <v>147</v>
      </c>
      <c r="ID54" s="3">
        <v>53</v>
      </c>
      <c r="IE54" s="3">
        <v>12</v>
      </c>
      <c r="IF54" s="3">
        <v>6</v>
      </c>
      <c r="IG54" s="3">
        <v>2</v>
      </c>
      <c r="IH54" s="3">
        <v>0</v>
      </c>
      <c r="II54" s="3">
        <v>6</v>
      </c>
    </row>
    <row r="55" spans="1:274" s="3" customFormat="1" x14ac:dyDescent="0.2">
      <c r="A55" s="3" t="b">
        <v>1</v>
      </c>
      <c r="B55" s="3">
        <v>10</v>
      </c>
      <c r="D55" s="3">
        <v>10446</v>
      </c>
      <c r="E55" s="3">
        <v>8</v>
      </c>
      <c r="F55" s="3">
        <v>1</v>
      </c>
      <c r="G55" s="3" t="s">
        <v>60</v>
      </c>
      <c r="H55" s="3">
        <v>6</v>
      </c>
      <c r="I55" s="3">
        <v>1.8000000000000007</v>
      </c>
      <c r="J55" s="3">
        <v>0.39373408319239345</v>
      </c>
      <c r="K55" s="3">
        <v>0.49424860102237744</v>
      </c>
      <c r="L55" s="3">
        <v>0.30789301763665944</v>
      </c>
      <c r="M55" s="3">
        <f>AA55-AS55</f>
        <v>5.2972823652714176</v>
      </c>
      <c r="N55" s="3">
        <f>AB55-AS55</f>
        <v>4.0999999999999979</v>
      </c>
      <c r="O55" s="3">
        <f>AC55-AS55</f>
        <v>5.8999999999999986</v>
      </c>
      <c r="P55" s="3">
        <f>AD55-AS55</f>
        <v>5.358236721004868</v>
      </c>
      <c r="Q55" s="3">
        <f>AE55-AS55</f>
        <v>4.3000000000000007</v>
      </c>
      <c r="R55" s="3">
        <f>AF55-AS55</f>
        <v>4.6999999999999993</v>
      </c>
      <c r="S55" s="3">
        <f>AG55-AS55</f>
        <v>5.0999999999999979</v>
      </c>
      <c r="T55" s="3">
        <f>AH55-AS55</f>
        <v>5.5999999999999979</v>
      </c>
      <c r="U55" s="3">
        <f>AI55-AS55</f>
        <v>5.6999999999999993</v>
      </c>
      <c r="V55" s="3">
        <f>AJ55-AS55</f>
        <v>6</v>
      </c>
      <c r="W55" s="3">
        <f>(AA55-AY55)/(AX55-AY55)</f>
        <v>1.125968291070957</v>
      </c>
      <c r="X55" s="3">
        <f>(AX55-AA55)/(AA55-AY55)</f>
        <v>-0.11187552266782146</v>
      </c>
      <c r="Y55" s="3">
        <f>J55/AA55</f>
        <v>1.3531644579368975E-2</v>
      </c>
      <c r="Z55" s="3">
        <f>(AA55-AY55)/(AX55-AA55)</f>
        <v>-8.9385057263077989</v>
      </c>
      <c r="AA55" s="3">
        <v>29.097282365271418</v>
      </c>
      <c r="AB55" s="3">
        <v>27.9</v>
      </c>
      <c r="AC55" s="3">
        <v>29.7</v>
      </c>
      <c r="AD55" s="3">
        <v>29.158236721004869</v>
      </c>
      <c r="AE55" s="3">
        <v>28.1</v>
      </c>
      <c r="AF55" s="3">
        <v>28.5</v>
      </c>
      <c r="AG55" s="3">
        <v>28.9</v>
      </c>
      <c r="AH55" s="3">
        <v>29.4</v>
      </c>
      <c r="AI55" s="3">
        <v>29.5</v>
      </c>
      <c r="AJ55" s="3">
        <v>29.8</v>
      </c>
      <c r="AK55" s="3">
        <v>2020</v>
      </c>
      <c r="AL55" s="3">
        <v>10</v>
      </c>
      <c r="AM55" s="3">
        <v>27</v>
      </c>
      <c r="AN55" s="3">
        <v>8</v>
      </c>
      <c r="AO55" s="3">
        <v>2</v>
      </c>
      <c r="AP55" s="3">
        <v>54</v>
      </c>
      <c r="AQ55" s="3">
        <v>293</v>
      </c>
      <c r="AR55" s="4">
        <v>0.3347222222222222</v>
      </c>
      <c r="AS55" s="3">
        <f>VLOOKUP(AR55,גיליון1!A58:F641,2,0)</f>
        <v>23.8</v>
      </c>
      <c r="AT55" s="3">
        <f>VLOOKUP(AR55,גיליון1!A58:F641,3,0)</f>
        <v>64</v>
      </c>
      <c r="AU55" s="3">
        <f>VLOOKUP(AR55,גיליון1!A58:F641,4,0)</f>
        <v>400</v>
      </c>
      <c r="AV55" s="3">
        <f>VLOOKUP(AR55,גיליון1!A58:F641,5,0)</f>
        <v>1.4</v>
      </c>
      <c r="AW55" s="3">
        <f>VLOOKUP(AR55,גיליון1!A58:F641,6,0)</f>
        <v>204</v>
      </c>
      <c r="AX55" s="3">
        <f>AS55+(AZ55*BF55)/(BB55*1005)</f>
        <v>28.162218851884187</v>
      </c>
      <c r="AY55" s="3">
        <f>AS55+(AZ55*BD55*BE55*BF55)/(BB55*1005*(BE55*BD55+BK55*AZ55))-(AZ55*BL55)/(BE55*BD55+BK55*AZ55)</f>
        <v>20.739211796398166</v>
      </c>
      <c r="AZ55" s="3">
        <f>BA55*BC55/(BA55+BC55)</f>
        <v>23.64723743465575</v>
      </c>
      <c r="BA55" s="3">
        <f>BB55*1005/(4*0.98*0.0000000567*(AS55+273.15)^3)</f>
        <v>205.26867482422506</v>
      </c>
      <c r="BB55" s="3">
        <f>101325/(287.05*(AS55+273.15))</f>
        <v>1.1887094946799752</v>
      </c>
      <c r="BC55" s="3">
        <f>100*SQRT(0.1/AV55)</f>
        <v>26.726124191242441</v>
      </c>
      <c r="BD55" s="3">
        <f>BC55/1.08</f>
        <v>24.746411288187442</v>
      </c>
      <c r="BE55" s="3">
        <f>0.072*AS55+64.67</f>
        <v>66.383600000000001</v>
      </c>
      <c r="BF55" s="3">
        <f>AU55*(1-0.21)+BG55-BH55</f>
        <v>220.37830153914177</v>
      </c>
      <c r="BG55" s="3">
        <f>(1.72*(BI55/1000/(AS55+273.16))^(1/7)*0.0000000567*(AS55+273.16)^4)</f>
        <v>368.16279875226201</v>
      </c>
      <c r="BH55" s="3">
        <f>0.98*0.0000000567*(AA55+273.16)^4</f>
        <v>463.78449721312023</v>
      </c>
      <c r="BI55" s="3">
        <f>BJ55*AT55/100</f>
        <v>1886.4878244808099</v>
      </c>
      <c r="BJ55" s="3">
        <f>(610.7*10^(7.5*AS55/(AS55+237.3)))</f>
        <v>2947.6372257512653</v>
      </c>
      <c r="BK55" s="3">
        <f>(EXP((0.0492)*AS55))*55.259</f>
        <v>178.21509560898753</v>
      </c>
      <c r="BL55" s="3">
        <f>(1-(AT55/100))*BJ55</f>
        <v>1061.1494012704554</v>
      </c>
      <c r="II55" s="3">
        <v>8</v>
      </c>
      <c r="IJ55" s="3">
        <v>11</v>
      </c>
      <c r="IK55" s="3">
        <v>12</v>
      </c>
      <c r="IL55" s="3">
        <v>19</v>
      </c>
      <c r="IM55" s="3">
        <v>14</v>
      </c>
      <c r="IN55" s="3">
        <v>30</v>
      </c>
      <c r="IO55" s="3">
        <v>27</v>
      </c>
      <c r="IP55" s="3">
        <v>36</v>
      </c>
      <c r="IQ55" s="3">
        <v>45</v>
      </c>
      <c r="IR55" s="3">
        <v>66</v>
      </c>
      <c r="IS55" s="3">
        <v>89</v>
      </c>
      <c r="IT55" s="3">
        <v>96</v>
      </c>
      <c r="IU55" s="3">
        <v>116</v>
      </c>
      <c r="IV55" s="3">
        <v>129</v>
      </c>
      <c r="IW55" s="3">
        <v>112</v>
      </c>
      <c r="IX55" s="3">
        <v>105</v>
      </c>
      <c r="IY55" s="3">
        <v>60</v>
      </c>
      <c r="IZ55" s="3">
        <v>29</v>
      </c>
      <c r="JA55" s="3">
        <v>37</v>
      </c>
    </row>
    <row r="56" spans="1:274" s="3" customFormat="1" x14ac:dyDescent="0.2">
      <c r="A56" s="3" t="b">
        <v>1</v>
      </c>
      <c r="B56" s="3">
        <v>10</v>
      </c>
      <c r="D56" s="3">
        <v>10446</v>
      </c>
      <c r="E56" s="3">
        <v>8</v>
      </c>
      <c r="F56" s="3">
        <v>1</v>
      </c>
      <c r="G56" s="3" t="s">
        <v>229</v>
      </c>
      <c r="H56" s="3">
        <v>6</v>
      </c>
      <c r="I56" s="3">
        <v>2.3999999999999986</v>
      </c>
      <c r="J56" s="3">
        <v>0.53105932261210931</v>
      </c>
      <c r="K56" s="3">
        <v>0.8400639256187219</v>
      </c>
      <c r="L56" s="3">
        <v>0.44734701830744605</v>
      </c>
      <c r="M56" s="3">
        <f>AA56-AS56</f>
        <v>4.6918839623420894</v>
      </c>
      <c r="N56" s="3">
        <f>AB56-AS56</f>
        <v>3.4000000000000021</v>
      </c>
      <c r="O56" s="3">
        <f>AC56-AS56</f>
        <v>5.8000000000000007</v>
      </c>
      <c r="P56" s="3">
        <f>AD56-AS56</f>
        <v>4.704782461512373</v>
      </c>
      <c r="Q56" s="3">
        <f>AE56-AS56</f>
        <v>3.7000000000000028</v>
      </c>
      <c r="R56" s="3">
        <f>AF56-AS56</f>
        <v>4</v>
      </c>
      <c r="S56" s="3">
        <f>AG56-AS56</f>
        <v>4.3000000000000007</v>
      </c>
      <c r="T56" s="3">
        <f>AH56-AS56</f>
        <v>5.1000000000000014</v>
      </c>
      <c r="U56" s="3">
        <f>AI56-AS56</f>
        <v>5.4000000000000021</v>
      </c>
      <c r="V56" s="3">
        <f>AJ56-AS56</f>
        <v>5.7000000000000028</v>
      </c>
      <c r="W56" s="3">
        <f>(AA56-AY56)/(AX56-AY56)</f>
        <v>0.98148405490527368</v>
      </c>
      <c r="X56" s="3">
        <f>(AX56-AA56)/(AA56-AY56)</f>
        <v>1.8865253085047207E-2</v>
      </c>
      <c r="Y56" s="3">
        <f>J56/AA56</f>
        <v>1.8573778604850211E-2</v>
      </c>
      <c r="Z56" s="3">
        <f>(AA56-AY56)/(AX56-AA56)</f>
        <v>53.007505146729791</v>
      </c>
      <c r="AA56" s="3">
        <v>28.591883962342088</v>
      </c>
      <c r="AB56" s="3">
        <v>27.3</v>
      </c>
      <c r="AC56" s="3">
        <v>29.7</v>
      </c>
      <c r="AD56" s="3">
        <v>28.604782461512372</v>
      </c>
      <c r="AE56" s="3">
        <v>27.6</v>
      </c>
      <c r="AF56" s="3">
        <v>27.9</v>
      </c>
      <c r="AG56" s="3">
        <v>28.2</v>
      </c>
      <c r="AH56" s="3">
        <v>29</v>
      </c>
      <c r="AI56" s="3">
        <v>29.3</v>
      </c>
      <c r="AJ56" s="3">
        <v>29.6</v>
      </c>
      <c r="AK56" s="3">
        <v>2020</v>
      </c>
      <c r="AL56" s="3">
        <v>10</v>
      </c>
      <c r="AM56" s="3">
        <v>27</v>
      </c>
      <c r="AN56" s="3">
        <v>8</v>
      </c>
      <c r="AO56" s="3">
        <v>3</v>
      </c>
      <c r="AP56" s="3">
        <v>23</v>
      </c>
      <c r="AQ56" s="3">
        <v>92</v>
      </c>
      <c r="AR56" s="4">
        <v>0.3354166666666667</v>
      </c>
      <c r="AS56" s="3">
        <f>VLOOKUP(AR56,גיליון1!A59:F642,2,0)</f>
        <v>23.9</v>
      </c>
      <c r="AT56" s="3">
        <f>VLOOKUP(AR56,גיליון1!A59:F642,3,0)</f>
        <v>64</v>
      </c>
      <c r="AU56" s="3">
        <f>VLOOKUP(AR56,גיליון1!A59:F642,4,0)</f>
        <v>405</v>
      </c>
      <c r="AV56" s="3">
        <f>VLOOKUP(AR56,גיליון1!A59:F642,5,0)</f>
        <v>1.2</v>
      </c>
      <c r="AW56" s="3">
        <f>VLOOKUP(AR56,גיליון1!A59:F642,6,0)</f>
        <v>234</v>
      </c>
      <c r="AX56" s="3">
        <f>AS56+(AZ56*BF56)/(BB56*1005)</f>
        <v>28.735536804302875</v>
      </c>
      <c r="AY56" s="3">
        <f>AS56+(AZ56*BD56*BE56*BF56)/(BB56*1005*(BE56*BD56+BK56*AZ56))-(AZ56*BL56)/(BE56*BD56+BK56*AZ56)</f>
        <v>20.977205202763322</v>
      </c>
      <c r="AZ56" s="3">
        <f>BA56*BC56/(BA56+BC56)</f>
        <v>25.304126712318151</v>
      </c>
      <c r="BA56" s="3">
        <f>BB56*1005/(4*0.98*0.0000000567*(AS56+273.15)^3)</f>
        <v>204.99240477610209</v>
      </c>
      <c r="BB56" s="3">
        <f>101325/(287.05*(AS56+273.15))</f>
        <v>1.18830932316182</v>
      </c>
      <c r="BC56" s="3">
        <f>100*SQRT(0.1/AV56)</f>
        <v>28.867513459481291</v>
      </c>
      <c r="BD56" s="3">
        <f>BC56/1.08</f>
        <v>26.72917912914934</v>
      </c>
      <c r="BE56" s="3">
        <f>0.072*AS56+64.67</f>
        <v>66.390799999999999</v>
      </c>
      <c r="BF56" s="3">
        <f>AU56*(1-0.21)+BG56-BH56</f>
        <v>228.21748009858135</v>
      </c>
      <c r="BG56" s="3">
        <f>(1.72*(BI56/1000/(AS56+273.16))^(1/7)*0.0000000567*(AS56+273.16)^4)</f>
        <v>368.95780926759869</v>
      </c>
      <c r="BH56" s="3">
        <f>0.98*0.0000000567*(AA56+273.16)^4</f>
        <v>460.69032916901728</v>
      </c>
      <c r="BI56" s="3">
        <f>BJ56*AT56/100</f>
        <v>1897.8576583991721</v>
      </c>
      <c r="BJ56" s="3">
        <f>(610.7*10^(7.5*AS56/(AS56+237.3)))</f>
        <v>2965.4025912487064</v>
      </c>
      <c r="BK56" s="3">
        <f>(EXP((0.0492)*AS56))*55.259</f>
        <v>179.0940743941199</v>
      </c>
      <c r="BL56" s="3">
        <f>(1-(AT56/100))*BJ56</f>
        <v>1067.5449328495342</v>
      </c>
      <c r="IA56" s="3">
        <v>1</v>
      </c>
      <c r="IB56" s="3">
        <v>0</v>
      </c>
      <c r="IC56" s="3">
        <v>0</v>
      </c>
      <c r="ID56" s="3">
        <v>5</v>
      </c>
      <c r="IE56" s="3">
        <v>15</v>
      </c>
      <c r="IF56" s="3">
        <v>15</v>
      </c>
      <c r="IG56" s="3">
        <v>41</v>
      </c>
      <c r="IH56" s="3">
        <v>40</v>
      </c>
      <c r="II56" s="3">
        <v>61</v>
      </c>
      <c r="IJ56" s="3">
        <v>93</v>
      </c>
      <c r="IK56" s="3">
        <v>101</v>
      </c>
      <c r="IL56" s="3">
        <v>125</v>
      </c>
      <c r="IM56" s="3">
        <v>119</v>
      </c>
      <c r="IN56" s="3">
        <v>106</v>
      </c>
      <c r="IO56" s="3">
        <v>94</v>
      </c>
      <c r="IP56" s="3">
        <v>92</v>
      </c>
      <c r="IQ56" s="3">
        <v>132</v>
      </c>
      <c r="IR56" s="3">
        <v>108</v>
      </c>
      <c r="IS56" s="3">
        <v>97</v>
      </c>
      <c r="IT56" s="3">
        <v>116</v>
      </c>
      <c r="IU56" s="3">
        <v>122</v>
      </c>
      <c r="IV56" s="3">
        <v>109</v>
      </c>
      <c r="IW56" s="3">
        <v>56</v>
      </c>
      <c r="IX56" s="3">
        <v>57</v>
      </c>
      <c r="IY56" s="3">
        <v>47</v>
      </c>
      <c r="IZ56" s="3">
        <v>47</v>
      </c>
      <c r="JA56" s="3">
        <v>17</v>
      </c>
      <c r="JB56" s="3">
        <v>14</v>
      </c>
      <c r="JC56" s="3">
        <v>2</v>
      </c>
    </row>
    <row r="57" spans="1:274" s="3" customFormat="1" x14ac:dyDescent="0.2">
      <c r="A57" s="3" t="b">
        <v>1</v>
      </c>
      <c r="B57" s="3">
        <v>10</v>
      </c>
      <c r="D57" s="3">
        <v>10446</v>
      </c>
      <c r="E57" s="3">
        <v>8</v>
      </c>
      <c r="F57" s="3">
        <v>1</v>
      </c>
      <c r="G57" s="3" t="s">
        <v>393</v>
      </c>
      <c r="H57" s="3">
        <v>6</v>
      </c>
      <c r="I57" s="3">
        <v>1.5</v>
      </c>
      <c r="J57" s="3">
        <v>0.3617278038672373</v>
      </c>
      <c r="K57" s="3">
        <v>0.53277499062312472</v>
      </c>
      <c r="L57" s="3">
        <v>0.29792030103008144</v>
      </c>
      <c r="M57" s="3">
        <f>AA57-AS57</f>
        <v>3.5435089282707963</v>
      </c>
      <c r="N57" s="3">
        <f>AB57-AS57</f>
        <v>2.8000000000000007</v>
      </c>
      <c r="O57" s="3">
        <f>AC57-AS57</f>
        <v>4.3000000000000007</v>
      </c>
      <c r="P57" s="3">
        <f>AD57-AS57</f>
        <v>3.4934613842792501</v>
      </c>
      <c r="Q57" s="3">
        <f>AE57-AS57</f>
        <v>2.9000000000000021</v>
      </c>
      <c r="R57" s="3">
        <f>AF57-AS57</f>
        <v>3.1000000000000014</v>
      </c>
      <c r="S57" s="3">
        <f>AG57-AS57</f>
        <v>3.3000000000000007</v>
      </c>
      <c r="T57" s="3">
        <f>AH57-AS57</f>
        <v>3.8000000000000007</v>
      </c>
      <c r="U57" s="3">
        <f>AI57-AS57</f>
        <v>4.1000000000000014</v>
      </c>
      <c r="V57" s="3">
        <f>AJ57-AS57</f>
        <v>4.3000000000000007</v>
      </c>
      <c r="W57" s="3">
        <f>(AA57-AY57)/(AX57-AY57)</f>
        <v>0.81692743395132206</v>
      </c>
      <c r="X57" s="3">
        <f>(AX57-AA57)/(AA57-AY57)</f>
        <v>0.22409893270836914</v>
      </c>
      <c r="Y57" s="3">
        <f>J57/AA57</f>
        <v>1.3180814625880628E-2</v>
      </c>
      <c r="Z57" s="3">
        <f>(AA57-AY57)/(AX57-AA57)</f>
        <v>4.4623148710009639</v>
      </c>
      <c r="AA57" s="3">
        <v>27.443508928270795</v>
      </c>
      <c r="AB57" s="3">
        <v>26.7</v>
      </c>
      <c r="AC57" s="3">
        <v>28.2</v>
      </c>
      <c r="AD57" s="3">
        <v>27.393461384279249</v>
      </c>
      <c r="AE57" s="3">
        <v>26.8</v>
      </c>
      <c r="AF57" s="3">
        <v>27</v>
      </c>
      <c r="AG57" s="3">
        <v>27.2</v>
      </c>
      <c r="AH57" s="3">
        <v>27.7</v>
      </c>
      <c r="AI57" s="3">
        <v>28</v>
      </c>
      <c r="AJ57" s="3">
        <v>28.2</v>
      </c>
      <c r="AK57" s="3">
        <v>2020</v>
      </c>
      <c r="AL57" s="3">
        <v>10</v>
      </c>
      <c r="AM57" s="3">
        <v>27</v>
      </c>
      <c r="AN57" s="3">
        <v>8</v>
      </c>
      <c r="AO57" s="3">
        <v>3</v>
      </c>
      <c r="AP57" s="3">
        <v>43</v>
      </c>
      <c r="AQ57" s="3">
        <v>252</v>
      </c>
      <c r="AR57" s="4">
        <v>0.3354166666666667</v>
      </c>
      <c r="AS57" s="3">
        <f>VLOOKUP(AR57,גיליון1!A60:F643,2,0)</f>
        <v>23.9</v>
      </c>
      <c r="AT57" s="3">
        <f>VLOOKUP(AR57,גיליון1!A60:F643,3,0)</f>
        <v>64</v>
      </c>
      <c r="AU57" s="3">
        <f>VLOOKUP(AR57,גיליון1!A60:F643,4,0)</f>
        <v>405</v>
      </c>
      <c r="AV57" s="3">
        <f>VLOOKUP(AR57,גיליון1!A60:F643,5,0)</f>
        <v>1.2</v>
      </c>
      <c r="AW57" s="3">
        <f>VLOOKUP(AR57,גיליון1!A60:F643,6,0)</f>
        <v>234</v>
      </c>
      <c r="AX57" s="3">
        <f>AS57+(AZ57*BF57)/(BB57*1005)</f>
        <v>28.883283799070554</v>
      </c>
      <c r="AY57" s="3">
        <f>AS57+(AZ57*BD57*BE57*BF57)/(BB57*1005*(BE57*BD57+BK57*AZ57))-(AZ57*BL57)/(BE57*BD57+BK57*AZ57)</f>
        <v>21.018780111407537</v>
      </c>
      <c r="AZ57" s="3">
        <f>BA57*BC57/(BA57+BC57)</f>
        <v>25.304126712318151</v>
      </c>
      <c r="BA57" s="3">
        <f>BB57*1005/(4*0.98*0.0000000567*(AS57+273.15)^3)</f>
        <v>204.99240477610209</v>
      </c>
      <c r="BB57" s="3">
        <f>101325/(287.05*(AS57+273.15))</f>
        <v>1.18830932316182</v>
      </c>
      <c r="BC57" s="3">
        <f>100*SQRT(0.1/AV57)</f>
        <v>28.867513459481291</v>
      </c>
      <c r="BD57" s="3">
        <f>BC57/1.08</f>
        <v>26.72917912914934</v>
      </c>
      <c r="BE57" s="3">
        <f>0.072*AS57+64.67</f>
        <v>66.390799999999999</v>
      </c>
      <c r="BF57" s="3">
        <f>AU57*(1-0.21)+BG57-BH57</f>
        <v>235.19053153064021</v>
      </c>
      <c r="BG57" s="3">
        <f>(1.72*(BI57/1000/(AS57+273.16))^(1/7)*0.0000000567*(AS57+273.16)^4)</f>
        <v>368.95780926759869</v>
      </c>
      <c r="BH57" s="3">
        <f>0.98*0.0000000567*(AA57+273.16)^4</f>
        <v>453.71727773695841</v>
      </c>
      <c r="BI57" s="3">
        <f>BJ57*AT57/100</f>
        <v>1897.8576583991721</v>
      </c>
      <c r="BJ57" s="3">
        <f>(610.7*10^(7.5*AS57/(AS57+237.3)))</f>
        <v>2965.4025912487064</v>
      </c>
      <c r="BK57" s="3">
        <f>(EXP((0.0492)*AS57))*55.259</f>
        <v>179.0940743941199</v>
      </c>
      <c r="BL57" s="3">
        <f>(1-(AT57/100))*BJ57</f>
        <v>1067.5449328495342</v>
      </c>
      <c r="HV57" s="3">
        <v>3</v>
      </c>
      <c r="HW57" s="3">
        <v>4</v>
      </c>
      <c r="HX57" s="3">
        <v>19</v>
      </c>
      <c r="HY57" s="3">
        <v>37</v>
      </c>
      <c r="HZ57" s="3">
        <v>71</v>
      </c>
      <c r="IA57" s="3">
        <v>82</v>
      </c>
      <c r="IB57" s="3">
        <v>112</v>
      </c>
      <c r="IC57" s="3">
        <v>154</v>
      </c>
      <c r="ID57" s="3">
        <v>159</v>
      </c>
      <c r="IE57" s="3">
        <v>121</v>
      </c>
      <c r="IF57" s="3">
        <v>73</v>
      </c>
      <c r="IG57" s="3">
        <v>90</v>
      </c>
      <c r="IH57" s="3">
        <v>74</v>
      </c>
      <c r="II57" s="3">
        <v>96</v>
      </c>
      <c r="IJ57" s="3">
        <v>61</v>
      </c>
      <c r="IK57" s="3">
        <v>46</v>
      </c>
      <c r="IL57" s="3">
        <v>25</v>
      </c>
      <c r="IM57" s="3">
        <v>27</v>
      </c>
    </row>
    <row r="58" spans="1:274" s="3" customFormat="1" x14ac:dyDescent="0.2">
      <c r="A58" s="3" t="b">
        <v>0</v>
      </c>
      <c r="D58" s="3">
        <v>10446</v>
      </c>
      <c r="E58" s="3">
        <v>8</v>
      </c>
      <c r="F58" s="3">
        <v>1</v>
      </c>
      <c r="G58" s="3" t="s">
        <v>61</v>
      </c>
      <c r="H58" s="3">
        <v>6</v>
      </c>
      <c r="I58" s="3">
        <v>1.6999999999999993</v>
      </c>
      <c r="J58" s="3">
        <v>0.3432157234803051</v>
      </c>
      <c r="K58" s="3">
        <v>0.34027634194296752</v>
      </c>
      <c r="L58" s="3">
        <v>0.25083978674414525</v>
      </c>
      <c r="M58" s="3">
        <f>AA58-AS58</f>
        <v>3.4507552494212597</v>
      </c>
      <c r="N58" s="3">
        <f>AB58-AS58</f>
        <v>2.8000000000000007</v>
      </c>
      <c r="O58" s="3">
        <f>AC58-AS58</f>
        <v>4.5</v>
      </c>
      <c r="P58" s="3">
        <f>AD58-AS58</f>
        <v>3.3792602017757538</v>
      </c>
      <c r="Q58" s="3">
        <f>AE58-AS58</f>
        <v>3</v>
      </c>
      <c r="R58" s="3">
        <f>AF58-AS58</f>
        <v>3.1000000000000014</v>
      </c>
      <c r="S58" s="3">
        <f>AG58-AS58</f>
        <v>3.1999999999999993</v>
      </c>
      <c r="T58" s="3">
        <f>AH58-AS58</f>
        <v>3.6000000000000014</v>
      </c>
      <c r="U58" s="3">
        <f>AI58-AS58</f>
        <v>3.9000000000000021</v>
      </c>
      <c r="V58" s="3">
        <f>AJ58-AS58</f>
        <v>4.5</v>
      </c>
      <c r="W58" s="3">
        <f>(AA58-AY58)/(AX58-AY58)</f>
        <v>0.70186415820124548</v>
      </c>
      <c r="X58" s="3">
        <f>(AX58-AA58)/(AA58-AY58)</f>
        <v>0.42477712861534966</v>
      </c>
      <c r="Y58" s="3">
        <f>J58/AA58</f>
        <v>1.2412526181811571E-2</v>
      </c>
      <c r="Z58" s="3">
        <f>(AA58-AY58)/(AX58-AA58)</f>
        <v>2.3541757138848558</v>
      </c>
      <c r="AA58" s="3">
        <v>27.650755249421259</v>
      </c>
      <c r="AB58" s="3">
        <v>27</v>
      </c>
      <c r="AC58" s="3">
        <v>28.7</v>
      </c>
      <c r="AD58" s="3">
        <v>27.579260201775753</v>
      </c>
      <c r="AE58" s="3">
        <v>27.2</v>
      </c>
      <c r="AF58" s="3">
        <v>27.3</v>
      </c>
      <c r="AG58" s="3">
        <v>27.4</v>
      </c>
      <c r="AH58" s="3">
        <v>27.8</v>
      </c>
      <c r="AI58" s="3">
        <v>28.1</v>
      </c>
      <c r="AJ58" s="3">
        <v>28.7</v>
      </c>
      <c r="AK58" s="3">
        <v>2020</v>
      </c>
      <c r="AL58" s="3">
        <v>10</v>
      </c>
      <c r="AM58" s="3">
        <v>27</v>
      </c>
      <c r="AN58" s="3">
        <v>8</v>
      </c>
      <c r="AO58" s="3">
        <v>4</v>
      </c>
      <c r="AP58" s="3">
        <v>32</v>
      </c>
      <c r="AQ58" s="3">
        <v>533</v>
      </c>
      <c r="AR58" s="4">
        <v>0.33611111111111108</v>
      </c>
      <c r="AS58" s="3">
        <f>VLOOKUP(AR58,גיליון1!A61:F644,2,0)</f>
        <v>24.2</v>
      </c>
      <c r="AT58" s="3">
        <f>VLOOKUP(AR58,גיליון1!A61:F644,3,0)</f>
        <v>64</v>
      </c>
      <c r="AU58" s="3">
        <f>VLOOKUP(AR58,גיליון1!A61:F644,4,0)</f>
        <v>407</v>
      </c>
      <c r="AV58" s="3">
        <f>VLOOKUP(AR58,גיליון1!A61:F644,5,0)</f>
        <v>0.8</v>
      </c>
      <c r="AW58" s="3">
        <f>VLOOKUP(AR58,גיליון1!A61:F644,6,0)</f>
        <v>250</v>
      </c>
      <c r="AX58" s="3">
        <f>AS58+(AZ58*BF58)/(BB58*1005)</f>
        <v>30.209682406653897</v>
      </c>
      <c r="AY58" s="3">
        <f>AS58+(AZ58*BD58*BE58*BF58)/(BB58*1005*(BE58*BD58+BK58*AZ58))-(AZ58*BL58)/(BE58*BD58+BK58*AZ58)</f>
        <v>21.626591082263769</v>
      </c>
      <c r="AZ58" s="3">
        <f>BA58*BC58/(BA58+BC58)</f>
        <v>30.136605610742908</v>
      </c>
      <c r="BA58" s="3">
        <f>BB58*1005/(4*0.98*0.0000000567*(AS58+273.15)^3)</f>
        <v>204.16637867451288</v>
      </c>
      <c r="BB58" s="3">
        <f>101325/(287.05*(AS58+273.15))</f>
        <v>1.1871104235588319</v>
      </c>
      <c r="BC58" s="3">
        <f>100*SQRT(0.1/AV58)</f>
        <v>35.355339059327378</v>
      </c>
      <c r="BD58" s="3">
        <f>BC58/1.08</f>
        <v>32.736425054932752</v>
      </c>
      <c r="BE58" s="3">
        <f>0.072*AS58+64.67</f>
        <v>66.412400000000005</v>
      </c>
      <c r="BF58" s="3">
        <f>AU58*(1-0.21)+BG58-BH58</f>
        <v>237.91091481773248</v>
      </c>
      <c r="BG58" s="3">
        <f>(1.72*(BI58/1000/(AS58+273.16))^(1/7)*0.0000000567*(AS58+273.16)^4)</f>
        <v>371.3507198350074</v>
      </c>
      <c r="BH58" s="3">
        <f>0.98*0.0000000567*(AA58+273.16)^4</f>
        <v>454.96980501727495</v>
      </c>
      <c r="BI58" s="3">
        <f>BJ58*AT58/100</f>
        <v>1932.3266863203107</v>
      </c>
      <c r="BJ58" s="3">
        <f>(610.7*10^(7.5*AS58/(AS58+237.3)))</f>
        <v>3019.2604473754855</v>
      </c>
      <c r="BK58" s="3">
        <f>(EXP((0.0492)*AS58))*55.259</f>
        <v>181.75710777184185</v>
      </c>
      <c r="BL58" s="3">
        <f>(1-(AT58/100))*BJ58</f>
        <v>1086.9337610551747</v>
      </c>
      <c r="HY58" s="3">
        <v>1</v>
      </c>
      <c r="HZ58" s="3">
        <v>10</v>
      </c>
      <c r="IA58" s="3">
        <v>48</v>
      </c>
      <c r="IB58" s="3">
        <v>97</v>
      </c>
      <c r="IC58" s="3">
        <v>232</v>
      </c>
      <c r="ID58" s="3">
        <v>264</v>
      </c>
      <c r="IE58" s="3">
        <v>291</v>
      </c>
      <c r="IF58" s="3">
        <v>268</v>
      </c>
      <c r="IG58" s="3">
        <v>172</v>
      </c>
      <c r="IH58" s="3">
        <v>105</v>
      </c>
      <c r="II58" s="3">
        <v>49</v>
      </c>
      <c r="IJ58" s="3">
        <v>46</v>
      </c>
      <c r="IK58" s="3">
        <v>32</v>
      </c>
      <c r="IL58" s="3">
        <v>28</v>
      </c>
      <c r="IM58" s="3">
        <v>28</v>
      </c>
      <c r="IN58" s="3">
        <v>24</v>
      </c>
      <c r="IO58" s="3">
        <v>23</v>
      </c>
      <c r="IP58" s="3">
        <v>35</v>
      </c>
      <c r="IQ58" s="3">
        <v>19</v>
      </c>
    </row>
    <row r="59" spans="1:274" s="3" customFormat="1" x14ac:dyDescent="0.2">
      <c r="A59" s="3" t="b">
        <v>0</v>
      </c>
      <c r="D59" s="3">
        <v>10446</v>
      </c>
      <c r="E59" s="3">
        <v>8</v>
      </c>
      <c r="F59" s="3">
        <v>1</v>
      </c>
      <c r="G59" s="3" t="s">
        <v>230</v>
      </c>
      <c r="H59" s="3">
        <v>6</v>
      </c>
      <c r="I59" s="3">
        <v>1.5</v>
      </c>
      <c r="J59" s="3">
        <v>0.34187677623769208</v>
      </c>
      <c r="K59" s="3">
        <v>0.52482987831388073</v>
      </c>
      <c r="L59" s="3">
        <v>0.28397344700131838</v>
      </c>
      <c r="M59" s="3">
        <f>AA59-AS59</f>
        <v>4.5142500165409594</v>
      </c>
      <c r="N59" s="3">
        <f>AB59-AS59</f>
        <v>3.7999999999999972</v>
      </c>
      <c r="O59" s="3">
        <f>AC59-AS59</f>
        <v>5.2999999999999972</v>
      </c>
      <c r="P59" s="3">
        <f>AD59-AS59</f>
        <v>4.5155263233297873</v>
      </c>
      <c r="Q59" s="3">
        <f>AE59-AS59</f>
        <v>3.8999999999999986</v>
      </c>
      <c r="R59" s="3">
        <f>AF59-AS59</f>
        <v>4</v>
      </c>
      <c r="S59" s="3">
        <f>AG59-AS59</f>
        <v>4.2999999999999972</v>
      </c>
      <c r="T59" s="3">
        <f>AH59-AS59</f>
        <v>4.7999999999999972</v>
      </c>
      <c r="U59" s="3">
        <f>AI59-AS59</f>
        <v>5</v>
      </c>
      <c r="V59" s="3">
        <f>AJ59-AS59</f>
        <v>5.1999999999999993</v>
      </c>
      <c r="W59" s="3">
        <f>(AA59-AY59)/(AX59-AY59)</f>
        <v>0.87028937180468824</v>
      </c>
      <c r="X59" s="3">
        <f>(AX59-AA59)/(AA59-AY59)</f>
        <v>0.14904310267093743</v>
      </c>
      <c r="Y59" s="3">
        <f>J59/AA59</f>
        <v>1.1742592580727936E-2</v>
      </c>
      <c r="Z59" s="3">
        <f>(AA59-AY59)/(AX59-AA59)</f>
        <v>6.7094684831396387</v>
      </c>
      <c r="AA59" s="3">
        <v>29.114250016540961</v>
      </c>
      <c r="AB59" s="3">
        <v>28.4</v>
      </c>
      <c r="AC59" s="3">
        <v>29.9</v>
      </c>
      <c r="AD59" s="3">
        <v>29.115526323329789</v>
      </c>
      <c r="AE59" s="3">
        <v>28.5</v>
      </c>
      <c r="AF59" s="3">
        <v>28.6</v>
      </c>
      <c r="AG59" s="3">
        <v>28.9</v>
      </c>
      <c r="AH59" s="3">
        <v>29.4</v>
      </c>
      <c r="AI59" s="3">
        <v>29.6</v>
      </c>
      <c r="AJ59" s="3">
        <v>29.8</v>
      </c>
      <c r="AK59" s="3">
        <v>2020</v>
      </c>
      <c r="AL59" s="3">
        <v>10</v>
      </c>
      <c r="AM59" s="3">
        <v>27</v>
      </c>
      <c r="AN59" s="3">
        <v>8</v>
      </c>
      <c r="AO59" s="3">
        <v>5</v>
      </c>
      <c r="AP59" s="3">
        <v>23</v>
      </c>
      <c r="AQ59" s="3">
        <v>413.00000000000006</v>
      </c>
      <c r="AR59" s="4">
        <v>0.33680555555555558</v>
      </c>
      <c r="AS59" s="3">
        <f>VLOOKUP(AR59,גיליון1!A62:F645,2,0)</f>
        <v>24.6</v>
      </c>
      <c r="AT59" s="3">
        <f>VLOOKUP(AR59,גיליון1!A62:F645,3,0)</f>
        <v>62</v>
      </c>
      <c r="AU59" s="3">
        <f>VLOOKUP(AR59,גיליון1!A62:F645,4,0)</f>
        <v>412</v>
      </c>
      <c r="AV59" s="3">
        <f>VLOOKUP(AR59,גיליון1!A62:F645,5,0)</f>
        <v>0.9</v>
      </c>
      <c r="AW59" s="3">
        <f>VLOOKUP(AR59,גיליון1!A62:F645,6,0)</f>
        <v>191</v>
      </c>
      <c r="AX59" s="3">
        <f>AS59+(AZ59*BF59)/(BB59*1005)</f>
        <v>30.234553536387139</v>
      </c>
      <c r="AY59" s="3">
        <f>AS59+(AZ59*BD59*BE59*BF59)/(BB59*1005*(BE59*BD59+BK59*AZ59))-(AZ59*BL59)/(BE59*BD59+BK59*AZ59)</f>
        <v>21.597608858582625</v>
      </c>
      <c r="AZ59" s="3">
        <f>BA59*BC59/(BA59+BC59)</f>
        <v>28.63329726365108</v>
      </c>
      <c r="BA59" s="3">
        <f>BB59*1005/(4*0.98*0.0000000567*(AS59+273.15)^3)</f>
        <v>203.0714717868596</v>
      </c>
      <c r="BB59" s="3">
        <f>101325/(287.05*(AS59+273.15))</f>
        <v>1.1855156488504404</v>
      </c>
      <c r="BC59" s="3">
        <f>100*SQRT(0.1/AV59)</f>
        <v>33.333333333333336</v>
      </c>
      <c r="BD59" s="3">
        <f>BC59/1.08</f>
        <v>30.864197530864196</v>
      </c>
      <c r="BE59" s="3">
        <f>0.072*AS59+64.67</f>
        <v>66.441199999999995</v>
      </c>
      <c r="BF59" s="3">
        <f>AU59*(1-0.21)+BG59-BH59</f>
        <v>234.45608051410591</v>
      </c>
      <c r="BG59" s="3">
        <f>(1.72*(BI59/1000/(AS59+273.16))^(1/7)*0.0000000567*(AS59+273.16)^4)</f>
        <v>372.86472736042384</v>
      </c>
      <c r="BH59" s="3">
        <f>0.98*0.0000000567*(AA59+273.16)^4</f>
        <v>463.8886468463179</v>
      </c>
      <c r="BI59" s="3">
        <f>BJ59*AT59/100</f>
        <v>1917.2862753874724</v>
      </c>
      <c r="BJ59" s="3">
        <f>(610.7*10^(7.5*AS59/(AS59+237.3)))</f>
        <v>3092.3972183668911</v>
      </c>
      <c r="BK59" s="3">
        <f>(EXP((0.0492)*AS59))*55.259</f>
        <v>185.36951717079418</v>
      </c>
      <c r="BL59" s="3">
        <f>(1-(AT59/100))*BJ59</f>
        <v>1175.1109429794187</v>
      </c>
      <c r="IN59" s="3">
        <v>23</v>
      </c>
      <c r="IO59" s="3">
        <v>59</v>
      </c>
      <c r="IP59" s="3">
        <v>92</v>
      </c>
      <c r="IQ59" s="3">
        <v>89</v>
      </c>
      <c r="IR59" s="3">
        <v>77</v>
      </c>
      <c r="IS59" s="3">
        <v>135</v>
      </c>
      <c r="IT59" s="3">
        <v>108</v>
      </c>
      <c r="IU59" s="3">
        <v>135</v>
      </c>
      <c r="IV59" s="3">
        <v>119</v>
      </c>
      <c r="IW59" s="3">
        <v>98</v>
      </c>
      <c r="IX59" s="3">
        <v>104</v>
      </c>
      <c r="IY59" s="3">
        <v>77</v>
      </c>
      <c r="IZ59" s="3">
        <v>58</v>
      </c>
      <c r="JA59" s="3">
        <v>20</v>
      </c>
      <c r="JB59" s="3">
        <v>17</v>
      </c>
      <c r="JC59" s="3">
        <v>6</v>
      </c>
    </row>
    <row r="60" spans="1:274" s="3" customFormat="1" x14ac:dyDescent="0.2">
      <c r="A60" s="3" t="b">
        <v>0</v>
      </c>
      <c r="D60" s="3">
        <v>10446</v>
      </c>
      <c r="E60" s="3">
        <v>8</v>
      </c>
      <c r="F60" s="3">
        <v>1</v>
      </c>
      <c r="G60" s="3" t="s">
        <v>394</v>
      </c>
      <c r="H60" s="3">
        <v>6</v>
      </c>
      <c r="I60" s="3">
        <v>2.0999999999999979</v>
      </c>
      <c r="J60" s="3">
        <v>0.37645816148502603</v>
      </c>
      <c r="K60" s="3">
        <v>0.39001554559939677</v>
      </c>
      <c r="L60" s="3">
        <v>0.27792747838016291</v>
      </c>
      <c r="M60" s="3">
        <f>AA60-AS60</f>
        <v>1.1853777665518024</v>
      </c>
      <c r="N60" s="3">
        <f>AB60-AS60</f>
        <v>0</v>
      </c>
      <c r="O60" s="3">
        <f>AC60-AS60</f>
        <v>2.0999999999999979</v>
      </c>
      <c r="P60" s="3">
        <f>AD60-AS60</f>
        <v>1.1635315353438713</v>
      </c>
      <c r="Q60" s="3">
        <f>AE60-AS60</f>
        <v>0.39999999999999858</v>
      </c>
      <c r="R60" s="3">
        <f>AF60-AS60</f>
        <v>0.79999999999999716</v>
      </c>
      <c r="S60" s="3">
        <f>AG60-AS60</f>
        <v>1</v>
      </c>
      <c r="T60" s="3">
        <f>AH60-AS60</f>
        <v>1.3999999999999986</v>
      </c>
      <c r="U60" s="3">
        <f>AI60-AS60</f>
        <v>1.6999999999999993</v>
      </c>
      <c r="V60" s="3">
        <f>AJ60-AS60</f>
        <v>2</v>
      </c>
      <c r="W60" s="3">
        <f>(AA60-AY60)/(AX60-AY60)</f>
        <v>0.45108343563497488</v>
      </c>
      <c r="X60" s="3">
        <f>(AX60-AA60)/(AA60-AY60)</f>
        <v>1.2168847734174362</v>
      </c>
      <c r="Y60" s="3">
        <f>J60/AA60</f>
        <v>1.4599676021553536E-2</v>
      </c>
      <c r="Z60" s="3">
        <f>(AA60-AY60)/(AX60-AA60)</f>
        <v>0.8217704928558287</v>
      </c>
      <c r="AA60" s="3">
        <v>25.785377766551804</v>
      </c>
      <c r="AB60" s="3">
        <v>24.6</v>
      </c>
      <c r="AC60" s="3">
        <v>26.7</v>
      </c>
      <c r="AD60" s="3">
        <v>25.763531535343873</v>
      </c>
      <c r="AE60" s="3">
        <v>25</v>
      </c>
      <c r="AF60" s="3">
        <v>25.4</v>
      </c>
      <c r="AG60" s="3">
        <v>25.6</v>
      </c>
      <c r="AH60" s="3">
        <v>26</v>
      </c>
      <c r="AI60" s="3">
        <v>26.3</v>
      </c>
      <c r="AJ60" s="3">
        <v>26.6</v>
      </c>
      <c r="AK60" s="3">
        <v>2020</v>
      </c>
      <c r="AL60" s="3">
        <v>10</v>
      </c>
      <c r="AM60" s="3">
        <v>27</v>
      </c>
      <c r="AN60" s="3">
        <v>8</v>
      </c>
      <c r="AO60" s="3">
        <v>5</v>
      </c>
      <c r="AP60" s="3">
        <v>53</v>
      </c>
      <c r="AQ60" s="3">
        <v>491</v>
      </c>
      <c r="AR60" s="4">
        <v>0.33680555555555558</v>
      </c>
      <c r="AS60" s="3">
        <f>VLOOKUP(AR60,גיליון1!A63:F646,2,0)</f>
        <v>24.6</v>
      </c>
      <c r="AT60" s="3">
        <f>VLOOKUP(AR60,גיליון1!A63:F646,3,0)</f>
        <v>62</v>
      </c>
      <c r="AU60" s="3">
        <f>VLOOKUP(AR60,גיליון1!A63:F646,4,0)</f>
        <v>412</v>
      </c>
      <c r="AV60" s="3">
        <f>VLOOKUP(AR60,גיליון1!A63:F646,5,0)</f>
        <v>0.9</v>
      </c>
      <c r="AW60" s="3">
        <f>VLOOKUP(AR60,גיליון1!A63:F646,6,0)</f>
        <v>191</v>
      </c>
      <c r="AX60" s="3">
        <f>AS60+(AZ60*BF60)/(BB60*1005)</f>
        <v>30.71759792571811</v>
      </c>
      <c r="AY60" s="3">
        <f>AS60+(AZ60*BD60*BE60*BF60)/(BB60*1005*(BE60*BD60+BK60*AZ60))-(AZ60*BL60)/(BE60*BD60+BK60*AZ60)</f>
        <v>21.732224775480255</v>
      </c>
      <c r="AZ60" s="3">
        <f>BA60*BC60/(BA60+BC60)</f>
        <v>28.63329726365108</v>
      </c>
      <c r="BA60" s="3">
        <f>BB60*1005/(4*0.98*0.0000000567*(AS60+273.15)^3)</f>
        <v>203.0714717868596</v>
      </c>
      <c r="BB60" s="3">
        <f>101325/(287.05*(AS60+273.15))</f>
        <v>1.1855156488504404</v>
      </c>
      <c r="BC60" s="3">
        <f>100*SQRT(0.1/AV60)</f>
        <v>33.333333333333336</v>
      </c>
      <c r="BD60" s="3">
        <f>BC60/1.08</f>
        <v>30.864197530864196</v>
      </c>
      <c r="BE60" s="3">
        <f>0.072*AS60+64.67</f>
        <v>66.441199999999995</v>
      </c>
      <c r="BF60" s="3">
        <f>AU60*(1-0.21)+BG60-BH60</f>
        <v>254.55575540502656</v>
      </c>
      <c r="BG60" s="3">
        <f>(1.72*(BI60/1000/(AS60+273.16))^(1/7)*0.0000000567*(AS60+273.16)^4)</f>
        <v>372.86472736042384</v>
      </c>
      <c r="BH60" s="3">
        <f>0.98*0.0000000567*(AA60+273.16)^4</f>
        <v>443.78897195539724</v>
      </c>
      <c r="BI60" s="3">
        <f>BJ60*AT60/100</f>
        <v>1917.2862753874724</v>
      </c>
      <c r="BJ60" s="3">
        <f>(610.7*10^(7.5*AS60/(AS60+237.3)))</f>
        <v>3092.3972183668911</v>
      </c>
      <c r="BK60" s="3">
        <f>(EXP((0.0492)*AS60))*55.259</f>
        <v>185.36951717079418</v>
      </c>
      <c r="BL60" s="3">
        <f>(1-(AT60/100))*BJ60</f>
        <v>1175.1109429794187</v>
      </c>
      <c r="HC60" s="3">
        <v>7</v>
      </c>
      <c r="HD60" s="3">
        <v>5</v>
      </c>
      <c r="HE60" s="3">
        <v>7</v>
      </c>
      <c r="HF60" s="3">
        <v>16</v>
      </c>
      <c r="HG60" s="3">
        <v>23</v>
      </c>
      <c r="HH60" s="3">
        <v>29</v>
      </c>
      <c r="HI60" s="3">
        <v>15</v>
      </c>
      <c r="HJ60" s="3">
        <v>37</v>
      </c>
      <c r="HK60" s="3">
        <v>41</v>
      </c>
      <c r="HL60" s="3">
        <v>133</v>
      </c>
      <c r="HM60" s="3">
        <v>157</v>
      </c>
      <c r="HN60" s="3">
        <v>203</v>
      </c>
      <c r="HO60" s="3">
        <v>142</v>
      </c>
      <c r="HP60" s="3">
        <v>84</v>
      </c>
      <c r="HQ60" s="3">
        <v>70</v>
      </c>
      <c r="HR60" s="3">
        <v>61</v>
      </c>
      <c r="HS60" s="3">
        <v>30</v>
      </c>
      <c r="HT60" s="3">
        <v>43</v>
      </c>
      <c r="HU60" s="3">
        <v>34</v>
      </c>
      <c r="HV60" s="3">
        <v>27</v>
      </c>
      <c r="HW60" s="3">
        <v>18</v>
      </c>
      <c r="HX60" s="3">
        <v>7</v>
      </c>
    </row>
    <row r="61" spans="1:274" s="3" customFormat="1" x14ac:dyDescent="0.2">
      <c r="A61" s="3" t="b">
        <v>1</v>
      </c>
      <c r="B61" s="3">
        <v>10</v>
      </c>
      <c r="D61" s="3">
        <v>10446</v>
      </c>
      <c r="E61" s="3">
        <v>6</v>
      </c>
      <c r="F61" s="3">
        <v>1</v>
      </c>
      <c r="G61" s="3" t="s">
        <v>62</v>
      </c>
      <c r="H61" s="3">
        <v>6</v>
      </c>
      <c r="I61" s="3">
        <v>2.1000000000000014</v>
      </c>
      <c r="J61" s="3">
        <v>0.43827668591254343</v>
      </c>
      <c r="K61" s="3">
        <v>0.64497684236749819</v>
      </c>
      <c r="L61" s="3">
        <v>0.36211760515877828</v>
      </c>
      <c r="M61" s="3">
        <f>AA61-AS61</f>
        <v>4.2409751069258768</v>
      </c>
      <c r="N61" s="3">
        <f>AB61-AS61</f>
        <v>3.1999999999999993</v>
      </c>
      <c r="O61" s="3">
        <f>AC61-AS61</f>
        <v>5.3000000000000007</v>
      </c>
      <c r="P61" s="3">
        <f>AD61-AS61</f>
        <v>4.2506677139482925</v>
      </c>
      <c r="Q61" s="3">
        <f>AE61-AS61</f>
        <v>3.4000000000000021</v>
      </c>
      <c r="R61" s="3">
        <f>AF61-AS61</f>
        <v>3.6999999999999993</v>
      </c>
      <c r="S61" s="3">
        <f>AG61-AS61</f>
        <v>3.9000000000000021</v>
      </c>
      <c r="T61" s="3">
        <f>AH61-AS61</f>
        <v>4.6000000000000014</v>
      </c>
      <c r="U61" s="3">
        <f>AI61-AS61</f>
        <v>4.8000000000000007</v>
      </c>
      <c r="V61" s="3">
        <f>AJ61-AS61</f>
        <v>5.1000000000000014</v>
      </c>
      <c r="W61" s="3">
        <f>(AA61-AY61)/(AX61-AY61)</f>
        <v>0.88472510821158712</v>
      </c>
      <c r="X61" s="3">
        <f>(AX61-AA61)/(AA61-AY61)</f>
        <v>0.13029458610192882</v>
      </c>
      <c r="Y61" s="3">
        <f>J61/AA61</f>
        <v>1.4886622617653738E-2</v>
      </c>
      <c r="Z61" s="3">
        <f>(AA61-AY61)/(AX61-AA61)</f>
        <v>7.6749159724695311</v>
      </c>
      <c r="AA61" s="3">
        <v>29.440975106925876</v>
      </c>
      <c r="AB61" s="3">
        <v>28.4</v>
      </c>
      <c r="AC61" s="3">
        <v>30.5</v>
      </c>
      <c r="AD61" s="3">
        <v>29.450667713948292</v>
      </c>
      <c r="AE61" s="3">
        <v>28.6</v>
      </c>
      <c r="AF61" s="3">
        <v>28.9</v>
      </c>
      <c r="AG61" s="3">
        <v>29.1</v>
      </c>
      <c r="AH61" s="3">
        <v>29.8</v>
      </c>
      <c r="AI61" s="3">
        <v>30</v>
      </c>
      <c r="AJ61" s="3">
        <v>30.3</v>
      </c>
      <c r="AK61" s="3">
        <v>2020</v>
      </c>
      <c r="AL61" s="3">
        <v>10</v>
      </c>
      <c r="AM61" s="3">
        <v>27</v>
      </c>
      <c r="AN61" s="3">
        <v>8</v>
      </c>
      <c r="AO61" s="3">
        <v>7</v>
      </c>
      <c r="AP61" s="3">
        <v>5</v>
      </c>
      <c r="AQ61" s="3">
        <v>173.00000000000003</v>
      </c>
      <c r="AR61" s="4">
        <v>0.33819444444444446</v>
      </c>
      <c r="AS61" s="3">
        <f>VLOOKUP(AR61,גיליון1!A64:F647,2,0)</f>
        <v>25.2</v>
      </c>
      <c r="AT61" s="3">
        <f>VLOOKUP(AR61,גיליון1!A64:F647,3,0)</f>
        <v>61</v>
      </c>
      <c r="AU61" s="3">
        <f>VLOOKUP(AR61,גיליון1!A64:F647,4,0)</f>
        <v>413</v>
      </c>
      <c r="AV61" s="3">
        <f>VLOOKUP(AR61,גיליון1!A64:F647,5,0)</f>
        <v>1.1000000000000001</v>
      </c>
      <c r="AW61" s="3">
        <f>VLOOKUP(AR61,גיליון1!A64:F647,6,0)</f>
        <v>213</v>
      </c>
      <c r="AX61" s="3">
        <f>AS61+(AZ61*BF61)/(BB61*1005)</f>
        <v>30.431536956743582</v>
      </c>
      <c r="AY61" s="3">
        <f>AS61+(AZ61*BD61*BE61*BF61)/(BB61*1005*(BE61*BD61+BK61*AZ61))-(AZ61*BL61)/(BE61*BD61+BK61*AZ61)</f>
        <v>21.838496144041002</v>
      </c>
      <c r="AZ61" s="3">
        <f>BA61*BC61/(BA61+BC61)</f>
        <v>26.22576928157623</v>
      </c>
      <c r="BA61" s="3">
        <f>BB61*1005/(4*0.98*0.0000000567*(AS61+273.15)^3)</f>
        <v>201.4428366210966</v>
      </c>
      <c r="BB61" s="3">
        <f>101325/(287.05*(AS61+273.15))</f>
        <v>1.1831315047602435</v>
      </c>
      <c r="BC61" s="3">
        <f>100*SQRT(0.1/AV61)</f>
        <v>30.151134457776362</v>
      </c>
      <c r="BD61" s="3">
        <f>BC61/1.08</f>
        <v>27.917717090533667</v>
      </c>
      <c r="BE61" s="3">
        <f>0.072*AS61+64.67</f>
        <v>66.484400000000008</v>
      </c>
      <c r="BF61" s="3">
        <f>AU61*(1-0.21)+BG61-BH61</f>
        <v>237.19205740020124</v>
      </c>
      <c r="BG61" s="3">
        <f>(1.72*(BI61/1000/(AS61+273.16))^(1/7)*0.0000000567*(AS61+273.16)^4)</f>
        <v>376.81960805763617</v>
      </c>
      <c r="BH61" s="3">
        <f>0.98*0.0000000567*(AA61+273.16)^4</f>
        <v>465.89755065743503</v>
      </c>
      <c r="BI61" s="3">
        <f>BJ61*AT61/100</f>
        <v>1955.0494874446708</v>
      </c>
      <c r="BJ61" s="3">
        <f>(610.7*10^(7.5*AS61/(AS61+237.3)))</f>
        <v>3204.9991597453618</v>
      </c>
      <c r="BK61" s="3">
        <f>(EXP((0.0492)*AS61))*55.259</f>
        <v>190.92319429428639</v>
      </c>
      <c r="BL61" s="3">
        <f>(1-(AT61/100))*BJ61</f>
        <v>1249.9496723006912</v>
      </c>
      <c r="IN61" s="3">
        <v>4</v>
      </c>
      <c r="IO61" s="3">
        <v>19</v>
      </c>
      <c r="IP61" s="3">
        <v>31</v>
      </c>
      <c r="IQ61" s="3">
        <v>66</v>
      </c>
      <c r="IR61" s="3">
        <v>44</v>
      </c>
      <c r="IS61" s="3">
        <v>66</v>
      </c>
      <c r="IT61" s="3">
        <v>99</v>
      </c>
      <c r="IU61" s="3">
        <v>137</v>
      </c>
      <c r="IV61" s="3">
        <v>159</v>
      </c>
      <c r="IW61" s="3">
        <v>157</v>
      </c>
      <c r="IX61" s="3">
        <v>136</v>
      </c>
      <c r="IY61" s="3">
        <v>155</v>
      </c>
      <c r="IZ61" s="3">
        <v>138</v>
      </c>
      <c r="JA61" s="3">
        <v>181</v>
      </c>
      <c r="JB61" s="3">
        <v>175</v>
      </c>
      <c r="JC61" s="3">
        <v>133</v>
      </c>
      <c r="JD61" s="3">
        <v>120</v>
      </c>
      <c r="JE61" s="3">
        <v>75</v>
      </c>
      <c r="JF61" s="3">
        <v>35</v>
      </c>
      <c r="JG61" s="3">
        <v>29</v>
      </c>
      <c r="JH61" s="3">
        <v>14</v>
      </c>
      <c r="JI61" s="3">
        <v>23</v>
      </c>
      <c r="JJ61" s="3">
        <v>7</v>
      </c>
    </row>
    <row r="62" spans="1:274" s="3" customFormat="1" x14ac:dyDescent="0.2">
      <c r="A62" s="3" t="b">
        <v>1</v>
      </c>
      <c r="B62" s="3">
        <v>10</v>
      </c>
      <c r="D62" s="3">
        <v>10446</v>
      </c>
      <c r="E62" s="3">
        <v>6</v>
      </c>
      <c r="F62" s="3">
        <v>1</v>
      </c>
      <c r="G62" s="3" t="s">
        <v>231</v>
      </c>
      <c r="H62" s="3">
        <v>6</v>
      </c>
      <c r="I62" s="3">
        <v>1.2000000000000028</v>
      </c>
      <c r="J62" s="3">
        <v>0.27951361515434753</v>
      </c>
      <c r="K62" s="3">
        <v>0.3837248688628847</v>
      </c>
      <c r="L62" s="3">
        <v>0.22849474723455737</v>
      </c>
      <c r="M62" s="3">
        <f>AA62-AS62</f>
        <v>2.3601214714224668</v>
      </c>
      <c r="N62" s="3">
        <f>AB62-AS62</f>
        <v>1.6999999999999993</v>
      </c>
      <c r="O62" s="3">
        <f>AC62-AS62</f>
        <v>2.9000000000000021</v>
      </c>
      <c r="P62" s="3">
        <f>AD62-AS62</f>
        <v>2.3792602017757538</v>
      </c>
      <c r="Q62" s="3">
        <f>AE62-AS62</f>
        <v>1.8000000000000007</v>
      </c>
      <c r="R62" s="3">
        <f>AF62-AS62</f>
        <v>2</v>
      </c>
      <c r="S62" s="3">
        <f>AG62-AS62</f>
        <v>2.1999999999999993</v>
      </c>
      <c r="T62" s="3">
        <f>AH62-AS62</f>
        <v>2.6000000000000014</v>
      </c>
      <c r="U62" s="3">
        <f>AI62-AS62</f>
        <v>2.6999999999999993</v>
      </c>
      <c r="V62" s="3">
        <f>AJ62-AS62</f>
        <v>2.9000000000000021</v>
      </c>
      <c r="W62" s="3">
        <f>(AA62-AY62)/(AX62-AY62)</f>
        <v>0.64403803861823128</v>
      </c>
      <c r="X62" s="3">
        <f>(AX62-AA62)/(AA62-AY62)</f>
        <v>0.552703318806257</v>
      </c>
      <c r="Y62" s="3">
        <f>J62/AA62</f>
        <v>1.014195875167603E-2</v>
      </c>
      <c r="Z62" s="3">
        <f>(AA62-AY62)/(AX62-AA62)</f>
        <v>1.8092889367116993</v>
      </c>
      <c r="AA62" s="3">
        <v>27.560121471422466</v>
      </c>
      <c r="AB62" s="3">
        <v>26.9</v>
      </c>
      <c r="AC62" s="3">
        <v>28.1</v>
      </c>
      <c r="AD62" s="3">
        <v>27.579260201775753</v>
      </c>
      <c r="AE62" s="3">
        <v>27</v>
      </c>
      <c r="AF62" s="3">
        <v>27.2</v>
      </c>
      <c r="AG62" s="3">
        <v>27.4</v>
      </c>
      <c r="AH62" s="3">
        <v>27.8</v>
      </c>
      <c r="AI62" s="3">
        <v>27.9</v>
      </c>
      <c r="AJ62" s="3">
        <v>28.1</v>
      </c>
      <c r="AK62" s="3">
        <v>2020</v>
      </c>
      <c r="AL62" s="3">
        <v>10</v>
      </c>
      <c r="AM62" s="3">
        <v>27</v>
      </c>
      <c r="AN62" s="3">
        <v>8</v>
      </c>
      <c r="AO62" s="3">
        <v>7</v>
      </c>
      <c r="AP62" s="3">
        <v>25</v>
      </c>
      <c r="AQ62" s="3">
        <v>651</v>
      </c>
      <c r="AR62" s="4">
        <v>0.33819444444444446</v>
      </c>
      <c r="AS62" s="3">
        <f>VLOOKUP(AR62,גיליון1!A65:F648,2,0)</f>
        <v>25.2</v>
      </c>
      <c r="AT62" s="3">
        <f>VLOOKUP(AR62,גיליון1!A65:F648,3,0)</f>
        <v>61</v>
      </c>
      <c r="AU62" s="3">
        <f>VLOOKUP(AR62,גיליון1!A65:F648,4,0)</f>
        <v>413</v>
      </c>
      <c r="AV62" s="3">
        <f>VLOOKUP(AR62,גיליון1!A65:F648,5,0)</f>
        <v>1.1000000000000001</v>
      </c>
      <c r="AW62" s="3">
        <f>VLOOKUP(AR62,גיליון1!A65:F648,6,0)</f>
        <v>213</v>
      </c>
      <c r="AX62" s="3">
        <f>AS62+(AZ62*BF62)/(BB62*1005)</f>
        <v>30.684649140786785</v>
      </c>
      <c r="AY62" s="3">
        <f>AS62+(AZ62*BD62*BE62*BF62)/(BB62*1005*(BE62*BD62+BK62*AZ62))-(AZ62*BL62)/(BE62*BD62+BK62*AZ62)</f>
        <v>21.906948126792013</v>
      </c>
      <c r="AZ62" s="3">
        <f>BA62*BC62/(BA62+BC62)</f>
        <v>26.22576928157623</v>
      </c>
      <c r="BA62" s="3">
        <f>BB62*1005/(4*0.98*0.0000000567*(AS62+273.15)^3)</f>
        <v>201.4428366210966</v>
      </c>
      <c r="BB62" s="3">
        <f>101325/(287.05*(AS62+273.15))</f>
        <v>1.1831315047602435</v>
      </c>
      <c r="BC62" s="3">
        <f>100*SQRT(0.1/AV62)</f>
        <v>30.151134457776362</v>
      </c>
      <c r="BD62" s="3">
        <f>BC62/1.08</f>
        <v>27.917717090533667</v>
      </c>
      <c r="BE62" s="3">
        <f>0.072*AS62+64.67</f>
        <v>66.484400000000008</v>
      </c>
      <c r="BF62" s="3">
        <f>AU62*(1-0.21)+BG62-BH62</f>
        <v>248.66788184389134</v>
      </c>
      <c r="BG62" s="3">
        <f>(1.72*(BI62/1000/(AS62+273.16))^(1/7)*0.0000000567*(AS62+273.16)^4)</f>
        <v>376.81960805763617</v>
      </c>
      <c r="BH62" s="3">
        <f>0.98*0.0000000567*(AA62+273.16)^4</f>
        <v>454.42172621374493</v>
      </c>
      <c r="BI62" s="3">
        <f>BJ62*AT62/100</f>
        <v>1955.0494874446708</v>
      </c>
      <c r="BJ62" s="3">
        <f>(610.7*10^(7.5*AS62/(AS62+237.3)))</f>
        <v>3204.9991597453618</v>
      </c>
      <c r="BK62" s="3">
        <f>(EXP((0.0492)*AS62))*55.259</f>
        <v>190.92319429428639</v>
      </c>
      <c r="BL62" s="3">
        <f>(1-(AT62/100))*BJ62</f>
        <v>1249.9496723006912</v>
      </c>
      <c r="HY62" s="3">
        <v>3</v>
      </c>
      <c r="HZ62" s="3">
        <v>14</v>
      </c>
      <c r="IA62" s="3">
        <v>40</v>
      </c>
      <c r="IB62" s="3">
        <v>56</v>
      </c>
      <c r="IC62" s="3">
        <v>48</v>
      </c>
      <c r="ID62" s="3">
        <v>108</v>
      </c>
      <c r="IE62" s="3">
        <v>101</v>
      </c>
      <c r="IF62" s="3">
        <v>106</v>
      </c>
      <c r="IG62" s="3">
        <v>144</v>
      </c>
      <c r="IH62" s="3">
        <v>98</v>
      </c>
      <c r="II62" s="3">
        <v>72</v>
      </c>
      <c r="IJ62" s="3">
        <v>75</v>
      </c>
      <c r="IK62" s="3">
        <v>31</v>
      </c>
      <c r="IL62" s="3">
        <v>12</v>
      </c>
      <c r="IM62" s="3">
        <v>0</v>
      </c>
    </row>
    <row r="63" spans="1:274" s="3" customFormat="1" x14ac:dyDescent="0.2">
      <c r="A63" s="3" t="b">
        <v>1</v>
      </c>
      <c r="B63" s="3">
        <v>10</v>
      </c>
      <c r="D63" s="3">
        <v>10446</v>
      </c>
      <c r="E63" s="3">
        <v>6</v>
      </c>
      <c r="F63" s="3">
        <v>1</v>
      </c>
      <c r="G63" s="3" t="s">
        <v>395</v>
      </c>
      <c r="H63" s="3">
        <v>6</v>
      </c>
      <c r="I63" s="3">
        <v>2.2000000000000028</v>
      </c>
      <c r="J63" s="3">
        <v>0.50737274056287407</v>
      </c>
      <c r="K63" s="3">
        <v>0.7838370249156128</v>
      </c>
      <c r="L63" s="3">
        <v>0.42931276519522615</v>
      </c>
      <c r="M63" s="3">
        <f>AA63-AS63</f>
        <v>4.389061090294188</v>
      </c>
      <c r="N63" s="3">
        <f>AB63-AS63</f>
        <v>3.1999999999999993</v>
      </c>
      <c r="O63" s="3">
        <f>AC63-AS63</f>
        <v>5.4000000000000021</v>
      </c>
      <c r="P63" s="3">
        <f>AD63-AS63</f>
        <v>4.3935579564154246</v>
      </c>
      <c r="Q63" s="3">
        <f>AE63-AS63</f>
        <v>3.4000000000000021</v>
      </c>
      <c r="R63" s="3">
        <f>AF63-AS63</f>
        <v>3.6999999999999993</v>
      </c>
      <c r="S63" s="3">
        <f>AG63-AS63</f>
        <v>4</v>
      </c>
      <c r="T63" s="3">
        <f>AH63-AS63</f>
        <v>4.8000000000000007</v>
      </c>
      <c r="U63" s="3">
        <f>AI63-AS63</f>
        <v>5.1000000000000014</v>
      </c>
      <c r="V63" s="3">
        <f>AJ63-AS63</f>
        <v>5.3000000000000007</v>
      </c>
      <c r="W63" s="3">
        <f>(AA63-AY63)/(AX63-AY63)</f>
        <v>0.90413710287201132</v>
      </c>
      <c r="X63" s="3">
        <f>(AX63-AA63)/(AA63-AY63)</f>
        <v>0.106026947487807</v>
      </c>
      <c r="Y63" s="3">
        <f>J63/AA63</f>
        <v>1.71473078856599E-2</v>
      </c>
      <c r="Z63" s="3">
        <f>(AA63-AY63)/(AX63-AA63)</f>
        <v>9.4315645568783264</v>
      </c>
      <c r="AA63" s="3">
        <v>29.589061090294187</v>
      </c>
      <c r="AB63" s="3">
        <v>28.4</v>
      </c>
      <c r="AC63" s="3">
        <v>30.6</v>
      </c>
      <c r="AD63" s="3">
        <v>29.593557956415424</v>
      </c>
      <c r="AE63" s="3">
        <v>28.6</v>
      </c>
      <c r="AF63" s="3">
        <v>28.9</v>
      </c>
      <c r="AG63" s="3">
        <v>29.2</v>
      </c>
      <c r="AH63" s="3">
        <v>30</v>
      </c>
      <c r="AI63" s="3">
        <v>30.3</v>
      </c>
      <c r="AJ63" s="3">
        <v>30.5</v>
      </c>
      <c r="AK63" s="3">
        <v>2020</v>
      </c>
      <c r="AL63" s="3">
        <v>10</v>
      </c>
      <c r="AM63" s="3">
        <v>27</v>
      </c>
      <c r="AN63" s="3">
        <v>8</v>
      </c>
      <c r="AO63" s="3">
        <v>7</v>
      </c>
      <c r="AP63" s="3">
        <v>44</v>
      </c>
      <c r="AQ63" s="3">
        <v>212</v>
      </c>
      <c r="AR63" s="4">
        <v>0.33819444444444446</v>
      </c>
      <c r="AS63" s="3">
        <f>VLOOKUP(AR63,גיליון1!A66:F649,2,0)</f>
        <v>25.2</v>
      </c>
      <c r="AT63" s="3">
        <f>VLOOKUP(AR63,גיליון1!A66:F649,3,0)</f>
        <v>61</v>
      </c>
      <c r="AU63" s="3">
        <f>VLOOKUP(AR63,גיליון1!A66:F649,4,0)</f>
        <v>413</v>
      </c>
      <c r="AV63" s="3">
        <f>VLOOKUP(AR63,גיליון1!A66:F649,5,0)</f>
        <v>1.1000000000000001</v>
      </c>
      <c r="AW63" s="3">
        <f>VLOOKUP(AR63,גיליון1!A66:F649,6,0)</f>
        <v>213</v>
      </c>
      <c r="AX63" s="3">
        <f>AS63+(AZ63*BF63)/(BB63*1005)</f>
        <v>30.41140703937571</v>
      </c>
      <c r="AY63" s="3">
        <f>AS63+(AZ63*BD63*BE63*BF63)/(BB63*1005*(BE63*BD63+BK63*AZ63))-(AZ63*BL63)/(BE63*BD63+BK63*AZ63)</f>
        <v>21.833052183444426</v>
      </c>
      <c r="AZ63" s="3">
        <f>BA63*BC63/(BA63+BC63)</f>
        <v>26.22576928157623</v>
      </c>
      <c r="BA63" s="3">
        <f>BB63*1005/(4*0.98*0.0000000567*(AS63+273.15)^3)</f>
        <v>201.4428366210966</v>
      </c>
      <c r="BB63" s="3">
        <f>101325/(287.05*(AS63+273.15))</f>
        <v>1.1831315047602435</v>
      </c>
      <c r="BC63" s="3">
        <f>100*SQRT(0.1/AV63)</f>
        <v>30.151134457776362</v>
      </c>
      <c r="BD63" s="3">
        <f>BC63/1.08</f>
        <v>27.917717090533667</v>
      </c>
      <c r="BE63" s="3">
        <f>0.072*AS63+64.67</f>
        <v>66.484400000000008</v>
      </c>
      <c r="BF63" s="3">
        <f>AU63*(1-0.21)+BG63-BH63</f>
        <v>236.27938937257176</v>
      </c>
      <c r="BG63" s="3">
        <f>(1.72*(BI63/1000/(AS63+273.16))^(1/7)*0.0000000567*(AS63+273.16)^4)</f>
        <v>376.81960805763617</v>
      </c>
      <c r="BH63" s="3">
        <f>0.98*0.0000000567*(AA63+273.16)^4</f>
        <v>466.81021868506451</v>
      </c>
      <c r="BI63" s="3">
        <f>BJ63*AT63/100</f>
        <v>1955.0494874446708</v>
      </c>
      <c r="BJ63" s="3">
        <f>(610.7*10^(7.5*AS63/(AS63+237.3)))</f>
        <v>3204.9991597453618</v>
      </c>
      <c r="BK63" s="3">
        <f>(EXP((0.0492)*AS63))*55.259</f>
        <v>190.92319429428639</v>
      </c>
      <c r="BL63" s="3">
        <f>(1-(AT63/100))*BJ63</f>
        <v>1249.9496723006912</v>
      </c>
      <c r="IL63" s="3">
        <v>1</v>
      </c>
      <c r="IM63" s="3">
        <v>4</v>
      </c>
      <c r="IN63" s="3">
        <v>13</v>
      </c>
      <c r="IO63" s="3">
        <v>28</v>
      </c>
      <c r="IP63" s="3">
        <v>35</v>
      </c>
      <c r="IQ63" s="3">
        <v>56</v>
      </c>
      <c r="IR63" s="3">
        <v>74</v>
      </c>
      <c r="IS63" s="3">
        <v>108</v>
      </c>
      <c r="IT63" s="3">
        <v>110</v>
      </c>
      <c r="IU63" s="3">
        <v>118</v>
      </c>
      <c r="IV63" s="3">
        <v>149</v>
      </c>
      <c r="IW63" s="3">
        <v>176</v>
      </c>
      <c r="IX63" s="3">
        <v>145</v>
      </c>
      <c r="IY63" s="3">
        <v>103</v>
      </c>
      <c r="IZ63" s="3">
        <v>143</v>
      </c>
      <c r="JA63" s="3">
        <v>120</v>
      </c>
      <c r="JB63" s="3">
        <v>140</v>
      </c>
      <c r="JC63" s="3">
        <v>183</v>
      </c>
      <c r="JD63" s="3">
        <v>127</v>
      </c>
      <c r="JE63" s="3">
        <v>99</v>
      </c>
      <c r="JF63" s="3">
        <v>123</v>
      </c>
      <c r="JG63" s="3">
        <v>69</v>
      </c>
      <c r="JH63" s="3">
        <v>71</v>
      </c>
      <c r="JI63" s="3">
        <v>27</v>
      </c>
      <c r="JJ63" s="3">
        <v>14</v>
      </c>
    </row>
    <row r="64" spans="1:274" s="3" customFormat="1" x14ac:dyDescent="0.2">
      <c r="A64" s="3" t="b">
        <v>0</v>
      </c>
      <c r="D64" s="3">
        <v>10446</v>
      </c>
      <c r="E64" s="3">
        <v>6</v>
      </c>
      <c r="F64" s="3">
        <v>1</v>
      </c>
      <c r="G64" s="3" t="s">
        <v>63</v>
      </c>
      <c r="H64" s="3">
        <v>6</v>
      </c>
      <c r="I64" s="3">
        <v>2</v>
      </c>
      <c r="J64" s="3">
        <v>0.55017803594887593</v>
      </c>
      <c r="K64" s="3">
        <v>1.0140767553681371</v>
      </c>
      <c r="L64" s="3">
        <v>0.47441008552005404</v>
      </c>
      <c r="M64" s="3">
        <f>AA64-AS64</f>
        <v>1.8131999795165363</v>
      </c>
      <c r="N64" s="3">
        <f>AB64-AS64</f>
        <v>0.80000000000000071</v>
      </c>
      <c r="O64" s="3">
        <f>AC64-AS64</f>
        <v>2.8000000000000007</v>
      </c>
      <c r="P64" s="3">
        <f>AD64-AS64</f>
        <v>1.8333547096567493</v>
      </c>
      <c r="Q64" s="3">
        <f>AE64-AS64</f>
        <v>0.90000000000000213</v>
      </c>
      <c r="R64" s="3">
        <f>AF64-AS64</f>
        <v>1.1000000000000014</v>
      </c>
      <c r="S64" s="3">
        <f>AG64-AS64</f>
        <v>1.3000000000000007</v>
      </c>
      <c r="T64" s="3">
        <f>AH64-AS64</f>
        <v>2.3000000000000007</v>
      </c>
      <c r="U64" s="3">
        <f>AI64-AS64</f>
        <v>2.5</v>
      </c>
      <c r="V64" s="3">
        <f>AJ64-AS64</f>
        <v>2.8000000000000007</v>
      </c>
      <c r="W64" s="3">
        <f>(AA64-AY64)/(AX64-AY64)</f>
        <v>0.63000713652787921</v>
      </c>
      <c r="X64" s="3">
        <f>(AX64-AA64)/(AA64-AY64)</f>
        <v>0.58728360683537717</v>
      </c>
      <c r="Y64" s="3">
        <f>J64/AA64</f>
        <v>2.0367007106379946E-2</v>
      </c>
      <c r="Z64" s="3">
        <f>(AA64-AY64)/(AX64-AA64)</f>
        <v>1.7027548332032914</v>
      </c>
      <c r="AA64" s="3">
        <v>27.013199979516536</v>
      </c>
      <c r="AB64" s="3">
        <v>26</v>
      </c>
      <c r="AC64" s="3">
        <v>28</v>
      </c>
      <c r="AD64" s="3">
        <v>27.033354709656749</v>
      </c>
      <c r="AE64" s="3">
        <v>26.1</v>
      </c>
      <c r="AF64" s="3">
        <v>26.3</v>
      </c>
      <c r="AG64" s="3">
        <v>26.5</v>
      </c>
      <c r="AH64" s="3">
        <v>27.5</v>
      </c>
      <c r="AI64" s="3">
        <v>27.7</v>
      </c>
      <c r="AJ64" s="3">
        <v>28</v>
      </c>
      <c r="AK64" s="3">
        <v>2020</v>
      </c>
      <c r="AL64" s="3">
        <v>10</v>
      </c>
      <c r="AM64" s="3">
        <v>27</v>
      </c>
      <c r="AN64" s="3">
        <v>8</v>
      </c>
      <c r="AO64" s="3">
        <v>8</v>
      </c>
      <c r="AP64" s="3">
        <v>35</v>
      </c>
      <c r="AQ64" s="3">
        <v>569.00000000000011</v>
      </c>
      <c r="AR64" s="4">
        <v>0.33888888888888885</v>
      </c>
      <c r="AS64" s="3">
        <f>VLOOKUP(AR64,גיליון1!A67:F650,2,0)</f>
        <v>25.2</v>
      </c>
      <c r="AT64" s="3">
        <f>VLOOKUP(AR64,גיליון1!A67:F650,3,0)</f>
        <v>61</v>
      </c>
      <c r="AU64" s="3">
        <f>VLOOKUP(AR64,גיליון1!A67:F650,4,0)</f>
        <v>418</v>
      </c>
      <c r="AV64" s="3">
        <f>VLOOKUP(AR64,גיליון1!A67:F650,5,0)</f>
        <v>1.5</v>
      </c>
      <c r="AW64" s="3">
        <f>VLOOKUP(AR64,גיליון1!A67:F650,6,0)</f>
        <v>213</v>
      </c>
      <c r="AX64" s="3">
        <f>AS64+(AZ64*BF64)/(BB64*1005)</f>
        <v>30.125770358263402</v>
      </c>
      <c r="AY64" s="3">
        <f>AS64+(AZ64*BD64*BE64*BF64)/(BB64*1005*(BE64*BD64+BK64*AZ64))-(AZ64*BL64)/(BE64*BD64+BK64*AZ64)</f>
        <v>21.713255723419909</v>
      </c>
      <c r="AZ64" s="3">
        <f>BA64*BC64/(BA64+BC64)</f>
        <v>22.886426547391643</v>
      </c>
      <c r="BA64" s="3">
        <f>BB64*1005/(4*0.98*0.0000000567*(AS64+273.15)^3)</f>
        <v>201.4428366210966</v>
      </c>
      <c r="BB64" s="3">
        <f>101325/(287.05*(AS64+273.15))</f>
        <v>1.1831315047602435</v>
      </c>
      <c r="BC64" s="3">
        <f>100*SQRT(0.1/AV64)</f>
        <v>25.819888974716111</v>
      </c>
      <c r="BD64" s="3">
        <f>BC64/1.08</f>
        <v>23.90730460621862</v>
      </c>
      <c r="BE64" s="3">
        <f>0.072*AS64+64.67</f>
        <v>66.484400000000008</v>
      </c>
      <c r="BF64" s="3">
        <f>AU64*(1-0.21)+BG64-BH64</f>
        <v>255.91471234828822</v>
      </c>
      <c r="BG64" s="3">
        <f>(1.72*(BI64/1000/(AS64+273.16))^(1/7)*0.0000000567*(AS64+273.16)^4)</f>
        <v>376.81960805763617</v>
      </c>
      <c r="BH64" s="3">
        <f>0.98*0.0000000567*(AA64+273.16)^4</f>
        <v>451.12489570934798</v>
      </c>
      <c r="BI64" s="3">
        <f>BJ64*AT64/100</f>
        <v>1955.0494874446708</v>
      </c>
      <c r="BJ64" s="3">
        <f>(610.7*10^(7.5*AS64/(AS64+237.3)))</f>
        <v>3204.9991597453618</v>
      </c>
      <c r="BK64" s="3">
        <f>(EXP((0.0492)*AS64))*55.259</f>
        <v>190.92319429428639</v>
      </c>
      <c r="BL64" s="3">
        <f>(1-(AT64/100))*BJ64</f>
        <v>1249.9496723006912</v>
      </c>
      <c r="HM64" s="3">
        <v>1</v>
      </c>
      <c r="HN64" s="3">
        <v>4</v>
      </c>
      <c r="HO64" s="3">
        <v>3</v>
      </c>
      <c r="HP64" s="3">
        <v>7</v>
      </c>
      <c r="HQ64" s="3">
        <v>15</v>
      </c>
      <c r="HR64" s="3">
        <v>26</v>
      </c>
      <c r="HS64" s="3">
        <v>82</v>
      </c>
      <c r="HT64" s="3">
        <v>47</v>
      </c>
      <c r="HU64" s="3">
        <v>28</v>
      </c>
      <c r="HV64" s="3">
        <v>25</v>
      </c>
      <c r="HW64" s="3">
        <v>48</v>
      </c>
      <c r="HX64" s="3">
        <v>25</v>
      </c>
      <c r="HY64" s="3">
        <v>27</v>
      </c>
      <c r="HZ64" s="3">
        <v>58</v>
      </c>
      <c r="IA64" s="3">
        <v>26</v>
      </c>
      <c r="IB64" s="3">
        <v>37</v>
      </c>
      <c r="IC64" s="3">
        <v>45</v>
      </c>
      <c r="ID64" s="3">
        <v>32</v>
      </c>
      <c r="IE64" s="3">
        <v>44</v>
      </c>
      <c r="IF64" s="3">
        <v>50</v>
      </c>
      <c r="IG64" s="3">
        <v>33</v>
      </c>
      <c r="IH64" s="3">
        <v>20</v>
      </c>
      <c r="II64" s="3">
        <v>16</v>
      </c>
      <c r="IJ64" s="3">
        <v>9</v>
      </c>
    </row>
    <row r="65" spans="1:289" s="3" customFormat="1" x14ac:dyDescent="0.2">
      <c r="A65" s="3" t="b">
        <v>0</v>
      </c>
      <c r="D65" s="3">
        <v>10446</v>
      </c>
      <c r="E65" s="3">
        <v>6</v>
      </c>
      <c r="F65" s="3">
        <v>1</v>
      </c>
      <c r="G65" s="3" t="s">
        <v>232</v>
      </c>
      <c r="H65" s="3">
        <v>6</v>
      </c>
      <c r="I65" s="3">
        <v>1.8000000000000007</v>
      </c>
      <c r="J65" s="3">
        <v>0.4768086226609799</v>
      </c>
      <c r="K65" s="3">
        <v>0.66188021526147622</v>
      </c>
      <c r="L65" s="3">
        <v>0.39794091793638536</v>
      </c>
      <c r="M65" s="3">
        <f>AA65-AS65</f>
        <v>0.31564637694189557</v>
      </c>
      <c r="N65" s="3">
        <f>AB65-AS65</f>
        <v>-0.80000000000000071</v>
      </c>
      <c r="O65" s="3">
        <f>AC65-AS65</f>
        <v>1</v>
      </c>
      <c r="P65" s="3">
        <f>AD65-AS65</f>
        <v>0.46281218706029748</v>
      </c>
      <c r="Q65" s="3">
        <f>AE65-AS65</f>
        <v>-0.69999999999999929</v>
      </c>
      <c r="R65" s="3">
        <f>AF65-AS65</f>
        <v>-0.5</v>
      </c>
      <c r="S65" s="3">
        <f>AG65-AS65</f>
        <v>0</v>
      </c>
      <c r="T65" s="3">
        <f>AH65-AS65</f>
        <v>0.69999999999999929</v>
      </c>
      <c r="U65" s="3">
        <f>AI65-AS65</f>
        <v>0.80000000000000071</v>
      </c>
      <c r="V65" s="3">
        <f>AJ65-AS65</f>
        <v>0.90000000000000213</v>
      </c>
      <c r="W65" s="3">
        <f>(AA65-AY65)/(AX65-AY65)</f>
        <v>0.39673330457453709</v>
      </c>
      <c r="X65" s="3">
        <f>(AX65-AA65)/(AA65-AY65)</f>
        <v>1.5205849583825974</v>
      </c>
      <c r="Y65" s="3">
        <f>J65/AA65</f>
        <v>1.8686911380456528E-2</v>
      </c>
      <c r="Z65" s="3">
        <f>(AA65-AY65)/(AX65-AA65)</f>
        <v>0.65764164934504632</v>
      </c>
      <c r="AA65" s="3">
        <v>25.515646376941895</v>
      </c>
      <c r="AB65" s="3">
        <v>24.4</v>
      </c>
      <c r="AC65" s="3">
        <v>26.2</v>
      </c>
      <c r="AD65" s="3">
        <v>25.662812187060297</v>
      </c>
      <c r="AE65" s="3">
        <v>24.5</v>
      </c>
      <c r="AF65" s="3">
        <v>24.7</v>
      </c>
      <c r="AG65" s="3">
        <v>25.2</v>
      </c>
      <c r="AH65" s="3">
        <v>25.9</v>
      </c>
      <c r="AI65" s="3">
        <v>26</v>
      </c>
      <c r="AJ65" s="3">
        <v>26.1</v>
      </c>
      <c r="AK65" s="3">
        <v>2020</v>
      </c>
      <c r="AL65" s="3">
        <v>10</v>
      </c>
      <c r="AM65" s="3">
        <v>27</v>
      </c>
      <c r="AN65" s="3">
        <v>8</v>
      </c>
      <c r="AO65" s="3">
        <v>9</v>
      </c>
      <c r="AP65" s="3">
        <v>20</v>
      </c>
      <c r="AQ65" s="3">
        <v>372</v>
      </c>
      <c r="AR65" s="4">
        <v>0.33958333333333335</v>
      </c>
      <c r="AS65" s="3">
        <f>VLOOKUP(AR65,גיליון1!A68:F651,2,0)</f>
        <v>25.2</v>
      </c>
      <c r="AT65" s="3">
        <f>VLOOKUP(AR65,גיליון1!A68:F651,3,0)</f>
        <v>61</v>
      </c>
      <c r="AU65" s="3">
        <f>VLOOKUP(AR65,גיליון1!A68:F651,4,0)</f>
        <v>424</v>
      </c>
      <c r="AV65" s="3">
        <f>VLOOKUP(AR65,גיליון1!A68:F651,5,0)</f>
        <v>1.2</v>
      </c>
      <c r="AW65" s="3">
        <f>VLOOKUP(AR65,גיליון1!A68:F651,6,0)</f>
        <v>169</v>
      </c>
      <c r="AX65" s="3">
        <f>AS65+(AZ65*BF65)/(BB65*1005)</f>
        <v>30.924699453948143</v>
      </c>
      <c r="AY65" s="3">
        <f>AS65+(AZ65*BD65*BE65*BF65)/(BB65*1005*(BE65*BD65+BK65*AZ65))-(AZ65*BL65)/(BE65*BD65+BK65*AZ65)</f>
        <v>21.958427789984608</v>
      </c>
      <c r="AZ65" s="3">
        <f>BA65*BC65/(BA65+BC65)</f>
        <v>25.249207408356021</v>
      </c>
      <c r="BA65" s="3">
        <f>BB65*1005/(4*0.98*0.0000000567*(AS65+273.15)^3)</f>
        <v>201.4428366210966</v>
      </c>
      <c r="BB65" s="3">
        <f>101325/(287.05*(AS65+273.15))</f>
        <v>1.1831315047602435</v>
      </c>
      <c r="BC65" s="3">
        <f>100*SQRT(0.1/AV65)</f>
        <v>28.867513459481291</v>
      </c>
      <c r="BD65" s="3">
        <f>BC65/1.08</f>
        <v>26.72917912914934</v>
      </c>
      <c r="BE65" s="3">
        <f>0.072*AS65+64.67</f>
        <v>66.484400000000008</v>
      </c>
      <c r="BF65" s="3">
        <f>AU65*(1-0.21)+BG65-BH65</f>
        <v>269.59015111077741</v>
      </c>
      <c r="BG65" s="3">
        <f>(1.72*(BI65/1000/(AS65+273.16))^(1/7)*0.0000000567*(AS65+273.16)^4)</f>
        <v>376.81960805763617</v>
      </c>
      <c r="BH65" s="3">
        <f>0.98*0.0000000567*(AA65+273.16)^4</f>
        <v>442.1894569468588</v>
      </c>
      <c r="BI65" s="3">
        <f>BJ65*AT65/100</f>
        <v>1955.0494874446708</v>
      </c>
      <c r="BJ65" s="3">
        <f>(610.7*10^(7.5*AS65/(AS65+237.3)))</f>
        <v>3204.9991597453618</v>
      </c>
      <c r="BK65" s="3">
        <f>(EXP((0.0492)*AS65))*55.259</f>
        <v>190.92319429428639</v>
      </c>
      <c r="BL65" s="3">
        <f>(1-(AT65/100))*BJ65</f>
        <v>1249.9496723006912</v>
      </c>
      <c r="GZ65" s="3">
        <v>1</v>
      </c>
      <c r="HA65" s="3">
        <v>15</v>
      </c>
      <c r="HB65" s="3">
        <v>29</v>
      </c>
      <c r="HC65" s="3">
        <v>58</v>
      </c>
      <c r="HD65" s="3">
        <v>102</v>
      </c>
      <c r="HE65" s="3">
        <v>62</v>
      </c>
      <c r="HF65" s="3">
        <v>22</v>
      </c>
      <c r="HG65" s="3">
        <v>27</v>
      </c>
      <c r="HH65" s="3">
        <v>11</v>
      </c>
      <c r="HI65" s="3">
        <v>21</v>
      </c>
      <c r="HJ65" s="3">
        <v>62</v>
      </c>
      <c r="HK65" s="3">
        <v>87</v>
      </c>
      <c r="HL65" s="3">
        <v>104</v>
      </c>
      <c r="HM65" s="3">
        <v>107</v>
      </c>
      <c r="HN65" s="3">
        <v>111</v>
      </c>
      <c r="HO65" s="3">
        <v>180</v>
      </c>
      <c r="HP65" s="3">
        <v>175</v>
      </c>
      <c r="HQ65" s="3">
        <v>122</v>
      </c>
      <c r="HR65" s="3">
        <v>23</v>
      </c>
      <c r="HS65" s="3">
        <v>6</v>
      </c>
    </row>
    <row r="66" spans="1:289" s="3" customFormat="1" x14ac:dyDescent="0.2">
      <c r="A66" s="3" t="b">
        <v>0</v>
      </c>
      <c r="D66" s="3">
        <v>10446</v>
      </c>
      <c r="E66" s="3">
        <v>6</v>
      </c>
      <c r="F66" s="3">
        <v>1</v>
      </c>
      <c r="G66" s="3" t="s">
        <v>396</v>
      </c>
      <c r="H66" s="3">
        <v>6</v>
      </c>
      <c r="I66" s="3">
        <v>1.8000000000000007</v>
      </c>
      <c r="J66" s="3">
        <v>0.35464636945221711</v>
      </c>
      <c r="K66" s="3">
        <v>0.4294785277854487</v>
      </c>
      <c r="L66" s="3">
        <v>0.27594363982719816</v>
      </c>
      <c r="M66" s="3">
        <f>AA66-AS66</f>
        <v>0.51550942875164907</v>
      </c>
      <c r="N66" s="3">
        <f>AB66-AS66</f>
        <v>-0.80000000000000071</v>
      </c>
      <c r="O66" s="3">
        <f>AC66-AS66</f>
        <v>1</v>
      </c>
      <c r="P66" s="3">
        <f>AD66-AS66</f>
        <v>0.60756676019200384</v>
      </c>
      <c r="Q66" s="3">
        <f>AE66-AS66</f>
        <v>-0.39999999999999858</v>
      </c>
      <c r="R66" s="3">
        <f>AF66-AS66</f>
        <v>0</v>
      </c>
      <c r="S66" s="3">
        <f>AG66-AS66</f>
        <v>0.30000000000000071</v>
      </c>
      <c r="T66" s="3">
        <f>AH66-AS66</f>
        <v>0.80000000000000071</v>
      </c>
      <c r="U66" s="3">
        <f>AI66-AS66</f>
        <v>0.90000000000000213</v>
      </c>
      <c r="V66" s="3">
        <f>AJ66-AS66</f>
        <v>1</v>
      </c>
      <c r="W66" s="3">
        <f>(AA66-AY66)/(AX66-AY66)</f>
        <v>0.42064198591660096</v>
      </c>
      <c r="X66" s="3">
        <f>(AX66-AA66)/(AA66-AY66)</f>
        <v>1.3773185594418198</v>
      </c>
      <c r="Y66" s="3">
        <f>J66/AA66</f>
        <v>1.3791146951018551E-2</v>
      </c>
      <c r="Z66" s="3">
        <f>(AA66-AY66)/(AX66-AA66)</f>
        <v>0.72604844619625675</v>
      </c>
      <c r="AA66" s="3">
        <v>25.715509428751648</v>
      </c>
      <c r="AB66" s="3">
        <v>24.4</v>
      </c>
      <c r="AC66" s="3">
        <v>26.2</v>
      </c>
      <c r="AD66" s="3">
        <v>25.807566760192003</v>
      </c>
      <c r="AE66" s="3">
        <v>24.8</v>
      </c>
      <c r="AF66" s="3">
        <v>25.2</v>
      </c>
      <c r="AG66" s="3">
        <v>25.5</v>
      </c>
      <c r="AH66" s="3">
        <v>26</v>
      </c>
      <c r="AI66" s="3">
        <v>26.1</v>
      </c>
      <c r="AJ66" s="3">
        <v>26.2</v>
      </c>
      <c r="AK66" s="3">
        <v>2020</v>
      </c>
      <c r="AL66" s="3">
        <v>10</v>
      </c>
      <c r="AM66" s="3">
        <v>27</v>
      </c>
      <c r="AN66" s="3">
        <v>8</v>
      </c>
      <c r="AO66" s="3">
        <v>9</v>
      </c>
      <c r="AP66" s="3">
        <v>54</v>
      </c>
      <c r="AQ66" s="3">
        <v>290</v>
      </c>
      <c r="AR66" s="4">
        <v>0.33958333333333335</v>
      </c>
      <c r="AS66" s="3">
        <f>VLOOKUP(AR66,גיליון1!A69:F652,2,0)</f>
        <v>25.2</v>
      </c>
      <c r="AT66" s="3">
        <f>VLOOKUP(AR66,גיליון1!A69:F652,3,0)</f>
        <v>61</v>
      </c>
      <c r="AU66" s="3">
        <f>VLOOKUP(AR66,גיליון1!A69:F652,4,0)</f>
        <v>424</v>
      </c>
      <c r="AV66" s="3">
        <f>VLOOKUP(AR66,גיליון1!A69:F652,5,0)</f>
        <v>1.2</v>
      </c>
      <c r="AW66" s="3">
        <f>VLOOKUP(AR66,גיליון1!A69:F652,6,0)</f>
        <v>169</v>
      </c>
      <c r="AX66" s="3">
        <f>AS66+(AZ66*BF66)/(BB66*1005)</f>
        <v>30.899540901846585</v>
      </c>
      <c r="AY66" s="3">
        <f>AS66+(AZ66*BD66*BE66*BF66)/(BB66*1005*(BE66*BD66+BK66*AZ66))-(AZ66*BL66)/(BE66*BD66+BK66*AZ66)</f>
        <v>21.951651432678577</v>
      </c>
      <c r="AZ66" s="3">
        <f>BA66*BC66/(BA66+BC66)</f>
        <v>25.249207408356021</v>
      </c>
      <c r="BA66" s="3">
        <f>BB66*1005/(4*0.98*0.0000000567*(AS66+273.15)^3)</f>
        <v>201.4428366210966</v>
      </c>
      <c r="BB66" s="3">
        <f>101325/(287.05*(AS66+273.15))</f>
        <v>1.1831315047602435</v>
      </c>
      <c r="BC66" s="3">
        <f>100*SQRT(0.1/AV66)</f>
        <v>28.867513459481291</v>
      </c>
      <c r="BD66" s="3">
        <f>BC66/1.08</f>
        <v>26.72917912914934</v>
      </c>
      <c r="BE66" s="3">
        <f>0.072*AS66+64.67</f>
        <v>66.484400000000008</v>
      </c>
      <c r="BF66" s="3">
        <f>AU66*(1-0.21)+BG66-BH66</f>
        <v>268.40537312944434</v>
      </c>
      <c r="BG66" s="3">
        <f>(1.72*(BI66/1000/(AS66+273.16))^(1/7)*0.0000000567*(AS66+273.16)^4)</f>
        <v>376.81960805763617</v>
      </c>
      <c r="BH66" s="3">
        <f>0.98*0.0000000567*(AA66+273.16)^4</f>
        <v>443.37423492819187</v>
      </c>
      <c r="BI66" s="3">
        <f>BJ66*AT66/100</f>
        <v>1955.0494874446708</v>
      </c>
      <c r="BJ66" s="3">
        <f>(610.7*10^(7.5*AS66/(AS66+237.3)))</f>
        <v>3204.9991597453618</v>
      </c>
      <c r="BK66" s="3">
        <f>(EXP((0.0492)*AS66))*55.259</f>
        <v>190.92319429428639</v>
      </c>
      <c r="BL66" s="3">
        <f>(1-(AT66/100))*BJ66</f>
        <v>1249.9496723006912</v>
      </c>
      <c r="GX66" s="3">
        <v>2</v>
      </c>
      <c r="GY66" s="3">
        <v>1</v>
      </c>
      <c r="GZ66" s="3">
        <v>0</v>
      </c>
      <c r="HA66" s="3">
        <v>5</v>
      </c>
      <c r="HB66" s="3">
        <v>4</v>
      </c>
      <c r="HC66" s="3">
        <v>11</v>
      </c>
      <c r="HD66" s="3">
        <v>11</v>
      </c>
      <c r="HE66" s="3">
        <v>30</v>
      </c>
      <c r="HF66" s="3">
        <v>28</v>
      </c>
      <c r="HG66" s="3">
        <v>35</v>
      </c>
      <c r="HH66" s="3">
        <v>41</v>
      </c>
      <c r="HI66" s="3">
        <v>50</v>
      </c>
      <c r="HJ66" s="3">
        <v>104</v>
      </c>
      <c r="HK66" s="3">
        <v>82</v>
      </c>
      <c r="HL66" s="3">
        <v>79</v>
      </c>
      <c r="HM66" s="3">
        <v>168</v>
      </c>
      <c r="HN66" s="3">
        <v>192</v>
      </c>
      <c r="HO66" s="3">
        <v>260</v>
      </c>
      <c r="HP66" s="3">
        <v>243</v>
      </c>
      <c r="HQ66" s="3">
        <v>242</v>
      </c>
      <c r="HR66" s="3">
        <v>93</v>
      </c>
      <c r="HS66" s="3">
        <v>35</v>
      </c>
      <c r="HT66" s="3">
        <v>1</v>
      </c>
    </row>
    <row r="67" spans="1:289" s="3" customFormat="1" x14ac:dyDescent="0.2">
      <c r="A67" s="3" t="b">
        <v>1</v>
      </c>
      <c r="B67" s="3" t="s">
        <v>562</v>
      </c>
      <c r="D67" s="3">
        <v>10446</v>
      </c>
      <c r="E67" s="3">
        <v>1</v>
      </c>
      <c r="F67" s="3">
        <v>1</v>
      </c>
      <c r="G67" s="3" t="s">
        <v>64</v>
      </c>
      <c r="H67" s="3">
        <v>6</v>
      </c>
      <c r="I67" s="3">
        <v>2.8999999999999986</v>
      </c>
      <c r="J67" s="3">
        <v>0.66508575262632152</v>
      </c>
      <c r="K67" s="3">
        <v>1.0714739706716614</v>
      </c>
      <c r="L67" s="3">
        <v>0.56336528632139904</v>
      </c>
      <c r="M67" s="3">
        <f>AA67-AS67</f>
        <v>4.8647360662516839</v>
      </c>
      <c r="N67" s="3">
        <f>AB67-AS67</f>
        <v>3.5</v>
      </c>
      <c r="O67" s="3">
        <f>AC67-AS67</f>
        <v>6.3999999999999986</v>
      </c>
      <c r="P67" s="3">
        <f>AD67-AS67</f>
        <v>4.8393878169014783</v>
      </c>
      <c r="Q67" s="3">
        <f>AE67-AS67</f>
        <v>3.6999999999999993</v>
      </c>
      <c r="R67" s="3">
        <f>AF67-AS67</f>
        <v>4</v>
      </c>
      <c r="S67" s="3">
        <f>AG67-AS67</f>
        <v>4.3000000000000007</v>
      </c>
      <c r="T67" s="3">
        <f>AH67-AS67</f>
        <v>5.3999999999999986</v>
      </c>
      <c r="U67" s="3">
        <f>AI67-AS67</f>
        <v>5.6999999999999993</v>
      </c>
      <c r="V67" s="3">
        <f>AJ67-AS67</f>
        <v>6.1999999999999993</v>
      </c>
      <c r="W67" s="3">
        <f>(AA67-AY67)/(AX67-AY67)</f>
        <v>0.97512168738600491</v>
      </c>
      <c r="X67" s="3">
        <f>(AX67-AA67)/(AA67-AY67)</f>
        <v>2.5513033845740822E-2</v>
      </c>
      <c r="Y67" s="3">
        <f>J67/AA67</f>
        <v>2.2269935724558248E-2</v>
      </c>
      <c r="Z67" s="3">
        <f>(AA67-AY67)/(AX67-AA67)</f>
        <v>39.195652153573313</v>
      </c>
      <c r="AA67" s="3">
        <v>29.864736066251684</v>
      </c>
      <c r="AB67" s="3">
        <v>28.5</v>
      </c>
      <c r="AC67" s="3">
        <v>31.4</v>
      </c>
      <c r="AD67" s="3">
        <v>29.839387816901478</v>
      </c>
      <c r="AE67" s="3">
        <v>28.7</v>
      </c>
      <c r="AF67" s="3">
        <v>29</v>
      </c>
      <c r="AG67" s="3">
        <v>29.3</v>
      </c>
      <c r="AH67" s="3">
        <v>30.4</v>
      </c>
      <c r="AI67" s="3">
        <v>30.7</v>
      </c>
      <c r="AJ67" s="3">
        <v>31.2</v>
      </c>
      <c r="AK67" s="3">
        <v>2020</v>
      </c>
      <c r="AL67" s="3">
        <v>10</v>
      </c>
      <c r="AM67" s="3">
        <v>27</v>
      </c>
      <c r="AN67" s="3">
        <v>8</v>
      </c>
      <c r="AO67" s="3">
        <v>11</v>
      </c>
      <c r="AP67" s="3">
        <v>33</v>
      </c>
      <c r="AQ67" s="3">
        <v>490</v>
      </c>
      <c r="AR67" s="4">
        <v>0.34097222222222223</v>
      </c>
      <c r="AS67" s="3">
        <f>VLOOKUP(AR67,גיליון1!A70:F653,2,0)</f>
        <v>25</v>
      </c>
      <c r="AT67" s="3">
        <f>VLOOKUP(AR67,גיליון1!A70:F653,3,0)</f>
        <v>63</v>
      </c>
      <c r="AU67" s="3">
        <f>VLOOKUP(AR67,גיליון1!A70:F653,4,0)</f>
        <v>429</v>
      </c>
      <c r="AV67" s="3">
        <f>VLOOKUP(AR67,גיליון1!A70:F653,5,0)</f>
        <v>1.3</v>
      </c>
      <c r="AW67" s="3">
        <f>VLOOKUP(AR67,גיליון1!A70:F653,6,0)</f>
        <v>158</v>
      </c>
      <c r="AX67" s="3">
        <f>AS67+(AZ67*BF67)/(BB67*1005)</f>
        <v>30.069311618799091</v>
      </c>
      <c r="AY67" s="3">
        <f>AS67+(AZ67*BD67*BE67*BF67)/(BB67*1005*(BE67*BD67+BK67*AZ67))-(AZ67*BL67)/(BE67*BD67+BK67*AZ67)</f>
        <v>21.846263869478456</v>
      </c>
      <c r="AZ67" s="3">
        <f>BA67*BC67/(BA67+BC67)</f>
        <v>24.386435733161822</v>
      </c>
      <c r="BA67" s="3">
        <f>BB67*1005/(4*0.98*0.0000000567*(AS67+273.15)^3)</f>
        <v>201.9838948000168</v>
      </c>
      <c r="BB67" s="3">
        <f>101325/(287.05*(AS67+273.15))</f>
        <v>1.1839251532625141</v>
      </c>
      <c r="BC67" s="3">
        <f>100*SQRT(0.1/AV67)</f>
        <v>27.735009811261456</v>
      </c>
      <c r="BD67" s="3">
        <f>BC67/1.08</f>
        <v>25.6805646400569</v>
      </c>
      <c r="BE67" s="3">
        <f>0.072*AS67+64.67</f>
        <v>66.47</v>
      </c>
      <c r="BF67" s="3">
        <f>AU67*(1-0.21)+BG67-BH67</f>
        <v>247.33807059373112</v>
      </c>
      <c r="BG67" s="3">
        <f>(1.72*(BI67/1000/(AS67+273.16))^(1/7)*0.0000000567*(AS67+273.16)^4)</f>
        <v>376.94087123318627</v>
      </c>
      <c r="BH67" s="3">
        <f>0.98*0.0000000567*(AA67+273.16)^4</f>
        <v>468.51280063945524</v>
      </c>
      <c r="BI67" s="3">
        <f>BJ67*AT67/100</f>
        <v>1995.256877118806</v>
      </c>
      <c r="BJ67" s="3">
        <f>(610.7*10^(7.5*AS67/(AS67+237.3)))</f>
        <v>3167.0744081250891</v>
      </c>
      <c r="BK67" s="3">
        <f>(EXP((0.0492)*AS67))*55.259</f>
        <v>189.05372294583105</v>
      </c>
      <c r="BL67" s="3">
        <f>(1-(AT67/100))*BJ67</f>
        <v>1171.8175310062829</v>
      </c>
      <c r="IP67" s="3">
        <v>13</v>
      </c>
      <c r="IQ67" s="3">
        <v>31</v>
      </c>
      <c r="IR67" s="3">
        <v>45</v>
      </c>
      <c r="IS67" s="3">
        <v>52</v>
      </c>
      <c r="IT67" s="3">
        <v>61</v>
      </c>
      <c r="IU67" s="3">
        <v>67</v>
      </c>
      <c r="IV67" s="3">
        <v>92</v>
      </c>
      <c r="IW67" s="3">
        <v>95</v>
      </c>
      <c r="IX67" s="3">
        <v>111</v>
      </c>
      <c r="IY67" s="3">
        <v>80</v>
      </c>
      <c r="IZ67" s="3">
        <v>104</v>
      </c>
      <c r="JA67" s="3">
        <v>109</v>
      </c>
      <c r="JB67" s="3">
        <v>91</v>
      </c>
      <c r="JC67" s="3">
        <v>84</v>
      </c>
      <c r="JD67" s="3">
        <v>83</v>
      </c>
      <c r="JE67" s="3">
        <v>92</v>
      </c>
      <c r="JF67" s="3">
        <v>97</v>
      </c>
      <c r="JG67" s="3">
        <v>92</v>
      </c>
      <c r="JH67" s="3">
        <v>95</v>
      </c>
      <c r="JI67" s="3">
        <v>93</v>
      </c>
      <c r="JJ67" s="3">
        <v>90</v>
      </c>
      <c r="JK67" s="3">
        <v>89</v>
      </c>
      <c r="JL67" s="3">
        <v>62</v>
      </c>
      <c r="JM67" s="3">
        <v>47</v>
      </c>
      <c r="JN67" s="3">
        <v>27</v>
      </c>
      <c r="JO67" s="3">
        <v>34</v>
      </c>
      <c r="JP67" s="3">
        <v>15</v>
      </c>
      <c r="JQ67" s="3">
        <v>21</v>
      </c>
      <c r="JR67" s="3">
        <v>4</v>
      </c>
      <c r="JS67" s="3">
        <v>7</v>
      </c>
      <c r="JT67" s="3">
        <v>4</v>
      </c>
    </row>
    <row r="68" spans="1:289" s="3" customFormat="1" x14ac:dyDescent="0.2">
      <c r="A68" s="3" t="b">
        <v>1</v>
      </c>
      <c r="B68" s="3" t="s">
        <v>562</v>
      </c>
      <c r="D68" s="3">
        <v>10446</v>
      </c>
      <c r="E68" s="3">
        <v>1</v>
      </c>
      <c r="F68" s="3">
        <v>1</v>
      </c>
      <c r="G68" s="3" t="s">
        <v>233</v>
      </c>
      <c r="H68" s="3">
        <v>6</v>
      </c>
      <c r="I68" s="3">
        <v>2.8000000000000007</v>
      </c>
      <c r="J68" s="3">
        <v>0.60244925192481869</v>
      </c>
      <c r="K68" s="3">
        <v>0.90563729841903751</v>
      </c>
      <c r="L68" s="3">
        <v>0.50945504010889264</v>
      </c>
      <c r="M68" s="3">
        <f>AA68-AS68</f>
        <v>3.8342603237772686</v>
      </c>
      <c r="N68" s="3">
        <f>AB68-AS68</f>
        <v>2.3999999999999986</v>
      </c>
      <c r="O68" s="3">
        <f>AC68-AS68</f>
        <v>5.1999999999999993</v>
      </c>
      <c r="P68" s="3">
        <f>AD68-AS68</f>
        <v>3.8038543992870473</v>
      </c>
      <c r="Q68" s="3">
        <f>AE68-AS68</f>
        <v>2.8000000000000007</v>
      </c>
      <c r="R68" s="3">
        <f>AF68-AS68</f>
        <v>3</v>
      </c>
      <c r="S68" s="3">
        <f>AG68-AS68</f>
        <v>3.3999999999999986</v>
      </c>
      <c r="T68" s="3">
        <f>AH68-AS68</f>
        <v>4.3000000000000007</v>
      </c>
      <c r="U68" s="3">
        <f>AI68-AS68</f>
        <v>4.6000000000000014</v>
      </c>
      <c r="V68" s="3">
        <f>AJ68-AS68</f>
        <v>5</v>
      </c>
      <c r="W68" s="3">
        <f>(AA68-AY68)/(AX68-AY68)</f>
        <v>0.83589539556319814</v>
      </c>
      <c r="X68" s="3">
        <f>(AX68-AA68)/(AA68-AY68)</f>
        <v>0.19632193849594512</v>
      </c>
      <c r="Y68" s="3">
        <f>J68/AA68</f>
        <v>2.0893521982529504E-2</v>
      </c>
      <c r="Z68" s="3">
        <f>(AA68-AY68)/(AX68-AA68)</f>
        <v>5.0936742356007976</v>
      </c>
      <c r="AA68" s="3">
        <v>28.834260323777269</v>
      </c>
      <c r="AB68" s="3">
        <v>27.4</v>
      </c>
      <c r="AC68" s="3">
        <v>30.2</v>
      </c>
      <c r="AD68" s="3">
        <v>28.803854399287047</v>
      </c>
      <c r="AE68" s="3">
        <v>27.8</v>
      </c>
      <c r="AF68" s="3">
        <v>28</v>
      </c>
      <c r="AG68" s="3">
        <v>28.4</v>
      </c>
      <c r="AH68" s="3">
        <v>29.3</v>
      </c>
      <c r="AI68" s="3">
        <v>29.6</v>
      </c>
      <c r="AJ68" s="3">
        <v>30</v>
      </c>
      <c r="AK68" s="3">
        <v>2020</v>
      </c>
      <c r="AL68" s="3">
        <v>10</v>
      </c>
      <c r="AM68" s="3">
        <v>27</v>
      </c>
      <c r="AN68" s="3">
        <v>8</v>
      </c>
      <c r="AO68" s="3">
        <v>11</v>
      </c>
      <c r="AP68" s="3">
        <v>47</v>
      </c>
      <c r="AQ68" s="3">
        <v>890</v>
      </c>
      <c r="AR68" s="4">
        <v>0.34097222222222223</v>
      </c>
      <c r="AS68" s="3">
        <f>VLOOKUP(AR68,גיליון1!A71:F654,2,0)</f>
        <v>25</v>
      </c>
      <c r="AT68" s="3">
        <f>VLOOKUP(AR68,גיליון1!A71:F654,3,0)</f>
        <v>63</v>
      </c>
      <c r="AU68" s="3">
        <f>VLOOKUP(AR68,גיליון1!A71:F654,4,0)</f>
        <v>429</v>
      </c>
      <c r="AV68" s="3">
        <f>VLOOKUP(AR68,גיליון1!A71:F654,5,0)</f>
        <v>1.3</v>
      </c>
      <c r="AW68" s="3">
        <f>VLOOKUP(AR68,גיליון1!A71:F654,6,0)</f>
        <v>158</v>
      </c>
      <c r="AX68" s="3">
        <f>AS68+(AZ68*BF68)/(BB68*1005)</f>
        <v>30.199263695567939</v>
      </c>
      <c r="AY68" s="3">
        <f>AS68+(AZ68*BD68*BE68*BF68)/(BB68*1005*(BE68*BD68+BK68*AZ68))-(AZ68*BL68)/(BE68*BD68+BK68*AZ68)</f>
        <v>21.881377817378912</v>
      </c>
      <c r="AZ68" s="3">
        <f>BA68*BC68/(BA68+BC68)</f>
        <v>24.386435733161822</v>
      </c>
      <c r="BA68" s="3">
        <f>BB68*1005/(4*0.98*0.0000000567*(AS68+273.15)^3)</f>
        <v>201.9838948000168</v>
      </c>
      <c r="BB68" s="3">
        <f>101325/(287.05*(AS68+273.15))</f>
        <v>1.1839251532625141</v>
      </c>
      <c r="BC68" s="3">
        <f>100*SQRT(0.1/AV68)</f>
        <v>27.735009811261456</v>
      </c>
      <c r="BD68" s="3">
        <f>BC68/1.08</f>
        <v>25.6805646400569</v>
      </c>
      <c r="BE68" s="3">
        <f>0.072*AS68+64.67</f>
        <v>66.47</v>
      </c>
      <c r="BF68" s="3">
        <f>AU68*(1-0.21)+BG68-BH68</f>
        <v>253.67859537395174</v>
      </c>
      <c r="BG68" s="3">
        <f>(1.72*(BI68/1000/(AS68+273.16))^(1/7)*0.0000000567*(AS68+273.16)^4)</f>
        <v>376.94087123318627</v>
      </c>
      <c r="BH68" s="3">
        <f>0.98*0.0000000567*(AA68+273.16)^4</f>
        <v>462.17227585923462</v>
      </c>
      <c r="BI68" s="3">
        <f>BJ68*AT68/100</f>
        <v>1995.256877118806</v>
      </c>
      <c r="BJ68" s="3">
        <f>(610.7*10^(7.5*AS68/(AS68+237.3)))</f>
        <v>3167.0744081250891</v>
      </c>
      <c r="BK68" s="3">
        <f>(EXP((0.0492)*AS68))*55.259</f>
        <v>189.05372294583105</v>
      </c>
      <c r="BL68" s="3">
        <f>(1-(AT68/100))*BJ68</f>
        <v>1171.8175310062829</v>
      </c>
      <c r="ID68" s="3">
        <v>5</v>
      </c>
      <c r="IE68" s="3">
        <v>14</v>
      </c>
      <c r="IF68" s="3">
        <v>7</v>
      </c>
      <c r="IG68" s="3">
        <v>18</v>
      </c>
      <c r="IH68" s="3">
        <v>38</v>
      </c>
      <c r="II68" s="3">
        <v>71</v>
      </c>
      <c r="IJ68" s="3">
        <v>59</v>
      </c>
      <c r="IK68" s="3">
        <v>69</v>
      </c>
      <c r="IL68" s="3">
        <v>102</v>
      </c>
      <c r="IM68" s="3">
        <v>105</v>
      </c>
      <c r="IN68" s="3">
        <v>108</v>
      </c>
      <c r="IO68" s="3">
        <v>95</v>
      </c>
      <c r="IP68" s="3">
        <v>113</v>
      </c>
      <c r="IQ68" s="3">
        <v>87</v>
      </c>
      <c r="IR68" s="3">
        <v>58</v>
      </c>
      <c r="IS68" s="3">
        <v>89</v>
      </c>
      <c r="IT68" s="3">
        <v>96</v>
      </c>
      <c r="IU68" s="3">
        <v>116</v>
      </c>
      <c r="IV68" s="3">
        <v>120</v>
      </c>
      <c r="IW68" s="3">
        <v>73</v>
      </c>
      <c r="IX68" s="3">
        <v>53</v>
      </c>
      <c r="IY68" s="3">
        <v>84</v>
      </c>
      <c r="IZ68" s="3">
        <v>63</v>
      </c>
      <c r="JA68" s="3">
        <v>48</v>
      </c>
      <c r="JB68" s="3">
        <v>27</v>
      </c>
      <c r="JC68" s="3">
        <v>34</v>
      </c>
      <c r="JD68" s="3">
        <v>11</v>
      </c>
      <c r="JE68" s="3">
        <v>20</v>
      </c>
      <c r="JF68" s="3">
        <v>5</v>
      </c>
    </row>
    <row r="69" spans="1:289" s="3" customFormat="1" x14ac:dyDescent="0.2">
      <c r="A69" s="3" t="b">
        <v>1</v>
      </c>
      <c r="B69" s="3" t="s">
        <v>562</v>
      </c>
      <c r="D69" s="3">
        <v>10446</v>
      </c>
      <c r="E69" s="3">
        <v>1</v>
      </c>
      <c r="F69" s="3">
        <v>1</v>
      </c>
      <c r="G69" s="3" t="s">
        <v>397</v>
      </c>
      <c r="H69" s="3">
        <v>6</v>
      </c>
      <c r="I69" s="3">
        <v>2.8000000000000007</v>
      </c>
      <c r="J69" s="3">
        <v>0.59703104596692269</v>
      </c>
      <c r="K69" s="3">
        <v>0.77084642695285766</v>
      </c>
      <c r="L69" s="3">
        <v>0.47771713996523751</v>
      </c>
      <c r="M69" s="3">
        <f>AA69-AS69</f>
        <v>4.9277971141589347</v>
      </c>
      <c r="N69" s="3">
        <f>AB69-AS69</f>
        <v>3.5</v>
      </c>
      <c r="O69" s="3">
        <f>AC69-AS69</f>
        <v>6.3000000000000007</v>
      </c>
      <c r="P69" s="3">
        <f>AD69-AS69</f>
        <v>4.948402715965198</v>
      </c>
      <c r="Q69" s="3">
        <f>AE69-AS69</f>
        <v>3.6999999999999993</v>
      </c>
      <c r="R69" s="3">
        <f>AF69-AS69</f>
        <v>4.0999999999999979</v>
      </c>
      <c r="S69" s="3">
        <f>AG69-AS69</f>
        <v>4.5</v>
      </c>
      <c r="T69" s="3">
        <f>AH69-AS69</f>
        <v>5.3000000000000007</v>
      </c>
      <c r="U69" s="3">
        <f>AI69-AS69</f>
        <v>5.6999999999999993</v>
      </c>
      <c r="V69" s="3">
        <f>AJ69-AS69</f>
        <v>6.1999999999999993</v>
      </c>
      <c r="W69" s="3">
        <f>(AA69-AY69)/(AX69-AY69)</f>
        <v>1.0175921753936155</v>
      </c>
      <c r="X69" s="3">
        <f>(AX69-AA69)/(AA69-AY69)</f>
        <v>-1.7288041141639728E-2</v>
      </c>
      <c r="Y69" s="3">
        <f>J69/AA69</f>
        <v>2.0083258899885492E-2</v>
      </c>
      <c r="Z69" s="3">
        <f>(AA69-AY69)/(AX69-AA69)</f>
        <v>-57.843453275421375</v>
      </c>
      <c r="AA69" s="3">
        <v>29.727797114158935</v>
      </c>
      <c r="AB69" s="3">
        <v>28.3</v>
      </c>
      <c r="AC69" s="3">
        <v>31.1</v>
      </c>
      <c r="AD69" s="3">
        <v>29.748402715965199</v>
      </c>
      <c r="AE69" s="3">
        <v>28.5</v>
      </c>
      <c r="AF69" s="3">
        <v>28.9</v>
      </c>
      <c r="AG69" s="3">
        <v>29.3</v>
      </c>
      <c r="AH69" s="3">
        <v>30.1</v>
      </c>
      <c r="AI69" s="3">
        <v>30.5</v>
      </c>
      <c r="AJ69" s="3">
        <v>31</v>
      </c>
      <c r="AK69" s="3">
        <v>2020</v>
      </c>
      <c r="AL69" s="3">
        <v>10</v>
      </c>
      <c r="AM69" s="3">
        <v>27</v>
      </c>
      <c r="AN69" s="3">
        <v>8</v>
      </c>
      <c r="AO69" s="3">
        <v>12</v>
      </c>
      <c r="AP69" s="3">
        <v>4</v>
      </c>
      <c r="AQ69" s="3">
        <v>207.00000000000003</v>
      </c>
      <c r="AR69" s="4">
        <v>0.34166666666666662</v>
      </c>
      <c r="AS69" s="3">
        <f>VLOOKUP(AR69,גיליון1!A72:F655,2,0)</f>
        <v>24.8</v>
      </c>
      <c r="AT69" s="3">
        <f>VLOOKUP(AR69,גיליון1!A72:F655,3,0)</f>
        <v>64</v>
      </c>
      <c r="AU69" s="3">
        <f>VLOOKUP(AR69,גיליון1!A72:F655,4,0)</f>
        <v>431</v>
      </c>
      <c r="AV69" s="3">
        <f>VLOOKUP(AR69,גיליון1!A72:F655,5,0)</f>
        <v>1.5</v>
      </c>
      <c r="AW69" s="3">
        <f>VLOOKUP(AR69,גיליון1!A72:F655,6,0)</f>
        <v>175</v>
      </c>
      <c r="AX69" s="3">
        <f>AS69+(AZ69*BF69)/(BB69*1005)</f>
        <v>29.589080916362548</v>
      </c>
      <c r="AY69" s="3">
        <f>AS69+(AZ69*BD69*BE69*BF69)/(BB69*1005*(BE69*BD69+BK69*AZ69))-(AZ69*BL69)/(BE69*BD69+BK69*AZ69)</f>
        <v>21.70397320837947</v>
      </c>
      <c r="AZ69" s="3">
        <f>BA69*BC69/(BA69+BC69)</f>
        <v>22.900351340631723</v>
      </c>
      <c r="BA69" s="3">
        <f>BB69*1005/(4*0.98*0.0000000567*(AS69+273.15)^3)</f>
        <v>202.52677074414152</v>
      </c>
      <c r="BB69" s="3">
        <f>101325/(287.05*(AS69+273.15))</f>
        <v>1.1847198672435597</v>
      </c>
      <c r="BC69" s="3">
        <f>100*SQRT(0.1/AV69)</f>
        <v>25.819888974716111</v>
      </c>
      <c r="BD69" s="3">
        <f>BC69/1.08</f>
        <v>23.90730460621862</v>
      </c>
      <c r="BE69" s="3">
        <f>0.072*AS69+64.67</f>
        <v>66.455600000000004</v>
      </c>
      <c r="BF69" s="3">
        <f>AU69*(1-0.21)+BG69-BH69</f>
        <v>248.99565160259527</v>
      </c>
      <c r="BG69" s="3">
        <f>(1.72*(BI69/1000/(AS69+273.16))^(1/7)*0.0000000567*(AS69+273.16)^4)</f>
        <v>376.17212958243294</v>
      </c>
      <c r="BH69" s="3">
        <f>0.98*0.0000000567*(AA69+273.16)^4</f>
        <v>467.66647797983768</v>
      </c>
      <c r="BI69" s="3">
        <f>BJ69*AT69/100</f>
        <v>2002.9066027997128</v>
      </c>
      <c r="BJ69" s="3">
        <f>(610.7*10^(7.5*AS69/(AS69+237.3)))</f>
        <v>3129.5415668745513</v>
      </c>
      <c r="BK69" s="3">
        <f>(EXP((0.0492)*AS69))*55.259</f>
        <v>187.20255698523405</v>
      </c>
      <c r="BL69" s="3">
        <f>(1-(AT69/100))*BJ69</f>
        <v>1126.6349640748385</v>
      </c>
      <c r="IN69" s="3">
        <v>9</v>
      </c>
      <c r="IO69" s="3">
        <v>23</v>
      </c>
      <c r="IP69" s="3">
        <v>31</v>
      </c>
      <c r="IQ69" s="3">
        <v>65</v>
      </c>
      <c r="IR69" s="3">
        <v>45</v>
      </c>
      <c r="IS69" s="3">
        <v>63</v>
      </c>
      <c r="IT69" s="3">
        <v>58</v>
      </c>
      <c r="IU69" s="3">
        <v>83</v>
      </c>
      <c r="IV69" s="3">
        <v>93</v>
      </c>
      <c r="IW69" s="3">
        <v>91</v>
      </c>
      <c r="IX69" s="3">
        <v>90</v>
      </c>
      <c r="IY69" s="3">
        <v>163</v>
      </c>
      <c r="IZ69" s="3">
        <v>121</v>
      </c>
      <c r="JA69" s="3">
        <v>154</v>
      </c>
      <c r="JB69" s="3">
        <v>167</v>
      </c>
      <c r="JC69" s="3">
        <v>171</v>
      </c>
      <c r="JD69" s="3">
        <v>155</v>
      </c>
      <c r="JE69" s="3">
        <v>162</v>
      </c>
      <c r="JF69" s="3">
        <v>112</v>
      </c>
      <c r="JG69" s="3">
        <v>92</v>
      </c>
      <c r="JH69" s="3">
        <v>65</v>
      </c>
      <c r="JI69" s="3">
        <v>78</v>
      </c>
      <c r="JJ69" s="3">
        <v>59</v>
      </c>
      <c r="JK69" s="3">
        <v>40</v>
      </c>
      <c r="JL69" s="3">
        <v>31</v>
      </c>
      <c r="JM69" s="3">
        <v>43</v>
      </c>
      <c r="JN69" s="3">
        <v>27</v>
      </c>
      <c r="JO69" s="3">
        <v>30</v>
      </c>
      <c r="JP69" s="3">
        <v>7</v>
      </c>
      <c r="JQ69" s="3">
        <v>3</v>
      </c>
    </row>
    <row r="70" spans="1:289" s="3" customFormat="1" x14ac:dyDescent="0.2">
      <c r="A70" s="3" t="b">
        <v>0</v>
      </c>
      <c r="D70" s="3">
        <v>10446</v>
      </c>
      <c r="E70" s="3">
        <v>1</v>
      </c>
      <c r="F70" s="3">
        <v>1</v>
      </c>
      <c r="G70" s="3" t="s">
        <v>65</v>
      </c>
      <c r="H70" s="3">
        <v>6</v>
      </c>
      <c r="I70" s="3">
        <v>1.3000000000000007</v>
      </c>
      <c r="J70" s="3">
        <v>0.24951248545465007</v>
      </c>
      <c r="K70" s="3">
        <v>0.36765480458325328</v>
      </c>
      <c r="L70" s="3">
        <v>0.20372897857492764</v>
      </c>
      <c r="M70" s="3">
        <f>AA70-AS70</f>
        <v>3.8641896786476941</v>
      </c>
      <c r="N70" s="3">
        <f>AB70-AS70</f>
        <v>3.1999999999999993</v>
      </c>
      <c r="O70" s="3">
        <f>AC70-AS70</f>
        <v>4.5</v>
      </c>
      <c r="P70" s="3">
        <f>AD70-AS70</f>
        <v>3.8691371312865606</v>
      </c>
      <c r="Q70" s="3">
        <f>AE70-AS70</f>
        <v>3.3999999999999986</v>
      </c>
      <c r="R70" s="3">
        <f>AF70-AS70</f>
        <v>3.5</v>
      </c>
      <c r="S70" s="3">
        <f>AG70-AS70</f>
        <v>3.6999999999999993</v>
      </c>
      <c r="T70" s="3">
        <f>AH70-AS70</f>
        <v>4</v>
      </c>
      <c r="U70" s="3">
        <f>AI70-AS70</f>
        <v>4.1999999999999993</v>
      </c>
      <c r="V70" s="3">
        <f>AJ70-AS70</f>
        <v>4.3999999999999986</v>
      </c>
      <c r="W70" s="3">
        <f>(AA70-AY70)/(AX70-AY70)</f>
        <v>0.86829667205749994</v>
      </c>
      <c r="X70" s="3">
        <f>(AX70-AA70)/(AA70-AY70)</f>
        <v>0.15168010218260808</v>
      </c>
      <c r="Y70" s="3">
        <f>J70/AA70</f>
        <v>8.7046760523118837E-3</v>
      </c>
      <c r="Z70" s="3">
        <f>(AA70-AY70)/(AX70-AA70)</f>
        <v>6.5928225628177479</v>
      </c>
      <c r="AA70" s="3">
        <v>28.664189678647695</v>
      </c>
      <c r="AB70" s="3">
        <v>28</v>
      </c>
      <c r="AC70" s="3">
        <v>29.3</v>
      </c>
      <c r="AD70" s="3">
        <v>28.669137131286561</v>
      </c>
      <c r="AE70" s="3">
        <v>28.2</v>
      </c>
      <c r="AF70" s="3">
        <v>28.3</v>
      </c>
      <c r="AG70" s="3">
        <v>28.5</v>
      </c>
      <c r="AH70" s="3">
        <v>28.8</v>
      </c>
      <c r="AI70" s="3">
        <v>29</v>
      </c>
      <c r="AJ70" s="3">
        <v>29.2</v>
      </c>
      <c r="AK70" s="3">
        <v>2020</v>
      </c>
      <c r="AL70" s="3">
        <v>10</v>
      </c>
      <c r="AM70" s="3">
        <v>27</v>
      </c>
      <c r="AN70" s="3">
        <v>8</v>
      </c>
      <c r="AO70" s="3">
        <v>12</v>
      </c>
      <c r="AP70" s="3">
        <v>45</v>
      </c>
      <c r="AQ70" s="3">
        <v>967</v>
      </c>
      <c r="AR70" s="4">
        <v>0.34166666666666662</v>
      </c>
      <c r="AS70" s="3">
        <f>VLOOKUP(AR70,גיליון1!A73:F656,2,0)</f>
        <v>24.8</v>
      </c>
      <c r="AT70" s="3">
        <f>VLOOKUP(AR70,גיליון1!A73:F656,3,0)</f>
        <v>64</v>
      </c>
      <c r="AU70" s="3">
        <f>VLOOKUP(AR70,גיליון1!A73:F656,4,0)</f>
        <v>431</v>
      </c>
      <c r="AV70" s="3">
        <f>VLOOKUP(AR70,גיליון1!A73:F656,5,0)</f>
        <v>1.5</v>
      </c>
      <c r="AW70" s="3">
        <f>VLOOKUP(AR70,גיליון1!A73:F656,6,0)</f>
        <v>175</v>
      </c>
      <c r="AX70" s="3">
        <f>AS70+(AZ70*BF70)/(BB70*1005)</f>
        <v>29.714761442941025</v>
      </c>
      <c r="AY70" s="3">
        <f>AS70+(AZ70*BD70*BE70*BF70)/(BB70*1005*(BE70*BD70+BK70*AZ70))-(AZ70*BL70)/(BE70*BD70+BK70*AZ70)</f>
        <v>21.737956447155376</v>
      </c>
      <c r="AZ70" s="3">
        <f>BA70*BC70/(BA70+BC70)</f>
        <v>22.900351340631723</v>
      </c>
      <c r="BA70" s="3">
        <f>BB70*1005/(4*0.98*0.0000000567*(AS70+273.15)^3)</f>
        <v>202.52677074414152</v>
      </c>
      <c r="BB70" s="3">
        <f>101325/(287.05*(AS70+273.15))</f>
        <v>1.1847198672435597</v>
      </c>
      <c r="BC70" s="3">
        <f>100*SQRT(0.1/AV70)</f>
        <v>25.819888974716111</v>
      </c>
      <c r="BD70" s="3">
        <f>BC70/1.08</f>
        <v>23.90730460621862</v>
      </c>
      <c r="BE70" s="3">
        <f>0.072*AS70+64.67</f>
        <v>66.455600000000004</v>
      </c>
      <c r="BF70" s="3">
        <f>AU70*(1-0.21)+BG70-BH70</f>
        <v>255.53007963914098</v>
      </c>
      <c r="BG70" s="3">
        <f>(1.72*(BI70/1000/(AS70+273.16))^(1/7)*0.0000000567*(AS70+273.16)^4)</f>
        <v>376.17212958243294</v>
      </c>
      <c r="BH70" s="3">
        <f>0.98*0.0000000567*(AA70+273.16)^4</f>
        <v>461.13204994329197</v>
      </c>
      <c r="BI70" s="3">
        <f>BJ70*AT70/100</f>
        <v>2002.9066027997128</v>
      </c>
      <c r="BJ70" s="3">
        <f>(610.7*10^(7.5*AS70/(AS70+237.3)))</f>
        <v>3129.5415668745513</v>
      </c>
      <c r="BK70" s="3">
        <f>(EXP((0.0492)*AS70))*55.259</f>
        <v>187.20255698523405</v>
      </c>
      <c r="BL70" s="3">
        <f>(1-(AT70/100))*BJ70</f>
        <v>1126.6349640748385</v>
      </c>
      <c r="IK70" s="3">
        <v>15</v>
      </c>
      <c r="IL70" s="3">
        <v>53</v>
      </c>
      <c r="IM70" s="3">
        <v>102</v>
      </c>
      <c r="IN70" s="3">
        <v>184</v>
      </c>
      <c r="IO70" s="3">
        <v>316</v>
      </c>
      <c r="IP70" s="3">
        <v>309</v>
      </c>
      <c r="IQ70" s="3">
        <v>348</v>
      </c>
      <c r="IR70" s="3">
        <v>349</v>
      </c>
      <c r="IS70" s="3">
        <v>250</v>
      </c>
      <c r="IT70" s="3">
        <v>243</v>
      </c>
      <c r="IU70" s="3">
        <v>138</v>
      </c>
      <c r="IV70" s="3">
        <v>43</v>
      </c>
      <c r="IW70" s="3">
        <v>24</v>
      </c>
      <c r="IX70" s="3">
        <v>9</v>
      </c>
    </row>
    <row r="71" spans="1:289" s="3" customFormat="1" x14ac:dyDescent="0.2">
      <c r="A71" s="3" t="b">
        <v>0</v>
      </c>
      <c r="D71" s="3">
        <v>10446</v>
      </c>
      <c r="E71" s="3">
        <v>1</v>
      </c>
      <c r="F71" s="3">
        <v>1</v>
      </c>
      <c r="G71" s="3" t="s">
        <v>234</v>
      </c>
      <c r="H71" s="3">
        <v>6</v>
      </c>
      <c r="I71" s="3">
        <v>1.0999999999999979</v>
      </c>
      <c r="J71" s="3">
        <v>0.2294019431196466</v>
      </c>
      <c r="K71" s="3">
        <v>0.3558128890491048</v>
      </c>
      <c r="L71" s="3">
        <v>0.188572352313601</v>
      </c>
      <c r="M71" s="3">
        <f>AA71-AS71</f>
        <v>3.8239587475087014</v>
      </c>
      <c r="N71" s="3">
        <f>AB71-AS71</f>
        <v>3.1000000000000014</v>
      </c>
      <c r="O71" s="3">
        <f>AC71-AS71</f>
        <v>4.1999999999999993</v>
      </c>
      <c r="P71" s="3">
        <f>AD71-AS71</f>
        <v>3.8526585093808769</v>
      </c>
      <c r="Q71" s="3">
        <f>AE71-AS71</f>
        <v>3.3000000000000007</v>
      </c>
      <c r="R71" s="3">
        <f>AF71-AS71</f>
        <v>3.5</v>
      </c>
      <c r="S71" s="3">
        <f>AG71-AS71</f>
        <v>3.6999999999999993</v>
      </c>
      <c r="T71" s="3">
        <f>AH71-AS71</f>
        <v>4</v>
      </c>
      <c r="U71" s="3">
        <f>AI71-AS71</f>
        <v>4.1000000000000014</v>
      </c>
      <c r="V71" s="3">
        <f>AJ71-AS71</f>
        <v>4.1999999999999993</v>
      </c>
      <c r="W71" s="3">
        <f>(AA71-AY71)/(AX71-AY71)</f>
        <v>0.89637737856459554</v>
      </c>
      <c r="X71" s="3">
        <f>(AX71-AA71)/(AA71-AY71)</f>
        <v>0.11560155790783057</v>
      </c>
      <c r="Y71" s="3">
        <f>J71/AA71</f>
        <v>8.0424300550386504E-3</v>
      </c>
      <c r="Z71" s="3">
        <f>(AA71-AY71)/(AX71-AA71)</f>
        <v>8.6504024521650713</v>
      </c>
      <c r="AA71" s="3">
        <v>28.523958747508701</v>
      </c>
      <c r="AB71" s="3">
        <v>27.8</v>
      </c>
      <c r="AC71" s="3">
        <v>28.9</v>
      </c>
      <c r="AD71" s="3">
        <v>28.552658509380876</v>
      </c>
      <c r="AE71" s="3">
        <v>28</v>
      </c>
      <c r="AF71" s="3">
        <v>28.2</v>
      </c>
      <c r="AG71" s="3">
        <v>28.4</v>
      </c>
      <c r="AH71" s="3">
        <v>28.7</v>
      </c>
      <c r="AI71" s="3">
        <v>28.8</v>
      </c>
      <c r="AJ71" s="3">
        <v>28.9</v>
      </c>
      <c r="AK71" s="3">
        <v>2020</v>
      </c>
      <c r="AL71" s="3">
        <v>10</v>
      </c>
      <c r="AM71" s="3">
        <v>27</v>
      </c>
      <c r="AN71" s="3">
        <v>8</v>
      </c>
      <c r="AO71" s="3">
        <v>13</v>
      </c>
      <c r="AP71" s="3">
        <v>0</v>
      </c>
      <c r="AQ71" s="3">
        <v>49</v>
      </c>
      <c r="AR71" s="4">
        <v>0.34236111111111112</v>
      </c>
      <c r="AS71" s="3">
        <f>VLOOKUP(AR71,גיליון1!A74:F657,2,0)</f>
        <v>24.7</v>
      </c>
      <c r="AT71" s="3">
        <f>VLOOKUP(AR71,גיליון1!A74:F657,3,0)</f>
        <v>65</v>
      </c>
      <c r="AU71" s="3">
        <f>VLOOKUP(AR71,גיליון1!A74:F657,4,0)</f>
        <v>436</v>
      </c>
      <c r="AV71" s="3">
        <f>VLOOKUP(AR71,גיליון1!A74:F657,5,0)</f>
        <v>1.8</v>
      </c>
      <c r="AW71" s="3">
        <f>VLOOKUP(AR71,גיליון1!A74:F657,6,0)</f>
        <v>194</v>
      </c>
      <c r="AX71" s="3">
        <f>AS71+(AZ71*BF71)/(BB71*1005)</f>
        <v>29.315960421629931</v>
      </c>
      <c r="AY71" s="3">
        <f>AS71+(AZ71*BD71*BE71*BF71)/(BB71*1005*(BE71*BD71+BK71*AZ71))-(AZ71*BL71)/(BE71*BD71+BK71*AZ71)</f>
        <v>21.672825523571564</v>
      </c>
      <c r="AZ71" s="3">
        <f>BA71*BC71/(BA71+BC71)</f>
        <v>21.116023987936611</v>
      </c>
      <c r="BA71" s="3">
        <f>BB71*1005/(4*0.98*0.0000000567*(AS71+273.15)^3)</f>
        <v>202.79889266849264</v>
      </c>
      <c r="BB71" s="3">
        <f>101325/(287.05*(AS71+273.15))</f>
        <v>1.185117624459354</v>
      </c>
      <c r="BC71" s="3">
        <f>100*SQRT(0.1/AV71)</f>
        <v>23.570226039551585</v>
      </c>
      <c r="BD71" s="3">
        <f>BC71/1.08</f>
        <v>21.824283369955168</v>
      </c>
      <c r="BE71" s="3">
        <f>0.072*AS71+64.67</f>
        <v>66.448400000000007</v>
      </c>
      <c r="BF71" s="3">
        <f>AU71*(1-0.21)+BG71-BH71</f>
        <v>260.36190965063855</v>
      </c>
      <c r="BG71" s="3">
        <f>(1.72*(BI71/1000/(AS71+273.16))^(1/7)*0.0000000567*(AS71+273.16)^4)</f>
        <v>376.19756800187702</v>
      </c>
      <c r="BH71" s="3">
        <f>0.98*0.0000000567*(AA71+273.16)^4</f>
        <v>460.27565835123852</v>
      </c>
      <c r="BI71" s="3">
        <f>BJ71*AT71/100</f>
        <v>2022.0986784069971</v>
      </c>
      <c r="BJ71" s="3">
        <f>(610.7*10^(7.5*AS71/(AS71+237.3)))</f>
        <v>3110.9210437030724</v>
      </c>
      <c r="BK71" s="3">
        <f>(EXP((0.0492)*AS71))*55.259</f>
        <v>186.28378244359035</v>
      </c>
      <c r="BL71" s="3">
        <f>(1-(AT71/100))*BJ71</f>
        <v>1088.8223652960753</v>
      </c>
      <c r="II71" s="3">
        <v>5</v>
      </c>
      <c r="IJ71" s="3">
        <v>24</v>
      </c>
      <c r="IK71" s="3">
        <v>37</v>
      </c>
      <c r="IL71" s="3">
        <v>64</v>
      </c>
      <c r="IM71" s="3">
        <v>122</v>
      </c>
      <c r="IN71" s="3">
        <v>144</v>
      </c>
      <c r="IO71" s="3">
        <v>167</v>
      </c>
      <c r="IP71" s="3">
        <v>231</v>
      </c>
      <c r="IQ71" s="3">
        <v>203</v>
      </c>
      <c r="IR71" s="3">
        <v>202</v>
      </c>
      <c r="IS71" s="3">
        <v>137</v>
      </c>
      <c r="IT71" s="3">
        <v>13</v>
      </c>
    </row>
    <row r="72" spans="1:289" s="3" customFormat="1" x14ac:dyDescent="0.2">
      <c r="A72" s="3" t="b">
        <v>0</v>
      </c>
      <c r="D72" s="3">
        <v>10446</v>
      </c>
      <c r="E72" s="3">
        <v>1</v>
      </c>
      <c r="F72" s="3">
        <v>1</v>
      </c>
      <c r="G72" s="3" t="s">
        <v>398</v>
      </c>
      <c r="H72" s="3">
        <v>6</v>
      </c>
      <c r="I72" s="3">
        <v>1</v>
      </c>
      <c r="J72" s="3">
        <v>0.21464376876825864</v>
      </c>
      <c r="K72" s="3">
        <v>0.31225627425584435</v>
      </c>
      <c r="L72" s="3">
        <v>0.17511311771457133</v>
      </c>
      <c r="M72" s="3">
        <f>AA72-AS72</f>
        <v>4.0496645108091762</v>
      </c>
      <c r="N72" s="3">
        <f>AB72-AS72</f>
        <v>3.5</v>
      </c>
      <c r="O72" s="3">
        <f>AC72-AS72</f>
        <v>4.5</v>
      </c>
      <c r="P72" s="3">
        <f>AD72-AS72</f>
        <v>4.0242685197858812</v>
      </c>
      <c r="Q72" s="3">
        <f>AE72-AS72</f>
        <v>3.6999999999999993</v>
      </c>
      <c r="R72" s="3">
        <f>AF72-AS72</f>
        <v>3.8000000000000007</v>
      </c>
      <c r="S72" s="3">
        <f>AG72-AS72</f>
        <v>3.9000000000000021</v>
      </c>
      <c r="T72" s="3">
        <f>AH72-AS72</f>
        <v>4.1999999999999993</v>
      </c>
      <c r="U72" s="3">
        <f>AI72-AS72</f>
        <v>4.3000000000000007</v>
      </c>
      <c r="V72" s="3">
        <f>AJ72-AS72</f>
        <v>4.5</v>
      </c>
      <c r="W72" s="3">
        <f>(AA72-AY72)/(AX72-AY72)</f>
        <v>0.92894049599538875</v>
      </c>
      <c r="X72" s="3">
        <f>(AX72-AA72)/(AA72-AY72)</f>
        <v>7.6495216120887083E-2</v>
      </c>
      <c r="Y72" s="3">
        <f>J72/AA72</f>
        <v>7.4659573396954875E-3</v>
      </c>
      <c r="Z72" s="3">
        <f>(AA72-AY72)/(AX72-AA72)</f>
        <v>13.072712918670337</v>
      </c>
      <c r="AA72" s="3">
        <v>28.749664510809176</v>
      </c>
      <c r="AB72" s="3">
        <v>28.2</v>
      </c>
      <c r="AC72" s="3">
        <v>29.2</v>
      </c>
      <c r="AD72" s="3">
        <v>28.72426851978588</v>
      </c>
      <c r="AE72" s="3">
        <v>28.4</v>
      </c>
      <c r="AF72" s="3">
        <v>28.5</v>
      </c>
      <c r="AG72" s="3">
        <v>28.6</v>
      </c>
      <c r="AH72" s="3">
        <v>28.9</v>
      </c>
      <c r="AI72" s="3">
        <v>29</v>
      </c>
      <c r="AJ72" s="3">
        <v>29.2</v>
      </c>
      <c r="AK72" s="3">
        <v>2020</v>
      </c>
      <c r="AL72" s="3">
        <v>10</v>
      </c>
      <c r="AM72" s="3">
        <v>27</v>
      </c>
      <c r="AN72" s="3">
        <v>8</v>
      </c>
      <c r="AO72" s="3">
        <v>13</v>
      </c>
      <c r="AP72" s="3">
        <v>33</v>
      </c>
      <c r="AQ72" s="3">
        <v>328</v>
      </c>
      <c r="AR72" s="4">
        <v>0.34236111111111112</v>
      </c>
      <c r="AS72" s="3">
        <f>VLOOKUP(AR72,גיליון1!A75:F658,2,0)</f>
        <v>24.7</v>
      </c>
      <c r="AT72" s="3">
        <f>VLOOKUP(AR72,גיליון1!A75:F658,3,0)</f>
        <v>65</v>
      </c>
      <c r="AU72" s="3">
        <f>VLOOKUP(AR72,גיליון1!A75:F658,4,0)</f>
        <v>436</v>
      </c>
      <c r="AV72" s="3">
        <f>VLOOKUP(AR72,גיליון1!A75:F658,5,0)</f>
        <v>1.8</v>
      </c>
      <c r="AW72" s="3">
        <f>VLOOKUP(AR72,גיליון1!A75:F658,6,0)</f>
        <v>194</v>
      </c>
      <c r="AX72" s="3">
        <f>AS72+(AZ72*BF72)/(BB72*1005)</f>
        <v>29.291512586650658</v>
      </c>
      <c r="AY72" s="3">
        <f>AS72+(AZ72*BD72*BE72*BF72)/(BB72*1005*(BE72*BD72+BK72*AZ72))-(AZ72*BL72)/(BE72*BD72+BK72*AZ72)</f>
        <v>21.666240169799565</v>
      </c>
      <c r="AZ72" s="3">
        <f>BA72*BC72/(BA72+BC72)</f>
        <v>21.116023987936611</v>
      </c>
      <c r="BA72" s="3">
        <f>BB72*1005/(4*0.98*0.0000000567*(AS72+273.15)^3)</f>
        <v>202.79889266849264</v>
      </c>
      <c r="BB72" s="3">
        <f>101325/(287.05*(AS72+273.15))</f>
        <v>1.185117624459354</v>
      </c>
      <c r="BC72" s="3">
        <f>100*SQRT(0.1/AV72)</f>
        <v>23.570226039551585</v>
      </c>
      <c r="BD72" s="3">
        <f>BC72/1.08</f>
        <v>21.824283369955168</v>
      </c>
      <c r="BE72" s="3">
        <f>0.072*AS72+64.67</f>
        <v>66.448400000000007</v>
      </c>
      <c r="BF72" s="3">
        <f>AU72*(1-0.21)+BG72-BH72</f>
        <v>258.98293660481244</v>
      </c>
      <c r="BG72" s="3">
        <f>(1.72*(BI72/1000/(AS72+273.16))^(1/7)*0.0000000567*(AS72+273.16)^4)</f>
        <v>376.19756800187702</v>
      </c>
      <c r="BH72" s="3">
        <f>0.98*0.0000000567*(AA72+273.16)^4</f>
        <v>461.65463139706463</v>
      </c>
      <c r="BI72" s="3">
        <f>BJ72*AT72/100</f>
        <v>2022.0986784069971</v>
      </c>
      <c r="BJ72" s="3">
        <f>(610.7*10^(7.5*AS72/(AS72+237.3)))</f>
        <v>3110.9210437030724</v>
      </c>
      <c r="BK72" s="3">
        <f>(EXP((0.0492)*AS72))*55.259</f>
        <v>186.28378244359035</v>
      </c>
      <c r="BL72" s="3">
        <f>(1-(AT72/100))*BJ72</f>
        <v>1088.8223652960753</v>
      </c>
      <c r="IL72" s="3">
        <v>6</v>
      </c>
      <c r="IM72" s="3">
        <v>36</v>
      </c>
      <c r="IN72" s="3">
        <v>102</v>
      </c>
      <c r="IO72" s="3">
        <v>151</v>
      </c>
      <c r="IP72" s="3">
        <v>227</v>
      </c>
      <c r="IQ72" s="3">
        <v>186</v>
      </c>
      <c r="IR72" s="3">
        <v>151</v>
      </c>
      <c r="IS72" s="3">
        <v>154</v>
      </c>
      <c r="IT72" s="3">
        <v>82</v>
      </c>
      <c r="IU72" s="3">
        <v>42</v>
      </c>
      <c r="IV72" s="3">
        <v>28</v>
      </c>
    </row>
    <row r="73" spans="1:289" s="3" customFormat="1" x14ac:dyDescent="0.2">
      <c r="A73" s="3" t="b">
        <v>1</v>
      </c>
      <c r="B73" s="3">
        <v>8</v>
      </c>
      <c r="D73" s="3">
        <v>10446</v>
      </c>
      <c r="E73" s="3">
        <v>12</v>
      </c>
      <c r="F73" s="3">
        <v>1</v>
      </c>
      <c r="G73" s="3" t="s">
        <v>66</v>
      </c>
      <c r="H73" s="3">
        <v>6</v>
      </c>
      <c r="I73" s="3">
        <v>3.1999999999999993</v>
      </c>
      <c r="J73" s="3">
        <v>0.68797503124513359</v>
      </c>
      <c r="K73" s="3">
        <v>0.9363816370886866</v>
      </c>
      <c r="L73" s="3">
        <v>0.55711623253549369</v>
      </c>
      <c r="M73" s="3">
        <f>AA73-AS73</f>
        <v>6.1569292896608623</v>
      </c>
      <c r="N73" s="3">
        <f>AB73-AS73</f>
        <v>4.3999999999999986</v>
      </c>
      <c r="O73" s="3">
        <f>AC73-AS73</f>
        <v>7.5999999999999979</v>
      </c>
      <c r="P73" s="3">
        <f>AD73-AS73</f>
        <v>6.1555176240448866</v>
      </c>
      <c r="Q73" s="3">
        <f>AE73-AS73</f>
        <v>4.6999999999999993</v>
      </c>
      <c r="R73" s="3">
        <f>AF73-AS73</f>
        <v>5.1999999999999993</v>
      </c>
      <c r="S73" s="3">
        <f>AG73-AS73</f>
        <v>5.6999999999999993</v>
      </c>
      <c r="T73" s="3">
        <f>AH73-AS73</f>
        <v>6.5999999999999979</v>
      </c>
      <c r="U73" s="3">
        <f>AI73-AS73</f>
        <v>7.0999999999999979</v>
      </c>
      <c r="V73" s="3">
        <f>AJ73-AS73</f>
        <v>7.4000000000000021</v>
      </c>
      <c r="W73" s="3">
        <f>(AA73-AY73)/(AX73-AY73)</f>
        <v>1.1907033973738601</v>
      </c>
      <c r="X73" s="3">
        <f>(AX73-AA73)/(AA73-AY73)</f>
        <v>-0.1601602865956907</v>
      </c>
      <c r="Y73" s="3">
        <f>J73/AA73</f>
        <v>2.2223619946533477E-2</v>
      </c>
      <c r="Z73" s="3">
        <f>(AA73-AY73)/(AX73-AA73)</f>
        <v>-6.2437450709888163</v>
      </c>
      <c r="AA73" s="3">
        <v>30.956929289660863</v>
      </c>
      <c r="AB73" s="3">
        <v>29.2</v>
      </c>
      <c r="AC73" s="3">
        <v>32.4</v>
      </c>
      <c r="AD73" s="3">
        <v>30.955517624044887</v>
      </c>
      <c r="AE73" s="3">
        <v>29.5</v>
      </c>
      <c r="AF73" s="3">
        <v>30</v>
      </c>
      <c r="AG73" s="3">
        <v>30.5</v>
      </c>
      <c r="AH73" s="3">
        <v>31.4</v>
      </c>
      <c r="AI73" s="3">
        <v>31.9</v>
      </c>
      <c r="AJ73" s="3">
        <v>32.200000000000003</v>
      </c>
      <c r="AK73" s="3">
        <v>2020</v>
      </c>
      <c r="AL73" s="3">
        <v>10</v>
      </c>
      <c r="AM73" s="3">
        <v>27</v>
      </c>
      <c r="AN73" s="3">
        <v>8</v>
      </c>
      <c r="AO73" s="3">
        <v>15</v>
      </c>
      <c r="AP73" s="3">
        <v>12</v>
      </c>
      <c r="AQ73" s="3">
        <v>46</v>
      </c>
      <c r="AR73" s="4">
        <v>0.34375</v>
      </c>
      <c r="AS73" s="3">
        <f>VLOOKUP(AR73,גיליון1!A76:F659,2,0)</f>
        <v>24.8</v>
      </c>
      <c r="AT73" s="3">
        <f>VLOOKUP(AR73,גיליון1!A76:F659,3,0)</f>
        <v>65</v>
      </c>
      <c r="AU73" s="3">
        <f>VLOOKUP(AR73,גיליון1!A76:F659,4,0)</f>
        <v>442</v>
      </c>
      <c r="AV73" s="3">
        <f>VLOOKUP(AR73,גיליון1!A76:F659,5,0)</f>
        <v>1.6</v>
      </c>
      <c r="AW73" s="3">
        <f>VLOOKUP(AR73,גיליון1!A76:F659,6,0)</f>
        <v>190</v>
      </c>
      <c r="AX73" s="3">
        <f>AS73+(AZ73*BF73)/(BB73*1005)</f>
        <v>29.488976042051604</v>
      </c>
      <c r="AY73" s="3">
        <f>AS73+(AZ73*BD73*BE73*BF73)/(BB73*1005*(BE73*BD73+BK73*AZ73))-(AZ73*BL73)/(BE73*BD73+BK73*AZ73)</f>
        <v>21.791403435458527</v>
      </c>
      <c r="AZ73" s="3">
        <f>BA73*BC73/(BA73+BC73)</f>
        <v>22.253070493832897</v>
      </c>
      <c r="BA73" s="3">
        <f>BB73*1005/(4*0.98*0.0000000567*(AS73+273.15)^3)</f>
        <v>202.52677074414152</v>
      </c>
      <c r="BB73" s="3">
        <f>101325/(287.05*(AS73+273.15))</f>
        <v>1.1847198672435597</v>
      </c>
      <c r="BC73" s="3">
        <f>100*SQRT(0.1/AV73)</f>
        <v>25</v>
      </c>
      <c r="BD73" s="3">
        <f>BC73/1.08</f>
        <v>23.148148148148145</v>
      </c>
      <c r="BE73" s="3">
        <f>0.072*AS73+64.67</f>
        <v>66.455600000000004</v>
      </c>
      <c r="BF73" s="3">
        <f>AU73*(1-0.21)+BG73-BH73</f>
        <v>250.88217335962963</v>
      </c>
      <c r="BG73" s="3">
        <f>(1.72*(BI73/1000/(AS73+273.16))^(1/7)*0.0000000567*(AS73+273.16)^4)</f>
        <v>377.00623051214188</v>
      </c>
      <c r="BH73" s="3">
        <f>0.98*0.0000000567*(AA73+273.16)^4</f>
        <v>475.30405715251231</v>
      </c>
      <c r="BI73" s="3">
        <f>BJ73*AT73/100</f>
        <v>2034.2020184684582</v>
      </c>
      <c r="BJ73" s="3">
        <f>(610.7*10^(7.5*AS73/(AS73+237.3)))</f>
        <v>3129.5415668745513</v>
      </c>
      <c r="BK73" s="3">
        <f>(EXP((0.0492)*AS73))*55.259</f>
        <v>187.20255698523405</v>
      </c>
      <c r="BL73" s="3">
        <f>(1-(AT73/100))*BJ73</f>
        <v>1095.3395484060929</v>
      </c>
      <c r="IV73" s="3">
        <v>1</v>
      </c>
      <c r="IW73" s="3">
        <v>10</v>
      </c>
      <c r="IX73" s="3">
        <v>10</v>
      </c>
      <c r="IY73" s="3">
        <v>11</v>
      </c>
      <c r="IZ73" s="3">
        <v>32</v>
      </c>
      <c r="JA73" s="3">
        <v>39</v>
      </c>
      <c r="JB73" s="3">
        <v>29</v>
      </c>
      <c r="JC73" s="3">
        <v>38</v>
      </c>
      <c r="JD73" s="3">
        <v>53</v>
      </c>
      <c r="JE73" s="3">
        <v>46</v>
      </c>
      <c r="JF73" s="3">
        <v>49</v>
      </c>
      <c r="JG73" s="3">
        <v>78</v>
      </c>
      <c r="JH73" s="3">
        <v>71</v>
      </c>
      <c r="JI73" s="3">
        <v>97</v>
      </c>
      <c r="JJ73" s="3">
        <v>103</v>
      </c>
      <c r="JK73" s="3">
        <v>120</v>
      </c>
      <c r="JL73" s="3">
        <v>155</v>
      </c>
      <c r="JM73" s="3">
        <v>132</v>
      </c>
      <c r="JN73" s="3">
        <v>122</v>
      </c>
      <c r="JO73" s="3">
        <v>133</v>
      </c>
      <c r="JP73" s="3">
        <v>86</v>
      </c>
      <c r="JQ73" s="3">
        <v>137</v>
      </c>
      <c r="JR73" s="3">
        <v>113</v>
      </c>
      <c r="JS73" s="3">
        <v>91</v>
      </c>
      <c r="JT73" s="3">
        <v>81</v>
      </c>
      <c r="JU73" s="3">
        <v>82</v>
      </c>
      <c r="JV73" s="3">
        <v>64</v>
      </c>
      <c r="JW73" s="3">
        <v>55</v>
      </c>
      <c r="JX73" s="3">
        <v>76</v>
      </c>
      <c r="JY73" s="3">
        <v>46</v>
      </c>
      <c r="JZ73" s="3">
        <v>48</v>
      </c>
      <c r="KA73" s="3">
        <v>45</v>
      </c>
      <c r="KB73" s="3">
        <v>13</v>
      </c>
      <c r="KC73" s="3">
        <v>8</v>
      </c>
    </row>
    <row r="74" spans="1:289" s="3" customFormat="1" x14ac:dyDescent="0.2">
      <c r="A74" s="3" t="b">
        <v>1</v>
      </c>
      <c r="B74" s="3">
        <v>8</v>
      </c>
      <c r="D74" s="3">
        <v>10446</v>
      </c>
      <c r="E74" s="3">
        <v>12</v>
      </c>
      <c r="F74" s="3">
        <v>1</v>
      </c>
      <c r="G74" s="3" t="s">
        <v>235</v>
      </c>
      <c r="H74" s="3">
        <v>6</v>
      </c>
      <c r="I74" s="3">
        <v>2.8999999999999986</v>
      </c>
      <c r="J74" s="3">
        <v>0.65115232090201003</v>
      </c>
      <c r="K74" s="3">
        <v>0.94260736481965068</v>
      </c>
      <c r="L74" s="3">
        <v>0.53136573165640366</v>
      </c>
      <c r="M74" s="3">
        <f>AA74-AS74</f>
        <v>5.4046975639183756</v>
      </c>
      <c r="N74" s="3">
        <f>AB74-AS74</f>
        <v>3.6999999999999993</v>
      </c>
      <c r="O74" s="3">
        <f>AC74-AS74</f>
        <v>6.5999999999999979</v>
      </c>
      <c r="P74" s="3">
        <f>AD74-AS74</f>
        <v>5.4509296551626214</v>
      </c>
      <c r="Q74" s="3">
        <f>AE74-AS74</f>
        <v>4</v>
      </c>
      <c r="R74" s="3">
        <f>AF74-AS74</f>
        <v>4.5</v>
      </c>
      <c r="S74" s="3">
        <f>AG74-AS74</f>
        <v>5</v>
      </c>
      <c r="T74" s="3">
        <f>AH74-AS74</f>
        <v>5.8999999999999986</v>
      </c>
      <c r="U74" s="3">
        <f>AI74-AS74</f>
        <v>6.1999999999999993</v>
      </c>
      <c r="V74" s="3">
        <f>AJ74-AS74</f>
        <v>6.5</v>
      </c>
      <c r="W74" s="3">
        <f>(AA74-AY74)/(AX74-AY74)</f>
        <v>1.0809318897172104</v>
      </c>
      <c r="X74" s="3">
        <f>(AX74-AA74)/(AA74-AY74)</f>
        <v>-7.4872330520643182E-2</v>
      </c>
      <c r="Y74" s="3">
        <f>J74/AA74</f>
        <v>2.1557981818028763E-2</v>
      </c>
      <c r="Z74" s="3">
        <f>(AA74-AY74)/(AX74-AA74)</f>
        <v>-13.356068831386091</v>
      </c>
      <c r="AA74" s="3">
        <v>30.204697563918376</v>
      </c>
      <c r="AB74" s="3">
        <v>28.5</v>
      </c>
      <c r="AC74" s="3">
        <v>31.4</v>
      </c>
      <c r="AD74" s="3">
        <v>30.250929655162622</v>
      </c>
      <c r="AE74" s="3">
        <v>28.8</v>
      </c>
      <c r="AF74" s="3">
        <v>29.3</v>
      </c>
      <c r="AG74" s="3">
        <v>29.8</v>
      </c>
      <c r="AH74" s="3">
        <v>30.7</v>
      </c>
      <c r="AI74" s="3">
        <v>31</v>
      </c>
      <c r="AJ74" s="3">
        <v>31.3</v>
      </c>
      <c r="AK74" s="3">
        <v>2020</v>
      </c>
      <c r="AL74" s="3">
        <v>10</v>
      </c>
      <c r="AM74" s="3">
        <v>27</v>
      </c>
      <c r="AN74" s="3">
        <v>8</v>
      </c>
      <c r="AO74" s="3">
        <v>15</v>
      </c>
      <c r="AP74" s="3">
        <v>26</v>
      </c>
      <c r="AQ74" s="3">
        <v>768</v>
      </c>
      <c r="AR74" s="4">
        <v>0.34375</v>
      </c>
      <c r="AS74" s="3">
        <f>VLOOKUP(AR74,גיליון1!A77:F660,2,0)</f>
        <v>24.8</v>
      </c>
      <c r="AT74" s="3">
        <f>VLOOKUP(AR74,גיליון1!A77:F660,3,0)</f>
        <v>65</v>
      </c>
      <c r="AU74" s="3">
        <f>VLOOKUP(AR74,גיליון1!A77:F660,4,0)</f>
        <v>442</v>
      </c>
      <c r="AV74" s="3">
        <f>VLOOKUP(AR74,גיליון1!A77:F660,5,0)</f>
        <v>1.6</v>
      </c>
      <c r="AW74" s="3">
        <f>VLOOKUP(AR74,גיליון1!A77:F660,6,0)</f>
        <v>190</v>
      </c>
      <c r="AX74" s="3">
        <f>AS74+(AZ74*BF74)/(BB74*1005)</f>
        <v>29.576542766245439</v>
      </c>
      <c r="AY74" s="3">
        <f>AS74+(AZ74*BD74*BE74*BF74)/(BB74*1005*(BE74*BD74+BK74*AZ74))-(AZ74*BL74)/(BE74*BD74+BK74*AZ74)</f>
        <v>21.815018849433216</v>
      </c>
      <c r="AZ74" s="3">
        <f>BA74*BC74/(BA74+BC74)</f>
        <v>22.253070493832897</v>
      </c>
      <c r="BA74" s="3">
        <f>BB74*1005/(4*0.98*0.0000000567*(AS74+273.15)^3)</f>
        <v>202.52677074414152</v>
      </c>
      <c r="BB74" s="3">
        <f>101325/(287.05*(AS74+273.15))</f>
        <v>1.1847198672435597</v>
      </c>
      <c r="BC74" s="3">
        <f>100*SQRT(0.1/AV74)</f>
        <v>25</v>
      </c>
      <c r="BD74" s="3">
        <f>BC74/1.08</f>
        <v>23.148148148148145</v>
      </c>
      <c r="BE74" s="3">
        <f>0.072*AS74+64.67</f>
        <v>66.455600000000004</v>
      </c>
      <c r="BF74" s="3">
        <f>AU74*(1-0.21)+BG74-BH74</f>
        <v>255.56740311612907</v>
      </c>
      <c r="BG74" s="3">
        <f>(1.72*(BI74/1000/(AS74+273.16))^(1/7)*0.0000000567*(AS74+273.16)^4)</f>
        <v>377.00623051214188</v>
      </c>
      <c r="BH74" s="3">
        <f>0.98*0.0000000567*(AA74+273.16)^4</f>
        <v>470.61882739601288</v>
      </c>
      <c r="BI74" s="3">
        <f>BJ74*AT74/100</f>
        <v>2034.2020184684582</v>
      </c>
      <c r="BJ74" s="3">
        <f>(610.7*10^(7.5*AS74/(AS74+237.3)))</f>
        <v>3129.5415668745513</v>
      </c>
      <c r="BK74" s="3">
        <f>(EXP((0.0492)*AS74))*55.259</f>
        <v>187.20255698523405</v>
      </c>
      <c r="BL74" s="3">
        <f>(1-(AT74/100))*BJ74</f>
        <v>1095.3395484060929</v>
      </c>
      <c r="IN74" s="3">
        <v>2</v>
      </c>
      <c r="IO74" s="3">
        <v>4</v>
      </c>
      <c r="IP74" s="3">
        <v>6</v>
      </c>
      <c r="IQ74" s="3">
        <v>22</v>
      </c>
      <c r="IR74" s="3">
        <v>12</v>
      </c>
      <c r="IS74" s="3">
        <v>17</v>
      </c>
      <c r="IT74" s="3">
        <v>18</v>
      </c>
      <c r="IU74" s="3">
        <v>44</v>
      </c>
      <c r="IV74" s="3">
        <v>51</v>
      </c>
      <c r="IW74" s="3">
        <v>49</v>
      </c>
      <c r="IX74" s="3">
        <v>52</v>
      </c>
      <c r="IY74" s="3">
        <v>64</v>
      </c>
      <c r="IZ74" s="3">
        <v>78</v>
      </c>
      <c r="JA74" s="3">
        <v>72</v>
      </c>
      <c r="JB74" s="3">
        <v>94</v>
      </c>
      <c r="JC74" s="3">
        <v>97</v>
      </c>
      <c r="JD74" s="3">
        <v>104</v>
      </c>
      <c r="JE74" s="3">
        <v>101</v>
      </c>
      <c r="JF74" s="3">
        <v>131</v>
      </c>
      <c r="JG74" s="3">
        <v>161</v>
      </c>
      <c r="JH74" s="3">
        <v>113</v>
      </c>
      <c r="JI74" s="3">
        <v>132</v>
      </c>
      <c r="JJ74" s="3">
        <v>106</v>
      </c>
      <c r="JK74" s="3">
        <v>106</v>
      </c>
      <c r="JL74" s="3">
        <v>92</v>
      </c>
      <c r="JM74" s="3">
        <v>66</v>
      </c>
      <c r="JN74" s="3">
        <v>106</v>
      </c>
      <c r="JO74" s="3">
        <v>102</v>
      </c>
      <c r="JP74" s="3">
        <v>79</v>
      </c>
      <c r="JQ74" s="3">
        <v>58</v>
      </c>
      <c r="JR74" s="3">
        <v>31</v>
      </c>
      <c r="JS74" s="3">
        <v>8</v>
      </c>
    </row>
    <row r="75" spans="1:289" s="3" customFormat="1" x14ac:dyDescent="0.2">
      <c r="A75" s="3" t="b">
        <v>1</v>
      </c>
      <c r="B75" s="3">
        <v>8</v>
      </c>
      <c r="D75" s="3">
        <v>10446</v>
      </c>
      <c r="E75" s="3">
        <v>12</v>
      </c>
      <c r="F75" s="3">
        <v>1</v>
      </c>
      <c r="G75" s="3" t="s">
        <v>399</v>
      </c>
      <c r="H75" s="3">
        <v>6</v>
      </c>
      <c r="I75" s="3">
        <v>2.5999999999999979</v>
      </c>
      <c r="J75" s="3">
        <v>0.56714104996173798</v>
      </c>
      <c r="K75" s="3">
        <v>0.86445087281686028</v>
      </c>
      <c r="L75" s="3">
        <v>0.47023312172183368</v>
      </c>
      <c r="M75" s="3">
        <f>AA75-AS75</f>
        <v>5.3520378985193915</v>
      </c>
      <c r="N75" s="3">
        <f>AB75-AS75</f>
        <v>3.8000000000000007</v>
      </c>
      <c r="O75" s="3">
        <f>AC75-AS75</f>
        <v>6.3999999999999986</v>
      </c>
      <c r="P75" s="3">
        <f>AD75-AS75</f>
        <v>5.4025912339990434</v>
      </c>
      <c r="Q75" s="3">
        <f>AE75-AS75</f>
        <v>4.1999999999999993</v>
      </c>
      <c r="R75" s="3">
        <f>AF75-AS75</f>
        <v>4.5</v>
      </c>
      <c r="S75" s="3">
        <f>AG75-AS75</f>
        <v>4.8999999999999986</v>
      </c>
      <c r="T75" s="3">
        <f>AH75-AS75</f>
        <v>5.8000000000000007</v>
      </c>
      <c r="U75" s="3">
        <f>AI75-AS75</f>
        <v>6</v>
      </c>
      <c r="V75" s="3">
        <f>AJ75-AS75</f>
        <v>6.3000000000000007</v>
      </c>
      <c r="W75" s="3">
        <f>(AA75-AY75)/(AX75-AY75)</f>
        <v>1.0733183941212541</v>
      </c>
      <c r="X75" s="3">
        <f>(AX75-AA75)/(AA75-AY75)</f>
        <v>-6.8310013620218643E-2</v>
      </c>
      <c r="Y75" s="3">
        <f>J75/AA75</f>
        <v>1.8809377060035708E-2</v>
      </c>
      <c r="Z75" s="3">
        <f>(AA75-AY75)/(AX75-AA75)</f>
        <v>-14.639142155053184</v>
      </c>
      <c r="AA75" s="3">
        <v>30.152037898519392</v>
      </c>
      <c r="AB75" s="3">
        <v>28.6</v>
      </c>
      <c r="AC75" s="3">
        <v>31.2</v>
      </c>
      <c r="AD75" s="3">
        <v>30.202591233999044</v>
      </c>
      <c r="AE75" s="3">
        <v>29</v>
      </c>
      <c r="AF75" s="3">
        <v>29.3</v>
      </c>
      <c r="AG75" s="3">
        <v>29.7</v>
      </c>
      <c r="AH75" s="3">
        <v>30.6</v>
      </c>
      <c r="AI75" s="3">
        <v>30.8</v>
      </c>
      <c r="AJ75" s="3">
        <v>31.1</v>
      </c>
      <c r="AK75" s="3">
        <v>2020</v>
      </c>
      <c r="AL75" s="3">
        <v>10</v>
      </c>
      <c r="AM75" s="3">
        <v>27</v>
      </c>
      <c r="AN75" s="3">
        <v>8</v>
      </c>
      <c r="AO75" s="3">
        <v>15</v>
      </c>
      <c r="AP75" s="3">
        <v>58</v>
      </c>
      <c r="AQ75" s="3">
        <v>126</v>
      </c>
      <c r="AR75" s="4">
        <v>0.34375</v>
      </c>
      <c r="AS75" s="3">
        <f>VLOOKUP(AR75,גיליון1!A78:F661,2,0)</f>
        <v>24.8</v>
      </c>
      <c r="AT75" s="3">
        <f>VLOOKUP(AR75,גיליון1!A78:F661,3,0)</f>
        <v>65</v>
      </c>
      <c r="AU75" s="3">
        <f>VLOOKUP(AR75,גיליון1!A78:F661,4,0)</f>
        <v>442</v>
      </c>
      <c r="AV75" s="3">
        <f>VLOOKUP(AR75,גיליון1!A78:F661,5,0)</f>
        <v>1.6</v>
      </c>
      <c r="AW75" s="3">
        <f>VLOOKUP(AR75,גיליון1!A78:F661,6,0)</f>
        <v>190</v>
      </c>
      <c r="AX75" s="3">
        <f>AS75+(AZ75*BF75)/(BB75*1005)</f>
        <v>29.582648494500084</v>
      </c>
      <c r="AY75" s="3">
        <f>AS75+(AZ75*BD75*BE75*BF75)/(BB75*1005*(BE75*BD75+BK75*AZ75))-(AZ75*BL75)/(BE75*BD75+BK75*AZ75)</f>
        <v>21.816665471499732</v>
      </c>
      <c r="AZ75" s="3">
        <f>BA75*BC75/(BA75+BC75)</f>
        <v>22.253070493832897</v>
      </c>
      <c r="BA75" s="3">
        <f>BB75*1005/(4*0.98*0.0000000567*(AS75+273.15)^3)</f>
        <v>202.52677074414152</v>
      </c>
      <c r="BB75" s="3">
        <f>101325/(287.05*(AS75+273.15))</f>
        <v>1.1847198672435597</v>
      </c>
      <c r="BC75" s="3">
        <f>100*SQRT(0.1/AV75)</f>
        <v>25</v>
      </c>
      <c r="BD75" s="3">
        <f>BC75/1.08</f>
        <v>23.148148148148145</v>
      </c>
      <c r="BE75" s="3">
        <f>0.072*AS75+64.67</f>
        <v>66.455600000000004</v>
      </c>
      <c r="BF75" s="3">
        <f>AU75*(1-0.21)+BG75-BH75</f>
        <v>255.89408816649632</v>
      </c>
      <c r="BG75" s="3">
        <f>(1.72*(BI75/1000/(AS75+273.16))^(1/7)*0.0000000567*(AS75+273.16)^4)</f>
        <v>377.00623051214188</v>
      </c>
      <c r="BH75" s="3">
        <f>0.98*0.0000000567*(AA75+273.16)^4</f>
        <v>470.29214234564563</v>
      </c>
      <c r="BI75" s="3">
        <f>BJ75*AT75/100</f>
        <v>2034.2020184684582</v>
      </c>
      <c r="BJ75" s="3">
        <f>(610.7*10^(7.5*AS75/(AS75+237.3)))</f>
        <v>3129.5415668745513</v>
      </c>
      <c r="BK75" s="3">
        <f>(EXP((0.0492)*AS75))*55.259</f>
        <v>187.20255698523405</v>
      </c>
      <c r="BL75" s="3">
        <f>(1-(AT75/100))*BJ75</f>
        <v>1095.3395484060929</v>
      </c>
      <c r="IQ75" s="3">
        <v>10</v>
      </c>
      <c r="IR75" s="3">
        <v>9</v>
      </c>
      <c r="IS75" s="3">
        <v>23</v>
      </c>
      <c r="IT75" s="3">
        <v>28</v>
      </c>
      <c r="IU75" s="3">
        <v>48</v>
      </c>
      <c r="IV75" s="3">
        <v>67</v>
      </c>
      <c r="IW75" s="3">
        <v>84</v>
      </c>
      <c r="IX75" s="3">
        <v>71</v>
      </c>
      <c r="IY75" s="3">
        <v>92</v>
      </c>
      <c r="IZ75" s="3">
        <v>105</v>
      </c>
      <c r="JA75" s="3">
        <v>125</v>
      </c>
      <c r="JB75" s="3">
        <v>132</v>
      </c>
      <c r="JC75" s="3">
        <v>118</v>
      </c>
      <c r="JD75" s="3">
        <v>142</v>
      </c>
      <c r="JE75" s="3">
        <v>209</v>
      </c>
      <c r="JF75" s="3">
        <v>167</v>
      </c>
      <c r="JG75" s="3">
        <v>176</v>
      </c>
      <c r="JH75" s="3">
        <v>157</v>
      </c>
      <c r="JI75" s="3">
        <v>172</v>
      </c>
      <c r="JJ75" s="3">
        <v>197</v>
      </c>
      <c r="JK75" s="3">
        <v>201</v>
      </c>
      <c r="JL75" s="3">
        <v>196</v>
      </c>
      <c r="JM75" s="3">
        <v>114</v>
      </c>
      <c r="JN75" s="3">
        <v>105</v>
      </c>
      <c r="JO75" s="3">
        <v>49</v>
      </c>
      <c r="JP75" s="3">
        <v>43</v>
      </c>
      <c r="JQ75" s="3">
        <v>20</v>
      </c>
    </row>
    <row r="76" spans="1:289" s="3" customFormat="1" x14ac:dyDescent="0.2">
      <c r="A76" s="3" t="b">
        <v>0</v>
      </c>
      <c r="D76" s="3">
        <v>10446</v>
      </c>
      <c r="E76" s="3">
        <v>12</v>
      </c>
      <c r="F76" s="3">
        <v>1</v>
      </c>
      <c r="G76" s="3" t="s">
        <v>67</v>
      </c>
      <c r="H76" s="3">
        <v>6</v>
      </c>
      <c r="I76" s="3">
        <v>1.1999999999999993</v>
      </c>
      <c r="J76" s="3">
        <v>0.27668647936197571</v>
      </c>
      <c r="K76" s="3">
        <v>0.37026290260354244</v>
      </c>
      <c r="L76" s="3">
        <v>0.22417776820401394</v>
      </c>
      <c r="M76" s="3">
        <f>AA76-AS76</f>
        <v>3.1753093481264294</v>
      </c>
      <c r="N76" s="3">
        <f>AB76-AS76</f>
        <v>2.5</v>
      </c>
      <c r="O76" s="3">
        <f>AC76-AS76</f>
        <v>3.6999999999999993</v>
      </c>
      <c r="P76" s="3">
        <f>AD76-AS76</f>
        <v>3.1511979452455883</v>
      </c>
      <c r="Q76" s="3">
        <f>AE76-AS76</f>
        <v>2.6000000000000014</v>
      </c>
      <c r="R76" s="3">
        <f>AF76-AS76</f>
        <v>2.8000000000000007</v>
      </c>
      <c r="S76" s="3">
        <f>AG76-AS76</f>
        <v>3</v>
      </c>
      <c r="T76" s="3">
        <f>AH76-AS76</f>
        <v>3.4000000000000021</v>
      </c>
      <c r="U76" s="3">
        <f>AI76-AS76</f>
        <v>3.6000000000000014</v>
      </c>
      <c r="V76" s="3">
        <f>AJ76-AS76</f>
        <v>3.6999999999999993</v>
      </c>
      <c r="W76" s="3">
        <f>(AA76-AY76)/(AX76-AY76)</f>
        <v>0.68261399466456374</v>
      </c>
      <c r="X76" s="3">
        <f>(AX76-AA76)/(AA76-AY76)</f>
        <v>0.46495678057611417</v>
      </c>
      <c r="Y76" s="3">
        <f>J76/AA76</f>
        <v>9.9258621996448811E-3</v>
      </c>
      <c r="Z76" s="3">
        <f>(AA76-AY76)/(AX76-AA76)</f>
        <v>2.150737534703612</v>
      </c>
      <c r="AA76" s="3">
        <v>27.875309348126429</v>
      </c>
      <c r="AB76" s="3">
        <v>27.2</v>
      </c>
      <c r="AC76" s="3">
        <v>28.4</v>
      </c>
      <c r="AD76" s="3">
        <v>27.851197945245588</v>
      </c>
      <c r="AE76" s="3">
        <v>27.3</v>
      </c>
      <c r="AF76" s="3">
        <v>27.5</v>
      </c>
      <c r="AG76" s="3">
        <v>27.7</v>
      </c>
      <c r="AH76" s="3">
        <v>28.1</v>
      </c>
      <c r="AI76" s="3">
        <v>28.3</v>
      </c>
      <c r="AJ76" s="3">
        <v>28.4</v>
      </c>
      <c r="AK76" s="3">
        <v>2020</v>
      </c>
      <c r="AL76" s="3">
        <v>10</v>
      </c>
      <c r="AM76" s="3">
        <v>27</v>
      </c>
      <c r="AN76" s="3">
        <v>8</v>
      </c>
      <c r="AO76" s="3">
        <v>16</v>
      </c>
      <c r="AP76" s="3">
        <v>37</v>
      </c>
      <c r="AQ76" s="3">
        <v>7</v>
      </c>
      <c r="AR76" s="4">
        <v>0.3444444444444445</v>
      </c>
      <c r="AS76" s="3">
        <f>VLOOKUP(AR76,גיליון1!A79:F662,2,0)</f>
        <v>24.7</v>
      </c>
      <c r="AT76" s="3">
        <f>VLOOKUP(AR76,גיליון1!A79:F662,3,0)</f>
        <v>66</v>
      </c>
      <c r="AU76" s="3">
        <f>VLOOKUP(AR76,גיליון1!A79:F662,4,0)</f>
        <v>448</v>
      </c>
      <c r="AV76" s="3">
        <f>VLOOKUP(AR76,גיליון1!A79:F662,5,0)</f>
        <v>1.2</v>
      </c>
      <c r="AW76" s="3">
        <f>VLOOKUP(AR76,גיליון1!A79:F662,6,0)</f>
        <v>191</v>
      </c>
      <c r="AX76" s="3">
        <f>AS76+(AZ76*BF76)/(BB76*1005)</f>
        <v>30.526386973816471</v>
      </c>
      <c r="AY76" s="3">
        <f>AS76+(AZ76*BD76*BE76*BF76)/(BB76*1005*(BE76*BD76+BK76*AZ76))-(AZ76*BL76)/(BE76*BD76+BK76*AZ76)</f>
        <v>22.173537191141921</v>
      </c>
      <c r="AZ76" s="3">
        <f>BA76*BC76/(BA76+BC76)</f>
        <v>25.270387111895982</v>
      </c>
      <c r="BA76" s="3">
        <f>BB76*1005/(4*0.98*0.0000000567*(AS76+273.15)^3)</f>
        <v>202.79889266849264</v>
      </c>
      <c r="BB76" s="3">
        <f>101325/(287.05*(AS76+273.15))</f>
        <v>1.185117624459354</v>
      </c>
      <c r="BC76" s="3">
        <f>100*SQRT(0.1/AV76)</f>
        <v>28.867513459481291</v>
      </c>
      <c r="BD76" s="3">
        <f>BC76/1.08</f>
        <v>26.72917912914934</v>
      </c>
      <c r="BE76" s="3">
        <f>0.072*AS76+64.67</f>
        <v>66.448400000000007</v>
      </c>
      <c r="BF76" s="3">
        <f>AU76*(1-0.21)+BG76-BH76</f>
        <v>274.60911573339166</v>
      </c>
      <c r="BG76" s="3">
        <f>(1.72*(BI76/1000/(AS76+273.16))^(1/7)*0.0000000567*(AS76+273.16)^4)</f>
        <v>377.0189757183748</v>
      </c>
      <c r="BH76" s="3">
        <f>0.98*0.0000000567*(AA76+273.16)^4</f>
        <v>456.32985998498322</v>
      </c>
      <c r="BI76" s="3">
        <f>BJ76*AT76/100</f>
        <v>2053.2078888440278</v>
      </c>
      <c r="BJ76" s="3">
        <f>(610.7*10^(7.5*AS76/(AS76+237.3)))</f>
        <v>3110.9210437030724</v>
      </c>
      <c r="BK76" s="3">
        <f>(EXP((0.0492)*AS76))*55.259</f>
        <v>186.28378244359035</v>
      </c>
      <c r="BL76" s="3">
        <f>(1-(AT76/100))*BJ76</f>
        <v>1057.7131548590446</v>
      </c>
      <c r="IB76" s="3">
        <v>2</v>
      </c>
      <c r="IC76" s="3">
        <v>20</v>
      </c>
      <c r="ID76" s="3">
        <v>26</v>
      </c>
      <c r="IE76" s="3">
        <v>54</v>
      </c>
      <c r="IF76" s="3">
        <v>74</v>
      </c>
      <c r="IG76" s="3">
        <v>121</v>
      </c>
      <c r="IH76" s="3">
        <v>185</v>
      </c>
      <c r="II76" s="3">
        <v>152</v>
      </c>
      <c r="IJ76" s="3">
        <v>147</v>
      </c>
      <c r="IK76" s="3">
        <v>124</v>
      </c>
      <c r="IL76" s="3">
        <v>88</v>
      </c>
      <c r="IM76" s="3">
        <v>80</v>
      </c>
      <c r="IN76" s="3">
        <v>49</v>
      </c>
      <c r="IO76" s="3">
        <v>28</v>
      </c>
    </row>
    <row r="77" spans="1:289" s="3" customFormat="1" x14ac:dyDescent="0.2">
      <c r="A77" s="3" t="b">
        <v>0</v>
      </c>
      <c r="D77" s="3">
        <v>10446</v>
      </c>
      <c r="E77" s="3">
        <v>12</v>
      </c>
      <c r="F77" s="3">
        <v>1</v>
      </c>
      <c r="G77" s="3" t="s">
        <v>236</v>
      </c>
      <c r="H77" s="3">
        <v>6</v>
      </c>
      <c r="I77" s="3">
        <v>0.80000000000000071</v>
      </c>
      <c r="J77" s="3">
        <v>0.15522657702357764</v>
      </c>
      <c r="K77" s="3">
        <v>0.19706510986594594</v>
      </c>
      <c r="L77" s="3">
        <v>0.12220055562547476</v>
      </c>
      <c r="M77" s="3">
        <f>AA77-AS77</f>
        <v>3.4186051111079649</v>
      </c>
      <c r="N77" s="3">
        <f>AB77-AS77</f>
        <v>3</v>
      </c>
      <c r="O77" s="3">
        <f>AC77-AS77</f>
        <v>3.8000000000000007</v>
      </c>
      <c r="P77" s="3">
        <f>AD77-AS77</f>
        <v>3.3978324356251512</v>
      </c>
      <c r="Q77" s="3">
        <f>AE77-AS77</f>
        <v>3.1000000000000014</v>
      </c>
      <c r="R77" s="3">
        <f>AF77-AS77</f>
        <v>3.1999999999999993</v>
      </c>
      <c r="S77" s="3">
        <f>AG77-AS77</f>
        <v>3.3000000000000007</v>
      </c>
      <c r="T77" s="3">
        <f>AH77-AS77</f>
        <v>3.5</v>
      </c>
      <c r="U77" s="3">
        <f>AI77-AS77</f>
        <v>3.6000000000000014</v>
      </c>
      <c r="V77" s="3">
        <f>AJ77-AS77</f>
        <v>3.8000000000000007</v>
      </c>
      <c r="W77" s="3">
        <f>(AA77-AY77)/(AX77-AY77)</f>
        <v>0.71471589645684475</v>
      </c>
      <c r="X77" s="3">
        <f>(AX77-AA77)/(AA77-AY77)</f>
        <v>0.39915735043453171</v>
      </c>
      <c r="Y77" s="3">
        <f>J77/AA77</f>
        <v>5.5204223826258361E-3</v>
      </c>
      <c r="Z77" s="3">
        <f>(AA77-AY77)/(AX77-AA77)</f>
        <v>2.5052776778665793</v>
      </c>
      <c r="AA77" s="3">
        <v>28.118605111107964</v>
      </c>
      <c r="AB77" s="3">
        <v>27.7</v>
      </c>
      <c r="AC77" s="3">
        <v>28.5</v>
      </c>
      <c r="AD77" s="3">
        <v>28.097832435625151</v>
      </c>
      <c r="AE77" s="3">
        <v>27.8</v>
      </c>
      <c r="AF77" s="3">
        <v>27.9</v>
      </c>
      <c r="AG77" s="3">
        <v>28</v>
      </c>
      <c r="AH77" s="3">
        <v>28.2</v>
      </c>
      <c r="AI77" s="3">
        <v>28.3</v>
      </c>
      <c r="AJ77" s="3">
        <v>28.5</v>
      </c>
      <c r="AK77" s="3">
        <v>2020</v>
      </c>
      <c r="AL77" s="3">
        <v>10</v>
      </c>
      <c r="AM77" s="3">
        <v>27</v>
      </c>
      <c r="AN77" s="3">
        <v>8</v>
      </c>
      <c r="AO77" s="3">
        <v>16</v>
      </c>
      <c r="AP77" s="3">
        <v>59</v>
      </c>
      <c r="AQ77" s="3">
        <v>725</v>
      </c>
      <c r="AR77" s="4">
        <v>0.3444444444444445</v>
      </c>
      <c r="AS77" s="3">
        <f>VLOOKUP(AR77,גיליון1!A80:F663,2,0)</f>
        <v>24.7</v>
      </c>
      <c r="AT77" s="3">
        <f>VLOOKUP(AR77,גיליון1!A80:F663,3,0)</f>
        <v>66</v>
      </c>
      <c r="AU77" s="3">
        <f>VLOOKUP(AR77,גיליון1!A80:F663,4,0)</f>
        <v>448</v>
      </c>
      <c r="AV77" s="3">
        <f>VLOOKUP(AR77,גיליון1!A80:F663,5,0)</f>
        <v>1.2</v>
      </c>
      <c r="AW77" s="3">
        <f>VLOOKUP(AR77,גיליון1!A80:F663,6,0)</f>
        <v>191</v>
      </c>
      <c r="AX77" s="3">
        <f>AS77+(AZ77*BF77)/(BB77*1005)</f>
        <v>30.495049295335814</v>
      </c>
      <c r="AY77" s="3">
        <f>AS77+(AZ77*BD77*BE77*BF77)/(BB77*1005*(BE77*BD77+BK77*AZ77))-(AZ77*BL77)/(BE77*BD77+BK77*AZ77)</f>
        <v>22.164952543666079</v>
      </c>
      <c r="AZ77" s="3">
        <f>BA77*BC77/(BA77+BC77)</f>
        <v>25.270387111895982</v>
      </c>
      <c r="BA77" s="3">
        <f>BB77*1005/(4*0.98*0.0000000567*(AS77+273.15)^3)</f>
        <v>202.79889266849264</v>
      </c>
      <c r="BB77" s="3">
        <f>101325/(287.05*(AS77+273.15))</f>
        <v>1.185117624459354</v>
      </c>
      <c r="BC77" s="3">
        <f>100*SQRT(0.1/AV77)</f>
        <v>28.867513459481291</v>
      </c>
      <c r="BD77" s="3">
        <f>BC77/1.08</f>
        <v>26.72917912914934</v>
      </c>
      <c r="BE77" s="3">
        <f>0.072*AS77+64.67</f>
        <v>66.448400000000007</v>
      </c>
      <c r="BF77" s="3">
        <f>AU77*(1-0.21)+BG77-BH77</f>
        <v>273.13210910554773</v>
      </c>
      <c r="BG77" s="3">
        <f>(1.72*(BI77/1000/(AS77+273.16))^(1/7)*0.0000000567*(AS77+273.16)^4)</f>
        <v>377.0189757183748</v>
      </c>
      <c r="BH77" s="3">
        <f>0.98*0.0000000567*(AA77+273.16)^4</f>
        <v>457.80686661282715</v>
      </c>
      <c r="BI77" s="3">
        <f>BJ77*AT77/100</f>
        <v>2053.2078888440278</v>
      </c>
      <c r="BJ77" s="3">
        <f>(610.7*10^(7.5*AS77/(AS77+237.3)))</f>
        <v>3110.9210437030724</v>
      </c>
      <c r="BK77" s="3">
        <f>(EXP((0.0492)*AS77))*55.259</f>
        <v>186.28378244359035</v>
      </c>
      <c r="BL77" s="3">
        <f>(1-(AT77/100))*BJ77</f>
        <v>1057.7131548590446</v>
      </c>
      <c r="IG77" s="3">
        <v>1</v>
      </c>
      <c r="IH77" s="3">
        <v>17</v>
      </c>
      <c r="II77" s="3">
        <v>88</v>
      </c>
      <c r="IJ77" s="3">
        <v>310</v>
      </c>
      <c r="IK77" s="3">
        <v>522</v>
      </c>
      <c r="IL77" s="3">
        <v>436</v>
      </c>
      <c r="IM77" s="3">
        <v>241</v>
      </c>
      <c r="IN77" s="3">
        <v>148</v>
      </c>
      <c r="IO77" s="3">
        <v>81</v>
      </c>
      <c r="IP77" s="3">
        <v>17</v>
      </c>
      <c r="IQ77" s="3">
        <v>4</v>
      </c>
    </row>
    <row r="78" spans="1:289" s="3" customFormat="1" x14ac:dyDescent="0.2">
      <c r="A78" s="3" t="b">
        <v>0</v>
      </c>
      <c r="D78" s="3">
        <v>10446</v>
      </c>
      <c r="E78" s="3">
        <v>12</v>
      </c>
      <c r="F78" s="3">
        <v>1</v>
      </c>
      <c r="G78" s="3" t="s">
        <v>400</v>
      </c>
      <c r="H78" s="3">
        <v>6</v>
      </c>
      <c r="I78" s="3">
        <v>2</v>
      </c>
      <c r="J78" s="3">
        <v>0.36953034695287623</v>
      </c>
      <c r="K78" s="3">
        <v>0.5062050179338371</v>
      </c>
      <c r="L78" s="3">
        <v>0.29475574801138021</v>
      </c>
      <c r="M78" s="3">
        <f>AA78-AS78</f>
        <v>3.8153948269004125</v>
      </c>
      <c r="N78" s="3">
        <f>AB78-AS78</f>
        <v>2.6999999999999993</v>
      </c>
      <c r="O78" s="3">
        <f>AC78-AS78</f>
        <v>4.6999999999999993</v>
      </c>
      <c r="P78" s="3">
        <f>AD78-AS78</f>
        <v>3.8097144384942574</v>
      </c>
      <c r="Q78" s="3">
        <f>AE78-AS78</f>
        <v>3</v>
      </c>
      <c r="R78" s="3">
        <f>AF78-AS78</f>
        <v>3.4000000000000021</v>
      </c>
      <c r="S78" s="3">
        <f>AG78-AS78</f>
        <v>3.6000000000000014</v>
      </c>
      <c r="T78" s="3">
        <f>AH78-AS78</f>
        <v>4.1000000000000014</v>
      </c>
      <c r="U78" s="3">
        <f>AI78-AS78</f>
        <v>4.3000000000000007</v>
      </c>
      <c r="V78" s="3">
        <f>AJ78-AS78</f>
        <v>4.6000000000000014</v>
      </c>
      <c r="W78" s="3">
        <f>(AA78-AY78)/(AX78-AY78)</f>
        <v>0.65773847283411746</v>
      </c>
      <c r="X78" s="3">
        <f>(AX78-AA78)/(AA78-AY78)</f>
        <v>0.52036111813730157</v>
      </c>
      <c r="Y78" s="3">
        <f>J78/AA78</f>
        <v>1.2958977043666055E-2</v>
      </c>
      <c r="Z78" s="3">
        <f>(AA78-AY78)/(AX78-AA78)</f>
        <v>1.9217423538092668</v>
      </c>
      <c r="AA78" s="3">
        <v>28.515394826900412</v>
      </c>
      <c r="AB78" s="3">
        <v>27.4</v>
      </c>
      <c r="AC78" s="3">
        <v>29.4</v>
      </c>
      <c r="AD78" s="3">
        <v>28.509714438494257</v>
      </c>
      <c r="AE78" s="3">
        <v>27.7</v>
      </c>
      <c r="AF78" s="3">
        <v>28.1</v>
      </c>
      <c r="AG78" s="3">
        <v>28.3</v>
      </c>
      <c r="AH78" s="3">
        <v>28.8</v>
      </c>
      <c r="AI78" s="3">
        <v>29</v>
      </c>
      <c r="AJ78" s="3">
        <v>29.3</v>
      </c>
      <c r="AK78" s="3">
        <v>2020</v>
      </c>
      <c r="AL78" s="3">
        <v>10</v>
      </c>
      <c r="AM78" s="3">
        <v>27</v>
      </c>
      <c r="AN78" s="3">
        <v>8</v>
      </c>
      <c r="AO78" s="3">
        <v>17</v>
      </c>
      <c r="AP78" s="3">
        <v>44</v>
      </c>
      <c r="AQ78" s="3">
        <v>524</v>
      </c>
      <c r="AR78" s="4">
        <v>0.34513888888888888</v>
      </c>
      <c r="AS78" s="3">
        <f>VLOOKUP(AR78,גיליון1!A81:F664,2,0)</f>
        <v>24.7</v>
      </c>
      <c r="AT78" s="3">
        <f>VLOOKUP(AR78,גיליון1!A81:F664,3,0)</f>
        <v>66</v>
      </c>
      <c r="AU78" s="3">
        <f>VLOOKUP(AR78,גיליון1!A81:F664,4,0)</f>
        <v>452</v>
      </c>
      <c r="AV78" s="3">
        <f>VLOOKUP(AR78,גיליון1!A81:F664,5,0)</f>
        <v>0.8</v>
      </c>
      <c r="AW78" s="3">
        <f>VLOOKUP(AR78,גיליון1!A81:F664,6,0)</f>
        <v>159</v>
      </c>
      <c r="AX78" s="3">
        <f>AS78+(AZ78*BF78)/(BB78*1005)</f>
        <v>31.622900226818995</v>
      </c>
      <c r="AY78" s="3">
        <f>AS78+(AZ78*BD78*BE78*BF78)/(BB78*1005*(BE78*BD78+BK78*AZ78))-(AZ78*BL78)/(BE78*BD78+BK78*AZ78)</f>
        <v>22.543570085185866</v>
      </c>
      <c r="AZ78" s="3">
        <f>BA78*BC78/(BA78+BC78)</f>
        <v>30.106639546699817</v>
      </c>
      <c r="BA78" s="3">
        <f>BB78*1005/(4*0.98*0.0000000567*(AS78+273.15)^3)</f>
        <v>202.79889266849264</v>
      </c>
      <c r="BB78" s="3">
        <f>101325/(287.05*(AS78+273.15))</f>
        <v>1.185117624459354</v>
      </c>
      <c r="BC78" s="3">
        <f>100*SQRT(0.1/AV78)</f>
        <v>35.355339059327378</v>
      </c>
      <c r="BD78" s="3">
        <f>BC78/1.08</f>
        <v>32.736425054932752</v>
      </c>
      <c r="BE78" s="3">
        <f>0.072*AS78+64.67</f>
        <v>66.448400000000007</v>
      </c>
      <c r="BF78" s="3">
        <f>AU78*(1-0.21)+BG78-BH78</f>
        <v>273.8755786325072</v>
      </c>
      <c r="BG78" s="3">
        <f>(1.72*(BI78/1000/(AS78+273.16))^(1/7)*0.0000000567*(AS78+273.16)^4)</f>
        <v>377.0189757183748</v>
      </c>
      <c r="BH78" s="3">
        <f>0.98*0.0000000567*(AA78+273.16)^4</f>
        <v>460.22339708586765</v>
      </c>
      <c r="BI78" s="3">
        <f>BJ78*AT78/100</f>
        <v>2053.2078888440278</v>
      </c>
      <c r="BJ78" s="3">
        <f>(610.7*10^(7.5*AS78/(AS78+237.3)))</f>
        <v>3110.9210437030724</v>
      </c>
      <c r="BK78" s="3">
        <f>(EXP((0.0492)*AS78))*55.259</f>
        <v>186.28378244359035</v>
      </c>
      <c r="BL78" s="3">
        <f>(1-(AT78/100))*BJ78</f>
        <v>1057.7131548590446</v>
      </c>
      <c r="ID78" s="3">
        <v>6</v>
      </c>
      <c r="IE78" s="3">
        <v>11</v>
      </c>
      <c r="IF78" s="3">
        <v>24</v>
      </c>
      <c r="IG78" s="3">
        <v>34</v>
      </c>
      <c r="IH78" s="3">
        <v>55</v>
      </c>
      <c r="II78" s="3">
        <v>74</v>
      </c>
      <c r="IJ78" s="3">
        <v>125</v>
      </c>
      <c r="IK78" s="3">
        <v>204</v>
      </c>
      <c r="IL78" s="3">
        <v>262</v>
      </c>
      <c r="IM78" s="3">
        <v>264</v>
      </c>
      <c r="IN78" s="3">
        <v>283</v>
      </c>
      <c r="IO78" s="3">
        <v>319</v>
      </c>
      <c r="IP78" s="3">
        <v>255</v>
      </c>
      <c r="IQ78" s="3">
        <v>201</v>
      </c>
      <c r="IR78" s="3">
        <v>202</v>
      </c>
      <c r="IS78" s="3">
        <v>143</v>
      </c>
      <c r="IT78" s="3">
        <v>110</v>
      </c>
      <c r="IU78" s="3">
        <v>84</v>
      </c>
      <c r="IV78" s="3">
        <v>45</v>
      </c>
      <c r="IW78" s="3">
        <v>17</v>
      </c>
      <c r="IX78" s="3">
        <v>13</v>
      </c>
    </row>
    <row r="79" spans="1:289" s="3" customFormat="1" x14ac:dyDescent="0.2">
      <c r="A79" s="3" t="b">
        <v>1</v>
      </c>
      <c r="B79" s="3" t="s">
        <v>565</v>
      </c>
      <c r="D79" s="3">
        <v>10446</v>
      </c>
      <c r="E79" s="3">
        <v>15</v>
      </c>
      <c r="F79" s="3">
        <v>1</v>
      </c>
      <c r="G79" s="3" t="s">
        <v>68</v>
      </c>
      <c r="H79" s="3">
        <v>6</v>
      </c>
      <c r="I79" s="3">
        <v>2.4000000000000021</v>
      </c>
      <c r="J79" s="3">
        <v>0.50632486853544056</v>
      </c>
      <c r="K79" s="3">
        <v>0.57108266533555252</v>
      </c>
      <c r="L79" s="3">
        <v>0.3916106602627521</v>
      </c>
      <c r="M79" s="3">
        <f>AA79-AS79</f>
        <v>3.7616024618237027</v>
      </c>
      <c r="N79" s="3">
        <f>AB79-AS79</f>
        <v>2.6999999999999993</v>
      </c>
      <c r="O79" s="3">
        <f>AC79-AS79</f>
        <v>5.1000000000000014</v>
      </c>
      <c r="P79" s="3">
        <f>AD79-AS79</f>
        <v>3.6684950513924726</v>
      </c>
      <c r="Q79" s="3">
        <f>AE79-AS79</f>
        <v>2.9000000000000021</v>
      </c>
      <c r="R79" s="3">
        <f>AF79-AS79</f>
        <v>3.1999999999999993</v>
      </c>
      <c r="S79" s="3">
        <f>AG79-AS79</f>
        <v>3.4000000000000021</v>
      </c>
      <c r="T79" s="3">
        <f>AH79-AS79</f>
        <v>4</v>
      </c>
      <c r="U79" s="3">
        <f>AI79-AS79</f>
        <v>4.5</v>
      </c>
      <c r="V79" s="3">
        <f>AJ79-AS79</f>
        <v>5</v>
      </c>
      <c r="W79" s="3">
        <f>(AA79-AY79)/(AX79-AY79)</f>
        <v>0.48190802986186887</v>
      </c>
      <c r="X79" s="3">
        <f>(AX79-AA79)/(AA79-AY79)</f>
        <v>1.0750847423867034</v>
      </c>
      <c r="Y79" s="3">
        <f>J79/AA79</f>
        <v>1.7789752675190635E-2</v>
      </c>
      <c r="Z79" s="3">
        <f>(AA79-AY79)/(AX79-AA79)</f>
        <v>0.93015923356886798</v>
      </c>
      <c r="AA79" s="3">
        <v>28.461602461823702</v>
      </c>
      <c r="AB79" s="3">
        <v>27.4</v>
      </c>
      <c r="AC79" s="3">
        <v>29.8</v>
      </c>
      <c r="AD79" s="3">
        <v>28.368495051392472</v>
      </c>
      <c r="AE79" s="3">
        <v>27.6</v>
      </c>
      <c r="AF79" s="3">
        <v>27.9</v>
      </c>
      <c r="AG79" s="3">
        <v>28.1</v>
      </c>
      <c r="AH79" s="3">
        <v>28.7</v>
      </c>
      <c r="AI79" s="3">
        <v>29.2</v>
      </c>
      <c r="AJ79" s="3">
        <v>29.7</v>
      </c>
      <c r="AK79" s="3">
        <v>2020</v>
      </c>
      <c r="AL79" s="3">
        <v>10</v>
      </c>
      <c r="AM79" s="3">
        <v>27</v>
      </c>
      <c r="AN79" s="3">
        <v>8</v>
      </c>
      <c r="AO79" s="3">
        <v>18</v>
      </c>
      <c r="AP79" s="3">
        <v>54</v>
      </c>
      <c r="AQ79" s="3">
        <v>124</v>
      </c>
      <c r="AR79" s="4">
        <v>0.34583333333333338</v>
      </c>
      <c r="AS79" s="3">
        <f>VLOOKUP(AR79,גיליון1!A82:F665,2,0)</f>
        <v>24.7</v>
      </c>
      <c r="AT79" s="3">
        <f>VLOOKUP(AR79,גיליון1!A82:F665,3,0)</f>
        <v>66</v>
      </c>
      <c r="AU79" s="3">
        <f>VLOOKUP(AR79,גיליון1!A82:F665,4,0)</f>
        <v>452</v>
      </c>
      <c r="AV79" s="3">
        <f>VLOOKUP(AR79,גיליון1!A82:F665,5,0)</f>
        <v>0.4</v>
      </c>
      <c r="AW79" s="3">
        <f>VLOOKUP(AR79,גיליון1!A82:F665,6,0)</f>
        <v>152</v>
      </c>
      <c r="AX79" s="3">
        <f>AS79+(AZ79*BF79)/(BB79*1005)</f>
        <v>33.934348888222317</v>
      </c>
      <c r="AY79" s="3">
        <f>AS79+(AZ79*BD79*BE79*BF79)/(BB79*1005*(BE79*BD79+BK79*AZ79))-(AZ79*BL79)/(BE79*BD79+BK79*AZ79)</f>
        <v>23.371076840328005</v>
      </c>
      <c r="AZ79" s="3">
        <f>BA79*BC79/(BA79+BC79)</f>
        <v>40.110716175966914</v>
      </c>
      <c r="BA79" s="3">
        <f>BB79*1005/(4*0.98*0.0000000567*(AS79+273.15)^3)</f>
        <v>202.79889266849264</v>
      </c>
      <c r="BB79" s="3">
        <f>101325/(287.05*(AS79+273.15))</f>
        <v>1.185117624459354</v>
      </c>
      <c r="BC79" s="3">
        <f>100*SQRT(0.1/AV79)</f>
        <v>50</v>
      </c>
      <c r="BD79" s="3">
        <f>BC79/1.08</f>
        <v>46.296296296296291</v>
      </c>
      <c r="BE79" s="3">
        <f>0.072*AS79+64.67</f>
        <v>66.448400000000007</v>
      </c>
      <c r="BF79" s="3">
        <f>AU79*(1-0.21)+BG79-BH79</f>
        <v>274.20374439781415</v>
      </c>
      <c r="BG79" s="3">
        <f>(1.72*(BI79/1000/(AS79+273.16))^(1/7)*0.0000000567*(AS79+273.16)^4)</f>
        <v>377.0189757183748</v>
      </c>
      <c r="BH79" s="3">
        <f>0.98*0.0000000567*(AA79+273.16)^4</f>
        <v>459.8952313205607</v>
      </c>
      <c r="BI79" s="3">
        <f>BJ79*AT79/100</f>
        <v>2053.2078888440278</v>
      </c>
      <c r="BJ79" s="3">
        <f>(610.7*10^(7.5*AS79/(AS79+237.3)))</f>
        <v>3110.9210437030724</v>
      </c>
      <c r="BK79" s="3">
        <f>(EXP((0.0492)*AS79))*55.259</f>
        <v>186.28378244359035</v>
      </c>
      <c r="BL79" s="3">
        <f>(1-(AT79/100))*BJ79</f>
        <v>1057.7131548590446</v>
      </c>
      <c r="ID79" s="3">
        <v>3</v>
      </c>
      <c r="IE79" s="3">
        <v>5</v>
      </c>
      <c r="IF79" s="3">
        <v>15</v>
      </c>
      <c r="IG79" s="3">
        <v>13</v>
      </c>
      <c r="IH79" s="3">
        <v>16</v>
      </c>
      <c r="II79" s="3">
        <v>25</v>
      </c>
      <c r="IJ79" s="3">
        <v>54</v>
      </c>
      <c r="IK79" s="3">
        <v>61</v>
      </c>
      <c r="IL79" s="3">
        <v>106</v>
      </c>
      <c r="IM79" s="3">
        <v>112</v>
      </c>
      <c r="IN79" s="3">
        <v>72</v>
      </c>
      <c r="IO79" s="3">
        <v>102</v>
      </c>
      <c r="IP79" s="3">
        <v>65</v>
      </c>
      <c r="IQ79" s="3">
        <v>31</v>
      </c>
      <c r="IR79" s="3">
        <v>36</v>
      </c>
      <c r="IS79" s="3">
        <v>16</v>
      </c>
      <c r="IT79" s="3">
        <v>23</v>
      </c>
      <c r="IU79" s="3">
        <v>36</v>
      </c>
      <c r="IV79" s="3">
        <v>31</v>
      </c>
      <c r="IW79" s="3">
        <v>26</v>
      </c>
      <c r="IX79" s="3">
        <v>9</v>
      </c>
      <c r="IY79" s="3">
        <v>11</v>
      </c>
      <c r="IZ79" s="3">
        <v>12</v>
      </c>
      <c r="JA79" s="3">
        <v>14</v>
      </c>
      <c r="JB79" s="3">
        <v>8</v>
      </c>
      <c r="JC79" s="3">
        <v>12</v>
      </c>
    </row>
    <row r="80" spans="1:289" s="3" customFormat="1" x14ac:dyDescent="0.2">
      <c r="A80" s="3" t="b">
        <v>1</v>
      </c>
      <c r="B80" s="3" t="s">
        <v>565</v>
      </c>
      <c r="D80" s="3">
        <v>10446</v>
      </c>
      <c r="E80" s="3">
        <v>15</v>
      </c>
      <c r="F80" s="3">
        <v>1</v>
      </c>
      <c r="G80" s="3" t="s">
        <v>237</v>
      </c>
      <c r="H80" s="3">
        <v>6</v>
      </c>
      <c r="I80" s="3">
        <v>1.9000000000000021</v>
      </c>
      <c r="J80" s="3">
        <v>0.38168432550475828</v>
      </c>
      <c r="K80" s="3">
        <v>0.51718355270037364</v>
      </c>
      <c r="L80" s="3">
        <v>0.30928637658423119</v>
      </c>
      <c r="M80" s="3">
        <f>AA80-AS80</f>
        <v>4.6205998938685688</v>
      </c>
      <c r="N80" s="3">
        <f>AB80-AS80</f>
        <v>3.3999999999999986</v>
      </c>
      <c r="O80" s="3">
        <f>AC80-AS80</f>
        <v>5.3000000000000007</v>
      </c>
      <c r="P80" s="3">
        <f>AD80-AS80</f>
        <v>4.7054132596555966</v>
      </c>
      <c r="Q80" s="3">
        <f>AE80-AS80</f>
        <v>3.6999999999999993</v>
      </c>
      <c r="R80" s="3">
        <f>AF80-AS80</f>
        <v>4</v>
      </c>
      <c r="S80" s="3">
        <f>AG80-AS80</f>
        <v>4.3999999999999986</v>
      </c>
      <c r="T80" s="3">
        <f>AH80-AS80</f>
        <v>4.8999999999999986</v>
      </c>
      <c r="U80" s="3">
        <f>AI80-AS80</f>
        <v>5</v>
      </c>
      <c r="V80" s="3">
        <f>AJ80-AS80</f>
        <v>5.1999999999999993</v>
      </c>
      <c r="W80" s="3">
        <f>(AA80-AY80)/(AX80-AY80)</f>
        <v>0.87227098857513607</v>
      </c>
      <c r="X80" s="3">
        <f>(AX80-AA80)/(AA80-AY80)</f>
        <v>0.14643271769649313</v>
      </c>
      <c r="Y80" s="3">
        <f>J80/AA80</f>
        <v>1.2973369913653719E-2</v>
      </c>
      <c r="Z80" s="3">
        <f>(AA80-AY80)/(AX80-AA80)</f>
        <v>6.8290749207610215</v>
      </c>
      <c r="AA80" s="3">
        <v>29.42059989386857</v>
      </c>
      <c r="AB80" s="3">
        <v>28.2</v>
      </c>
      <c r="AC80" s="3">
        <v>30.1</v>
      </c>
      <c r="AD80" s="3">
        <v>29.505413259655597</v>
      </c>
      <c r="AE80" s="3">
        <v>28.5</v>
      </c>
      <c r="AF80" s="3">
        <v>28.8</v>
      </c>
      <c r="AG80" s="3">
        <v>29.2</v>
      </c>
      <c r="AH80" s="3">
        <v>29.7</v>
      </c>
      <c r="AI80" s="3">
        <v>29.8</v>
      </c>
      <c r="AJ80" s="3">
        <v>30</v>
      </c>
      <c r="AK80" s="3">
        <v>2020</v>
      </c>
      <c r="AL80" s="3">
        <v>10</v>
      </c>
      <c r="AM80" s="3">
        <v>27</v>
      </c>
      <c r="AN80" s="3">
        <v>8</v>
      </c>
      <c r="AO80" s="3">
        <v>19</v>
      </c>
      <c r="AP80" s="3">
        <v>13</v>
      </c>
      <c r="AQ80" s="3">
        <v>3</v>
      </c>
      <c r="AR80" s="4">
        <v>0.34652777777777777</v>
      </c>
      <c r="AS80" s="3">
        <f>VLOOKUP(AR80,גיליון1!A83:F666,2,0)</f>
        <v>24.8</v>
      </c>
      <c r="AT80" s="3">
        <f>VLOOKUP(AR80,גיליון1!A83:F666,3,0)</f>
        <v>64</v>
      </c>
      <c r="AU80" s="3">
        <f>VLOOKUP(AR80,גיליון1!A83:F666,4,0)</f>
        <v>454</v>
      </c>
      <c r="AV80" s="3">
        <f>VLOOKUP(AR80,גיליון1!A83:F666,5,0)</f>
        <v>1.2</v>
      </c>
      <c r="AW80" s="3">
        <f>VLOOKUP(AR80,גיליון1!A83:F666,6,0)</f>
        <v>157</v>
      </c>
      <c r="AX80" s="3">
        <f>AS80+(AZ80*BF80)/(BB80*1005)</f>
        <v>30.509612977971003</v>
      </c>
      <c r="AY80" s="3">
        <f>AS80+(AZ80*BD80*BE80*BF80)/(BB80*1005*(BE80*BD80+BK80*AZ80))-(AZ80*BL80)/(BE80*BD80+BK80*AZ80)</f>
        <v>21.983647952844031</v>
      </c>
      <c r="AZ80" s="3">
        <f>BA80*BC80/(BA80+BC80)</f>
        <v>25.266156856394172</v>
      </c>
      <c r="BA80" s="3">
        <f>BB80*1005/(4*0.98*0.0000000567*(AS80+273.15)^3)</f>
        <v>202.52677074414152</v>
      </c>
      <c r="BB80" s="3">
        <f>101325/(287.05*(AS80+273.15))</f>
        <v>1.1847198672435597</v>
      </c>
      <c r="BC80" s="3">
        <f>100*SQRT(0.1/AV80)</f>
        <v>28.867513459481291</v>
      </c>
      <c r="BD80" s="3">
        <f>BC80/1.08</f>
        <v>26.72917912914934</v>
      </c>
      <c r="BE80" s="3">
        <f>0.072*AS80+64.67</f>
        <v>66.455600000000004</v>
      </c>
      <c r="BF80" s="3">
        <f>AU80*(1-0.21)+BG80-BH80</f>
        <v>269.06004848932395</v>
      </c>
      <c r="BG80" s="3">
        <f>(1.72*(BI80/1000/(AS80+273.16))^(1/7)*0.0000000567*(AS80+273.16)^4)</f>
        <v>376.17212958243294</v>
      </c>
      <c r="BH80" s="3">
        <f>0.98*0.0000000567*(AA80+273.16)^4</f>
        <v>465.77208109310908</v>
      </c>
      <c r="BI80" s="3">
        <f>BJ80*AT80/100</f>
        <v>2002.9066027997128</v>
      </c>
      <c r="BJ80" s="3">
        <f>(610.7*10^(7.5*AS80/(AS80+237.3)))</f>
        <v>3129.5415668745513</v>
      </c>
      <c r="BK80" s="3">
        <f>(EXP((0.0492)*AS80))*55.259</f>
        <v>187.20255698523405</v>
      </c>
      <c r="BL80" s="3">
        <f>(1-(AT80/100))*BJ80</f>
        <v>1126.6349640748385</v>
      </c>
      <c r="IK80" s="3">
        <v>1</v>
      </c>
      <c r="IL80" s="3">
        <v>0</v>
      </c>
      <c r="IM80" s="3">
        <v>6</v>
      </c>
      <c r="IN80" s="3">
        <v>7</v>
      </c>
      <c r="IO80" s="3">
        <v>32</v>
      </c>
      <c r="IP80" s="3">
        <v>58</v>
      </c>
      <c r="IQ80" s="3">
        <v>67</v>
      </c>
      <c r="IR80" s="3">
        <v>50</v>
      </c>
      <c r="IS80" s="3">
        <v>103</v>
      </c>
      <c r="IT80" s="3">
        <v>87</v>
      </c>
      <c r="IU80" s="3">
        <v>141</v>
      </c>
      <c r="IV80" s="3">
        <v>155</v>
      </c>
      <c r="IW80" s="3">
        <v>191</v>
      </c>
      <c r="IX80" s="3">
        <v>181</v>
      </c>
      <c r="IY80" s="3">
        <v>277</v>
      </c>
      <c r="IZ80" s="3">
        <v>321</v>
      </c>
      <c r="JA80" s="3">
        <v>358</v>
      </c>
      <c r="JB80" s="3">
        <v>307</v>
      </c>
      <c r="JC80" s="3">
        <v>207</v>
      </c>
      <c r="JD80" s="3">
        <v>120</v>
      </c>
      <c r="JE80" s="3">
        <v>36</v>
      </c>
      <c r="JF80" s="3">
        <v>16</v>
      </c>
    </row>
    <row r="81" spans="1:310" s="3" customFormat="1" x14ac:dyDescent="0.2">
      <c r="A81" s="3" t="b">
        <v>1</v>
      </c>
      <c r="B81" s="3" t="s">
        <v>565</v>
      </c>
      <c r="D81" s="3">
        <v>10446</v>
      </c>
      <c r="E81" s="3">
        <v>15</v>
      </c>
      <c r="F81" s="3">
        <v>1</v>
      </c>
      <c r="G81" s="3" t="s">
        <v>401</v>
      </c>
      <c r="H81" s="3">
        <v>6</v>
      </c>
      <c r="I81" s="3">
        <v>2.1000000000000014</v>
      </c>
      <c r="J81" s="3">
        <v>0.40417524933045001</v>
      </c>
      <c r="K81" s="3">
        <v>0.54862780512883091</v>
      </c>
      <c r="L81" s="3">
        <v>0.31956799380926587</v>
      </c>
      <c r="M81" s="3">
        <f>AA81-AS81</f>
        <v>5.6467959458508794</v>
      </c>
      <c r="N81" s="3">
        <f>AB81-AS81</f>
        <v>4.3999999999999986</v>
      </c>
      <c r="O81" s="3">
        <f>AC81-AS81</f>
        <v>6.5</v>
      </c>
      <c r="P81" s="3">
        <f>AD81-AS81</f>
        <v>5.625982373536953</v>
      </c>
      <c r="Q81" s="3">
        <f>AE81-AS81</f>
        <v>4.6999999999999993</v>
      </c>
      <c r="R81" s="3">
        <f>AF81-AS81</f>
        <v>5.0999999999999979</v>
      </c>
      <c r="S81" s="3">
        <f>AG81-AS81</f>
        <v>5.3999999999999986</v>
      </c>
      <c r="T81" s="3">
        <f>AH81-AS81</f>
        <v>6</v>
      </c>
      <c r="U81" s="3">
        <f>AI81-AS81</f>
        <v>6.1999999999999993</v>
      </c>
      <c r="V81" s="3">
        <f>AJ81-AS81</f>
        <v>6.3999999999999986</v>
      </c>
      <c r="W81" s="3">
        <f>(AA81-AY81)/(AX81-AY81)</f>
        <v>1.0085372212094998</v>
      </c>
      <c r="X81" s="3">
        <f>(AX81-AA81)/(AA81-AY81)</f>
        <v>-8.4649540244648019E-3</v>
      </c>
      <c r="Y81" s="3">
        <f>J81/AA81</f>
        <v>1.3274804023690013E-2</v>
      </c>
      <c r="Z81" s="3">
        <f>(AA81-AY81)/(AX81-AA81)</f>
        <v>-118.13413246071649</v>
      </c>
      <c r="AA81" s="3">
        <v>30.44679594585088</v>
      </c>
      <c r="AB81" s="3">
        <v>29.2</v>
      </c>
      <c r="AC81" s="3">
        <v>31.3</v>
      </c>
      <c r="AD81" s="3">
        <v>30.425982373536954</v>
      </c>
      <c r="AE81" s="3">
        <v>29.5</v>
      </c>
      <c r="AF81" s="3">
        <v>29.9</v>
      </c>
      <c r="AG81" s="3">
        <v>30.2</v>
      </c>
      <c r="AH81" s="3">
        <v>30.8</v>
      </c>
      <c r="AI81" s="3">
        <v>31</v>
      </c>
      <c r="AJ81" s="3">
        <v>31.2</v>
      </c>
      <c r="AK81" s="3">
        <v>2020</v>
      </c>
      <c r="AL81" s="3">
        <v>10</v>
      </c>
      <c r="AM81" s="3">
        <v>27</v>
      </c>
      <c r="AN81" s="3">
        <v>8</v>
      </c>
      <c r="AO81" s="3">
        <v>19</v>
      </c>
      <c r="AP81" s="3">
        <v>31</v>
      </c>
      <c r="AQ81" s="3">
        <v>886</v>
      </c>
      <c r="AR81" s="4">
        <v>0.34652777777777777</v>
      </c>
      <c r="AS81" s="3">
        <f>VLOOKUP(AR81,גיליון1!A84:F667,2,0)</f>
        <v>24.8</v>
      </c>
      <c r="AT81" s="3">
        <f>VLOOKUP(AR81,גיליון1!A84:F667,3,0)</f>
        <v>64</v>
      </c>
      <c r="AU81" s="3">
        <f>VLOOKUP(AR81,גיליון1!A84:F667,4,0)</f>
        <v>454</v>
      </c>
      <c r="AV81" s="3">
        <f>VLOOKUP(AR81,גיליון1!A84:F667,5,0)</f>
        <v>1.2</v>
      </c>
      <c r="AW81" s="3">
        <f>VLOOKUP(AR81,גיליון1!A84:F667,6,0)</f>
        <v>157</v>
      </c>
      <c r="AX81" s="3">
        <f>AS81+(AZ81*BF81)/(BB81*1005)</f>
        <v>30.374844326123419</v>
      </c>
      <c r="AY81" s="3">
        <f>AS81+(AZ81*BD81*BE81*BF81)/(BB81*1005*(BE81*BD81+BK81*AZ81))-(AZ81*BL81)/(BE81*BD81+BK81*AZ81)</f>
        <v>21.946853770203926</v>
      </c>
      <c r="AZ81" s="3">
        <f>BA81*BC81/(BA81+BC81)</f>
        <v>25.266156856394172</v>
      </c>
      <c r="BA81" s="3">
        <f>BB81*1005/(4*0.98*0.0000000567*(AS81+273.15)^3)</f>
        <v>202.52677074414152</v>
      </c>
      <c r="BB81" s="3">
        <f>101325/(287.05*(AS81+273.15))</f>
        <v>1.1847198672435597</v>
      </c>
      <c r="BC81" s="3">
        <f>100*SQRT(0.1/AV81)</f>
        <v>28.867513459481291</v>
      </c>
      <c r="BD81" s="3">
        <f>BC81/1.08</f>
        <v>26.72917912914934</v>
      </c>
      <c r="BE81" s="3">
        <f>0.072*AS81+64.67</f>
        <v>66.455600000000004</v>
      </c>
      <c r="BF81" s="3">
        <f>AU81*(1-0.21)+BG81-BH81</f>
        <v>262.70920472095389</v>
      </c>
      <c r="BG81" s="3">
        <f>(1.72*(BI81/1000/(AS81+273.16))^(1/7)*0.0000000567*(AS81+273.16)^4)</f>
        <v>376.17212958243294</v>
      </c>
      <c r="BH81" s="3">
        <f>0.98*0.0000000567*(AA81+273.16)^4</f>
        <v>472.12292486147913</v>
      </c>
      <c r="BI81" s="3">
        <f>BJ81*AT81/100</f>
        <v>2002.9066027997128</v>
      </c>
      <c r="BJ81" s="3">
        <f>(610.7*10^(7.5*AS81/(AS81+237.3)))</f>
        <v>3129.5415668745513</v>
      </c>
      <c r="BK81" s="3">
        <f>(EXP((0.0492)*AS81))*55.259</f>
        <v>187.20255698523405</v>
      </c>
      <c r="BL81" s="3">
        <f>(1-(AT81/100))*BJ81</f>
        <v>1126.6349640748385</v>
      </c>
      <c r="IV81" s="3">
        <v>10</v>
      </c>
      <c r="IW81" s="3">
        <v>3</v>
      </c>
      <c r="IX81" s="3">
        <v>13</v>
      </c>
      <c r="IY81" s="3">
        <v>11</v>
      </c>
      <c r="IZ81" s="3">
        <v>9</v>
      </c>
      <c r="JA81" s="3">
        <v>35</v>
      </c>
      <c r="JB81" s="3">
        <v>39</v>
      </c>
      <c r="JC81" s="3">
        <v>62</v>
      </c>
      <c r="JD81" s="3">
        <v>90</v>
      </c>
      <c r="JE81" s="3">
        <v>78</v>
      </c>
      <c r="JF81" s="3">
        <v>133</v>
      </c>
      <c r="JG81" s="3">
        <v>161</v>
      </c>
      <c r="JH81" s="3">
        <v>163</v>
      </c>
      <c r="JI81" s="3">
        <v>127</v>
      </c>
      <c r="JJ81" s="3">
        <v>91</v>
      </c>
      <c r="JK81" s="3">
        <v>88</v>
      </c>
      <c r="JL81" s="3">
        <v>84</v>
      </c>
      <c r="JM81" s="3">
        <v>94</v>
      </c>
      <c r="JN81" s="3">
        <v>58</v>
      </c>
      <c r="JO81" s="3">
        <v>30</v>
      </c>
      <c r="JP81" s="3">
        <v>27</v>
      </c>
      <c r="JQ81" s="3">
        <v>6</v>
      </c>
      <c r="JR81" s="3">
        <v>3</v>
      </c>
    </row>
    <row r="82" spans="1:310" s="3" customFormat="1" x14ac:dyDescent="0.2">
      <c r="A82" s="3" t="b">
        <v>0</v>
      </c>
      <c r="D82" s="3">
        <v>10446</v>
      </c>
      <c r="E82" s="3">
        <v>15</v>
      </c>
      <c r="F82" s="3">
        <v>1</v>
      </c>
      <c r="G82" s="3" t="s">
        <v>69</v>
      </c>
      <c r="H82" s="3">
        <v>6</v>
      </c>
      <c r="I82" s="3">
        <v>1.5999999999999979</v>
      </c>
      <c r="J82" s="3">
        <v>0.36619856750598079</v>
      </c>
      <c r="K82" s="3">
        <v>0.582128481401611</v>
      </c>
      <c r="L82" s="3">
        <v>0.3072837167458527</v>
      </c>
      <c r="M82" s="3">
        <f>AA82-AS82</f>
        <v>4.7154768286143671</v>
      </c>
      <c r="N82" s="3">
        <f>AB82-AS82</f>
        <v>3.8000000000000007</v>
      </c>
      <c r="O82" s="3">
        <f>AC82-AS82</f>
        <v>5.3999999999999986</v>
      </c>
      <c r="P82" s="3">
        <f>AD82-AS82</f>
        <v>4.6810852207463078</v>
      </c>
      <c r="Q82" s="3">
        <f>AE82-AS82</f>
        <v>4.0999999999999979</v>
      </c>
      <c r="R82" s="3">
        <f>AF82-AS82</f>
        <v>4.1999999999999993</v>
      </c>
      <c r="S82" s="3">
        <f>AG82-AS82</f>
        <v>4.3999999999999986</v>
      </c>
      <c r="T82" s="3">
        <f>AH82-AS82</f>
        <v>5</v>
      </c>
      <c r="U82" s="3">
        <f>AI82-AS82</f>
        <v>5.1999999999999993</v>
      </c>
      <c r="V82" s="3">
        <f>AJ82-AS82</f>
        <v>5.3999999999999986</v>
      </c>
      <c r="W82" s="3">
        <f>(AA82-AY82)/(AX82-AY82)</f>
        <v>0.89921093960066378</v>
      </c>
      <c r="X82" s="3">
        <f>(AX82-AA82)/(AA82-AY82)</f>
        <v>0.11208611457073267</v>
      </c>
      <c r="Y82" s="3">
        <f>J82/AA82</f>
        <v>1.240700157521976E-2</v>
      </c>
      <c r="Z82" s="3">
        <f>(AA82-AY82)/(AX82-AA82)</f>
        <v>8.9217117020230337</v>
      </c>
      <c r="AA82" s="3">
        <v>29.515476828614368</v>
      </c>
      <c r="AB82" s="3">
        <v>28.6</v>
      </c>
      <c r="AC82" s="3">
        <v>30.2</v>
      </c>
      <c r="AD82" s="3">
        <v>29.481085220746309</v>
      </c>
      <c r="AE82" s="3">
        <v>28.9</v>
      </c>
      <c r="AF82" s="3">
        <v>29</v>
      </c>
      <c r="AG82" s="3">
        <v>29.2</v>
      </c>
      <c r="AH82" s="3">
        <v>29.8</v>
      </c>
      <c r="AI82" s="3">
        <v>30</v>
      </c>
      <c r="AJ82" s="3">
        <v>30.2</v>
      </c>
      <c r="AK82" s="3">
        <v>2020</v>
      </c>
      <c r="AL82" s="3">
        <v>10</v>
      </c>
      <c r="AM82" s="3">
        <v>27</v>
      </c>
      <c r="AN82" s="3">
        <v>8</v>
      </c>
      <c r="AO82" s="3">
        <v>20</v>
      </c>
      <c r="AP82" s="3">
        <v>25</v>
      </c>
      <c r="AQ82" s="3">
        <v>4</v>
      </c>
      <c r="AR82" s="4">
        <v>0.34722222222222227</v>
      </c>
      <c r="AS82" s="3">
        <f>VLOOKUP(AR82,גיליון1!A85:F668,2,0)</f>
        <v>24.8</v>
      </c>
      <c r="AT82" s="3">
        <f>VLOOKUP(AR82,גיליון1!A85:F668,3,0)</f>
        <v>64</v>
      </c>
      <c r="AU82" s="3">
        <f>VLOOKUP(AR82,גיליון1!A85:F668,4,0)</f>
        <v>458</v>
      </c>
      <c r="AV82" s="3">
        <f>VLOOKUP(AR82,גיליון1!A85:F668,5,0)</f>
        <v>1.3</v>
      </c>
      <c r="AW82" s="3">
        <f>VLOOKUP(AR82,גיליון1!A85:F668,6,0)</f>
        <v>171</v>
      </c>
      <c r="AX82" s="3">
        <f>AS82+(AZ82*BF82)/(BB82*1005)</f>
        <v>30.365367318278551</v>
      </c>
      <c r="AY82" s="3">
        <f>AS82+(AZ82*BD82*BE82*BF82)/(BB82*1005*(BE82*BD82+BK82*AZ82))-(AZ82*BL82)/(BE82*BD82+BK82*AZ82)</f>
        <v>21.932998901539339</v>
      </c>
      <c r="AZ82" s="3">
        <f>BA82*BC82/(BA82+BC82)</f>
        <v>24.394330488034882</v>
      </c>
      <c r="BA82" s="3">
        <f>BB82*1005/(4*0.98*0.0000000567*(AS82+273.15)^3)</f>
        <v>202.52677074414152</v>
      </c>
      <c r="BB82" s="3">
        <f>101325/(287.05*(AS82+273.15))</f>
        <v>1.1847198672435597</v>
      </c>
      <c r="BC82" s="3">
        <f>100*SQRT(0.1/AV82)</f>
        <v>27.735009811261456</v>
      </c>
      <c r="BD82" s="3">
        <f>BC82/1.08</f>
        <v>25.6805646400569</v>
      </c>
      <c r="BE82" s="3">
        <f>0.072*AS82+64.67</f>
        <v>66.455600000000004</v>
      </c>
      <c r="BF82" s="3">
        <f>AU82*(1-0.21)+BG82-BH82</f>
        <v>271.6355851567692</v>
      </c>
      <c r="BG82" s="3">
        <f>(1.72*(BI82/1000/(AS82+273.16))^(1/7)*0.0000000567*(AS82+273.16)^4)</f>
        <v>376.17212958243294</v>
      </c>
      <c r="BH82" s="3">
        <f>0.98*0.0000000567*(AA82+273.16)^4</f>
        <v>466.35654442566369</v>
      </c>
      <c r="BI82" s="3">
        <f>BJ82*AT82/100</f>
        <v>2002.9066027997128</v>
      </c>
      <c r="BJ82" s="3">
        <f>(610.7*10^(7.5*AS82/(AS82+237.3)))</f>
        <v>3129.5415668745513</v>
      </c>
      <c r="BK82" s="3">
        <f>(EXP((0.0492)*AS82))*55.259</f>
        <v>187.20255698523405</v>
      </c>
      <c r="BL82" s="3">
        <f>(1-(AT82/100))*BJ82</f>
        <v>1126.6349640748385</v>
      </c>
      <c r="IQ82" s="3">
        <v>5</v>
      </c>
      <c r="IR82" s="3">
        <v>10</v>
      </c>
      <c r="IS82" s="3">
        <v>24</v>
      </c>
      <c r="IT82" s="3">
        <v>84</v>
      </c>
      <c r="IU82" s="3">
        <v>62</v>
      </c>
      <c r="IV82" s="3">
        <v>79</v>
      </c>
      <c r="IW82" s="3">
        <v>149</v>
      </c>
      <c r="IX82" s="3">
        <v>142</v>
      </c>
      <c r="IY82" s="3">
        <v>134</v>
      </c>
      <c r="IZ82" s="3">
        <v>120</v>
      </c>
      <c r="JA82" s="3">
        <v>77</v>
      </c>
      <c r="JB82" s="3">
        <v>85</v>
      </c>
      <c r="JC82" s="3">
        <v>94</v>
      </c>
      <c r="JD82" s="3">
        <v>124</v>
      </c>
      <c r="JE82" s="3">
        <v>57</v>
      </c>
      <c r="JF82" s="3">
        <v>59</v>
      </c>
      <c r="JG82" s="3">
        <v>18</v>
      </c>
      <c r="JH82" s="3">
        <v>3</v>
      </c>
      <c r="JI82" s="3">
        <v>0</v>
      </c>
    </row>
    <row r="83" spans="1:310" s="3" customFormat="1" x14ac:dyDescent="0.2">
      <c r="A83" s="3" t="b">
        <v>0</v>
      </c>
      <c r="D83" s="3">
        <v>10446</v>
      </c>
      <c r="E83" s="3">
        <v>15</v>
      </c>
      <c r="F83" s="3">
        <v>1</v>
      </c>
      <c r="G83" s="3" t="s">
        <v>238</v>
      </c>
      <c r="H83" s="3">
        <v>6</v>
      </c>
      <c r="I83" s="3">
        <v>1.2999999999999972</v>
      </c>
      <c r="J83" s="3">
        <v>0.27897686563350682</v>
      </c>
      <c r="K83" s="3">
        <v>0.42826931787499234</v>
      </c>
      <c r="L83" s="3">
        <v>0.22964540391147209</v>
      </c>
      <c r="M83" s="3">
        <f>AA83-AS83</f>
        <v>4.4383006782393402</v>
      </c>
      <c r="N83" s="3">
        <f>AB83-AS83</f>
        <v>3.8000000000000007</v>
      </c>
      <c r="O83" s="3">
        <f>AC83-AS83</f>
        <v>5.0999999999999979</v>
      </c>
      <c r="P83" s="3">
        <f>AD83-AS83</f>
        <v>4.4253199715356679</v>
      </c>
      <c r="Q83" s="3">
        <f>AE83-AS83</f>
        <v>3.8999999999999986</v>
      </c>
      <c r="R83" s="3">
        <f>AF83-AS83</f>
        <v>4.0999999999999979</v>
      </c>
      <c r="S83" s="3">
        <f>AG83-AS83</f>
        <v>4.1999999999999993</v>
      </c>
      <c r="T83" s="3">
        <f>AH83-AS83</f>
        <v>4.5999999999999979</v>
      </c>
      <c r="U83" s="3">
        <f>AI83-AS83</f>
        <v>4.8000000000000007</v>
      </c>
      <c r="V83" s="3">
        <f>AJ83-AS83</f>
        <v>5</v>
      </c>
      <c r="W83" s="3">
        <f>(AA83-AY83)/(AX83-AY83)</f>
        <v>0.8626100572849752</v>
      </c>
      <c r="X83" s="3">
        <f>(AX83-AA83)/(AA83-AY83)</f>
        <v>0.1592723636302748</v>
      </c>
      <c r="Y83" s="3">
        <f>J83/AA83</f>
        <v>9.5414869935015016E-3</v>
      </c>
      <c r="Z83" s="3">
        <f>(AA83-AY83)/(AX83-AA83)</f>
        <v>6.2785531476216381</v>
      </c>
      <c r="AA83" s="3">
        <v>29.238300678239341</v>
      </c>
      <c r="AB83" s="3">
        <v>28.6</v>
      </c>
      <c r="AC83" s="3">
        <v>29.9</v>
      </c>
      <c r="AD83" s="3">
        <v>29.225319971535669</v>
      </c>
      <c r="AE83" s="3">
        <v>28.7</v>
      </c>
      <c r="AF83" s="3">
        <v>28.9</v>
      </c>
      <c r="AG83" s="3">
        <v>29</v>
      </c>
      <c r="AH83" s="3">
        <v>29.4</v>
      </c>
      <c r="AI83" s="3">
        <v>29.6</v>
      </c>
      <c r="AJ83" s="3">
        <v>29.8</v>
      </c>
      <c r="AK83" s="3">
        <v>2020</v>
      </c>
      <c r="AL83" s="3">
        <v>10</v>
      </c>
      <c r="AM83" s="3">
        <v>27</v>
      </c>
      <c r="AN83" s="3">
        <v>8</v>
      </c>
      <c r="AO83" s="3">
        <v>20</v>
      </c>
      <c r="AP83" s="3">
        <v>46</v>
      </c>
      <c r="AQ83" s="3">
        <v>762</v>
      </c>
      <c r="AR83" s="4">
        <v>0.34722222222222227</v>
      </c>
      <c r="AS83" s="3">
        <f>VLOOKUP(AR83,גיליון1!A86:F669,2,0)</f>
        <v>24.8</v>
      </c>
      <c r="AT83" s="3">
        <f>VLOOKUP(AR83,גיליון1!A86:F669,3,0)</f>
        <v>64</v>
      </c>
      <c r="AU83" s="3">
        <f>VLOOKUP(AR83,גיליון1!A86:F669,4,0)</f>
        <v>458</v>
      </c>
      <c r="AV83" s="3">
        <f>VLOOKUP(AR83,גיליון1!A86:F669,5,0)</f>
        <v>1.3</v>
      </c>
      <c r="AW83" s="3">
        <f>VLOOKUP(AR83,גיליון1!A86:F669,6,0)</f>
        <v>171</v>
      </c>
      <c r="AX83" s="3">
        <f>AS83+(AZ83*BF83)/(BB83*1005)</f>
        <v>30.400318933838168</v>
      </c>
      <c r="AY83" s="3">
        <f>AS83+(AZ83*BD83*BE83*BF83)/(BB83*1005*(BE83*BD83+BK83*AZ83))-(AZ83*BL83)/(BE83*BD83+BK83*AZ83)</f>
        <v>21.942507301955519</v>
      </c>
      <c r="AZ83" s="3">
        <f>BA83*BC83/(BA83+BC83)</f>
        <v>24.394330488034882</v>
      </c>
      <c r="BA83" s="3">
        <f>BB83*1005/(4*0.98*0.0000000567*(AS83+273.15)^3)</f>
        <v>202.52677074414152</v>
      </c>
      <c r="BB83" s="3">
        <f>101325/(287.05*(AS83+273.15))</f>
        <v>1.1847198672435597</v>
      </c>
      <c r="BC83" s="3">
        <f>100*SQRT(0.1/AV83)</f>
        <v>27.735009811261456</v>
      </c>
      <c r="BD83" s="3">
        <f>BC83/1.08</f>
        <v>25.6805646400569</v>
      </c>
      <c r="BE83" s="3">
        <f>0.072*AS83+64.67</f>
        <v>66.455600000000004</v>
      </c>
      <c r="BF83" s="3">
        <f>AU83*(1-0.21)+BG83-BH83</f>
        <v>273.34151075013114</v>
      </c>
      <c r="BG83" s="3">
        <f>(1.72*(BI83/1000/(AS83+273.16))^(1/7)*0.0000000567*(AS83+273.16)^4)</f>
        <v>376.17212958243294</v>
      </c>
      <c r="BH83" s="3">
        <f>0.98*0.0000000567*(AA83+273.16)^4</f>
        <v>464.65061883230175</v>
      </c>
      <c r="BI83" s="3">
        <f>BJ83*AT83/100</f>
        <v>2002.9066027997128</v>
      </c>
      <c r="BJ83" s="3">
        <f>(610.7*10^(7.5*AS83/(AS83+237.3)))</f>
        <v>3129.5415668745513</v>
      </c>
      <c r="BK83" s="3">
        <f>(EXP((0.0492)*AS83))*55.259</f>
        <v>187.20255698523405</v>
      </c>
      <c r="BL83" s="3">
        <f>(1-(AT83/100))*BJ83</f>
        <v>1126.6349640748385</v>
      </c>
      <c r="IP83" s="3">
        <v>4</v>
      </c>
      <c r="IQ83" s="3">
        <v>14</v>
      </c>
      <c r="IR83" s="3">
        <v>30</v>
      </c>
      <c r="IS83" s="3">
        <v>47</v>
      </c>
      <c r="IT83" s="3">
        <v>126</v>
      </c>
      <c r="IU83" s="3">
        <v>102</v>
      </c>
      <c r="IV83" s="3">
        <v>117</v>
      </c>
      <c r="IW83" s="3">
        <v>133</v>
      </c>
      <c r="IX83" s="3">
        <v>99</v>
      </c>
      <c r="IY83" s="3">
        <v>112</v>
      </c>
      <c r="IZ83" s="3">
        <v>76</v>
      </c>
      <c r="JA83" s="3">
        <v>53</v>
      </c>
      <c r="JB83" s="3">
        <v>27</v>
      </c>
      <c r="JC83" s="3">
        <v>16</v>
      </c>
      <c r="JD83" s="3">
        <v>9</v>
      </c>
    </row>
    <row r="84" spans="1:310" s="3" customFormat="1" x14ac:dyDescent="0.2">
      <c r="A84" s="3" t="b">
        <v>0</v>
      </c>
      <c r="D84" s="3">
        <v>10446</v>
      </c>
      <c r="E84" s="3">
        <v>15</v>
      </c>
      <c r="F84" s="3">
        <v>1</v>
      </c>
      <c r="G84" s="3" t="s">
        <v>402</v>
      </c>
      <c r="H84" s="3">
        <v>6</v>
      </c>
      <c r="I84" s="3">
        <v>2.3999999999999986</v>
      </c>
      <c r="J84" s="3">
        <v>0.50121980316868286</v>
      </c>
      <c r="K84" s="3">
        <v>0.72338157059897412</v>
      </c>
      <c r="L84" s="3">
        <v>0.41506448699450738</v>
      </c>
      <c r="M84" s="3">
        <f>AA84-AS84</f>
        <v>1.9553153023548298</v>
      </c>
      <c r="N84" s="3">
        <f>AB84-AS84</f>
        <v>0.80000000000000071</v>
      </c>
      <c r="O84" s="3">
        <f>AC84-AS84</f>
        <v>3.1999999999999993</v>
      </c>
      <c r="P84" s="3">
        <f>AD84-AS84</f>
        <v>1.903251263710569</v>
      </c>
      <c r="Q84" s="3">
        <f>AE84-AS84</f>
        <v>1.0999999999999979</v>
      </c>
      <c r="R84" s="3">
        <f>AF84-AS84</f>
        <v>1.3000000000000007</v>
      </c>
      <c r="S84" s="3">
        <f>AG84-AS84</f>
        <v>1.5999999999999979</v>
      </c>
      <c r="T84" s="3">
        <f>AH84-AS84</f>
        <v>2.3000000000000007</v>
      </c>
      <c r="U84" s="3">
        <f>AI84-AS84</f>
        <v>2.6999999999999993</v>
      </c>
      <c r="V84" s="3">
        <f>AJ84-AS84</f>
        <v>3</v>
      </c>
      <c r="W84" s="3">
        <f>(AA84-AY84)/(AX84-AY84)</f>
        <v>0.54214042112060534</v>
      </c>
      <c r="X84" s="3">
        <f>(AX84-AA84)/(AA84-AY84)</f>
        <v>0.84454056742900308</v>
      </c>
      <c r="Y84" s="3">
        <f>J84/AA84</f>
        <v>1.8733466509533853E-2</v>
      </c>
      <c r="Z84" s="3">
        <f>(AA84-AY84)/(AX84-AA84)</f>
        <v>1.1840757431513977</v>
      </c>
      <c r="AA84" s="3">
        <v>26.75531530235483</v>
      </c>
      <c r="AB84" s="3">
        <v>25.6</v>
      </c>
      <c r="AC84" s="3">
        <v>28</v>
      </c>
      <c r="AD84" s="3">
        <v>26.70325126371057</v>
      </c>
      <c r="AE84" s="3">
        <v>25.9</v>
      </c>
      <c r="AF84" s="3">
        <v>26.1</v>
      </c>
      <c r="AG84" s="3">
        <v>26.4</v>
      </c>
      <c r="AH84" s="3">
        <v>27.1</v>
      </c>
      <c r="AI84" s="3">
        <v>27.5</v>
      </c>
      <c r="AJ84" s="3">
        <v>27.8</v>
      </c>
      <c r="AK84" s="3">
        <v>2020</v>
      </c>
      <c r="AL84" s="3">
        <v>10</v>
      </c>
      <c r="AM84" s="3">
        <v>27</v>
      </c>
      <c r="AN84" s="3">
        <v>8</v>
      </c>
      <c r="AO84" s="3">
        <v>21</v>
      </c>
      <c r="AP84" s="3">
        <v>9</v>
      </c>
      <c r="AQ84" s="3">
        <v>163</v>
      </c>
      <c r="AR84" s="4">
        <v>0.34791666666666665</v>
      </c>
      <c r="AS84" s="3">
        <f>VLOOKUP(AR84,גיליון1!A87:F670,2,0)</f>
        <v>24.8</v>
      </c>
      <c r="AT84" s="3">
        <f>VLOOKUP(AR84,גיליון1!A87:F670,3,0)</f>
        <v>64</v>
      </c>
      <c r="AU84" s="3">
        <f>VLOOKUP(AR84,גיליון1!A87:F670,4,0)</f>
        <v>460</v>
      </c>
      <c r="AV84" s="3">
        <f>VLOOKUP(AR84,גיליון1!A87:F670,5,0)</f>
        <v>1.3</v>
      </c>
      <c r="AW84" s="3">
        <f>VLOOKUP(AR84,גיליון1!A87:F670,6,0)</f>
        <v>168</v>
      </c>
      <c r="AX84" s="3">
        <f>AS84+(AZ84*BF84)/(BB84*1005)</f>
        <v>30.741532212045335</v>
      </c>
      <c r="AY84" s="3">
        <f>AS84+(AZ84*BD84*BE84*BF84)/(BB84*1005*(BE84*BD84+BK84*AZ84))-(AZ84*BL84)/(BE84*BD84+BK84*AZ84)</f>
        <v>22.035332552650377</v>
      </c>
      <c r="AZ84" s="3">
        <f>BA84*BC84/(BA84+BC84)</f>
        <v>24.394330488034882</v>
      </c>
      <c r="BA84" s="3">
        <f>BB84*1005/(4*0.98*0.0000000567*(AS84+273.15)^3)</f>
        <v>202.52677074414152</v>
      </c>
      <c r="BB84" s="3">
        <f>101325/(287.05*(AS84+273.15))</f>
        <v>1.1847198672435597</v>
      </c>
      <c r="BC84" s="3">
        <f>100*SQRT(0.1/AV84)</f>
        <v>27.735009811261456</v>
      </c>
      <c r="BD84" s="3">
        <f>BC84/1.08</f>
        <v>25.6805646400569</v>
      </c>
      <c r="BE84" s="3">
        <f>0.072*AS84+64.67</f>
        <v>66.455600000000004</v>
      </c>
      <c r="BF84" s="3">
        <f>AU84*(1-0.21)+BG84-BH84</f>
        <v>289.99551814774742</v>
      </c>
      <c r="BG84" s="3">
        <f>(1.72*(BI84/1000/(AS84+273.16))^(1/7)*0.0000000567*(AS84+273.16)^4)</f>
        <v>376.17212958243294</v>
      </c>
      <c r="BH84" s="3">
        <f>0.98*0.0000000567*(AA84+273.16)^4</f>
        <v>449.57661143468562</v>
      </c>
      <c r="BI84" s="3">
        <f>BJ84*AT84/100</f>
        <v>2002.9066027997128</v>
      </c>
      <c r="BJ84" s="3">
        <f>(610.7*10^(7.5*AS84/(AS84+237.3)))</f>
        <v>3129.5415668745513</v>
      </c>
      <c r="BK84" s="3">
        <f>(EXP((0.0492)*AS84))*55.259</f>
        <v>187.20255698523405</v>
      </c>
      <c r="BL84" s="3">
        <f>(1-(AT84/100))*BJ84</f>
        <v>1126.6349640748385</v>
      </c>
      <c r="HM84" s="3">
        <v>6</v>
      </c>
      <c r="HN84" s="3">
        <v>27</v>
      </c>
      <c r="HO84" s="3">
        <v>55</v>
      </c>
      <c r="HP84" s="3">
        <v>62</v>
      </c>
      <c r="HQ84" s="3">
        <v>95</v>
      </c>
      <c r="HR84" s="3">
        <v>139</v>
      </c>
      <c r="HS84" s="3">
        <v>191</v>
      </c>
      <c r="HT84" s="3">
        <v>245</v>
      </c>
      <c r="HU84" s="3">
        <v>252</v>
      </c>
      <c r="HV84" s="3">
        <v>220</v>
      </c>
      <c r="HW84" s="3">
        <v>206</v>
      </c>
      <c r="HX84" s="3">
        <v>153</v>
      </c>
      <c r="HY84" s="3">
        <v>184</v>
      </c>
      <c r="HZ84" s="3">
        <v>207</v>
      </c>
      <c r="IA84" s="3">
        <v>226</v>
      </c>
      <c r="IB84" s="3">
        <v>158</v>
      </c>
      <c r="IC84" s="3">
        <v>145</v>
      </c>
      <c r="ID84" s="3">
        <v>93</v>
      </c>
      <c r="IE84" s="3">
        <v>92</v>
      </c>
      <c r="IF84" s="3">
        <v>86</v>
      </c>
      <c r="IG84" s="3">
        <v>48</v>
      </c>
      <c r="IH84" s="3">
        <v>46</v>
      </c>
      <c r="II84" s="3">
        <v>23</v>
      </c>
      <c r="IJ84" s="3">
        <v>32</v>
      </c>
      <c r="IK84" s="3">
        <v>9</v>
      </c>
      <c r="IL84" s="3">
        <v>1</v>
      </c>
      <c r="IM84" s="3">
        <v>3</v>
      </c>
    </row>
    <row r="85" spans="1:310" s="3" customFormat="1" x14ac:dyDescent="0.2">
      <c r="A85" s="3" t="b">
        <v>1</v>
      </c>
      <c r="B85" s="3" t="s">
        <v>565</v>
      </c>
      <c r="D85" s="3">
        <v>10446</v>
      </c>
      <c r="E85" s="3">
        <v>11</v>
      </c>
      <c r="F85" s="3">
        <v>1</v>
      </c>
      <c r="G85" s="3" t="s">
        <v>70</v>
      </c>
      <c r="H85" s="3">
        <v>6</v>
      </c>
      <c r="I85" s="3">
        <v>3</v>
      </c>
      <c r="J85" s="3">
        <v>0.75225111114288035</v>
      </c>
      <c r="K85" s="3">
        <v>1.2093947677293357</v>
      </c>
      <c r="L85" s="3">
        <v>0.64632498545677841</v>
      </c>
      <c r="M85" s="3">
        <f>AA85-AS85</f>
        <v>6.4653354215605887</v>
      </c>
      <c r="N85" s="3">
        <f>AB85-AS85</f>
        <v>4.7000000000000028</v>
      </c>
      <c r="O85" s="3">
        <f>AC85-AS85</f>
        <v>7.7000000000000028</v>
      </c>
      <c r="P85" s="3">
        <f>AD85-AS85</f>
        <v>6.5527023309352685</v>
      </c>
      <c r="Q85" s="3">
        <f>AE85-AS85</f>
        <v>4.9000000000000021</v>
      </c>
      <c r="R85" s="3">
        <f>AF85-AS85</f>
        <v>5.3000000000000007</v>
      </c>
      <c r="S85" s="3">
        <f>AG85-AS85</f>
        <v>5.9000000000000021</v>
      </c>
      <c r="T85" s="3">
        <f>AH85-AS85</f>
        <v>7.1000000000000014</v>
      </c>
      <c r="U85" s="3">
        <f>AI85-AS85</f>
        <v>7.3999999999999986</v>
      </c>
      <c r="V85" s="3">
        <f>AJ85-AS85</f>
        <v>7.6000000000000014</v>
      </c>
      <c r="W85" s="3">
        <f>(AA85-AY85)/(AX85-AY85)</f>
        <v>1.1644107854500763</v>
      </c>
      <c r="X85" s="3">
        <f>(AX85-AA85)/(AA85-AY85)</f>
        <v>-0.14119654979537749</v>
      </c>
      <c r="Y85" s="3">
        <f>J85/AA85</f>
        <v>2.3983518780602026E-2</v>
      </c>
      <c r="Z85" s="3">
        <f>(AA85-AY85)/(AX85-AA85)</f>
        <v>-7.0823260302691766</v>
      </c>
      <c r="AA85" s="3">
        <v>31.365335421560587</v>
      </c>
      <c r="AB85" s="3">
        <v>29.6</v>
      </c>
      <c r="AC85" s="3">
        <v>32.6</v>
      </c>
      <c r="AD85" s="3">
        <v>31.452702330935267</v>
      </c>
      <c r="AE85" s="3">
        <v>29.8</v>
      </c>
      <c r="AF85" s="3">
        <v>30.2</v>
      </c>
      <c r="AG85" s="3">
        <v>30.8</v>
      </c>
      <c r="AH85" s="3">
        <v>32</v>
      </c>
      <c r="AI85" s="3">
        <v>32.299999999999997</v>
      </c>
      <c r="AJ85" s="3">
        <v>32.5</v>
      </c>
      <c r="AK85" s="3">
        <v>2020</v>
      </c>
      <c r="AL85" s="3">
        <v>10</v>
      </c>
      <c r="AM85" s="3">
        <v>27</v>
      </c>
      <c r="AN85" s="3">
        <v>8</v>
      </c>
      <c r="AO85" s="3">
        <v>22</v>
      </c>
      <c r="AP85" s="3">
        <v>24</v>
      </c>
      <c r="AQ85" s="3">
        <v>43</v>
      </c>
      <c r="AR85" s="4">
        <v>0.34861111111111115</v>
      </c>
      <c r="AS85" s="3">
        <f>VLOOKUP(AR85,גיליון1!A88:F671,2,0)</f>
        <v>24.9</v>
      </c>
      <c r="AT85" s="3">
        <f>VLOOKUP(AR85,גיליון1!A88:F671,3,0)</f>
        <v>64</v>
      </c>
      <c r="AU85" s="3">
        <f>VLOOKUP(AR85,גיליון1!A88:F671,4,0)</f>
        <v>465</v>
      </c>
      <c r="AV85" s="3">
        <f>VLOOKUP(AR85,גיליון1!A88:F671,5,0)</f>
        <v>1.5</v>
      </c>
      <c r="AW85" s="3">
        <f>VLOOKUP(AR85,גיליון1!A88:F671,6,0)</f>
        <v>171</v>
      </c>
      <c r="AX85" s="3">
        <f>AS85+(AZ85*BF85)/(BB85*1005)</f>
        <v>30.026077260197617</v>
      </c>
      <c r="AY85" s="3">
        <f>AS85+(AZ85*BD85*BE85*BF85)/(BB85*1005*(BE85*BD85+BK85*AZ85))-(AZ85*BL85)/(BE85*BD85+BK85*AZ85)</f>
        <v>21.880272484089186</v>
      </c>
      <c r="AZ85" s="3">
        <f>BA85*BC85/(BA85+BC85)</f>
        <v>22.896873808633927</v>
      </c>
      <c r="BA85" s="3">
        <f>BB85*1005/(4*0.98*0.0000000567*(AS85+273.15)^3)</f>
        <v>202.2551050938992</v>
      </c>
      <c r="BB85" s="3">
        <f>101325/(287.05*(AS85+273.15))</f>
        <v>1.184322376934134</v>
      </c>
      <c r="BC85" s="3">
        <f>100*SQRT(0.1/AV85)</f>
        <v>25.819888974716111</v>
      </c>
      <c r="BD85" s="3">
        <f>BC85/1.08</f>
        <v>23.90730460621862</v>
      </c>
      <c r="BE85" s="3">
        <f>0.072*AS85+64.67</f>
        <v>66.462800000000001</v>
      </c>
      <c r="BF85" s="3">
        <f>AU85*(1-0.21)+BG85-BH85</f>
        <v>266.46793340278265</v>
      </c>
      <c r="BG85" s="3">
        <f>(1.72*(BI85/1000/(AS85+273.16))^(1/7)*0.0000000567*(AS85+273.16)^4)</f>
        <v>376.98032848223426</v>
      </c>
      <c r="BH85" s="3">
        <f>0.98*0.0000000567*(AA85+273.16)^4</f>
        <v>477.86239507945169</v>
      </c>
      <c r="BI85" s="3">
        <f>BJ85*AT85/100</f>
        <v>2014.8858962314878</v>
      </c>
      <c r="BJ85" s="3">
        <f>(610.7*10^(7.5*AS85/(AS85+237.3)))</f>
        <v>3148.2592128616998</v>
      </c>
      <c r="BK85" s="3">
        <f>(EXP((0.0492)*AS85))*55.259</f>
        <v>188.12586303599403</v>
      </c>
      <c r="BL85" s="3">
        <f>(1-(AT85/100))*BJ85</f>
        <v>1133.3733166302118</v>
      </c>
      <c r="JA85" s="3">
        <v>6</v>
      </c>
      <c r="JB85" s="3">
        <v>10</v>
      </c>
      <c r="JC85" s="3">
        <v>21</v>
      </c>
      <c r="JD85" s="3">
        <v>20</v>
      </c>
      <c r="JE85" s="3">
        <v>43</v>
      </c>
      <c r="JF85" s="3">
        <v>45</v>
      </c>
      <c r="JG85" s="3">
        <v>41</v>
      </c>
      <c r="JH85" s="3">
        <v>31</v>
      </c>
      <c r="JI85" s="3">
        <v>24</v>
      </c>
      <c r="JJ85" s="3">
        <v>58</v>
      </c>
      <c r="JK85" s="3">
        <v>52</v>
      </c>
      <c r="JL85" s="3">
        <v>68</v>
      </c>
      <c r="JM85" s="3">
        <v>78</v>
      </c>
      <c r="JN85" s="3">
        <v>79</v>
      </c>
      <c r="JO85" s="3">
        <v>58</v>
      </c>
      <c r="JP85" s="3">
        <v>50</v>
      </c>
      <c r="JQ85" s="3">
        <v>77</v>
      </c>
      <c r="JR85" s="3">
        <v>52</v>
      </c>
      <c r="JS85" s="3">
        <v>47</v>
      </c>
      <c r="JT85" s="3">
        <v>66</v>
      </c>
      <c r="JU85" s="3">
        <v>68</v>
      </c>
      <c r="JV85" s="3">
        <v>87</v>
      </c>
      <c r="JW85" s="3">
        <v>76</v>
      </c>
      <c r="JX85" s="3">
        <v>94</v>
      </c>
      <c r="JY85" s="3">
        <v>94</v>
      </c>
      <c r="JZ85" s="3">
        <v>98</v>
      </c>
      <c r="KA85" s="3">
        <v>85</v>
      </c>
      <c r="KB85" s="3">
        <v>41</v>
      </c>
      <c r="KC85" s="3">
        <v>51</v>
      </c>
      <c r="KD85" s="3">
        <v>51</v>
      </c>
      <c r="KE85" s="3">
        <v>7</v>
      </c>
      <c r="KF85" s="3">
        <v>2</v>
      </c>
    </row>
    <row r="86" spans="1:310" s="3" customFormat="1" x14ac:dyDescent="0.2">
      <c r="A86" s="3" t="b">
        <v>1</v>
      </c>
      <c r="B86" s="3" t="s">
        <v>565</v>
      </c>
      <c r="D86" s="3">
        <v>10446</v>
      </c>
      <c r="E86" s="3">
        <v>11</v>
      </c>
      <c r="F86" s="3">
        <v>1</v>
      </c>
      <c r="G86" s="3" t="s">
        <v>239</v>
      </c>
      <c r="H86" s="3">
        <v>6</v>
      </c>
      <c r="I86" s="3">
        <v>1.9000000000000021</v>
      </c>
      <c r="J86" s="3">
        <v>0.38133564959267507</v>
      </c>
      <c r="K86" s="3">
        <v>0.55073266292794187</v>
      </c>
      <c r="L86" s="3">
        <v>0.30759176612502587</v>
      </c>
      <c r="M86" s="3">
        <f>AA86-AS86</f>
        <v>6.365770969605002</v>
      </c>
      <c r="N86" s="3">
        <f>AB86-AS86</f>
        <v>5.4000000000000021</v>
      </c>
      <c r="O86" s="3">
        <f>AC86-AS86</f>
        <v>7.3000000000000043</v>
      </c>
      <c r="P86" s="3">
        <f>AD86-AS86</f>
        <v>6.4091621504689797</v>
      </c>
      <c r="Q86" s="3">
        <f>AE86-AS86</f>
        <v>5.6000000000000014</v>
      </c>
      <c r="R86" s="3">
        <f>AF86-AS86</f>
        <v>5.8000000000000007</v>
      </c>
      <c r="S86" s="3">
        <f>AG86-AS86</f>
        <v>6.1000000000000014</v>
      </c>
      <c r="T86" s="3">
        <f>AH86-AS86</f>
        <v>6.7000000000000028</v>
      </c>
      <c r="U86" s="3">
        <f>AI86-AS86</f>
        <v>6.8000000000000007</v>
      </c>
      <c r="V86" s="3">
        <f>AJ86-AS86</f>
        <v>7</v>
      </c>
      <c r="W86" s="3">
        <f>(AA86-AY86)/(AX86-AY86)</f>
        <v>1.1505506054529917</v>
      </c>
      <c r="X86" s="3">
        <f>(AX86-AA86)/(AA86-AY86)</f>
        <v>-0.13085092019374259</v>
      </c>
      <c r="Y86" s="3">
        <f>J86/AA86</f>
        <v>1.2196585523619113E-2</v>
      </c>
      <c r="Z86" s="3">
        <f>(AA86-AY86)/(AX86-AA86)</f>
        <v>-7.6422848117488504</v>
      </c>
      <c r="AA86" s="3">
        <v>31.265770969605001</v>
      </c>
      <c r="AB86" s="3">
        <v>30.3</v>
      </c>
      <c r="AC86" s="3">
        <v>32.200000000000003</v>
      </c>
      <c r="AD86" s="3">
        <v>31.309162150468978</v>
      </c>
      <c r="AE86" s="3">
        <v>30.5</v>
      </c>
      <c r="AF86" s="3">
        <v>30.7</v>
      </c>
      <c r="AG86" s="3">
        <v>31</v>
      </c>
      <c r="AH86" s="3">
        <v>31.6</v>
      </c>
      <c r="AI86" s="3">
        <v>31.7</v>
      </c>
      <c r="AJ86" s="3">
        <v>31.9</v>
      </c>
      <c r="AK86" s="3">
        <v>2020</v>
      </c>
      <c r="AL86" s="3">
        <v>10</v>
      </c>
      <c r="AM86" s="3">
        <v>27</v>
      </c>
      <c r="AN86" s="3">
        <v>8</v>
      </c>
      <c r="AO86" s="3">
        <v>22</v>
      </c>
      <c r="AP86" s="3">
        <v>36</v>
      </c>
      <c r="AQ86" s="3">
        <v>202</v>
      </c>
      <c r="AR86" s="4">
        <v>0.34861111111111115</v>
      </c>
      <c r="AS86" s="3">
        <f>VLOOKUP(AR86,גיליון1!A89:F672,2,0)</f>
        <v>24.9</v>
      </c>
      <c r="AT86" s="3">
        <f>VLOOKUP(AR86,גיליון1!A89:F672,3,0)</f>
        <v>64</v>
      </c>
      <c r="AU86" s="3">
        <f>VLOOKUP(AR86,גיליון1!A89:F672,4,0)</f>
        <v>465</v>
      </c>
      <c r="AV86" s="3">
        <f>VLOOKUP(AR86,גיליון1!A89:F672,5,0)</f>
        <v>1.5</v>
      </c>
      <c r="AW86" s="3">
        <f>VLOOKUP(AR86,גיליון1!A89:F672,6,0)</f>
        <v>171</v>
      </c>
      <c r="AX86" s="3">
        <f>AS86+(AZ86*BF86)/(BB86*1005)</f>
        <v>30.038093564654435</v>
      </c>
      <c r="AY86" s="3">
        <f>AS86+(AZ86*BD86*BE86*BF86)/(BB86*1005*(BE86*BD86+BK86*AZ86))-(AZ86*BL86)/(BE86*BD86+BK86*AZ86)</f>
        <v>21.883510584024052</v>
      </c>
      <c r="AZ86" s="3">
        <f>BA86*BC86/(BA86+BC86)</f>
        <v>22.896873808633927</v>
      </c>
      <c r="BA86" s="3">
        <f>BB86*1005/(4*0.98*0.0000000567*(AS86+273.15)^3)</f>
        <v>202.2551050938992</v>
      </c>
      <c r="BB86" s="3">
        <f>101325/(287.05*(AS86+273.15))</f>
        <v>1.184322376934134</v>
      </c>
      <c r="BC86" s="3">
        <f>100*SQRT(0.1/AV86)</f>
        <v>25.819888974716111</v>
      </c>
      <c r="BD86" s="3">
        <f>BC86/1.08</f>
        <v>23.90730460621862</v>
      </c>
      <c r="BE86" s="3">
        <f>0.072*AS86+64.67</f>
        <v>66.462800000000001</v>
      </c>
      <c r="BF86" s="3">
        <f>AU86*(1-0.21)+BG86-BH86</f>
        <v>267.09257475195017</v>
      </c>
      <c r="BG86" s="3">
        <f>(1.72*(BI86/1000/(AS86+273.16))^(1/7)*0.0000000567*(AS86+273.16)^4)</f>
        <v>376.98032848223426</v>
      </c>
      <c r="BH86" s="3">
        <f>0.98*0.0000000567*(AA86+273.16)^4</f>
        <v>477.23775373028417</v>
      </c>
      <c r="BI86" s="3">
        <f>BJ86*AT86/100</f>
        <v>2014.8858962314878</v>
      </c>
      <c r="BJ86" s="3">
        <f>(610.7*10^(7.5*AS86/(AS86+237.3)))</f>
        <v>3148.2592128616998</v>
      </c>
      <c r="BK86" s="3">
        <f>(EXP((0.0492)*AS86))*55.259</f>
        <v>188.12586303599403</v>
      </c>
      <c r="BL86" s="3">
        <f>(1-(AT86/100))*BJ86</f>
        <v>1133.3733166302118</v>
      </c>
      <c r="JC86" s="3">
        <v>0</v>
      </c>
      <c r="JD86" s="3">
        <v>0</v>
      </c>
      <c r="JE86" s="3">
        <v>2</v>
      </c>
      <c r="JF86" s="3">
        <v>3</v>
      </c>
      <c r="JG86" s="3">
        <v>4</v>
      </c>
      <c r="JH86" s="3">
        <v>25</v>
      </c>
      <c r="JI86" s="3">
        <v>78</v>
      </c>
      <c r="JJ86" s="3">
        <v>104</v>
      </c>
      <c r="JK86" s="3">
        <v>112</v>
      </c>
      <c r="JL86" s="3">
        <v>118</v>
      </c>
      <c r="JM86" s="3">
        <v>138</v>
      </c>
      <c r="JN86" s="3">
        <v>253</v>
      </c>
      <c r="JO86" s="3">
        <v>223</v>
      </c>
      <c r="JP86" s="3">
        <v>251</v>
      </c>
      <c r="JQ86" s="3">
        <v>351</v>
      </c>
      <c r="JR86" s="3">
        <v>430</v>
      </c>
      <c r="JS86" s="3">
        <v>302</v>
      </c>
      <c r="JT86" s="3">
        <v>260</v>
      </c>
      <c r="JU86" s="3">
        <v>298</v>
      </c>
      <c r="JV86" s="3">
        <v>234</v>
      </c>
      <c r="JW86" s="3">
        <v>123</v>
      </c>
      <c r="JX86" s="3">
        <v>34</v>
      </c>
      <c r="JY86" s="3">
        <v>18</v>
      </c>
      <c r="JZ86" s="3">
        <v>13</v>
      </c>
      <c r="KA86" s="3">
        <v>5</v>
      </c>
      <c r="KB86" s="3">
        <v>2</v>
      </c>
    </row>
    <row r="87" spans="1:310" s="3" customFormat="1" x14ac:dyDescent="0.2">
      <c r="A87" s="3" t="b">
        <v>1</v>
      </c>
      <c r="B87" s="3" t="s">
        <v>565</v>
      </c>
      <c r="D87" s="3">
        <v>10446</v>
      </c>
      <c r="E87" s="3">
        <v>11</v>
      </c>
      <c r="F87" s="3">
        <v>1</v>
      </c>
      <c r="G87" s="3" t="s">
        <v>403</v>
      </c>
      <c r="H87" s="3">
        <v>6</v>
      </c>
      <c r="I87" s="3">
        <v>0.90000000000000213</v>
      </c>
      <c r="J87" s="3">
        <v>0.19516419306382918</v>
      </c>
      <c r="K87" s="3">
        <v>0.28603165438894962</v>
      </c>
      <c r="L87" s="3">
        <v>0.15879532726793852</v>
      </c>
      <c r="M87" s="3">
        <f>AA87-AS87</f>
        <v>3.9315115596194481</v>
      </c>
      <c r="N87" s="3">
        <f>AB87-AS87</f>
        <v>3.5</v>
      </c>
      <c r="O87" s="3">
        <f>AC87-AS87</f>
        <v>4.4000000000000021</v>
      </c>
      <c r="P87" s="3">
        <f>AD87-AS87</f>
        <v>3.9222122680689395</v>
      </c>
      <c r="Q87" s="3">
        <f>AE87-AS87</f>
        <v>3.6000000000000014</v>
      </c>
      <c r="R87" s="3">
        <f>AF87-AS87</f>
        <v>3.7000000000000028</v>
      </c>
      <c r="S87" s="3">
        <f>AG87-AS87</f>
        <v>3.8000000000000007</v>
      </c>
      <c r="T87" s="3">
        <f>AH87-AS87</f>
        <v>4.1000000000000014</v>
      </c>
      <c r="U87" s="3">
        <f>AI87-AS87</f>
        <v>4.2000000000000028</v>
      </c>
      <c r="V87" s="3">
        <f>AJ87-AS87</f>
        <v>4.3000000000000007</v>
      </c>
      <c r="W87" s="3">
        <f>(AA87-AY87)/(AX87-AY87)</f>
        <v>0.82110613851348802</v>
      </c>
      <c r="X87" s="3">
        <f>(AX87-AA87)/(AA87-AY87)</f>
        <v>0.21786935098351279</v>
      </c>
      <c r="Y87" s="3">
        <f>J87/AA87</f>
        <v>6.7691280306361153E-3</v>
      </c>
      <c r="Z87" s="3">
        <f>(AA87-AY87)/(AX87-AA87)</f>
        <v>4.5899067284396269</v>
      </c>
      <c r="AA87" s="3">
        <v>28.831511559619447</v>
      </c>
      <c r="AB87" s="3">
        <v>28.4</v>
      </c>
      <c r="AC87" s="3">
        <v>29.3</v>
      </c>
      <c r="AD87" s="3">
        <v>28.822212268068938</v>
      </c>
      <c r="AE87" s="3">
        <v>28.5</v>
      </c>
      <c r="AF87" s="3">
        <v>28.6</v>
      </c>
      <c r="AG87" s="3">
        <v>28.7</v>
      </c>
      <c r="AH87" s="3">
        <v>29</v>
      </c>
      <c r="AI87" s="3">
        <v>29.1</v>
      </c>
      <c r="AJ87" s="3">
        <v>29.2</v>
      </c>
      <c r="AK87" s="3">
        <v>2020</v>
      </c>
      <c r="AL87" s="3">
        <v>10</v>
      </c>
      <c r="AM87" s="3">
        <v>27</v>
      </c>
      <c r="AN87" s="3">
        <v>8</v>
      </c>
      <c r="AO87" s="3">
        <v>22</v>
      </c>
      <c r="AP87" s="3">
        <v>57</v>
      </c>
      <c r="AQ87" s="3">
        <v>1</v>
      </c>
      <c r="AR87" s="4">
        <v>0.34861111111111115</v>
      </c>
      <c r="AS87" s="3">
        <f>VLOOKUP(AR87,גיליון1!A90:F673,2,0)</f>
        <v>24.9</v>
      </c>
      <c r="AT87" s="3">
        <f>VLOOKUP(AR87,גיליון1!A90:F673,3,0)</f>
        <v>64</v>
      </c>
      <c r="AU87" s="3">
        <f>VLOOKUP(AR87,גיליון1!A90:F673,4,0)</f>
        <v>465</v>
      </c>
      <c r="AV87" s="3">
        <f>VLOOKUP(AR87,גיליון1!A90:F673,5,0)</f>
        <v>1.5</v>
      </c>
      <c r="AW87" s="3">
        <f>VLOOKUP(AR87,גיליון1!A90:F673,6,0)</f>
        <v>171</v>
      </c>
      <c r="AX87" s="3">
        <f>AS87+(AZ87*BF87)/(BB87*1005)</f>
        <v>30.328233759262162</v>
      </c>
      <c r="AY87" s="3">
        <f>AS87+(AZ87*BD87*BE87*BF87)/(BB87*1005*(BE87*BD87+BK87*AZ87))-(AZ87*BL87)/(BE87*BD87+BK87*AZ87)</f>
        <v>21.961696264874391</v>
      </c>
      <c r="AZ87" s="3">
        <f>BA87*BC87/(BA87+BC87)</f>
        <v>22.896873808633927</v>
      </c>
      <c r="BA87" s="3">
        <f>BB87*1005/(4*0.98*0.0000000567*(AS87+273.15)^3)</f>
        <v>202.2551050938992</v>
      </c>
      <c r="BB87" s="3">
        <f>101325/(287.05*(AS87+273.15))</f>
        <v>1.184322376934134</v>
      </c>
      <c r="BC87" s="3">
        <f>100*SQRT(0.1/AV87)</f>
        <v>25.819888974716111</v>
      </c>
      <c r="BD87" s="3">
        <f>BC87/1.08</f>
        <v>23.90730460621862</v>
      </c>
      <c r="BE87" s="3">
        <f>0.072*AS87+64.67</f>
        <v>66.462800000000001</v>
      </c>
      <c r="BF87" s="3">
        <f>AU87*(1-0.21)+BG87-BH87</f>
        <v>282.17487923739253</v>
      </c>
      <c r="BG87" s="3">
        <f>(1.72*(BI87/1000/(AS87+273.16))^(1/7)*0.0000000567*(AS87+273.16)^4)</f>
        <v>376.98032848223426</v>
      </c>
      <c r="BH87" s="3">
        <f>0.98*0.0000000567*(AA87+273.16)^4</f>
        <v>462.1554492448418</v>
      </c>
      <c r="BI87" s="3">
        <f>BJ87*AT87/100</f>
        <v>2014.8858962314878</v>
      </c>
      <c r="BJ87" s="3">
        <f>(610.7*10^(7.5*AS87/(AS87+237.3)))</f>
        <v>3148.2592128616998</v>
      </c>
      <c r="BK87" s="3">
        <f>(EXP((0.0492)*AS87))*55.259</f>
        <v>188.12586303599403</v>
      </c>
      <c r="BL87" s="3">
        <f>(1-(AT87/100))*BJ87</f>
        <v>1133.3733166302118</v>
      </c>
      <c r="IN87" s="3">
        <v>17</v>
      </c>
      <c r="IO87" s="3">
        <v>86</v>
      </c>
      <c r="IP87" s="3">
        <v>141</v>
      </c>
      <c r="IQ87" s="3">
        <v>135</v>
      </c>
      <c r="IR87" s="3">
        <v>175</v>
      </c>
      <c r="IS87" s="3">
        <v>142</v>
      </c>
      <c r="IT87" s="3">
        <v>81</v>
      </c>
      <c r="IU87" s="3">
        <v>50</v>
      </c>
      <c r="IV87" s="3">
        <v>29</v>
      </c>
      <c r="IW87" s="3">
        <v>7</v>
      </c>
    </row>
    <row r="88" spans="1:310" s="3" customFormat="1" x14ac:dyDescent="0.2">
      <c r="A88" s="3" t="b">
        <v>0</v>
      </c>
      <c r="D88" s="3">
        <v>10446</v>
      </c>
      <c r="E88" s="3">
        <v>11</v>
      </c>
      <c r="F88" s="3">
        <v>1</v>
      </c>
      <c r="G88" s="3" t="s">
        <v>71</v>
      </c>
      <c r="H88" s="3">
        <v>6</v>
      </c>
      <c r="I88" s="3">
        <v>1.3000000000000007</v>
      </c>
      <c r="J88" s="3">
        <v>0.24171505019411188</v>
      </c>
      <c r="K88" s="3">
        <v>0.289674057276045</v>
      </c>
      <c r="L88" s="3">
        <v>0.18530303673469328</v>
      </c>
      <c r="M88" s="3">
        <f>AA88-AS88</f>
        <v>3.1022216351585357</v>
      </c>
      <c r="N88" s="3">
        <f>AB88-AS88</f>
        <v>2.3000000000000007</v>
      </c>
      <c r="O88" s="3">
        <f>AC88-AS88</f>
        <v>3.6000000000000014</v>
      </c>
      <c r="P88" s="3">
        <f>AD88-AS88</f>
        <v>3.1423877733276768</v>
      </c>
      <c r="Q88" s="3">
        <f>AE88-AS88</f>
        <v>2.5</v>
      </c>
      <c r="R88" s="3">
        <f>AF88-AS88</f>
        <v>2.8000000000000007</v>
      </c>
      <c r="S88" s="3">
        <f>AG88-AS88</f>
        <v>3</v>
      </c>
      <c r="T88" s="3">
        <f>AH88-AS88</f>
        <v>3.3000000000000007</v>
      </c>
      <c r="U88" s="3">
        <f>AI88-AS88</f>
        <v>3.4000000000000021</v>
      </c>
      <c r="V88" s="3">
        <f>AJ88-AS88</f>
        <v>3.5</v>
      </c>
      <c r="W88" s="3">
        <f>(AA88-AY88)/(AX88-AY88)</f>
        <v>0.71520459545785742</v>
      </c>
      <c r="X88" s="3">
        <f>(AX88-AA88)/(AA88-AY88)</f>
        <v>0.39820130680203925</v>
      </c>
      <c r="Y88" s="3">
        <f>J88/AA88</f>
        <v>8.6319954660534354E-3</v>
      </c>
      <c r="Z88" s="3">
        <f>(AA88-AY88)/(AX88-AA88)</f>
        <v>2.5112926123498069</v>
      </c>
      <c r="AA88" s="3">
        <v>28.002221635158534</v>
      </c>
      <c r="AB88" s="3">
        <v>27.2</v>
      </c>
      <c r="AC88" s="3">
        <v>28.5</v>
      </c>
      <c r="AD88" s="3">
        <v>28.042387773327675</v>
      </c>
      <c r="AE88" s="3">
        <v>27.4</v>
      </c>
      <c r="AF88" s="3">
        <v>27.7</v>
      </c>
      <c r="AG88" s="3">
        <v>27.9</v>
      </c>
      <c r="AH88" s="3">
        <v>28.2</v>
      </c>
      <c r="AI88" s="3">
        <v>28.3</v>
      </c>
      <c r="AJ88" s="3">
        <v>28.4</v>
      </c>
      <c r="AK88" s="3">
        <v>2020</v>
      </c>
      <c r="AL88" s="3">
        <v>10</v>
      </c>
      <c r="AM88" s="3">
        <v>27</v>
      </c>
      <c r="AN88" s="3">
        <v>8</v>
      </c>
      <c r="AO88" s="3">
        <v>24</v>
      </c>
      <c r="AP88" s="3">
        <v>24</v>
      </c>
      <c r="AQ88" s="3">
        <v>841</v>
      </c>
      <c r="AR88" s="4">
        <v>0.35000000000000003</v>
      </c>
      <c r="AS88" s="3">
        <f>VLOOKUP(AR88,גיליון1!A91:F674,2,0)</f>
        <v>24.9</v>
      </c>
      <c r="AT88" s="3">
        <f>VLOOKUP(AR88,גיליון1!A91:F674,3,0)</f>
        <v>65</v>
      </c>
      <c r="AU88" s="3">
        <f>VLOOKUP(AR88,גיליון1!A91:F674,4,0)</f>
        <v>470</v>
      </c>
      <c r="AV88" s="3">
        <f>VLOOKUP(AR88,גיליון1!A91:F674,5,0)</f>
        <v>1.6</v>
      </c>
      <c r="AW88" s="3">
        <f>VLOOKUP(AR88,גיליון1!A91:F674,6,0)</f>
        <v>170</v>
      </c>
      <c r="AX88" s="3">
        <f>AS88+(AZ88*BF88)/(BB88*1005)</f>
        <v>30.358797924854493</v>
      </c>
      <c r="AY88" s="3">
        <f>AS88+(AZ88*BD88*BE88*BF88)/(BB88*1005*(BE88*BD88+BK88*AZ88))-(AZ88*BL88)/(BE88*BD88+BK88*AZ88)</f>
        <v>22.084169008406356</v>
      </c>
      <c r="AZ88" s="3">
        <f>BA88*BC88/(BA88+BC88)</f>
        <v>22.249786755101688</v>
      </c>
      <c r="BA88" s="3">
        <f>BB88*1005/(4*0.98*0.0000000567*(AS88+273.15)^3)</f>
        <v>202.2551050938992</v>
      </c>
      <c r="BB88" s="3">
        <f>101325/(287.05*(AS88+273.15))</f>
        <v>1.184322376934134</v>
      </c>
      <c r="BC88" s="3">
        <f>100*SQRT(0.1/AV88)</f>
        <v>25</v>
      </c>
      <c r="BD88" s="3">
        <f>BC88/1.08</f>
        <v>23.148148148148145</v>
      </c>
      <c r="BE88" s="3">
        <f>0.072*AS88+64.67</f>
        <v>66.462800000000001</v>
      </c>
      <c r="BF88" s="3">
        <f>AU88*(1-0.21)+BG88-BH88</f>
        <v>292.01634549350672</v>
      </c>
      <c r="BG88" s="3">
        <f>(1.72*(BI88/1000/(AS88+273.16))^(1/7)*0.0000000567*(AS88+273.16)^4)</f>
        <v>377.81622146244536</v>
      </c>
      <c r="BH88" s="3">
        <f>0.98*0.0000000567*(AA88+273.16)^4</f>
        <v>457.09987596893859</v>
      </c>
      <c r="BI88" s="3">
        <f>BJ88*AT88/100</f>
        <v>2046.3684883601049</v>
      </c>
      <c r="BJ88" s="3">
        <f>(610.7*10^(7.5*AS88/(AS88+237.3)))</f>
        <v>3148.2592128616998</v>
      </c>
      <c r="BK88" s="3">
        <f>(EXP((0.0492)*AS88))*55.259</f>
        <v>188.12586303599403</v>
      </c>
      <c r="BL88" s="3">
        <f>(1-(AT88/100))*BJ88</f>
        <v>1101.8907245015948</v>
      </c>
      <c r="IA88" s="3">
        <v>1</v>
      </c>
      <c r="IB88" s="3">
        <v>1</v>
      </c>
      <c r="IC88" s="3">
        <v>8</v>
      </c>
      <c r="ID88" s="3">
        <v>16</v>
      </c>
      <c r="IE88" s="3">
        <v>16</v>
      </c>
      <c r="IF88" s="3">
        <v>18</v>
      </c>
      <c r="IG88" s="3">
        <v>35</v>
      </c>
      <c r="IH88" s="3">
        <v>52</v>
      </c>
      <c r="II88" s="3">
        <v>106</v>
      </c>
      <c r="IJ88" s="3">
        <v>136</v>
      </c>
      <c r="IK88" s="3">
        <v>183</v>
      </c>
      <c r="IL88" s="3">
        <v>148</v>
      </c>
      <c r="IM88" s="3">
        <v>99</v>
      </c>
      <c r="IN88" s="3">
        <v>50</v>
      </c>
      <c r="IO88" s="3">
        <v>14</v>
      </c>
      <c r="IP88" s="3">
        <v>6</v>
      </c>
      <c r="IQ88" s="3">
        <v>0</v>
      </c>
    </row>
    <row r="89" spans="1:310" s="3" customFormat="1" x14ac:dyDescent="0.2">
      <c r="A89" s="3" t="b">
        <v>0</v>
      </c>
      <c r="D89" s="3">
        <v>10446</v>
      </c>
      <c r="E89" s="3">
        <v>11</v>
      </c>
      <c r="F89" s="3">
        <v>1</v>
      </c>
      <c r="G89" s="3" t="s">
        <v>240</v>
      </c>
      <c r="H89" s="3">
        <v>6</v>
      </c>
      <c r="I89" s="3">
        <v>1.5</v>
      </c>
      <c r="J89" s="3">
        <v>0.33952426496730298</v>
      </c>
      <c r="K89" s="3">
        <v>0.48007922659286351</v>
      </c>
      <c r="L89" s="3">
        <v>0.27300817584398673</v>
      </c>
      <c r="M89" s="3">
        <f>AA89-AS89</f>
        <v>3.2499326087797975</v>
      </c>
      <c r="N89" s="3">
        <f>AB89-AS89</f>
        <v>2.2000000000000028</v>
      </c>
      <c r="O89" s="3">
        <f>AC89-AS89</f>
        <v>3.7000000000000028</v>
      </c>
      <c r="P89" s="3">
        <f>AD89-AS89</f>
        <v>3.3332466584292675</v>
      </c>
      <c r="Q89" s="3">
        <f>AE89-AS89</f>
        <v>2.4000000000000021</v>
      </c>
      <c r="R89" s="3">
        <f>AF89-AS89</f>
        <v>2.8000000000000007</v>
      </c>
      <c r="S89" s="3">
        <f>AG89-AS89</f>
        <v>3</v>
      </c>
      <c r="T89" s="3">
        <f>AH89-AS89</f>
        <v>3.5</v>
      </c>
      <c r="U89" s="3">
        <f>AI89-AS89</f>
        <v>3.6000000000000014</v>
      </c>
      <c r="V89" s="3">
        <f>AJ89-AS89</f>
        <v>3.7000000000000028</v>
      </c>
      <c r="W89" s="3">
        <f>(AA89-AY89)/(AX89-AY89)</f>
        <v>0.73468975974383366</v>
      </c>
      <c r="X89" s="3">
        <f>(AX89-AA89)/(AA89-AY89)</f>
        <v>0.36111873990005355</v>
      </c>
      <c r="Y89" s="3">
        <f>J89/AA89</f>
        <v>1.2061281626706537E-2</v>
      </c>
      <c r="Z89" s="3">
        <f>(AA89-AY89)/(AX89-AA89)</f>
        <v>2.769172268037845</v>
      </c>
      <c r="AA89" s="3">
        <v>28.149932608779796</v>
      </c>
      <c r="AB89" s="3">
        <v>27.1</v>
      </c>
      <c r="AC89" s="3">
        <v>28.6</v>
      </c>
      <c r="AD89" s="3">
        <v>28.233246658429266</v>
      </c>
      <c r="AE89" s="3">
        <v>27.3</v>
      </c>
      <c r="AF89" s="3">
        <v>27.7</v>
      </c>
      <c r="AG89" s="3">
        <v>27.9</v>
      </c>
      <c r="AH89" s="3">
        <v>28.4</v>
      </c>
      <c r="AI89" s="3">
        <v>28.5</v>
      </c>
      <c r="AJ89" s="3">
        <v>28.6</v>
      </c>
      <c r="AK89" s="3">
        <v>2020</v>
      </c>
      <c r="AL89" s="3">
        <v>10</v>
      </c>
      <c r="AM89" s="3">
        <v>27</v>
      </c>
      <c r="AN89" s="3">
        <v>8</v>
      </c>
      <c r="AO89" s="3">
        <v>24</v>
      </c>
      <c r="AP89" s="3">
        <v>46</v>
      </c>
      <c r="AQ89" s="3">
        <v>280</v>
      </c>
      <c r="AR89" s="4">
        <v>0.35000000000000003</v>
      </c>
      <c r="AS89" s="3">
        <f>VLOOKUP(AR89,גיליון1!A92:F675,2,0)</f>
        <v>24.9</v>
      </c>
      <c r="AT89" s="3">
        <f>VLOOKUP(AR89,גיליון1!A92:F675,3,0)</f>
        <v>65</v>
      </c>
      <c r="AU89" s="3">
        <f>VLOOKUP(AR89,גיליון1!A92:F675,4,0)</f>
        <v>470</v>
      </c>
      <c r="AV89" s="3">
        <f>VLOOKUP(AR89,גיליון1!A92:F675,5,0)</f>
        <v>1.6</v>
      </c>
      <c r="AW89" s="3">
        <f>VLOOKUP(AR89,גיליון1!A92:F675,6,0)</f>
        <v>170</v>
      </c>
      <c r="AX89" s="3">
        <f>AS89+(AZ89*BF89)/(BB89*1005)</f>
        <v>30.342021758695303</v>
      </c>
      <c r="AY89" s="3">
        <f>AS89+(AZ89*BD89*BE89*BF89)/(BB89*1005*(BE89*BD89+BK89*AZ89))-(AZ89*BL89)/(BE89*BD89+BK89*AZ89)</f>
        <v>22.07966012576712</v>
      </c>
      <c r="AZ89" s="3">
        <f>BA89*BC89/(BA89+BC89)</f>
        <v>22.249786755101688</v>
      </c>
      <c r="BA89" s="3">
        <f>BB89*1005/(4*0.98*0.0000000567*(AS89+273.15)^3)</f>
        <v>202.2551050938992</v>
      </c>
      <c r="BB89" s="3">
        <f>101325/(287.05*(AS89+273.15))</f>
        <v>1.184322376934134</v>
      </c>
      <c r="BC89" s="3">
        <f>100*SQRT(0.1/AV89)</f>
        <v>25</v>
      </c>
      <c r="BD89" s="3">
        <f>BC89/1.08</f>
        <v>23.148148148148145</v>
      </c>
      <c r="BE89" s="3">
        <f>0.072*AS89+64.67</f>
        <v>66.462800000000001</v>
      </c>
      <c r="BF89" s="3">
        <f>AU89*(1-0.21)+BG89-BH89</f>
        <v>291.11891078340466</v>
      </c>
      <c r="BG89" s="3">
        <f>(1.72*(BI89/1000/(AS89+273.16))^(1/7)*0.0000000567*(AS89+273.16)^4)</f>
        <v>377.81622146244536</v>
      </c>
      <c r="BH89" s="3">
        <f>0.98*0.0000000567*(AA89+273.16)^4</f>
        <v>457.99731067904065</v>
      </c>
      <c r="BI89" s="3">
        <f>BJ89*AT89/100</f>
        <v>2046.3684883601049</v>
      </c>
      <c r="BJ89" s="3">
        <f>(610.7*10^(7.5*AS89/(AS89+237.3)))</f>
        <v>3148.2592128616998</v>
      </c>
      <c r="BK89" s="3">
        <f>(EXP((0.0492)*AS89))*55.259</f>
        <v>188.12586303599403</v>
      </c>
      <c r="BL89" s="3">
        <f>(1-(AT89/100))*BJ89</f>
        <v>1101.8907245015948</v>
      </c>
      <c r="HW89" s="3">
        <v>1</v>
      </c>
      <c r="HX89" s="3">
        <v>0</v>
      </c>
      <c r="HY89" s="3">
        <v>3</v>
      </c>
      <c r="HZ89" s="3">
        <v>3</v>
      </c>
      <c r="IA89" s="3">
        <v>8</v>
      </c>
      <c r="IB89" s="3">
        <v>4</v>
      </c>
      <c r="IC89" s="3">
        <v>16</v>
      </c>
      <c r="ID89" s="3">
        <v>12</v>
      </c>
      <c r="IE89" s="3">
        <v>24</v>
      </c>
      <c r="IF89" s="3">
        <v>49</v>
      </c>
      <c r="IG89" s="3">
        <v>44</v>
      </c>
      <c r="IH89" s="3">
        <v>78</v>
      </c>
      <c r="II89" s="3">
        <v>64</v>
      </c>
      <c r="IJ89" s="3">
        <v>63</v>
      </c>
      <c r="IK89" s="3">
        <v>113</v>
      </c>
      <c r="IL89" s="3">
        <v>118</v>
      </c>
      <c r="IM89" s="3">
        <v>162</v>
      </c>
      <c r="IN89" s="3">
        <v>146</v>
      </c>
      <c r="IO89" s="3">
        <v>92</v>
      </c>
      <c r="IP89" s="3">
        <v>31</v>
      </c>
    </row>
    <row r="90" spans="1:310" s="3" customFormat="1" x14ac:dyDescent="0.2">
      <c r="A90" s="3" t="b">
        <v>1</v>
      </c>
      <c r="B90" s="3">
        <v>10</v>
      </c>
      <c r="D90" s="3">
        <v>10446</v>
      </c>
      <c r="E90" s="3">
        <v>7</v>
      </c>
      <c r="F90" s="3">
        <v>2</v>
      </c>
      <c r="G90" s="3" t="s">
        <v>72</v>
      </c>
      <c r="H90" s="3">
        <v>6</v>
      </c>
      <c r="I90" s="3">
        <v>1.1000000000000014</v>
      </c>
      <c r="J90" s="3">
        <v>0.22334672312832327</v>
      </c>
      <c r="K90" s="3">
        <v>0.31317410101513588</v>
      </c>
      <c r="L90" s="3">
        <v>0.18266375925589384</v>
      </c>
      <c r="M90" s="3">
        <f>AA90-AS90</f>
        <v>4.1990133701679753</v>
      </c>
      <c r="N90" s="3">
        <f>AB90-AS90</f>
        <v>3.6000000000000014</v>
      </c>
      <c r="O90" s="3">
        <f>AC90-AS90</f>
        <v>4.7000000000000028</v>
      </c>
      <c r="P90" s="3">
        <f>AD90-AS90</f>
        <v>4.1826949916974527</v>
      </c>
      <c r="Q90" s="3">
        <f>AE90-AS90</f>
        <v>3.8000000000000007</v>
      </c>
      <c r="R90" s="3">
        <f>AF90-AS90</f>
        <v>3.9000000000000021</v>
      </c>
      <c r="S90" s="3">
        <f>AG90-AS90</f>
        <v>4</v>
      </c>
      <c r="T90" s="3">
        <f>AH90-AS90</f>
        <v>4.4000000000000021</v>
      </c>
      <c r="U90" s="3">
        <f>AI90-AS90</f>
        <v>4.5</v>
      </c>
      <c r="V90" s="3">
        <f>AJ90-AS90</f>
        <v>4.7000000000000028</v>
      </c>
      <c r="W90" s="3">
        <f>(AA90-AY90)/(AX90-AY90)</f>
        <v>0.76702030361412354</v>
      </c>
      <c r="X90" s="3">
        <f>(AX90-AA90)/(AA90-AY90)</f>
        <v>0.30374645271852546</v>
      </c>
      <c r="Y90" s="3">
        <f>J90/AA90</f>
        <v>7.2991478655345023E-3</v>
      </c>
      <c r="Z90" s="3">
        <f>(AA90-AY90)/(AX90-AA90)</f>
        <v>3.2922195174627307</v>
      </c>
      <c r="AA90" s="3">
        <v>30.599013370167974</v>
      </c>
      <c r="AB90" s="3">
        <v>30</v>
      </c>
      <c r="AC90" s="3">
        <v>31.1</v>
      </c>
      <c r="AD90" s="3">
        <v>30.582694991697451</v>
      </c>
      <c r="AE90" s="3">
        <v>30.2</v>
      </c>
      <c r="AF90" s="3">
        <v>30.3</v>
      </c>
      <c r="AG90" s="3">
        <v>30.4</v>
      </c>
      <c r="AH90" s="3">
        <v>30.8</v>
      </c>
      <c r="AI90" s="3">
        <v>30.9</v>
      </c>
      <c r="AJ90" s="3">
        <v>31.1</v>
      </c>
      <c r="AK90" s="3">
        <v>2020</v>
      </c>
      <c r="AL90" s="3">
        <v>10</v>
      </c>
      <c r="AM90" s="3">
        <v>27</v>
      </c>
      <c r="AN90" s="3">
        <v>9</v>
      </c>
      <c r="AO90" s="3">
        <v>0</v>
      </c>
      <c r="AP90" s="3">
        <v>15</v>
      </c>
      <c r="AQ90" s="3">
        <v>379</v>
      </c>
      <c r="AR90" s="4">
        <v>0.375</v>
      </c>
      <c r="AS90" s="3">
        <f>VLOOKUP(AR90,גיליון1!A93:F676,2,0)</f>
        <v>26.4</v>
      </c>
      <c r="AT90" s="3">
        <f>VLOOKUP(AR90,גיליון1!A93:F676,3,0)</f>
        <v>62</v>
      </c>
      <c r="AU90" s="3">
        <f>VLOOKUP(AR90,גיליון1!A93:F676,4,0)</f>
        <v>578</v>
      </c>
      <c r="AV90" s="3">
        <f>VLOOKUP(AR90,גיליון1!A93:F676,5,0)</f>
        <v>1.9</v>
      </c>
      <c r="AW90" s="3">
        <f>VLOOKUP(AR90,גיליון1!A93:F676,6,0)</f>
        <v>190</v>
      </c>
      <c r="AX90" s="3">
        <f>AS90+(AZ90*BF90)/(BB90*1005)</f>
        <v>32.842323422557705</v>
      </c>
      <c r="AY90" s="3">
        <f>AS90+(AZ90*BD90*BE90*BF90)/(BB90*1005*(BE90*BD90+BK90*AZ90))-(AZ90*BL90)/(BE90*BD90+BK90*AZ90)</f>
        <v>23.213544231970161</v>
      </c>
      <c r="AZ90" s="3">
        <f>BA90*BC90/(BA90+BC90)</f>
        <v>20.561947208688</v>
      </c>
      <c r="BA90" s="3">
        <f>BB90*1005/(4*0.98*0.0000000567*(AS90+273.15)^3)</f>
        <v>198.23425425264656</v>
      </c>
      <c r="BB90" s="3">
        <f>101325/(287.05*(AS90+273.15))</f>
        <v>1.1783918692879942</v>
      </c>
      <c r="BC90" s="3">
        <f>100*SQRT(0.1/AV90)</f>
        <v>22.941573387056177</v>
      </c>
      <c r="BD90" s="3">
        <f>BC90/1.08</f>
        <v>21.24219758060757</v>
      </c>
      <c r="BE90" s="3">
        <f>0.072*AS90+64.67</f>
        <v>66.570800000000006</v>
      </c>
      <c r="BF90" s="3">
        <f>AU90*(1-0.21)+BG90-BH90</f>
        <v>371.05140727840387</v>
      </c>
      <c r="BG90" s="3">
        <f>(1.72*(BI90/1000/(AS90+273.16))^(1/7)*0.0000000567*(AS90+273.16)^4)</f>
        <v>387.50186560244845</v>
      </c>
      <c r="BH90" s="3">
        <f>0.98*0.0000000567*(AA90+273.16)^4</f>
        <v>473.07045832404458</v>
      </c>
      <c r="BI90" s="3">
        <f>BJ90*AT90/100</f>
        <v>2133.402756117498</v>
      </c>
      <c r="BJ90" s="3">
        <f>(610.7*10^(7.5*AS90/(AS90+237.3)))</f>
        <v>3440.972187286287</v>
      </c>
      <c r="BK90" s="3">
        <f>(EXP((0.0492)*AS90))*55.259</f>
        <v>202.53469861632084</v>
      </c>
      <c r="BL90" s="3">
        <f>(1-(AT90/100))*BJ90</f>
        <v>1307.5694311687892</v>
      </c>
      <c r="JC90" s="3">
        <v>1</v>
      </c>
      <c r="JD90" s="3">
        <v>5</v>
      </c>
      <c r="JE90" s="3">
        <v>39</v>
      </c>
      <c r="JF90" s="3">
        <v>139</v>
      </c>
      <c r="JG90" s="3">
        <v>204</v>
      </c>
      <c r="JH90" s="3">
        <v>266</v>
      </c>
      <c r="JI90" s="3">
        <v>331</v>
      </c>
      <c r="JJ90" s="3">
        <v>297</v>
      </c>
      <c r="JK90" s="3">
        <v>255</v>
      </c>
      <c r="JL90" s="3">
        <v>156</v>
      </c>
      <c r="JM90" s="3">
        <v>114</v>
      </c>
      <c r="JN90" s="3">
        <v>71</v>
      </c>
      <c r="JO90" s="3">
        <v>14</v>
      </c>
    </row>
    <row r="91" spans="1:310" s="3" customFormat="1" x14ac:dyDescent="0.2">
      <c r="A91" s="3" t="b">
        <v>1</v>
      </c>
      <c r="B91" s="3">
        <v>10</v>
      </c>
      <c r="D91" s="3">
        <v>10446</v>
      </c>
      <c r="E91" s="3">
        <v>7</v>
      </c>
      <c r="F91" s="3">
        <v>2</v>
      </c>
      <c r="G91" s="3" t="s">
        <v>241</v>
      </c>
      <c r="H91" s="3">
        <v>6</v>
      </c>
      <c r="I91" s="3">
        <v>2.8999999999999986</v>
      </c>
      <c r="J91" s="3">
        <v>0.61296883263838409</v>
      </c>
      <c r="K91" s="3">
        <v>0.87705842688498592</v>
      </c>
      <c r="L91" s="3">
        <v>0.49824392109714954</v>
      </c>
      <c r="M91" s="3">
        <f>AA91-AS91</f>
        <v>6.2169064519984545</v>
      </c>
      <c r="N91" s="3">
        <f>AB91-AS91</f>
        <v>4.6000000000000014</v>
      </c>
      <c r="O91" s="3">
        <f>AC91-AS91</f>
        <v>7.5</v>
      </c>
      <c r="P91" s="3">
        <f>AD91-AS91</f>
        <v>6.2063883897536485</v>
      </c>
      <c r="Q91" s="3">
        <f>AE91-AS91</f>
        <v>5</v>
      </c>
      <c r="R91" s="3">
        <f>AF91-AS91</f>
        <v>5.4000000000000021</v>
      </c>
      <c r="S91" s="3">
        <f>AG91-AS91</f>
        <v>5.8000000000000043</v>
      </c>
      <c r="T91" s="3">
        <f>AH91-AS91</f>
        <v>6.7000000000000028</v>
      </c>
      <c r="U91" s="3">
        <f>AI91-AS91</f>
        <v>7.1000000000000014</v>
      </c>
      <c r="V91" s="3">
        <f>AJ91-AS91</f>
        <v>7.3999999999999986</v>
      </c>
      <c r="W91" s="3">
        <f>(AA91-AY91)/(AX91-AY91)</f>
        <v>0.99947402038467958</v>
      </c>
      <c r="X91" s="3">
        <f>(AX91-AA91)/(AA91-AY91)</f>
        <v>5.2625641546736332E-4</v>
      </c>
      <c r="Y91" s="3">
        <f>J91/AA91</f>
        <v>1.8792978835699092E-2</v>
      </c>
      <c r="Z91" s="3">
        <f>(AA91-AY91)/(AX91-AA91)</f>
        <v>1900.2143643453915</v>
      </c>
      <c r="AA91" s="3">
        <v>32.616906451998453</v>
      </c>
      <c r="AB91" s="3">
        <v>31</v>
      </c>
      <c r="AC91" s="3">
        <v>33.9</v>
      </c>
      <c r="AD91" s="3">
        <v>32.606388389753647</v>
      </c>
      <c r="AE91" s="3">
        <v>31.4</v>
      </c>
      <c r="AF91" s="3">
        <v>31.8</v>
      </c>
      <c r="AG91" s="3">
        <v>32.200000000000003</v>
      </c>
      <c r="AH91" s="3">
        <v>33.1</v>
      </c>
      <c r="AI91" s="3">
        <v>33.5</v>
      </c>
      <c r="AJ91" s="3">
        <v>33.799999999999997</v>
      </c>
      <c r="AK91" s="3">
        <v>2020</v>
      </c>
      <c r="AL91" s="3">
        <v>10</v>
      </c>
      <c r="AM91" s="3">
        <v>27</v>
      </c>
      <c r="AN91" s="3">
        <v>9</v>
      </c>
      <c r="AO91" s="3">
        <v>0</v>
      </c>
      <c r="AP91" s="3">
        <v>37</v>
      </c>
      <c r="AQ91" s="3">
        <v>139</v>
      </c>
      <c r="AR91" s="4">
        <v>0.375</v>
      </c>
      <c r="AS91" s="3">
        <f>VLOOKUP(AR91,גיליון1!A94:F677,2,0)</f>
        <v>26.4</v>
      </c>
      <c r="AT91" s="3">
        <f>VLOOKUP(AR91,גיליון1!A94:F677,3,0)</f>
        <v>62</v>
      </c>
      <c r="AU91" s="3">
        <f>VLOOKUP(AR91,גיליון1!A94:F677,4,0)</f>
        <v>578</v>
      </c>
      <c r="AV91" s="3">
        <f>VLOOKUP(AR91,גיליון1!A94:F677,5,0)</f>
        <v>1.9</v>
      </c>
      <c r="AW91" s="3">
        <f>VLOOKUP(AR91,גיליון1!A94:F677,6,0)</f>
        <v>190</v>
      </c>
      <c r="AX91" s="3">
        <f>AS91+(AZ91*BF91)/(BB91*1005)</f>
        <v>32.621884438131012</v>
      </c>
      <c r="AY91" s="3">
        <f>AS91+(AZ91*BD91*BE91*BF91)/(BB91*1005*(BE91*BD91+BK91*AZ91))-(AZ91*BL91)/(BE91*BD91+BK91*AZ91)</f>
        <v>23.157665697397768</v>
      </c>
      <c r="AZ91" s="3">
        <f>BA91*BC91/(BA91+BC91)</f>
        <v>20.561947208688</v>
      </c>
      <c r="BA91" s="3">
        <f>BB91*1005/(4*0.98*0.0000000567*(AS91+273.15)^3)</f>
        <v>198.23425425264656</v>
      </c>
      <c r="BB91" s="3">
        <f>101325/(287.05*(AS91+273.15))</f>
        <v>1.1783918692879942</v>
      </c>
      <c r="BC91" s="3">
        <f>100*SQRT(0.1/AV91)</f>
        <v>22.941573387056177</v>
      </c>
      <c r="BD91" s="3">
        <f>BC91/1.08</f>
        <v>21.24219758060757</v>
      </c>
      <c r="BE91" s="3">
        <f>0.072*AS91+64.67</f>
        <v>66.570800000000006</v>
      </c>
      <c r="BF91" s="3">
        <f>AU91*(1-0.21)+BG91-BH91</f>
        <v>358.3550258604601</v>
      </c>
      <c r="BG91" s="3">
        <f>(1.72*(BI91/1000/(AS91+273.16))^(1/7)*0.0000000567*(AS91+273.16)^4)</f>
        <v>387.50186560244845</v>
      </c>
      <c r="BH91" s="3">
        <f>0.98*0.0000000567*(AA91+273.16)^4</f>
        <v>485.76683974198835</v>
      </c>
      <c r="BI91" s="3">
        <f>BJ91*AT91/100</f>
        <v>2133.402756117498</v>
      </c>
      <c r="BJ91" s="3">
        <f>(610.7*10^(7.5*AS91/(AS91+237.3)))</f>
        <v>3440.972187286287</v>
      </c>
      <c r="BK91" s="3">
        <f>(EXP((0.0492)*AS91))*55.259</f>
        <v>202.53469861632084</v>
      </c>
      <c r="BL91" s="3">
        <f>(1-(AT91/100))*BJ91</f>
        <v>1307.5694311687892</v>
      </c>
      <c r="JM91" s="3">
        <v>1</v>
      </c>
      <c r="JN91" s="3">
        <v>0</v>
      </c>
      <c r="JO91" s="3">
        <v>10</v>
      </c>
      <c r="JP91" s="3">
        <v>14</v>
      </c>
      <c r="JQ91" s="3">
        <v>12</v>
      </c>
      <c r="JR91" s="3">
        <v>18</v>
      </c>
      <c r="JS91" s="3">
        <v>16</v>
      </c>
      <c r="JT91" s="3">
        <v>46</v>
      </c>
      <c r="JU91" s="3">
        <v>55</v>
      </c>
      <c r="JV91" s="3">
        <v>101</v>
      </c>
      <c r="JW91" s="3">
        <v>86</v>
      </c>
      <c r="JX91" s="3">
        <v>90</v>
      </c>
      <c r="JY91" s="3">
        <v>120</v>
      </c>
      <c r="JZ91" s="3">
        <v>140</v>
      </c>
      <c r="KA91" s="3">
        <v>142</v>
      </c>
      <c r="KB91" s="3">
        <v>167</v>
      </c>
      <c r="KC91" s="3">
        <v>171</v>
      </c>
      <c r="KD91" s="3">
        <v>161</v>
      </c>
      <c r="KE91" s="3">
        <v>201</v>
      </c>
      <c r="KF91" s="3">
        <v>158</v>
      </c>
      <c r="KG91" s="3">
        <v>151</v>
      </c>
      <c r="KH91" s="3">
        <v>121</v>
      </c>
      <c r="KI91" s="3">
        <v>105</v>
      </c>
      <c r="KJ91" s="3">
        <v>97</v>
      </c>
      <c r="KK91" s="3">
        <v>120</v>
      </c>
      <c r="KL91" s="3">
        <v>102</v>
      </c>
      <c r="KM91" s="3">
        <v>80</v>
      </c>
      <c r="KN91" s="3">
        <v>66</v>
      </c>
      <c r="KO91" s="3">
        <v>92</v>
      </c>
      <c r="KP91" s="3">
        <v>35</v>
      </c>
      <c r="KQ91" s="3">
        <v>23</v>
      </c>
      <c r="KR91" s="3">
        <v>19</v>
      </c>
      <c r="KS91" s="3">
        <v>4</v>
      </c>
      <c r="KT91" s="3">
        <v>4</v>
      </c>
    </row>
    <row r="92" spans="1:310" s="3" customFormat="1" x14ac:dyDescent="0.2">
      <c r="A92" s="3" t="b">
        <v>1</v>
      </c>
      <c r="B92" s="3">
        <v>10</v>
      </c>
      <c r="D92" s="3">
        <v>10446</v>
      </c>
      <c r="E92" s="3">
        <v>7</v>
      </c>
      <c r="F92" s="3">
        <v>2</v>
      </c>
      <c r="G92" s="3" t="s">
        <v>404</v>
      </c>
      <c r="H92" s="3">
        <v>6</v>
      </c>
      <c r="I92" s="3">
        <v>3</v>
      </c>
      <c r="J92" s="3">
        <v>0.60644374288504643</v>
      </c>
      <c r="K92" s="3">
        <v>0.80822644325075998</v>
      </c>
      <c r="L92" s="3">
        <v>0.48593339474743236</v>
      </c>
      <c r="M92" s="3">
        <f>AA92-AS92</f>
        <v>6.762092724864619</v>
      </c>
      <c r="N92" s="3">
        <f>AB92-AS92</f>
        <v>5.3000000000000007</v>
      </c>
      <c r="O92" s="3">
        <f>AC92-AS92</f>
        <v>8.3000000000000007</v>
      </c>
      <c r="P92" s="3">
        <f>AD92-AS92</f>
        <v>6.6959513271196336</v>
      </c>
      <c r="Q92" s="3">
        <f>AE92-AS92</f>
        <v>5.6000000000000014</v>
      </c>
      <c r="R92" s="3">
        <f>AF92-AS92</f>
        <v>6.0000000000000036</v>
      </c>
      <c r="S92" s="3">
        <f>AG92-AS92</f>
        <v>6.3000000000000007</v>
      </c>
      <c r="T92" s="3">
        <f>AH92-AS92</f>
        <v>7.0999999999999979</v>
      </c>
      <c r="U92" s="3">
        <f>AI92-AS92</f>
        <v>7.5999999999999979</v>
      </c>
      <c r="V92" s="3">
        <f>AJ92-AS92</f>
        <v>8.0999999999999979</v>
      </c>
      <c r="W92" s="3">
        <f>(AA92-AY92)/(AX92-AY92)</f>
        <v>0.91440361645284274</v>
      </c>
      <c r="X92" s="3">
        <f>(AX92-AA92)/(AA92-AY92)</f>
        <v>9.3608973113211161E-2</v>
      </c>
      <c r="Y92" s="3">
        <f>J92/AA92</f>
        <v>1.8398217247522691E-2</v>
      </c>
      <c r="Z92" s="3">
        <f>(AA92-AY92)/(AX92-AA92)</f>
        <v>10.682736566190027</v>
      </c>
      <c r="AA92" s="3">
        <v>32.962092724864618</v>
      </c>
      <c r="AB92" s="3">
        <v>31.5</v>
      </c>
      <c r="AC92" s="3">
        <v>34.5</v>
      </c>
      <c r="AD92" s="3">
        <v>32.895951327119633</v>
      </c>
      <c r="AE92" s="3">
        <v>31.8</v>
      </c>
      <c r="AF92" s="3">
        <v>32.200000000000003</v>
      </c>
      <c r="AG92" s="3">
        <v>32.5</v>
      </c>
      <c r="AH92" s="3">
        <v>33.299999999999997</v>
      </c>
      <c r="AI92" s="3">
        <v>33.799999999999997</v>
      </c>
      <c r="AJ92" s="3">
        <v>34.299999999999997</v>
      </c>
      <c r="AK92" s="3">
        <v>2020</v>
      </c>
      <c r="AL92" s="3">
        <v>10</v>
      </c>
      <c r="AM92" s="3">
        <v>27</v>
      </c>
      <c r="AN92" s="3">
        <v>9</v>
      </c>
      <c r="AO92" s="3">
        <v>1</v>
      </c>
      <c r="AP92" s="3">
        <v>1</v>
      </c>
      <c r="AQ92" s="3">
        <v>138</v>
      </c>
      <c r="AR92" s="4">
        <v>0.3756944444444445</v>
      </c>
      <c r="AS92" s="3">
        <f>VLOOKUP(AR92,גיליון1!A95:F678,2,0)</f>
        <v>26.2</v>
      </c>
      <c r="AT92" s="3">
        <f>VLOOKUP(AR92,גיליון1!A95:F678,3,0)</f>
        <v>63</v>
      </c>
      <c r="AU92" s="3">
        <f>VLOOKUP(AR92,גיליון1!A95:F678,4,0)</f>
        <v>583</v>
      </c>
      <c r="AV92" s="3">
        <f>VLOOKUP(AR92,גיליון1!A95:F678,5,0)</f>
        <v>1.2</v>
      </c>
      <c r="AW92" s="3">
        <f>VLOOKUP(AR92,גיליון1!A95:F678,6,0)</f>
        <v>183</v>
      </c>
      <c r="AX92" s="3">
        <f>AS92+(AZ92*BF92)/(BB92*1005)</f>
        <v>33.843254793980677</v>
      </c>
      <c r="AY92" s="3">
        <f>AS92+(AZ92*BD92*BE92*BF92)/(BB92*1005*(BE92*BD92+BK92*AZ92))-(AZ92*BL92)/(BE92*BD92+BK92*AZ92)</f>
        <v>23.548870468378837</v>
      </c>
      <c r="AZ92" s="3">
        <f>BA92*BC92/(BA92+BC92)</f>
        <v>25.206635059329425</v>
      </c>
      <c r="BA92" s="3">
        <f>BB92*1005/(4*0.98*0.0000000567*(AS92+273.15)^3)</f>
        <v>198.76455793047913</v>
      </c>
      <c r="BB92" s="3">
        <f>101325/(287.05*(AS92+273.15))</f>
        <v>1.1791791696850464</v>
      </c>
      <c r="BC92" s="3">
        <f>100*SQRT(0.1/AV92)</f>
        <v>28.867513459481291</v>
      </c>
      <c r="BD92" s="3">
        <f>BC92/1.08</f>
        <v>26.72917912914934</v>
      </c>
      <c r="BE92" s="3">
        <f>0.072*AS92+64.67</f>
        <v>66.556399999999996</v>
      </c>
      <c r="BF92" s="3">
        <f>AU92*(1-0.21)+BG92-BH92</f>
        <v>359.34311162700021</v>
      </c>
      <c r="BG92" s="3">
        <f>(1.72*(BI92/1000/(AS92+273.16))^(1/7)*0.0000000567*(AS92+273.16)^4)</f>
        <v>386.73716367324931</v>
      </c>
      <c r="BH92" s="3">
        <f>0.98*0.0000000567*(AA92+273.16)^4</f>
        <v>487.96405204624909</v>
      </c>
      <c r="BI92" s="3">
        <f>BJ92*AT92/100</f>
        <v>2142.3924034299716</v>
      </c>
      <c r="BJ92" s="3">
        <f>(610.7*10^(7.5*AS92/(AS92+237.3)))</f>
        <v>3400.6228625872563</v>
      </c>
      <c r="BK92" s="3">
        <f>(EXP((0.0492)*AS92))*55.259</f>
        <v>200.55153037146303</v>
      </c>
      <c r="BL92" s="3">
        <f>(1-(AT92/100))*BJ92</f>
        <v>1258.2304591572849</v>
      </c>
      <c r="JP92" s="3">
        <v>1</v>
      </c>
      <c r="JQ92" s="3">
        <v>2</v>
      </c>
      <c r="JR92" s="3">
        <v>2</v>
      </c>
      <c r="JS92" s="3">
        <v>4</v>
      </c>
      <c r="JT92" s="3">
        <v>8</v>
      </c>
      <c r="JU92" s="3">
        <v>10</v>
      </c>
      <c r="JV92" s="3">
        <v>23</v>
      </c>
      <c r="JW92" s="3">
        <v>21</v>
      </c>
      <c r="JX92" s="3">
        <v>35</v>
      </c>
      <c r="JY92" s="3">
        <v>47</v>
      </c>
      <c r="JZ92" s="3">
        <v>70</v>
      </c>
      <c r="KA92" s="3">
        <v>73</v>
      </c>
      <c r="KB92" s="3">
        <v>111</v>
      </c>
      <c r="KC92" s="3">
        <v>110</v>
      </c>
      <c r="KD92" s="3">
        <v>151</v>
      </c>
      <c r="KE92" s="3">
        <v>173</v>
      </c>
      <c r="KF92" s="3">
        <v>146</v>
      </c>
      <c r="KG92" s="3">
        <v>191</v>
      </c>
      <c r="KH92" s="3">
        <v>167</v>
      </c>
      <c r="KI92" s="3">
        <v>118</v>
      </c>
      <c r="KJ92" s="3">
        <v>131</v>
      </c>
      <c r="KK92" s="3">
        <v>113</v>
      </c>
      <c r="KL92" s="3">
        <v>95</v>
      </c>
      <c r="KM92" s="3">
        <v>87</v>
      </c>
      <c r="KN92" s="3">
        <v>63</v>
      </c>
      <c r="KO92" s="3">
        <v>81</v>
      </c>
      <c r="KP92" s="3">
        <v>54</v>
      </c>
      <c r="KQ92" s="3">
        <v>72</v>
      </c>
      <c r="KR92" s="3">
        <v>58</v>
      </c>
      <c r="KS92" s="3">
        <v>47</v>
      </c>
      <c r="KT92" s="3">
        <v>32</v>
      </c>
      <c r="KU92" s="3">
        <v>11</v>
      </c>
      <c r="KV92" s="3">
        <v>25</v>
      </c>
      <c r="KW92" s="3">
        <v>12</v>
      </c>
      <c r="KX92" s="3">
        <v>6</v>
      </c>
    </row>
    <row r="93" spans="1:310" s="3" customFormat="1" x14ac:dyDescent="0.2">
      <c r="A93" s="3" t="b">
        <v>0</v>
      </c>
      <c r="D93" s="3">
        <v>10446</v>
      </c>
      <c r="E93" s="3">
        <v>7</v>
      </c>
      <c r="F93" s="3">
        <v>2</v>
      </c>
      <c r="G93" s="3" t="s">
        <v>73</v>
      </c>
      <c r="H93" s="3">
        <v>6</v>
      </c>
      <c r="I93" s="3">
        <v>0.60000000000000142</v>
      </c>
      <c r="J93" s="3">
        <v>0.12999382503765744</v>
      </c>
      <c r="K93" s="3">
        <v>0.19970241757363283</v>
      </c>
      <c r="L93" s="3">
        <v>0.10834633959475373</v>
      </c>
      <c r="M93" s="3">
        <f>AA93-AS93</f>
        <v>3.8535444188324348</v>
      </c>
      <c r="N93" s="3">
        <f>AB93-AS93</f>
        <v>3.5</v>
      </c>
      <c r="O93" s="3">
        <f>AC93-AS93</f>
        <v>4.1000000000000014</v>
      </c>
      <c r="P93" s="3">
        <f>AD93-AS93</f>
        <v>3.8513993988408295</v>
      </c>
      <c r="Q93" s="3">
        <f>AE93-AS93</f>
        <v>3.6000000000000014</v>
      </c>
      <c r="R93" s="3">
        <f>AF93-AS93</f>
        <v>3.6999999999999993</v>
      </c>
      <c r="S93" s="3">
        <f>AG93-AS93</f>
        <v>3.8000000000000007</v>
      </c>
      <c r="T93" s="3">
        <f>AH93-AS93</f>
        <v>4</v>
      </c>
      <c r="U93" s="3">
        <f>AI93-AS93</f>
        <v>4</v>
      </c>
      <c r="V93" s="3">
        <f>AJ93-AS93</f>
        <v>4.1000000000000014</v>
      </c>
      <c r="W93" s="3">
        <f>(AA93-AY93)/(AX93-AY93)</f>
        <v>0.60512485310222708</v>
      </c>
      <c r="X93" s="3">
        <f>(AX93-AA93)/(AA93-AY93)</f>
        <v>0.65255152696738528</v>
      </c>
      <c r="Y93" s="3">
        <f>J93/AA93</f>
        <v>4.3254074536446183E-3</v>
      </c>
      <c r="Z93" s="3">
        <f>(AA93-AY93)/(AX93-AA93)</f>
        <v>1.5324460347940927</v>
      </c>
      <c r="AA93" s="3">
        <v>30.053544418832434</v>
      </c>
      <c r="AB93" s="3">
        <v>29.7</v>
      </c>
      <c r="AC93" s="3">
        <v>30.3</v>
      </c>
      <c r="AD93" s="3">
        <v>30.051399398840829</v>
      </c>
      <c r="AE93" s="3">
        <v>29.8</v>
      </c>
      <c r="AF93" s="3">
        <v>29.9</v>
      </c>
      <c r="AG93" s="3">
        <v>30</v>
      </c>
      <c r="AH93" s="3">
        <v>30.2</v>
      </c>
      <c r="AI93" s="3">
        <v>30.2</v>
      </c>
      <c r="AJ93" s="3">
        <v>30.3</v>
      </c>
      <c r="AK93" s="3">
        <v>2020</v>
      </c>
      <c r="AL93" s="3">
        <v>10</v>
      </c>
      <c r="AM93" s="3">
        <v>27</v>
      </c>
      <c r="AN93" s="3">
        <v>9</v>
      </c>
      <c r="AO93" s="3">
        <v>1</v>
      </c>
      <c r="AP93" s="3">
        <v>26</v>
      </c>
      <c r="AQ93" s="3">
        <v>578</v>
      </c>
      <c r="AR93" s="4">
        <v>0.3756944444444445</v>
      </c>
      <c r="AS93" s="3">
        <f>VLOOKUP(AR93,גיליון1!A96:F679,2,0)</f>
        <v>26.2</v>
      </c>
      <c r="AT93" s="3">
        <f>VLOOKUP(AR93,גיליון1!A96:F679,3,0)</f>
        <v>63</v>
      </c>
      <c r="AU93" s="3">
        <f>VLOOKUP(AR93,גיליון1!A96:F679,4,0)</f>
        <v>583</v>
      </c>
      <c r="AV93" s="3">
        <f>VLOOKUP(AR93,גיליון1!A96:F679,5,0)</f>
        <v>1.2</v>
      </c>
      <c r="AW93" s="3">
        <f>VLOOKUP(AR93,גיליון1!A96:F679,6,0)</f>
        <v>183</v>
      </c>
      <c r="AX93" s="3">
        <f>AS93+(AZ93*BF93)/(BB93*1005)</f>
        <v>34.232124457564083</v>
      </c>
      <c r="AY93" s="3">
        <f>AS93+(AZ93*BD93*BE93*BF93)/(BB93*1005*(BE93*BD93+BK93*AZ93))-(AZ93*BL93)/(BE93*BD93+BK93*AZ93)</f>
        <v>23.650096007408372</v>
      </c>
      <c r="AZ93" s="3">
        <f>BA93*BC93/(BA93+BC93)</f>
        <v>25.206635059329425</v>
      </c>
      <c r="BA93" s="3">
        <f>BB93*1005/(4*0.98*0.0000000567*(AS93+273.15)^3)</f>
        <v>198.76455793047913</v>
      </c>
      <c r="BB93" s="3">
        <f>101325/(287.05*(AS93+273.15))</f>
        <v>1.1791791696850464</v>
      </c>
      <c r="BC93" s="3">
        <f>100*SQRT(0.1/AV93)</f>
        <v>28.867513459481291</v>
      </c>
      <c r="BD93" s="3">
        <f>BC93/1.08</f>
        <v>26.72917912914934</v>
      </c>
      <c r="BE93" s="3">
        <f>0.072*AS93+64.67</f>
        <v>66.556399999999996</v>
      </c>
      <c r="BF93" s="3">
        <f>AU93*(1-0.21)+BG93-BH93</f>
        <v>377.62558927506365</v>
      </c>
      <c r="BG93" s="3">
        <f>(1.72*(BI93/1000/(AS93+273.16))^(1/7)*0.0000000567*(AS93+273.16)^4)</f>
        <v>386.73716367324931</v>
      </c>
      <c r="BH93" s="3">
        <f>0.98*0.0000000567*(AA93+273.16)^4</f>
        <v>469.68157439818566</v>
      </c>
      <c r="BI93" s="3">
        <f>BJ93*AT93/100</f>
        <v>2142.3924034299716</v>
      </c>
      <c r="BJ93" s="3">
        <f>(610.7*10^(7.5*AS93/(AS93+237.3)))</f>
        <v>3400.6228625872563</v>
      </c>
      <c r="BK93" s="3">
        <f>(EXP((0.0492)*AS93))*55.259</f>
        <v>200.55153037146303</v>
      </c>
      <c r="BL93" s="3">
        <f>(1-(AT93/100))*BJ93</f>
        <v>1258.2304591572849</v>
      </c>
      <c r="JA93" s="3">
        <v>8</v>
      </c>
      <c r="JB93" s="3">
        <v>110</v>
      </c>
      <c r="JC93" s="3">
        <v>224</v>
      </c>
      <c r="JD93" s="3">
        <v>235</v>
      </c>
      <c r="JE93" s="3">
        <v>212</v>
      </c>
      <c r="JF93" s="3">
        <v>113</v>
      </c>
      <c r="JG93" s="3">
        <v>18</v>
      </c>
      <c r="JH93" s="3">
        <v>2</v>
      </c>
    </row>
    <row r="94" spans="1:310" s="3" customFormat="1" x14ac:dyDescent="0.2">
      <c r="A94" s="3" t="b">
        <v>0</v>
      </c>
      <c r="D94" s="3">
        <v>10446</v>
      </c>
      <c r="E94" s="3">
        <v>7</v>
      </c>
      <c r="F94" s="3">
        <v>2</v>
      </c>
      <c r="G94" s="3" t="s">
        <v>242</v>
      </c>
      <c r="H94" s="3">
        <v>6</v>
      </c>
      <c r="I94" s="3">
        <v>1.3000000000000007</v>
      </c>
      <c r="J94" s="3">
        <v>0.25860957755632757</v>
      </c>
      <c r="K94" s="3">
        <v>0.37345955151877774</v>
      </c>
      <c r="L94" s="3">
        <v>0.210247684137394</v>
      </c>
      <c r="M94" s="3">
        <f>AA94-AS94</f>
        <v>3.46110465985128</v>
      </c>
      <c r="N94" s="3">
        <f>AB94-AS94</f>
        <v>2.6999999999999993</v>
      </c>
      <c r="O94" s="3">
        <f>AC94-AS94</f>
        <v>4</v>
      </c>
      <c r="P94" s="3">
        <f>AD94-AS94</f>
        <v>3.4573435622113387</v>
      </c>
      <c r="Q94" s="3">
        <f>AE94-AS94</f>
        <v>2.9000000000000021</v>
      </c>
      <c r="R94" s="3">
        <f>AF94-AS94</f>
        <v>3.1000000000000014</v>
      </c>
      <c r="S94" s="3">
        <f>AG94-AS94</f>
        <v>3.3000000000000007</v>
      </c>
      <c r="T94" s="3">
        <f>AH94-AS94</f>
        <v>3.6999999999999993</v>
      </c>
      <c r="U94" s="3">
        <f>AI94-AS94</f>
        <v>3.8000000000000007</v>
      </c>
      <c r="V94" s="3">
        <f>AJ94-AS94</f>
        <v>4</v>
      </c>
      <c r="W94" s="3">
        <f>(AA94-AY94)/(AX94-AY94)</f>
        <v>0.56473187978083073</v>
      </c>
      <c r="X94" s="3">
        <f>(AX94-AA94)/(AA94-AY94)</f>
        <v>0.77075181303399132</v>
      </c>
      <c r="Y94" s="3">
        <f>J94/AA94</f>
        <v>8.7188114037565403E-3</v>
      </c>
      <c r="Z94" s="3">
        <f>(AA94-AY94)/(AX94-AA94)</f>
        <v>1.2974345088642671</v>
      </c>
      <c r="AA94" s="3">
        <v>29.661104659851279</v>
      </c>
      <c r="AB94" s="3">
        <v>28.9</v>
      </c>
      <c r="AC94" s="3">
        <v>30.2</v>
      </c>
      <c r="AD94" s="3">
        <v>29.657343562211338</v>
      </c>
      <c r="AE94" s="3">
        <v>29.1</v>
      </c>
      <c r="AF94" s="3">
        <v>29.3</v>
      </c>
      <c r="AG94" s="3">
        <v>29.5</v>
      </c>
      <c r="AH94" s="3">
        <v>29.9</v>
      </c>
      <c r="AI94" s="3">
        <v>30</v>
      </c>
      <c r="AJ94" s="3">
        <v>30.2</v>
      </c>
      <c r="AK94" s="3">
        <v>2020</v>
      </c>
      <c r="AL94" s="3">
        <v>10</v>
      </c>
      <c r="AM94" s="3">
        <v>27</v>
      </c>
      <c r="AN94" s="3">
        <v>9</v>
      </c>
      <c r="AO94" s="3">
        <v>1</v>
      </c>
      <c r="AP94" s="3">
        <v>43</v>
      </c>
      <c r="AQ94" s="3">
        <v>858</v>
      </c>
      <c r="AR94" s="4">
        <v>0.3756944444444445</v>
      </c>
      <c r="AS94" s="3">
        <f>VLOOKUP(AR94,גיליון1!A97:F680,2,0)</f>
        <v>26.2</v>
      </c>
      <c r="AT94" s="3">
        <f>VLOOKUP(AR94,גיליון1!A97:F680,3,0)</f>
        <v>63</v>
      </c>
      <c r="AU94" s="3">
        <f>VLOOKUP(AR94,גיליון1!A97:F680,4,0)</f>
        <v>583</v>
      </c>
      <c r="AV94" s="3">
        <f>VLOOKUP(AR94,גיליון1!A97:F680,5,0)</f>
        <v>1.2</v>
      </c>
      <c r="AW94" s="3">
        <f>VLOOKUP(AR94,גיליון1!A97:F680,6,0)</f>
        <v>183</v>
      </c>
      <c r="AX94" s="3">
        <f>AS94+(AZ94*BF94)/(BB94*1005)</f>
        <v>34.283743946391475</v>
      </c>
      <c r="AY94" s="3">
        <f>AS94+(AZ94*BD94*BE94*BF94)/(BB94*1005*(BE94*BD94+BK94*AZ94))-(AZ94*BL94)/(BE94*BD94+BK94*AZ94)</f>
        <v>23.663532927462334</v>
      </c>
      <c r="AZ94" s="3">
        <f>BA94*BC94/(BA94+BC94)</f>
        <v>25.206635059329425</v>
      </c>
      <c r="BA94" s="3">
        <f>BB94*1005/(4*0.98*0.0000000567*(AS94+273.15)^3)</f>
        <v>198.76455793047913</v>
      </c>
      <c r="BB94" s="3">
        <f>101325/(287.05*(AS94+273.15))</f>
        <v>1.1791791696850464</v>
      </c>
      <c r="BC94" s="3">
        <f>100*SQRT(0.1/AV94)</f>
        <v>28.867513459481291</v>
      </c>
      <c r="BD94" s="3">
        <f>BC94/1.08</f>
        <v>26.72917912914934</v>
      </c>
      <c r="BE94" s="3">
        <f>0.072*AS94+64.67</f>
        <v>66.556399999999996</v>
      </c>
      <c r="BF94" s="3">
        <f>AU94*(1-0.21)+BG94-BH94</f>
        <v>380.05244906658061</v>
      </c>
      <c r="BG94" s="3">
        <f>(1.72*(BI94/1000/(AS94+273.16))^(1/7)*0.0000000567*(AS94+273.16)^4)</f>
        <v>386.73716367324931</v>
      </c>
      <c r="BH94" s="3">
        <f>0.98*0.0000000567*(AA94+273.16)^4</f>
        <v>467.2547146066687</v>
      </c>
      <c r="BI94" s="3">
        <f>BJ94*AT94/100</f>
        <v>2142.3924034299716</v>
      </c>
      <c r="BJ94" s="3">
        <f>(610.7*10^(7.5*AS94/(AS94+237.3)))</f>
        <v>3400.6228625872563</v>
      </c>
      <c r="BK94" s="3">
        <f>(EXP((0.0492)*AS94))*55.259</f>
        <v>200.55153037146303</v>
      </c>
      <c r="BL94" s="3">
        <f>(1-(AT94/100))*BJ94</f>
        <v>1258.2304591572849</v>
      </c>
      <c r="IS94" s="3">
        <v>11</v>
      </c>
      <c r="IT94" s="3">
        <v>14</v>
      </c>
      <c r="IU94" s="3">
        <v>21</v>
      </c>
      <c r="IV94" s="3">
        <v>52</v>
      </c>
      <c r="IW94" s="3">
        <v>98</v>
      </c>
      <c r="IX94" s="3">
        <v>146</v>
      </c>
      <c r="IY94" s="3">
        <v>181</v>
      </c>
      <c r="IZ94" s="3">
        <v>177</v>
      </c>
      <c r="JA94" s="3">
        <v>157</v>
      </c>
      <c r="JB94" s="3">
        <v>142</v>
      </c>
      <c r="JC94" s="3">
        <v>147</v>
      </c>
      <c r="JD94" s="3">
        <v>59</v>
      </c>
      <c r="JE94" s="3">
        <v>29</v>
      </c>
      <c r="JF94" s="3">
        <v>13</v>
      </c>
      <c r="JG94" s="3">
        <v>3</v>
      </c>
      <c r="JH94" s="3">
        <v>2</v>
      </c>
    </row>
    <row r="95" spans="1:310" s="3" customFormat="1" x14ac:dyDescent="0.2">
      <c r="A95" s="3" t="b">
        <v>0</v>
      </c>
      <c r="D95" s="3">
        <v>10446</v>
      </c>
      <c r="E95" s="3">
        <v>7</v>
      </c>
      <c r="F95" s="3">
        <v>2</v>
      </c>
      <c r="G95" s="3" t="s">
        <v>405</v>
      </c>
      <c r="H95" s="3">
        <v>6</v>
      </c>
      <c r="I95" s="3">
        <v>0.5</v>
      </c>
      <c r="J95" s="3">
        <v>0.11395430268235324</v>
      </c>
      <c r="K95" s="3">
        <v>0.15207511578648791</v>
      </c>
      <c r="L95" s="3">
        <v>9.2576281969540333E-2</v>
      </c>
      <c r="M95" s="3">
        <f>AA95-AS95</f>
        <v>4.3899077424059492</v>
      </c>
      <c r="N95" s="3">
        <f>AB95-AS95</f>
        <v>4.1000000000000014</v>
      </c>
      <c r="O95" s="3">
        <f>AC95-AS95</f>
        <v>4.6000000000000014</v>
      </c>
      <c r="P95" s="3">
        <f>AD95-AS95</f>
        <v>4.3947407817765232</v>
      </c>
      <c r="Q95" s="3">
        <f>AE95-AS95</f>
        <v>4.1999999999999993</v>
      </c>
      <c r="R95" s="3">
        <f>AF95-AS95</f>
        <v>4.1999999999999993</v>
      </c>
      <c r="S95" s="3">
        <f>AG95-AS95</f>
        <v>4.3000000000000007</v>
      </c>
      <c r="T95" s="3">
        <f>AH95-AS95</f>
        <v>4.5</v>
      </c>
      <c r="U95" s="3">
        <f>AI95-AS95</f>
        <v>4.5</v>
      </c>
      <c r="V95" s="3">
        <f>AJ95-AS95</f>
        <v>4.6000000000000014</v>
      </c>
      <c r="W95" s="3">
        <f>(AA95-AY95)/(AX95-AY95)</f>
        <v>0.49133306491274925</v>
      </c>
      <c r="X95" s="3">
        <f>(AX95-AA95)/(AA95-AY95)</f>
        <v>1.0352792665756774</v>
      </c>
      <c r="Y95" s="3">
        <f>J95/AA95</f>
        <v>3.7252254450045796E-3</v>
      </c>
      <c r="Z95" s="3">
        <f>(AA95-AY95)/(AX95-AA95)</f>
        <v>0.96592294686595215</v>
      </c>
      <c r="AA95" s="3">
        <v>30.589907742405948</v>
      </c>
      <c r="AB95" s="3">
        <v>30.3</v>
      </c>
      <c r="AC95" s="3">
        <v>30.8</v>
      </c>
      <c r="AD95" s="3">
        <v>30.594740781776522</v>
      </c>
      <c r="AE95" s="3">
        <v>30.4</v>
      </c>
      <c r="AF95" s="3">
        <v>30.4</v>
      </c>
      <c r="AG95" s="3">
        <v>30.5</v>
      </c>
      <c r="AH95" s="3">
        <v>30.7</v>
      </c>
      <c r="AI95" s="3">
        <v>30.7</v>
      </c>
      <c r="AJ95" s="3">
        <v>30.8</v>
      </c>
      <c r="AK95" s="3">
        <v>2020</v>
      </c>
      <c r="AL95" s="3">
        <v>10</v>
      </c>
      <c r="AM95" s="3">
        <v>27</v>
      </c>
      <c r="AN95" s="3">
        <v>9</v>
      </c>
      <c r="AO95" s="3">
        <v>2</v>
      </c>
      <c r="AP95" s="3">
        <v>10</v>
      </c>
      <c r="AQ95" s="3">
        <v>417</v>
      </c>
      <c r="AR95" s="4">
        <v>0.37638888888888888</v>
      </c>
      <c r="AS95" s="3">
        <f>VLOOKUP(AR95,גיליון1!A98:F681,2,0)</f>
        <v>26.2</v>
      </c>
      <c r="AT95" s="3">
        <f>VLOOKUP(AR95,גיליון1!A98:F681,3,0)</f>
        <v>62</v>
      </c>
      <c r="AU95" s="3">
        <f>VLOOKUP(AR95,גיליון1!A98:F681,4,0)</f>
        <v>588</v>
      </c>
      <c r="AV95" s="3">
        <f>VLOOKUP(AR95,גיליון1!A98:F681,5,0)</f>
        <v>0.6</v>
      </c>
      <c r="AW95" s="3">
        <f>VLOOKUP(AR95,גיליון1!A98:F681,6,0)</f>
        <v>119</v>
      </c>
      <c r="AX95" s="3">
        <f>AS95+(AZ95*BF95)/(BB95*1005)</f>
        <v>36.98465514675577</v>
      </c>
      <c r="AY95" s="3">
        <f>AS95+(AZ95*BD95*BE95*BF95)/(BB95*1005*(BE95*BD95+BK95*AZ95))-(AZ95*BL95)/(BE95*BD95+BK95*AZ95)</f>
        <v>24.41307448513297</v>
      </c>
      <c r="AZ95" s="3">
        <f>BA95*BC95/(BA95+BC95)</f>
        <v>33.868483075904734</v>
      </c>
      <c r="BA95" s="3">
        <f>BB95*1005/(4*0.98*0.0000000567*(AS95+273.15)^3)</f>
        <v>198.76455793047913</v>
      </c>
      <c r="BB95" s="3">
        <f>101325/(287.05*(AS95+273.15))</f>
        <v>1.1791791696850464</v>
      </c>
      <c r="BC95" s="3">
        <f>100*SQRT(0.1/AV95)</f>
        <v>40.824829046386299</v>
      </c>
      <c r="BD95" s="3">
        <f>BC95/1.08</f>
        <v>37.800767635542869</v>
      </c>
      <c r="BE95" s="3">
        <f>0.072*AS95+64.67</f>
        <v>66.556399999999996</v>
      </c>
      <c r="BF95" s="3">
        <f>AU95*(1-0.21)+BG95-BH95</f>
        <v>377.36044676562688</v>
      </c>
      <c r="BG95" s="3">
        <f>(1.72*(BI95/1000/(AS95+273.16))^(1/7)*0.0000000567*(AS95+273.16)^4)</f>
        <v>385.85418368062318</v>
      </c>
      <c r="BH95" s="3">
        <f>0.98*0.0000000567*(AA95+273.16)^4</f>
        <v>473.01373691499634</v>
      </c>
      <c r="BI95" s="3">
        <f>BJ95*AT95/100</f>
        <v>2108.386174804099</v>
      </c>
      <c r="BJ95" s="3">
        <f>(610.7*10^(7.5*AS95/(AS95+237.3)))</f>
        <v>3400.6228625872563</v>
      </c>
      <c r="BK95" s="3">
        <f>(EXP((0.0492)*AS95))*55.259</f>
        <v>200.55153037146303</v>
      </c>
      <c r="BL95" s="3">
        <f>(1-(AT95/100))*BJ95</f>
        <v>1292.2366877831573</v>
      </c>
      <c r="JH95" s="3">
        <v>23</v>
      </c>
      <c r="JI95" s="3">
        <v>101</v>
      </c>
      <c r="JJ95" s="3">
        <v>166</v>
      </c>
      <c r="JK95" s="3">
        <v>174</v>
      </c>
      <c r="JL95" s="3">
        <v>84</v>
      </c>
      <c r="JM95" s="3">
        <v>13</v>
      </c>
    </row>
    <row r="96" spans="1:310" s="3" customFormat="1" x14ac:dyDescent="0.2">
      <c r="A96" s="3" t="b">
        <v>1</v>
      </c>
      <c r="B96" s="3" t="s">
        <v>564</v>
      </c>
      <c r="D96" s="3">
        <v>10446</v>
      </c>
      <c r="E96" s="3">
        <v>13</v>
      </c>
      <c r="F96" s="3">
        <v>2</v>
      </c>
      <c r="G96" s="3" t="s">
        <v>74</v>
      </c>
      <c r="H96" s="3">
        <v>6</v>
      </c>
      <c r="I96" s="3">
        <v>2.1999999999999993</v>
      </c>
      <c r="J96" s="3">
        <v>0.50634777860368441</v>
      </c>
      <c r="K96" s="3">
        <v>0.74057454961490521</v>
      </c>
      <c r="L96" s="3">
        <v>0.41723936876357387</v>
      </c>
      <c r="M96" s="3">
        <f>AA96-AS96</f>
        <v>5.3298799200689437</v>
      </c>
      <c r="N96" s="3">
        <f>AB96-AS96</f>
        <v>4.1000000000000014</v>
      </c>
      <c r="O96" s="3">
        <f>AC96-AS96</f>
        <v>6.3000000000000007</v>
      </c>
      <c r="P96" s="3">
        <f>AD96-AS96</f>
        <v>5.3900915523327519</v>
      </c>
      <c r="Q96" s="3">
        <f>AE96-AS96</f>
        <v>4.3000000000000007</v>
      </c>
      <c r="R96" s="3">
        <f>AF96-AS96</f>
        <v>4.6000000000000014</v>
      </c>
      <c r="S96" s="3">
        <f>AG96-AS96</f>
        <v>5</v>
      </c>
      <c r="T96" s="3">
        <f>AH96-AS96</f>
        <v>5.6999999999999993</v>
      </c>
      <c r="U96" s="3">
        <f>AI96-AS96</f>
        <v>5.9000000000000021</v>
      </c>
      <c r="V96" s="3">
        <f>AJ96-AS96</f>
        <v>6.1999999999999993</v>
      </c>
      <c r="W96" s="3">
        <f>(AA96-AY96)/(AX96-AY96)</f>
        <v>0.67672577889283247</v>
      </c>
      <c r="X96" s="3">
        <f>(AX96-AA96)/(AA96-AY96)</f>
        <v>0.47770342314440167</v>
      </c>
      <c r="Y96" s="3">
        <f>J96/AA96</f>
        <v>1.6059299302354502E-2</v>
      </c>
      <c r="Z96" s="3">
        <f>(AA96-AY96)/(AX96-AA96)</f>
        <v>2.0933490353024262</v>
      </c>
      <c r="AA96" s="3">
        <v>31.529879920068943</v>
      </c>
      <c r="AB96" s="3">
        <v>30.3</v>
      </c>
      <c r="AC96" s="3">
        <v>32.5</v>
      </c>
      <c r="AD96" s="3">
        <v>31.590091552332751</v>
      </c>
      <c r="AE96" s="3">
        <v>30.5</v>
      </c>
      <c r="AF96" s="3">
        <v>30.8</v>
      </c>
      <c r="AG96" s="3">
        <v>31.2</v>
      </c>
      <c r="AH96" s="3">
        <v>31.9</v>
      </c>
      <c r="AI96" s="3">
        <v>32.1</v>
      </c>
      <c r="AJ96" s="3">
        <v>32.4</v>
      </c>
      <c r="AK96" s="3">
        <v>2020</v>
      </c>
      <c r="AL96" s="3">
        <v>10</v>
      </c>
      <c r="AM96" s="3">
        <v>27</v>
      </c>
      <c r="AN96" s="3">
        <v>9</v>
      </c>
      <c r="AO96" s="3">
        <v>3</v>
      </c>
      <c r="AP96" s="3">
        <v>17</v>
      </c>
      <c r="AQ96" s="3">
        <v>617</v>
      </c>
      <c r="AR96" s="4">
        <v>0.37708333333333338</v>
      </c>
      <c r="AS96" s="3">
        <f>VLOOKUP(AR96,גיליון1!A99:F682,2,0)</f>
        <v>26.2</v>
      </c>
      <c r="AT96" s="3">
        <f>VLOOKUP(AR96,גיליון1!A99:F682,3,0)</f>
        <v>62</v>
      </c>
      <c r="AU96" s="3">
        <f>VLOOKUP(AR96,גיליון1!A99:F682,4,0)</f>
        <v>591</v>
      </c>
      <c r="AV96" s="3">
        <f>VLOOKUP(AR96,גיליון1!A99:F682,5,0)</f>
        <v>0.9</v>
      </c>
      <c r="AW96" s="3">
        <f>VLOOKUP(AR96,גיליון1!A99:F682,6,0)</f>
        <v>11</v>
      </c>
      <c r="AX96" s="3">
        <f>AS96+(AZ96*BF96)/(BB96*1005)</f>
        <v>35.205251708348349</v>
      </c>
      <c r="AY96" s="3">
        <f>AS96+(AZ96*BD96*BE96*BF96)/(BB96*1005*(BE96*BD96+BK96*AZ96))-(AZ96*BL96)/(BE96*BD96+BK96*AZ96)</f>
        <v>23.836043932696494</v>
      </c>
      <c r="AZ96" s="3">
        <f>BA96*BC96/(BA96+BC96)</f>
        <v>28.546081260249334</v>
      </c>
      <c r="BA96" s="3">
        <f>BB96*1005/(4*0.98*0.0000000567*(AS96+273.15)^3)</f>
        <v>198.76455793047913</v>
      </c>
      <c r="BB96" s="3">
        <f>101325/(287.05*(AS96+273.15))</f>
        <v>1.1791791696850464</v>
      </c>
      <c r="BC96" s="3">
        <f>100*SQRT(0.1/AV96)</f>
        <v>33.333333333333336</v>
      </c>
      <c r="BD96" s="3">
        <f>BC96/1.08</f>
        <v>30.864197530864196</v>
      </c>
      <c r="BE96" s="3">
        <f>0.072*AS96+64.67</f>
        <v>66.556399999999996</v>
      </c>
      <c r="BF96" s="3">
        <f>AU96*(1-0.21)+BG96-BH96</f>
        <v>373.84813562052881</v>
      </c>
      <c r="BG96" s="3">
        <f>(1.72*(BI96/1000/(AS96+273.16))^(1/7)*0.0000000567*(AS96+273.16)^4)</f>
        <v>385.85418368062318</v>
      </c>
      <c r="BH96" s="3">
        <f>0.98*0.0000000567*(AA96+273.16)^4</f>
        <v>478.89604806009442</v>
      </c>
      <c r="BI96" s="3">
        <f>BJ96*AT96/100</f>
        <v>2108.386174804099</v>
      </c>
      <c r="BJ96" s="3">
        <f>(610.7*10^(7.5*AS96/(AS96+237.3)))</f>
        <v>3400.6228625872563</v>
      </c>
      <c r="BK96" s="3">
        <f>(EXP((0.0492)*AS96))*55.259</f>
        <v>200.55153037146303</v>
      </c>
      <c r="BL96" s="3">
        <f>(1-(AT96/100))*BJ96</f>
        <v>1292.2366877831573</v>
      </c>
      <c r="JC96" s="3">
        <v>3</v>
      </c>
      <c r="JD96" s="3">
        <v>1</v>
      </c>
      <c r="JE96" s="3">
        <v>0</v>
      </c>
      <c r="JF96" s="3">
        <v>4</v>
      </c>
      <c r="JG96" s="3">
        <v>10</v>
      </c>
      <c r="JH96" s="3">
        <v>34</v>
      </c>
      <c r="JI96" s="3">
        <v>52</v>
      </c>
      <c r="JJ96" s="3">
        <v>53</v>
      </c>
      <c r="JK96" s="3">
        <v>75</v>
      </c>
      <c r="JL96" s="3">
        <v>54</v>
      </c>
      <c r="JM96" s="3">
        <v>116</v>
      </c>
      <c r="JN96" s="3">
        <v>100</v>
      </c>
      <c r="JO96" s="3">
        <v>105</v>
      </c>
      <c r="JP96" s="3">
        <v>114</v>
      </c>
      <c r="JQ96" s="3">
        <v>173</v>
      </c>
      <c r="JR96" s="3">
        <v>130</v>
      </c>
      <c r="JS96" s="3">
        <v>164</v>
      </c>
      <c r="JT96" s="3">
        <v>168</v>
      </c>
      <c r="JU96" s="3">
        <v>204</v>
      </c>
      <c r="JV96" s="3">
        <v>162</v>
      </c>
      <c r="JW96" s="3">
        <v>136</v>
      </c>
      <c r="JX96" s="3">
        <v>182</v>
      </c>
      <c r="JY96" s="3">
        <v>113</v>
      </c>
      <c r="JZ96" s="3">
        <v>94</v>
      </c>
      <c r="KA96" s="3">
        <v>50</v>
      </c>
      <c r="KB96" s="3">
        <v>25</v>
      </c>
      <c r="KC96" s="3">
        <v>8</v>
      </c>
      <c r="KD96" s="3">
        <v>4</v>
      </c>
      <c r="KE96" s="3">
        <v>0</v>
      </c>
    </row>
    <row r="97" spans="1:324" s="3" customFormat="1" x14ac:dyDescent="0.2">
      <c r="A97" s="3" t="b">
        <v>1</v>
      </c>
      <c r="B97" s="3" t="s">
        <v>564</v>
      </c>
      <c r="D97" s="3">
        <v>10446</v>
      </c>
      <c r="E97" s="3">
        <v>13</v>
      </c>
      <c r="F97" s="3">
        <v>2</v>
      </c>
      <c r="G97" s="3" t="s">
        <v>243</v>
      </c>
      <c r="H97" s="3">
        <v>6</v>
      </c>
      <c r="I97" s="3">
        <v>2.8000000000000007</v>
      </c>
      <c r="J97" s="3">
        <v>0.76078795206520455</v>
      </c>
      <c r="K97" s="3">
        <v>1.2928235008457705</v>
      </c>
      <c r="L97" s="3">
        <v>0.65806207939976691</v>
      </c>
      <c r="M97" s="3">
        <f>AA97-AS97</f>
        <v>7.4002117558920908</v>
      </c>
      <c r="N97" s="3">
        <f>AB97-AS97</f>
        <v>5.5</v>
      </c>
      <c r="O97" s="3">
        <f>AC97-AS97</f>
        <v>8.3000000000000007</v>
      </c>
      <c r="P97" s="3">
        <f>AD97-AS97</f>
        <v>7.4548036869018013</v>
      </c>
      <c r="Q97" s="3">
        <f>AE97-AS97</f>
        <v>5.9000000000000021</v>
      </c>
      <c r="R97" s="3">
        <f>AF97-AS97</f>
        <v>6.3000000000000007</v>
      </c>
      <c r="S97" s="3">
        <f>AG97-AS97</f>
        <v>6.8000000000000007</v>
      </c>
      <c r="T97" s="3">
        <f>AH97-AS97</f>
        <v>8.0999999999999979</v>
      </c>
      <c r="U97" s="3">
        <f>AI97-AS97</f>
        <v>8.4000000000000021</v>
      </c>
      <c r="V97" s="3">
        <f>AJ97-AS97</f>
        <v>8.4000000000000021</v>
      </c>
      <c r="W97" s="3">
        <f>(AA97-AY97)/(AX97-AY97)</f>
        <v>0.88431355594844208</v>
      </c>
      <c r="X97" s="3">
        <f>(AX97-AA97)/(AA97-AY97)</f>
        <v>0.13082061591545113</v>
      </c>
      <c r="Y97" s="3">
        <f>J97/AA97</f>
        <v>2.2642355875385035E-2</v>
      </c>
      <c r="Z97" s="3">
        <f>(AA97-AY97)/(AX97-AA97)</f>
        <v>7.6440551284844602</v>
      </c>
      <c r="AA97" s="3">
        <v>33.60021175589209</v>
      </c>
      <c r="AB97" s="3">
        <v>31.7</v>
      </c>
      <c r="AC97" s="3">
        <v>34.5</v>
      </c>
      <c r="AD97" s="3">
        <v>33.654803686901801</v>
      </c>
      <c r="AE97" s="3">
        <v>32.1</v>
      </c>
      <c r="AF97" s="3">
        <v>32.5</v>
      </c>
      <c r="AG97" s="3">
        <v>33</v>
      </c>
      <c r="AH97" s="3">
        <v>34.299999999999997</v>
      </c>
      <c r="AI97" s="3">
        <v>34.6</v>
      </c>
      <c r="AJ97" s="3">
        <v>34.6</v>
      </c>
      <c r="AK97" s="3">
        <v>2020</v>
      </c>
      <c r="AL97" s="3">
        <v>10</v>
      </c>
      <c r="AM97" s="3">
        <v>27</v>
      </c>
      <c r="AN97" s="3">
        <v>9</v>
      </c>
      <c r="AO97" s="3">
        <v>3</v>
      </c>
      <c r="AP97" s="3">
        <v>39</v>
      </c>
      <c r="AQ97" s="3">
        <v>376</v>
      </c>
      <c r="AR97" s="4">
        <v>0.37708333333333338</v>
      </c>
      <c r="AS97" s="3">
        <f>VLOOKUP(AR97,גיליון1!A100:F683,2,0)</f>
        <v>26.2</v>
      </c>
      <c r="AT97" s="3">
        <f>VLOOKUP(AR97,גיליון1!A100:F683,3,0)</f>
        <v>62</v>
      </c>
      <c r="AU97" s="3">
        <f>VLOOKUP(AR97,גיליון1!A100:F683,4,0)</f>
        <v>591</v>
      </c>
      <c r="AV97" s="3">
        <f>VLOOKUP(AR97,גיליון1!A100:F683,5,0)</f>
        <v>0.9</v>
      </c>
      <c r="AW97" s="3">
        <f>VLOOKUP(AR97,גיליון1!A100:F683,6,0)</f>
        <v>11</v>
      </c>
      <c r="AX97" s="3">
        <f>AS97+(AZ97*BF97)/(BB97*1005)</f>
        <v>34.888508173678204</v>
      </c>
      <c r="AY97" s="3">
        <f>AS97+(AZ97*BD97*BE97*BF97)/(BB97*1005*(BE97*BD97+BK97*AZ97))-(AZ97*BL97)/(BE97*BD97+BK97*AZ97)</f>
        <v>23.752402916505986</v>
      </c>
      <c r="AZ97" s="3">
        <f>BA97*BC97/(BA97+BC97)</f>
        <v>28.546081260249334</v>
      </c>
      <c r="BA97" s="3">
        <f>BB97*1005/(4*0.98*0.0000000567*(AS97+273.15)^3)</f>
        <v>198.76455793047913</v>
      </c>
      <c r="BB97" s="3">
        <f>101325/(287.05*(AS97+273.15))</f>
        <v>1.1791791696850464</v>
      </c>
      <c r="BC97" s="3">
        <f>100*SQRT(0.1/AV97)</f>
        <v>33.333333333333336</v>
      </c>
      <c r="BD97" s="3">
        <f>BC97/1.08</f>
        <v>30.864197530864196</v>
      </c>
      <c r="BE97" s="3">
        <f>0.072*AS97+64.67</f>
        <v>66.556399999999996</v>
      </c>
      <c r="BF97" s="3">
        <f>AU97*(1-0.21)+BG97-BH97</f>
        <v>360.69869974229425</v>
      </c>
      <c r="BG97" s="3">
        <f>(1.72*(BI97/1000/(AS97+273.16))^(1/7)*0.0000000567*(AS97+273.16)^4)</f>
        <v>385.85418368062318</v>
      </c>
      <c r="BH97" s="3">
        <f>0.98*0.0000000567*(AA97+273.16)^4</f>
        <v>492.04548393832897</v>
      </c>
      <c r="BI97" s="3">
        <f>BJ97*AT97/100</f>
        <v>2108.386174804099</v>
      </c>
      <c r="BJ97" s="3">
        <f>(610.7*10^(7.5*AS97/(AS97+237.3)))</f>
        <v>3400.6228625872563</v>
      </c>
      <c r="BK97" s="3">
        <f>(EXP((0.0492)*AS97))*55.259</f>
        <v>200.55153037146303</v>
      </c>
      <c r="BL97" s="3">
        <f>(1-(AT97/100))*BJ97</f>
        <v>1292.2366877831573</v>
      </c>
      <c r="JT97" s="3">
        <v>0</v>
      </c>
      <c r="JU97" s="3">
        <v>3</v>
      </c>
      <c r="JV97" s="3">
        <v>5</v>
      </c>
      <c r="JW97" s="3">
        <v>11</v>
      </c>
      <c r="JX97" s="3">
        <v>20</v>
      </c>
      <c r="JY97" s="3">
        <v>24</v>
      </c>
      <c r="JZ97" s="3">
        <v>34</v>
      </c>
      <c r="KA97" s="3">
        <v>47</v>
      </c>
      <c r="KB97" s="3">
        <v>57</v>
      </c>
      <c r="KC97" s="3">
        <v>61</v>
      </c>
      <c r="KD97" s="3">
        <v>93</v>
      </c>
      <c r="KE97" s="3">
        <v>96</v>
      </c>
      <c r="KF97" s="3">
        <v>95</v>
      </c>
      <c r="KG97" s="3">
        <v>104</v>
      </c>
      <c r="KH97" s="3">
        <v>103</v>
      </c>
      <c r="KI97" s="3">
        <v>129</v>
      </c>
      <c r="KJ97" s="3">
        <v>160</v>
      </c>
      <c r="KK97" s="3">
        <v>127</v>
      </c>
      <c r="KL97" s="3">
        <v>122</v>
      </c>
      <c r="KM97" s="3">
        <v>107</v>
      </c>
      <c r="KN97" s="3">
        <v>90</v>
      </c>
      <c r="KO97" s="3">
        <v>111</v>
      </c>
      <c r="KP97" s="3">
        <v>116</v>
      </c>
      <c r="KQ97" s="3">
        <v>105</v>
      </c>
      <c r="KR97" s="3">
        <v>121</v>
      </c>
      <c r="KS97" s="3">
        <v>145</v>
      </c>
      <c r="KT97" s="3">
        <v>123</v>
      </c>
      <c r="KU97" s="3">
        <v>97</v>
      </c>
      <c r="KV97" s="3">
        <v>105</v>
      </c>
      <c r="KW97" s="3">
        <v>78</v>
      </c>
      <c r="KX97" s="3">
        <v>594</v>
      </c>
    </row>
    <row r="98" spans="1:324" s="3" customFormat="1" x14ac:dyDescent="0.2">
      <c r="A98" s="3" t="b">
        <v>1</v>
      </c>
      <c r="B98" s="3" t="s">
        <v>564</v>
      </c>
      <c r="D98" s="3">
        <v>10446</v>
      </c>
      <c r="E98" s="3">
        <v>13</v>
      </c>
      <c r="F98" s="3">
        <v>2</v>
      </c>
      <c r="G98" s="3" t="s">
        <v>406</v>
      </c>
      <c r="H98" s="3">
        <v>6</v>
      </c>
      <c r="I98" s="3">
        <v>2.1000000000000014</v>
      </c>
      <c r="J98" s="3">
        <v>0.47785497462543725</v>
      </c>
      <c r="K98" s="3">
        <v>0.69951960906672639</v>
      </c>
      <c r="L98" s="3">
        <v>0.39544351018876012</v>
      </c>
      <c r="M98" s="3">
        <f>AA98-AS98</f>
        <v>4.2401416001550274</v>
      </c>
      <c r="N98" s="3">
        <f>AB98-AS98</f>
        <v>3</v>
      </c>
      <c r="O98" s="3">
        <f>AC98-AS98</f>
        <v>5.1000000000000014</v>
      </c>
      <c r="P98" s="3">
        <f>AD98-AS98</f>
        <v>4.2742248766837641</v>
      </c>
      <c r="Q98" s="3">
        <f>AE98-AS98</f>
        <v>3.1999999999999993</v>
      </c>
      <c r="R98" s="3">
        <f>AF98-AS98</f>
        <v>3.6000000000000014</v>
      </c>
      <c r="S98" s="3">
        <f>AG98-AS98</f>
        <v>3.9000000000000021</v>
      </c>
      <c r="T98" s="3">
        <f>AH98-AS98</f>
        <v>4.6000000000000014</v>
      </c>
      <c r="U98" s="3">
        <f>AI98-AS98</f>
        <v>4.8000000000000007</v>
      </c>
      <c r="V98" s="3">
        <f>AJ98-AS98</f>
        <v>5.1000000000000014</v>
      </c>
      <c r="W98" s="3">
        <f>(AA98-AY98)/(AX98-AY98)</f>
        <v>0.57099618790748385</v>
      </c>
      <c r="X98" s="3">
        <f>(AX98-AA98)/(AA98-AY98)</f>
        <v>0.75132517725674519</v>
      </c>
      <c r="Y98" s="3">
        <f>J98/AA98</f>
        <v>1.5698185011826737E-2</v>
      </c>
      <c r="Z98" s="3">
        <f>(AA98-AY98)/(AX98-AA98)</f>
        <v>1.3309816179077369</v>
      </c>
      <c r="AA98" s="3">
        <v>30.440141600155027</v>
      </c>
      <c r="AB98" s="3">
        <v>29.2</v>
      </c>
      <c r="AC98" s="3">
        <v>31.3</v>
      </c>
      <c r="AD98" s="3">
        <v>30.474224876683763</v>
      </c>
      <c r="AE98" s="3">
        <v>29.4</v>
      </c>
      <c r="AF98" s="3">
        <v>29.8</v>
      </c>
      <c r="AG98" s="3">
        <v>30.1</v>
      </c>
      <c r="AH98" s="3">
        <v>30.8</v>
      </c>
      <c r="AI98" s="3">
        <v>31</v>
      </c>
      <c r="AJ98" s="3">
        <v>31.3</v>
      </c>
      <c r="AK98" s="3">
        <v>2020</v>
      </c>
      <c r="AL98" s="3">
        <v>10</v>
      </c>
      <c r="AM98" s="3">
        <v>27</v>
      </c>
      <c r="AN98" s="3">
        <v>9</v>
      </c>
      <c r="AO98" s="3">
        <v>3</v>
      </c>
      <c r="AP98" s="3">
        <v>58</v>
      </c>
      <c r="AQ98" s="3">
        <v>576.00000000000011</v>
      </c>
      <c r="AR98" s="4">
        <v>0.37708333333333338</v>
      </c>
      <c r="AS98" s="3">
        <f>VLOOKUP(AR98,גיליון1!A101:F684,2,0)</f>
        <v>26.2</v>
      </c>
      <c r="AT98" s="3">
        <f>VLOOKUP(AR98,גיליון1!A101:F684,3,0)</f>
        <v>62</v>
      </c>
      <c r="AU98" s="3">
        <f>VLOOKUP(AR98,גיליון1!A101:F684,4,0)</f>
        <v>591</v>
      </c>
      <c r="AV98" s="3">
        <f>VLOOKUP(AR98,גיליון1!A101:F684,5,0)</f>
        <v>0.9</v>
      </c>
      <c r="AW98" s="3">
        <f>VLOOKUP(AR98,גיליון1!A101:F684,6,0)</f>
        <v>11</v>
      </c>
      <c r="AX98" s="3">
        <f>AS98+(AZ98*BF98)/(BB98*1005)</f>
        <v>35.369399660763584</v>
      </c>
      <c r="AY98" s="3">
        <f>AS98+(AZ98*BD98*BE98*BF98)/(BB98*1005*(BE98*BD98+BK98*AZ98))-(AZ98*BL98)/(BE98*BD98+BK98*AZ98)</f>
        <v>23.879389731561496</v>
      </c>
      <c r="AZ98" s="3">
        <f>BA98*BC98/(BA98+BC98)</f>
        <v>28.546081260249334</v>
      </c>
      <c r="BA98" s="3">
        <f>BB98*1005/(4*0.98*0.0000000567*(AS98+273.15)^3)</f>
        <v>198.76455793047913</v>
      </c>
      <c r="BB98" s="3">
        <f>101325/(287.05*(AS98+273.15))</f>
        <v>1.1791791696850464</v>
      </c>
      <c r="BC98" s="3">
        <f>100*SQRT(0.1/AV98)</f>
        <v>33.333333333333336</v>
      </c>
      <c r="BD98" s="3">
        <f>BC98/1.08</f>
        <v>30.864197530864196</v>
      </c>
      <c r="BE98" s="3">
        <f>0.072*AS98+64.67</f>
        <v>66.556399999999996</v>
      </c>
      <c r="BF98" s="3">
        <f>AU98*(1-0.21)+BG98-BH98</f>
        <v>380.66264874729387</v>
      </c>
      <c r="BG98" s="3">
        <f>(1.72*(BI98/1000/(AS98+273.16))^(1/7)*0.0000000567*(AS98+273.16)^4)</f>
        <v>385.85418368062318</v>
      </c>
      <c r="BH98" s="3">
        <f>0.98*0.0000000567*(AA98+273.16)^4</f>
        <v>472.08153493332935</v>
      </c>
      <c r="BI98" s="3">
        <f>BJ98*AT98/100</f>
        <v>2108.386174804099</v>
      </c>
      <c r="BJ98" s="3">
        <f>(610.7*10^(7.5*AS98/(AS98+237.3)))</f>
        <v>3400.6228625872563</v>
      </c>
      <c r="BK98" s="3">
        <f>(EXP((0.0492)*AS98))*55.259</f>
        <v>200.55153037146303</v>
      </c>
      <c r="BL98" s="3">
        <f>(1-(AT98/100))*BJ98</f>
        <v>1292.2366877831573</v>
      </c>
      <c r="IS98" s="3">
        <v>1</v>
      </c>
      <c r="IT98" s="3">
        <v>2</v>
      </c>
      <c r="IU98" s="3">
        <v>1</v>
      </c>
      <c r="IV98" s="3">
        <v>6</v>
      </c>
      <c r="IW98" s="3">
        <v>14</v>
      </c>
      <c r="IX98" s="3">
        <v>14</v>
      </c>
      <c r="IY98" s="3">
        <v>24</v>
      </c>
      <c r="IZ98" s="3">
        <v>37</v>
      </c>
      <c r="JA98" s="3">
        <v>44</v>
      </c>
      <c r="JB98" s="3">
        <v>48</v>
      </c>
      <c r="JC98" s="3">
        <v>73</v>
      </c>
      <c r="JD98" s="3">
        <v>69</v>
      </c>
      <c r="JE98" s="3">
        <v>77</v>
      </c>
      <c r="JF98" s="3">
        <v>94</v>
      </c>
      <c r="JG98" s="3">
        <v>88</v>
      </c>
      <c r="JH98" s="3">
        <v>96</v>
      </c>
      <c r="JI98" s="3">
        <v>88</v>
      </c>
      <c r="JJ98" s="3">
        <v>111</v>
      </c>
      <c r="JK98" s="3">
        <v>114</v>
      </c>
      <c r="JL98" s="3">
        <v>94</v>
      </c>
      <c r="JM98" s="3">
        <v>71</v>
      </c>
      <c r="JN98" s="3">
        <v>64</v>
      </c>
      <c r="JO98" s="3">
        <v>52</v>
      </c>
      <c r="JP98" s="3">
        <v>36</v>
      </c>
      <c r="JQ98" s="3">
        <v>14</v>
      </c>
    </row>
    <row r="99" spans="1:324" s="3" customFormat="1" x14ac:dyDescent="0.2">
      <c r="A99" s="3" t="b">
        <v>0</v>
      </c>
      <c r="D99" s="3">
        <v>10446</v>
      </c>
      <c r="E99" s="3">
        <v>13</v>
      </c>
      <c r="F99" s="3">
        <v>2</v>
      </c>
      <c r="G99" s="3" t="s">
        <v>75</v>
      </c>
      <c r="H99" s="3">
        <v>6</v>
      </c>
      <c r="I99" s="3">
        <v>1.3999999999999986</v>
      </c>
      <c r="J99" s="3">
        <v>0.23687425403632387</v>
      </c>
      <c r="K99" s="3">
        <v>0.31115899013781245</v>
      </c>
      <c r="L99" s="3">
        <v>0.18491434509179111</v>
      </c>
      <c r="M99" s="3">
        <f>AA99-AS99</f>
        <v>2.9564487253209855</v>
      </c>
      <c r="N99" s="3">
        <f>AB99-AS99</f>
        <v>2.4000000000000021</v>
      </c>
      <c r="O99" s="3">
        <f>AC99-AS99</f>
        <v>3.8000000000000007</v>
      </c>
      <c r="P99" s="3">
        <f>AD99-AS99</f>
        <v>2.9399342717456882</v>
      </c>
      <c r="Q99" s="3">
        <f>AE99-AS99</f>
        <v>2.5</v>
      </c>
      <c r="R99" s="3">
        <f>AF99-AS99</f>
        <v>2.6999999999999993</v>
      </c>
      <c r="S99" s="3">
        <f>AG99-AS99</f>
        <v>2.8000000000000007</v>
      </c>
      <c r="T99" s="3">
        <f>AH99-AS99</f>
        <v>3.1000000000000014</v>
      </c>
      <c r="U99" s="3">
        <f>AI99-AS99</f>
        <v>3.1999999999999993</v>
      </c>
      <c r="V99" s="3">
        <f>AJ99-AS99</f>
        <v>3.6000000000000014</v>
      </c>
      <c r="W99" s="3">
        <f>(AA99-AY99)/(AX99-AY99)</f>
        <v>0.32249195516319429</v>
      </c>
      <c r="X99" s="3">
        <f>(AX99-AA99)/(AA99-AY99)</f>
        <v>2.1008525452796443</v>
      </c>
      <c r="Y99" s="3">
        <f>J99/AA99</f>
        <v>8.1242491590071426E-3</v>
      </c>
      <c r="Z99" s="3">
        <f>(AA99-AY99)/(AX99-AA99)</f>
        <v>0.4759972337167957</v>
      </c>
      <c r="AA99" s="3">
        <v>29.156448725320985</v>
      </c>
      <c r="AB99" s="3">
        <v>28.6</v>
      </c>
      <c r="AC99" s="3">
        <v>30</v>
      </c>
      <c r="AD99" s="3">
        <v>29.139934271745688</v>
      </c>
      <c r="AE99" s="3">
        <v>28.7</v>
      </c>
      <c r="AF99" s="3">
        <v>28.9</v>
      </c>
      <c r="AG99" s="3">
        <v>29</v>
      </c>
      <c r="AH99" s="3">
        <v>29.3</v>
      </c>
      <c r="AI99" s="3">
        <v>29.4</v>
      </c>
      <c r="AJ99" s="3">
        <v>29.8</v>
      </c>
      <c r="AK99" s="3">
        <v>2020</v>
      </c>
      <c r="AL99" s="3">
        <v>10</v>
      </c>
      <c r="AM99" s="3">
        <v>27</v>
      </c>
      <c r="AN99" s="3">
        <v>9</v>
      </c>
      <c r="AO99" s="3">
        <v>4</v>
      </c>
      <c r="AP99" s="3">
        <v>40</v>
      </c>
      <c r="AQ99" s="3">
        <v>658</v>
      </c>
      <c r="AR99" s="4">
        <v>0.37777777777777777</v>
      </c>
      <c r="AS99" s="3">
        <f>VLOOKUP(AR99,גיליון1!A102:F685,2,0)</f>
        <v>26.2</v>
      </c>
      <c r="AT99" s="3">
        <f>VLOOKUP(AR99,גיליון1!A102:F685,3,0)</f>
        <v>62</v>
      </c>
      <c r="AU99" s="3">
        <f>VLOOKUP(AR99,גיליון1!A102:F685,4,0)</f>
        <v>595</v>
      </c>
      <c r="AV99" s="3">
        <f>VLOOKUP(AR99,גיליון1!A102:F685,5,0)</f>
        <v>0.5</v>
      </c>
      <c r="AW99" s="3">
        <f>VLOOKUP(AR99,גיליון1!A102:F685,6,0)</f>
        <v>144</v>
      </c>
      <c r="AX99" s="3">
        <f>AS99+(AZ99*BF99)/(BB99*1005)</f>
        <v>38.268419019666368</v>
      </c>
      <c r="AY99" s="3">
        <f>AS99+(AZ99*BD99*BE99*BF99)/(BB99*1005*(BE99*BD99+BK99*AZ99))-(AZ99*BL99)/(BE99*BD99+BK99*AZ99)</f>
        <v>24.819176071502966</v>
      </c>
      <c r="AZ99" s="3">
        <f>BA99*BC99/(BA99+BC99)</f>
        <v>36.50733214054457</v>
      </c>
      <c r="BA99" s="3">
        <f>BB99*1005/(4*0.98*0.0000000567*(AS99+273.15)^3)</f>
        <v>198.76455793047913</v>
      </c>
      <c r="BB99" s="3">
        <f>101325/(287.05*(AS99+273.15))</f>
        <v>1.1791791696850464</v>
      </c>
      <c r="BC99" s="3">
        <f>100*SQRT(0.1/AV99)</f>
        <v>44.721359549995796</v>
      </c>
      <c r="BD99" s="3">
        <f>BC99/1.08</f>
        <v>41.408666249996102</v>
      </c>
      <c r="BE99" s="3">
        <f>0.072*AS99+64.67</f>
        <v>66.556399999999996</v>
      </c>
      <c r="BF99" s="3">
        <f>AU99*(1-0.21)+BG99-BH99</f>
        <v>391.7564396531983</v>
      </c>
      <c r="BG99" s="3">
        <f>(1.72*(BI99/1000/(AS99+273.16))^(1/7)*0.0000000567*(AS99+273.16)^4)</f>
        <v>385.85418368062318</v>
      </c>
      <c r="BH99" s="3">
        <f>0.98*0.0000000567*(AA99+273.16)^4</f>
        <v>464.14774402742489</v>
      </c>
      <c r="BI99" s="3">
        <f>BJ99*AT99/100</f>
        <v>2108.386174804099</v>
      </c>
      <c r="BJ99" s="3">
        <f>(610.7*10^(7.5*AS99/(AS99+237.3)))</f>
        <v>3400.6228625872563</v>
      </c>
      <c r="BK99" s="3">
        <f>(EXP((0.0492)*AS99))*55.259</f>
        <v>200.55153037146303</v>
      </c>
      <c r="BL99" s="3">
        <f>(1-(AT99/100))*BJ99</f>
        <v>1292.2366877831573</v>
      </c>
      <c r="IQ99" s="3">
        <v>10</v>
      </c>
      <c r="IR99" s="3">
        <v>46</v>
      </c>
      <c r="IS99" s="3">
        <v>116</v>
      </c>
      <c r="IT99" s="3">
        <v>167</v>
      </c>
      <c r="IU99" s="3">
        <v>182</v>
      </c>
      <c r="IV99" s="3">
        <v>219</v>
      </c>
      <c r="IW99" s="3">
        <v>191</v>
      </c>
      <c r="IX99" s="3">
        <v>132</v>
      </c>
      <c r="IY99" s="3">
        <v>106</v>
      </c>
      <c r="IZ99" s="3">
        <v>23</v>
      </c>
      <c r="JA99" s="3">
        <v>18</v>
      </c>
      <c r="JB99" s="3">
        <v>10</v>
      </c>
      <c r="JC99" s="3">
        <v>6</v>
      </c>
      <c r="JD99" s="3">
        <v>5</v>
      </c>
      <c r="JE99" s="3">
        <v>6</v>
      </c>
      <c r="JF99" s="3">
        <v>1</v>
      </c>
    </row>
    <row r="100" spans="1:324" s="3" customFormat="1" x14ac:dyDescent="0.2">
      <c r="A100" s="3" t="b">
        <v>0</v>
      </c>
      <c r="D100" s="3">
        <v>10446</v>
      </c>
      <c r="E100" s="3">
        <v>13</v>
      </c>
      <c r="F100" s="3">
        <v>2</v>
      </c>
      <c r="G100" s="3" t="s">
        <v>244</v>
      </c>
      <c r="H100" s="3">
        <v>6</v>
      </c>
      <c r="I100" s="3">
        <v>2</v>
      </c>
      <c r="J100" s="3">
        <v>0.35810495429076572</v>
      </c>
      <c r="K100" s="3">
        <v>0.47061583797494677</v>
      </c>
      <c r="L100" s="3">
        <v>0.27945408288236906</v>
      </c>
      <c r="M100" s="3">
        <f>AA100-AS100</f>
        <v>2.5147808347898746</v>
      </c>
      <c r="N100" s="3">
        <f>AB100-AS100</f>
        <v>1.3000000000000007</v>
      </c>
      <c r="O100" s="3">
        <f>AC100-AS100</f>
        <v>3.3000000000000007</v>
      </c>
      <c r="P100" s="3">
        <f>AD100-AS100</f>
        <v>2.5445205535463984</v>
      </c>
      <c r="Q100" s="3">
        <f>AE100-AS100</f>
        <v>1.6000000000000014</v>
      </c>
      <c r="R100" s="3">
        <f>AF100-AS100</f>
        <v>2.1000000000000014</v>
      </c>
      <c r="S100" s="3">
        <f>AG100-AS100</f>
        <v>2.3000000000000007</v>
      </c>
      <c r="T100" s="3">
        <f>AH100-AS100</f>
        <v>2.8000000000000007</v>
      </c>
      <c r="U100" s="3">
        <f>AI100-AS100</f>
        <v>2.9000000000000021</v>
      </c>
      <c r="V100" s="3">
        <f>AJ100-AS100</f>
        <v>3.1000000000000014</v>
      </c>
      <c r="W100" s="3">
        <f>(AA100-AY100)/(AX100-AY100)</f>
        <v>0.35040015349611614</v>
      </c>
      <c r="X100" s="3">
        <f>(AX100-AA100)/(AA100-AY100)</f>
        <v>1.853880028369006</v>
      </c>
      <c r="Y100" s="3">
        <f>J100/AA100</f>
        <v>1.2384840692269701E-2</v>
      </c>
      <c r="Z100" s="3">
        <f>(AA100-AY100)/(AX100-AA100)</f>
        <v>0.53940923074713376</v>
      </c>
      <c r="AA100" s="3">
        <v>28.914780834789873</v>
      </c>
      <c r="AB100" s="3">
        <v>27.7</v>
      </c>
      <c r="AC100" s="3">
        <v>29.7</v>
      </c>
      <c r="AD100" s="3">
        <v>28.944520553546397</v>
      </c>
      <c r="AE100" s="3">
        <v>28</v>
      </c>
      <c r="AF100" s="3">
        <v>28.5</v>
      </c>
      <c r="AG100" s="3">
        <v>28.7</v>
      </c>
      <c r="AH100" s="3">
        <v>29.2</v>
      </c>
      <c r="AI100" s="3">
        <v>29.3</v>
      </c>
      <c r="AJ100" s="3">
        <v>29.5</v>
      </c>
      <c r="AK100" s="3">
        <v>2020</v>
      </c>
      <c r="AL100" s="3">
        <v>10</v>
      </c>
      <c r="AM100" s="3">
        <v>27</v>
      </c>
      <c r="AN100" s="3">
        <v>9</v>
      </c>
      <c r="AO100" s="3">
        <v>5</v>
      </c>
      <c r="AP100" s="3">
        <v>3</v>
      </c>
      <c r="AQ100" s="3">
        <v>58</v>
      </c>
      <c r="AR100" s="4">
        <v>0.37847222222222227</v>
      </c>
      <c r="AS100" s="3">
        <f>VLOOKUP(AR100,גיליון1!A103:F686,2,0)</f>
        <v>26.4</v>
      </c>
      <c r="AT100" s="3">
        <f>VLOOKUP(AR100,גיליון1!A103:F686,3,0)</f>
        <v>62</v>
      </c>
      <c r="AU100" s="3">
        <f>VLOOKUP(AR100,גיליון1!A103:F686,4,0)</f>
        <v>600</v>
      </c>
      <c r="AV100" s="3">
        <f>VLOOKUP(AR100,גיליון1!A103:F686,5,0)</f>
        <v>0.7</v>
      </c>
      <c r="AW100" s="3">
        <f>VLOOKUP(AR100,גיליון1!A103:F686,6,0)</f>
        <v>197</v>
      </c>
      <c r="AX100" s="3">
        <f>AS100+(AZ100*BF100)/(BB100*1005)</f>
        <v>37.090555130021848</v>
      </c>
      <c r="AY100" s="3">
        <f>AS100+(AZ100*BD100*BE100*BF100)/(BB100*1005*(BE100*BD100+BK100*AZ100))-(AZ100*BL100)/(BE100*BD100+BK100*AZ100)</f>
        <v>24.504692711436604</v>
      </c>
      <c r="AZ100" s="3">
        <f>BA100*BC100/(BA100+BC100)</f>
        <v>31.74396591113538</v>
      </c>
      <c r="BA100" s="3">
        <f>BB100*1005/(4*0.98*0.0000000567*(AS100+273.15)^3)</f>
        <v>198.23425425264656</v>
      </c>
      <c r="BB100" s="3">
        <f>101325/(287.05*(AS100+273.15))</f>
        <v>1.1783918692879942</v>
      </c>
      <c r="BC100" s="3">
        <f>100*SQRT(0.1/AV100)</f>
        <v>37.796447300922722</v>
      </c>
      <c r="BD100" s="3">
        <f>BC100/1.08</f>
        <v>34.99671046381733</v>
      </c>
      <c r="BE100" s="3">
        <f>0.072*AS100+64.67</f>
        <v>66.570800000000006</v>
      </c>
      <c r="BF100" s="3">
        <f>AU100*(1-0.21)+BG100-BH100</f>
        <v>398.83647793260042</v>
      </c>
      <c r="BG100" s="3">
        <f>(1.72*(BI100/1000/(AS100+273.16))^(1/7)*0.0000000567*(AS100+273.16)^4)</f>
        <v>387.50186560244845</v>
      </c>
      <c r="BH100" s="3">
        <f>0.98*0.0000000567*(AA100+273.16)^4</f>
        <v>462.66538766984803</v>
      </c>
      <c r="BI100" s="3">
        <f>BJ100*AT100/100</f>
        <v>2133.402756117498</v>
      </c>
      <c r="BJ100" s="3">
        <f>(610.7*10^(7.5*AS100/(AS100+237.3)))</f>
        <v>3440.972187286287</v>
      </c>
      <c r="BK100" s="3">
        <f>(EXP((0.0492)*AS100))*55.259</f>
        <v>202.53469861632084</v>
      </c>
      <c r="BL100" s="3">
        <f>(1-(AT100/100))*BJ100</f>
        <v>1307.5694311687892</v>
      </c>
      <c r="IF100" s="3">
        <v>3</v>
      </c>
      <c r="IG100" s="3">
        <v>1</v>
      </c>
      <c r="IH100" s="3">
        <v>5</v>
      </c>
      <c r="II100" s="3">
        <v>11</v>
      </c>
      <c r="IJ100" s="3">
        <v>12</v>
      </c>
      <c r="IK100" s="3">
        <v>9</v>
      </c>
      <c r="IL100" s="3">
        <v>32</v>
      </c>
      <c r="IM100" s="3">
        <v>31</v>
      </c>
      <c r="IN100" s="3">
        <v>31</v>
      </c>
      <c r="IO100" s="3">
        <v>76</v>
      </c>
      <c r="IP100" s="3">
        <v>88</v>
      </c>
      <c r="IQ100" s="3">
        <v>116</v>
      </c>
      <c r="IR100" s="3">
        <v>164</v>
      </c>
      <c r="IS100" s="3">
        <v>174</v>
      </c>
      <c r="IT100" s="3">
        <v>237</v>
      </c>
      <c r="IU100" s="3">
        <v>169</v>
      </c>
      <c r="IV100" s="3">
        <v>166</v>
      </c>
      <c r="IW100" s="3">
        <v>191</v>
      </c>
      <c r="IX100" s="3">
        <v>113</v>
      </c>
      <c r="IY100" s="3">
        <v>50</v>
      </c>
      <c r="IZ100" s="3">
        <v>29</v>
      </c>
      <c r="JA100" s="3">
        <v>1</v>
      </c>
      <c r="JB100" s="3">
        <v>8</v>
      </c>
      <c r="JC100" s="3">
        <v>2</v>
      </c>
      <c r="JD100" s="3">
        <v>4</v>
      </c>
    </row>
    <row r="101" spans="1:324" s="3" customFormat="1" x14ac:dyDescent="0.2">
      <c r="A101" s="3" t="b">
        <v>0</v>
      </c>
      <c r="D101" s="3">
        <v>10446</v>
      </c>
      <c r="E101" s="3">
        <v>13</v>
      </c>
      <c r="F101" s="3">
        <v>2</v>
      </c>
      <c r="G101" s="3" t="s">
        <v>407</v>
      </c>
      <c r="H101" s="3">
        <v>6</v>
      </c>
      <c r="I101" s="3">
        <v>2.8000000000000007</v>
      </c>
      <c r="J101" s="3">
        <v>0.48209764685329226</v>
      </c>
      <c r="K101" s="3">
        <v>0.60167453952449534</v>
      </c>
      <c r="L101" s="3">
        <v>0.37262411980913918</v>
      </c>
      <c r="M101" s="3">
        <f>AA101-AS101</f>
        <v>2.3162340918838815</v>
      </c>
      <c r="N101" s="3">
        <f>AB101-AS101</f>
        <v>0.90000000000000213</v>
      </c>
      <c r="O101" s="3">
        <f>AC101-AS101</f>
        <v>3.7000000000000028</v>
      </c>
      <c r="P101" s="3">
        <f>AD101-AS101</f>
        <v>2.3426395601806362</v>
      </c>
      <c r="Q101" s="3">
        <f>AE101-AS101</f>
        <v>1.2000000000000028</v>
      </c>
      <c r="R101" s="3">
        <f>AF101-AS101</f>
        <v>1.7000000000000028</v>
      </c>
      <c r="S101" s="3">
        <f>AG101-AS101</f>
        <v>2</v>
      </c>
      <c r="T101" s="3">
        <f>AH101-AS101</f>
        <v>2.6000000000000014</v>
      </c>
      <c r="U101" s="3">
        <f>AI101-AS101</f>
        <v>2.9000000000000021</v>
      </c>
      <c r="V101" s="3">
        <f>AJ101-AS101</f>
        <v>3.2000000000000028</v>
      </c>
      <c r="W101" s="3">
        <f>(AA101-AY101)/(AX101-AY101)</f>
        <v>0.33330323825163355</v>
      </c>
      <c r="X101" s="3">
        <f>(AX101-AA101)/(AA101-AY101)</f>
        <v>2.0002708801917826</v>
      </c>
      <c r="Y101" s="3">
        <f>J101/AA101</f>
        <v>1.6788331133905484E-2</v>
      </c>
      <c r="Z101" s="3">
        <f>(AA101-AY101)/(AX101-AA101)</f>
        <v>0.49993228912282212</v>
      </c>
      <c r="AA101" s="3">
        <v>28.71623409188388</v>
      </c>
      <c r="AB101" s="3">
        <v>27.3</v>
      </c>
      <c r="AC101" s="3">
        <v>30.1</v>
      </c>
      <c r="AD101" s="3">
        <v>28.742639560180635</v>
      </c>
      <c r="AE101" s="3">
        <v>27.6</v>
      </c>
      <c r="AF101" s="3">
        <v>28.1</v>
      </c>
      <c r="AG101" s="3">
        <v>28.4</v>
      </c>
      <c r="AH101" s="3">
        <v>29</v>
      </c>
      <c r="AI101" s="3">
        <v>29.3</v>
      </c>
      <c r="AJ101" s="3">
        <v>29.6</v>
      </c>
      <c r="AK101" s="3">
        <v>2020</v>
      </c>
      <c r="AL101" s="3">
        <v>10</v>
      </c>
      <c r="AM101" s="3">
        <v>27</v>
      </c>
      <c r="AN101" s="3">
        <v>9</v>
      </c>
      <c r="AO101" s="3">
        <v>5</v>
      </c>
      <c r="AP101" s="3">
        <v>23</v>
      </c>
      <c r="AQ101" s="3">
        <v>536</v>
      </c>
      <c r="AR101" s="4">
        <v>0.37847222222222227</v>
      </c>
      <c r="AS101" s="3">
        <f>VLOOKUP(AR101,גיליון1!A104:F687,2,0)</f>
        <v>26.4</v>
      </c>
      <c r="AT101" s="3">
        <f>VLOOKUP(AR101,גיליון1!A104:F687,3,0)</f>
        <v>62</v>
      </c>
      <c r="AU101" s="3">
        <f>VLOOKUP(AR101,גיליון1!A104:F687,4,0)</f>
        <v>600</v>
      </c>
      <c r="AV101" s="3">
        <f>VLOOKUP(AR101,גיליון1!A104:F687,5,0)</f>
        <v>0.7</v>
      </c>
      <c r="AW101" s="3">
        <f>VLOOKUP(AR101,גיליון1!A104:F687,6,0)</f>
        <v>197</v>
      </c>
      <c r="AX101" s="3">
        <f>AS101+(AZ101*BF101)/(BB101*1005)</f>
        <v>37.123127734381413</v>
      </c>
      <c r="AY101" s="3">
        <f>AS101+(AZ101*BD101*BE101*BF101)/(BB101*1005*(BE101*BD101+BK101*AZ101))-(AZ101*BL101)/(BE101*BD101+BK101*AZ101)</f>
        <v>24.513356508777989</v>
      </c>
      <c r="AZ101" s="3">
        <f>BA101*BC101/(BA101+BC101)</f>
        <v>31.74396591113538</v>
      </c>
      <c r="BA101" s="3">
        <f>BB101*1005/(4*0.98*0.0000000567*(AS101+273.15)^3)</f>
        <v>198.23425425264656</v>
      </c>
      <c r="BB101" s="3">
        <f>101325/(287.05*(AS101+273.15))</f>
        <v>1.1783918692879942</v>
      </c>
      <c r="BC101" s="3">
        <f>100*SQRT(0.1/AV101)</f>
        <v>37.796447300922722</v>
      </c>
      <c r="BD101" s="3">
        <f>BC101/1.08</f>
        <v>34.99671046381733</v>
      </c>
      <c r="BE101" s="3">
        <f>0.072*AS101+64.67</f>
        <v>66.570800000000006</v>
      </c>
      <c r="BF101" s="3">
        <f>AU101*(1-0.21)+BG101-BH101</f>
        <v>400.0516760810462</v>
      </c>
      <c r="BG101" s="3">
        <f>(1.72*(BI101/1000/(AS101+273.16))^(1/7)*0.0000000567*(AS101+273.16)^4)</f>
        <v>387.50186560244845</v>
      </c>
      <c r="BH101" s="3">
        <f>0.98*0.0000000567*(AA101+273.16)^4</f>
        <v>461.45018952140225</v>
      </c>
      <c r="BI101" s="3">
        <f>BJ101*AT101/100</f>
        <v>2133.402756117498</v>
      </c>
      <c r="BJ101" s="3">
        <f>(610.7*10^(7.5*AS101/(AS101+237.3)))</f>
        <v>3440.972187286287</v>
      </c>
      <c r="BK101" s="3">
        <f>(EXP((0.0492)*AS101))*55.259</f>
        <v>202.53469861632084</v>
      </c>
      <c r="BL101" s="3">
        <f>(1-(AT101/100))*BJ101</f>
        <v>1307.5694311687892</v>
      </c>
      <c r="ID101" s="3">
        <v>11</v>
      </c>
      <c r="IE101" s="3">
        <v>6</v>
      </c>
      <c r="IF101" s="3">
        <v>30</v>
      </c>
      <c r="IG101" s="3">
        <v>24</v>
      </c>
      <c r="IH101" s="3">
        <v>51</v>
      </c>
      <c r="II101" s="3">
        <v>49</v>
      </c>
      <c r="IJ101" s="3">
        <v>38</v>
      </c>
      <c r="IK101" s="3">
        <v>55</v>
      </c>
      <c r="IL101" s="3">
        <v>57</v>
      </c>
      <c r="IM101" s="3">
        <v>91</v>
      </c>
      <c r="IN101" s="3">
        <v>160</v>
      </c>
      <c r="IO101" s="3">
        <v>132</v>
      </c>
      <c r="IP101" s="3">
        <v>176</v>
      </c>
      <c r="IQ101" s="3">
        <v>235</v>
      </c>
      <c r="IR101" s="3">
        <v>255</v>
      </c>
      <c r="IS101" s="3">
        <v>203</v>
      </c>
      <c r="IT101" s="3">
        <v>185</v>
      </c>
      <c r="IU101" s="3">
        <v>177</v>
      </c>
      <c r="IV101" s="3">
        <v>125</v>
      </c>
      <c r="IW101" s="3">
        <v>113</v>
      </c>
      <c r="IX101" s="3">
        <v>90</v>
      </c>
      <c r="IY101" s="3">
        <v>80</v>
      </c>
      <c r="IZ101" s="3">
        <v>24</v>
      </c>
      <c r="JA101" s="3">
        <v>9</v>
      </c>
      <c r="JB101" s="3">
        <v>10</v>
      </c>
      <c r="JC101" s="3">
        <v>11</v>
      </c>
      <c r="JD101" s="3">
        <v>9</v>
      </c>
      <c r="JE101" s="3">
        <v>7</v>
      </c>
      <c r="JF101" s="3">
        <v>6</v>
      </c>
      <c r="JG101" s="3">
        <v>2</v>
      </c>
    </row>
    <row r="102" spans="1:324" s="3" customFormat="1" x14ac:dyDescent="0.2">
      <c r="A102" s="3" t="b">
        <v>1</v>
      </c>
      <c r="B102" s="3" t="s">
        <v>563</v>
      </c>
      <c r="D102" s="3">
        <v>10446</v>
      </c>
      <c r="E102" s="3">
        <v>14</v>
      </c>
      <c r="F102" s="3">
        <v>2</v>
      </c>
      <c r="G102" s="3" t="s">
        <v>76</v>
      </c>
      <c r="H102" s="3">
        <v>6</v>
      </c>
      <c r="I102" s="3">
        <v>2.3000000000000007</v>
      </c>
      <c r="J102" s="3">
        <v>0.53189034315537065</v>
      </c>
      <c r="K102" s="3">
        <v>0.79280656618635703</v>
      </c>
      <c r="L102" s="3">
        <v>0.44133178122138844</v>
      </c>
      <c r="M102" s="3">
        <f>AA102-AS102</f>
        <v>5.1548467438953942</v>
      </c>
      <c r="N102" s="3">
        <f>AB102-AS102</f>
        <v>4.0999999999999979</v>
      </c>
      <c r="O102" s="3">
        <f>AC102-AS102</f>
        <v>6.3999999999999986</v>
      </c>
      <c r="P102" s="3">
        <f>AD102-AS102</f>
        <v>5.0796038054052914</v>
      </c>
      <c r="Q102" s="3">
        <f>AE102-AS102</f>
        <v>4.1999999999999993</v>
      </c>
      <c r="R102" s="3">
        <f>AF102-AS102</f>
        <v>4.5</v>
      </c>
      <c r="S102" s="3">
        <f>AG102-AS102</f>
        <v>4.7999999999999972</v>
      </c>
      <c r="T102" s="3">
        <f>AH102-AS102</f>
        <v>5.6000000000000014</v>
      </c>
      <c r="U102" s="3">
        <f>AI102-AS102</f>
        <v>5.8999999999999986</v>
      </c>
      <c r="V102" s="3">
        <f>AJ102-AS102</f>
        <v>6.2999999999999972</v>
      </c>
      <c r="W102" s="3">
        <f>(AA102-AY102)/(AX102-AY102)</f>
        <v>0.62182854349391847</v>
      </c>
      <c r="X102" s="3">
        <f>(AX102-AA102)/(AA102-AY102)</f>
        <v>0.60816033690126048</v>
      </c>
      <c r="Y102" s="3">
        <f>J102/AA102</f>
        <v>1.674989482535047E-2</v>
      </c>
      <c r="Z102" s="3">
        <f>(AA102-AY102)/(AX102-AA102)</f>
        <v>1.6443032196003893</v>
      </c>
      <c r="AA102" s="3">
        <v>31.754846743895396</v>
      </c>
      <c r="AB102" s="3">
        <v>30.7</v>
      </c>
      <c r="AC102" s="3">
        <v>33</v>
      </c>
      <c r="AD102" s="3">
        <v>31.679603805405293</v>
      </c>
      <c r="AE102" s="3">
        <v>30.8</v>
      </c>
      <c r="AF102" s="3">
        <v>31.1</v>
      </c>
      <c r="AG102" s="3">
        <v>31.4</v>
      </c>
      <c r="AH102" s="3">
        <v>32.200000000000003</v>
      </c>
      <c r="AI102" s="3">
        <v>32.5</v>
      </c>
      <c r="AJ102" s="3">
        <v>32.9</v>
      </c>
      <c r="AK102" s="3">
        <v>2020</v>
      </c>
      <c r="AL102" s="3">
        <v>10</v>
      </c>
      <c r="AM102" s="3">
        <v>27</v>
      </c>
      <c r="AN102" s="3">
        <v>9</v>
      </c>
      <c r="AO102" s="3">
        <v>6</v>
      </c>
      <c r="AP102" s="3">
        <v>20</v>
      </c>
      <c r="AQ102" s="3">
        <v>815.00000000000011</v>
      </c>
      <c r="AR102" s="4">
        <v>0.37916666666666665</v>
      </c>
      <c r="AS102" s="3">
        <f>VLOOKUP(AR102,גיליון1!A105:F688,2,0)</f>
        <v>26.6</v>
      </c>
      <c r="AT102" s="3">
        <f>VLOOKUP(AR102,גיליון1!A105:F688,3,0)</f>
        <v>61</v>
      </c>
      <c r="AU102" s="3">
        <f>VLOOKUP(AR102,גיליון1!A105:F688,4,0)</f>
        <v>602</v>
      </c>
      <c r="AV102" s="3">
        <f>VLOOKUP(AR102,גיליון1!A105:F688,5,0)</f>
        <v>0.8</v>
      </c>
      <c r="AW102" s="3">
        <f>VLOOKUP(AR102,גיליון1!A105:F688,6,0)</f>
        <v>24</v>
      </c>
      <c r="AX102" s="3">
        <f>AS102+(AZ102*BF102)/(BB102*1005)</f>
        <v>36.319112736457456</v>
      </c>
      <c r="AY102" s="3">
        <f>AS102+(AZ102*BD102*BE102*BF102)/(BB102*1005*(BE102*BD102+BK102*AZ102))-(AZ102*BL102)/(BE102*BD102+BK102*AZ102)</f>
        <v>24.249809477213034</v>
      </c>
      <c r="AZ102" s="3">
        <f>BA102*BC102/(BA102+BC102)</f>
        <v>29.991937657148515</v>
      </c>
      <c r="BA102" s="3">
        <f>BB102*1005/(4*0.98*0.0000000567*(AS102+273.15)^3)</f>
        <v>197.70571795799603</v>
      </c>
      <c r="BB102" s="3">
        <f>101325/(287.05*(AS102+273.15))</f>
        <v>1.1776056195003122</v>
      </c>
      <c r="BC102" s="3">
        <f>100*SQRT(0.1/AV102)</f>
        <v>35.355339059327378</v>
      </c>
      <c r="BD102" s="3">
        <f>BC102/1.08</f>
        <v>32.736425054932752</v>
      </c>
      <c r="BE102" s="3">
        <f>0.072*AS102+64.67</f>
        <v>66.5852</v>
      </c>
      <c r="BF102" s="3">
        <f>AU102*(1-0.21)+BG102-BH102</f>
        <v>383.52000845609945</v>
      </c>
      <c r="BG102" s="3">
        <f>(1.72*(BI102/1000/(AS102+273.16))^(1/7)*0.0000000567*(AS102+273.16)^4)</f>
        <v>388.25198934796578</v>
      </c>
      <c r="BH102" s="3">
        <f>0.98*0.0000000567*(AA102+273.16)^4</f>
        <v>480.31198089186643</v>
      </c>
      <c r="BI102" s="3">
        <f>BJ102*AT102/100</f>
        <v>2123.8601912879212</v>
      </c>
      <c r="BJ102" s="3">
        <f>(610.7*10^(7.5*AS102/(AS102+237.3)))</f>
        <v>3481.7380185047891</v>
      </c>
      <c r="BK102" s="3">
        <f>(EXP((0.0492)*AS102))*55.259</f>
        <v>204.53747756312706</v>
      </c>
      <c r="BL102" s="3">
        <f>(1-(AT102/100))*BJ102</f>
        <v>1357.8778272168679</v>
      </c>
      <c r="JJ102" s="3">
        <v>2</v>
      </c>
      <c r="JK102" s="3">
        <v>4</v>
      </c>
      <c r="JL102" s="3">
        <v>27</v>
      </c>
      <c r="JM102" s="3">
        <v>50</v>
      </c>
      <c r="JN102" s="3">
        <v>43</v>
      </c>
      <c r="JO102" s="3">
        <v>44</v>
      </c>
      <c r="JP102" s="3">
        <v>90</v>
      </c>
      <c r="JQ102" s="3">
        <v>104</v>
      </c>
      <c r="JR102" s="3">
        <v>130</v>
      </c>
      <c r="JS102" s="3">
        <v>137</v>
      </c>
      <c r="JT102" s="3">
        <v>146</v>
      </c>
      <c r="JU102" s="3">
        <v>148</v>
      </c>
      <c r="JV102" s="3">
        <v>100</v>
      </c>
      <c r="JW102" s="3">
        <v>98</v>
      </c>
      <c r="JX102" s="3">
        <v>73</v>
      </c>
      <c r="JY102" s="3">
        <v>95</v>
      </c>
      <c r="JZ102" s="3">
        <v>76</v>
      </c>
      <c r="KA102" s="3">
        <v>76</v>
      </c>
      <c r="KB102" s="3">
        <v>111</v>
      </c>
      <c r="KC102" s="3">
        <v>82</v>
      </c>
      <c r="KD102" s="3">
        <v>38</v>
      </c>
      <c r="KE102" s="3">
        <v>31</v>
      </c>
      <c r="KF102" s="3">
        <v>22</v>
      </c>
      <c r="KG102" s="3">
        <v>26</v>
      </c>
      <c r="KH102" s="3">
        <v>24</v>
      </c>
      <c r="KI102" s="3">
        <v>12</v>
      </c>
    </row>
    <row r="103" spans="1:324" s="3" customFormat="1" x14ac:dyDescent="0.2">
      <c r="A103" s="3" t="b">
        <v>1</v>
      </c>
      <c r="B103" s="3" t="s">
        <v>563</v>
      </c>
      <c r="D103" s="3">
        <v>10446</v>
      </c>
      <c r="E103" s="3">
        <v>14</v>
      </c>
      <c r="F103" s="3">
        <v>2</v>
      </c>
      <c r="G103" s="3" t="s">
        <v>245</v>
      </c>
      <c r="H103" s="3">
        <v>6</v>
      </c>
      <c r="I103" s="3">
        <v>2.2999999999999972</v>
      </c>
      <c r="J103" s="3">
        <v>0.50554369551055234</v>
      </c>
      <c r="K103" s="3">
        <v>0.82061532165869266</v>
      </c>
      <c r="L103" s="3">
        <v>0.4243020177012668</v>
      </c>
      <c r="M103" s="3">
        <f>AA103-AS103</f>
        <v>6.2492439572009033</v>
      </c>
      <c r="N103" s="3">
        <f>AB103-AS103</f>
        <v>5</v>
      </c>
      <c r="O103" s="3">
        <f>AC103-AS103</f>
        <v>7.2999999999999972</v>
      </c>
      <c r="P103" s="3">
        <f>AD103-AS103</f>
        <v>6.2546298829486418</v>
      </c>
      <c r="Q103" s="3">
        <f>AE103-AS103</f>
        <v>5.1999999999999993</v>
      </c>
      <c r="R103" s="3">
        <f>AF103-AS103</f>
        <v>5.6000000000000014</v>
      </c>
      <c r="S103" s="3">
        <f>AG103-AS103</f>
        <v>5.8999999999999986</v>
      </c>
      <c r="T103" s="3">
        <f>AH103-AS103</f>
        <v>6.6999999999999957</v>
      </c>
      <c r="U103" s="3">
        <f>AI103-AS103</f>
        <v>6.8999999999999986</v>
      </c>
      <c r="V103" s="3">
        <f>AJ103-AS103</f>
        <v>7.1999999999999957</v>
      </c>
      <c r="W103" s="3">
        <f>(AA103-AY103)/(AX103-AY103)</f>
        <v>0.72409834137127604</v>
      </c>
      <c r="X103" s="3">
        <f>(AX103-AA103)/(AA103-AY103)</f>
        <v>0.38102788373500424</v>
      </c>
      <c r="Y103" s="3">
        <f>J103/AA103</f>
        <v>1.538981220296036E-2</v>
      </c>
      <c r="Z103" s="3">
        <f>(AA103-AY103)/(AX103-AA103)</f>
        <v>2.6244798417311528</v>
      </c>
      <c r="AA103" s="3">
        <v>32.849243957200905</v>
      </c>
      <c r="AB103" s="3">
        <v>31.6</v>
      </c>
      <c r="AC103" s="3">
        <v>33.9</v>
      </c>
      <c r="AD103" s="3">
        <v>32.854629882948643</v>
      </c>
      <c r="AE103" s="3">
        <v>31.8</v>
      </c>
      <c r="AF103" s="3">
        <v>32.200000000000003</v>
      </c>
      <c r="AG103" s="3">
        <v>32.5</v>
      </c>
      <c r="AH103" s="3">
        <v>33.299999999999997</v>
      </c>
      <c r="AI103" s="3">
        <v>33.5</v>
      </c>
      <c r="AJ103" s="3">
        <v>33.799999999999997</v>
      </c>
      <c r="AK103" s="3">
        <v>2020</v>
      </c>
      <c r="AL103" s="3">
        <v>10</v>
      </c>
      <c r="AM103" s="3">
        <v>27</v>
      </c>
      <c r="AN103" s="3">
        <v>9</v>
      </c>
      <c r="AO103" s="3">
        <v>6</v>
      </c>
      <c r="AP103" s="3">
        <v>47</v>
      </c>
      <c r="AQ103" s="3">
        <v>695.00000000000011</v>
      </c>
      <c r="AR103" s="4">
        <v>0.37916666666666665</v>
      </c>
      <c r="AS103" s="3">
        <f>VLOOKUP(AR103,גיליון1!A106:F689,2,0)</f>
        <v>26.6</v>
      </c>
      <c r="AT103" s="3">
        <f>VLOOKUP(AR103,גיליון1!A106:F689,3,0)</f>
        <v>61</v>
      </c>
      <c r="AU103" s="3">
        <f>VLOOKUP(AR103,גיליון1!A106:F689,4,0)</f>
        <v>602</v>
      </c>
      <c r="AV103" s="3">
        <f>VLOOKUP(AR103,גיליון1!A106:F689,5,0)</f>
        <v>0.8</v>
      </c>
      <c r="AW103" s="3">
        <f>VLOOKUP(AR103,גיליון1!A106:F689,6,0)</f>
        <v>24</v>
      </c>
      <c r="AX103" s="3">
        <f>AS103+(AZ103*BF103)/(BB103*1005)</f>
        <v>36.14341917037595</v>
      </c>
      <c r="AY103" s="3">
        <f>AS103+(AZ103*BD103*BE103*BF103)/(BB103*1005*(BE103*BD103+BK103*AZ103))-(AZ103*BL103)/(BE103*BD103+BK103*AZ103)</f>
        <v>24.203747515092576</v>
      </c>
      <c r="AZ103" s="3">
        <f>BA103*BC103/(BA103+BC103)</f>
        <v>29.991937657148515</v>
      </c>
      <c r="BA103" s="3">
        <f>BB103*1005/(4*0.98*0.0000000567*(AS103+273.15)^3)</f>
        <v>197.70571795799603</v>
      </c>
      <c r="BB103" s="3">
        <f>101325/(287.05*(AS103+273.15))</f>
        <v>1.1776056195003122</v>
      </c>
      <c r="BC103" s="3">
        <f>100*SQRT(0.1/AV103)</f>
        <v>35.355339059327378</v>
      </c>
      <c r="BD103" s="3">
        <f>BC103/1.08</f>
        <v>32.736425054932752</v>
      </c>
      <c r="BE103" s="3">
        <f>0.072*AS103+64.67</f>
        <v>66.5852</v>
      </c>
      <c r="BF103" s="3">
        <f>AU103*(1-0.21)+BG103-BH103</f>
        <v>376.58707128617584</v>
      </c>
      <c r="BG103" s="3">
        <f>(1.72*(BI103/1000/(AS103+273.16))^(1/7)*0.0000000567*(AS103+273.16)^4)</f>
        <v>388.25198934796578</v>
      </c>
      <c r="BH103" s="3">
        <f>0.98*0.0000000567*(AA103+273.16)^4</f>
        <v>487.24491806179003</v>
      </c>
      <c r="BI103" s="3">
        <f>BJ103*AT103/100</f>
        <v>2123.8601912879212</v>
      </c>
      <c r="BJ103" s="3">
        <f>(610.7*10^(7.5*AS103/(AS103+237.3)))</f>
        <v>3481.7380185047891</v>
      </c>
      <c r="BK103" s="3">
        <f>(EXP((0.0492)*AS103))*55.259</f>
        <v>204.53747756312706</v>
      </c>
      <c r="BL103" s="3">
        <f>(1-(AT103/100))*BJ103</f>
        <v>1357.8778272168679</v>
      </c>
      <c r="JS103" s="3">
        <v>1</v>
      </c>
      <c r="JT103" s="3">
        <v>3</v>
      </c>
      <c r="JU103" s="3">
        <v>7</v>
      </c>
      <c r="JV103" s="3">
        <v>21</v>
      </c>
      <c r="JW103" s="3">
        <v>26</v>
      </c>
      <c r="JX103" s="3">
        <v>29</v>
      </c>
      <c r="JY103" s="3">
        <v>43</v>
      </c>
      <c r="JZ103" s="3">
        <v>82</v>
      </c>
      <c r="KA103" s="3">
        <v>86</v>
      </c>
      <c r="KB103" s="3">
        <v>139</v>
      </c>
      <c r="KC103" s="3">
        <v>128</v>
      </c>
      <c r="KD103" s="3">
        <v>111</v>
      </c>
      <c r="KE103" s="3">
        <v>136</v>
      </c>
      <c r="KF103" s="3">
        <v>120</v>
      </c>
      <c r="KG103" s="3">
        <v>131</v>
      </c>
      <c r="KH103" s="3">
        <v>137</v>
      </c>
      <c r="KI103" s="3">
        <v>104</v>
      </c>
      <c r="KJ103" s="3">
        <v>130</v>
      </c>
      <c r="KK103" s="3">
        <v>121</v>
      </c>
      <c r="KL103" s="3">
        <v>136</v>
      </c>
      <c r="KM103" s="3">
        <v>121</v>
      </c>
      <c r="KN103" s="3">
        <v>91</v>
      </c>
      <c r="KO103" s="3">
        <v>41</v>
      </c>
      <c r="KP103" s="3">
        <v>27</v>
      </c>
      <c r="KQ103" s="3">
        <v>19</v>
      </c>
      <c r="KR103" s="3">
        <v>16</v>
      </c>
    </row>
    <row r="104" spans="1:324" s="3" customFormat="1" x14ac:dyDescent="0.2">
      <c r="A104" s="3" t="b">
        <v>1</v>
      </c>
      <c r="B104" s="3" t="s">
        <v>563</v>
      </c>
      <c r="D104" s="3">
        <v>10446</v>
      </c>
      <c r="E104" s="3">
        <v>14</v>
      </c>
      <c r="F104" s="3">
        <v>2</v>
      </c>
      <c r="G104" s="3" t="s">
        <v>408</v>
      </c>
      <c r="H104" s="3">
        <v>6</v>
      </c>
      <c r="I104" s="3">
        <v>2.5</v>
      </c>
      <c r="J104" s="3">
        <v>0.60533727584216812</v>
      </c>
      <c r="K104" s="3">
        <v>0.883419883402496</v>
      </c>
      <c r="L104" s="3">
        <v>0.49636929302507166</v>
      </c>
      <c r="M104" s="3">
        <f>AA104-AS104</f>
        <v>7.8582531948078405</v>
      </c>
      <c r="N104" s="3">
        <f>AB104-AS104</f>
        <v>6.3000000000000007</v>
      </c>
      <c r="O104" s="3">
        <f>AC104-AS104</f>
        <v>8.8000000000000007</v>
      </c>
      <c r="P104" s="3">
        <f>AD104-AS104</f>
        <v>7.9054208700972133</v>
      </c>
      <c r="Q104" s="3">
        <f>AE104-AS104</f>
        <v>6.5999999999999979</v>
      </c>
      <c r="R104" s="3">
        <f>AF104-AS104</f>
        <v>6.9999999999999964</v>
      </c>
      <c r="S104" s="3">
        <f>AG104-AS104</f>
        <v>7.4000000000000021</v>
      </c>
      <c r="T104" s="3">
        <f>AH104-AS104</f>
        <v>8.3000000000000007</v>
      </c>
      <c r="U104" s="3">
        <f>AI104-AS104</f>
        <v>8.6999999999999993</v>
      </c>
      <c r="V104" s="3">
        <f>AJ104-AS104</f>
        <v>8.9000000000000021</v>
      </c>
      <c r="W104" s="3">
        <f>(AA104-AY104)/(AX104-AY104)</f>
        <v>0.97172313508266794</v>
      </c>
      <c r="X104" s="3">
        <f>(AX104-AA104)/(AA104-AY104)</f>
        <v>2.9099713587581098E-2</v>
      </c>
      <c r="Y104" s="3">
        <f>J104/AA104</f>
        <v>1.7465891094963028E-2</v>
      </c>
      <c r="Z104" s="3">
        <f>(AA104-AY104)/(AX104-AA104)</f>
        <v>34.364599396839793</v>
      </c>
      <c r="AA104" s="3">
        <v>34.658253194807841</v>
      </c>
      <c r="AB104" s="3">
        <v>33.1</v>
      </c>
      <c r="AC104" s="3">
        <v>35.6</v>
      </c>
      <c r="AD104" s="3">
        <v>34.705420870097214</v>
      </c>
      <c r="AE104" s="3">
        <v>33.4</v>
      </c>
      <c r="AF104" s="3">
        <v>33.799999999999997</v>
      </c>
      <c r="AG104" s="3">
        <v>34.200000000000003</v>
      </c>
      <c r="AH104" s="3">
        <v>35.1</v>
      </c>
      <c r="AI104" s="3">
        <v>35.5</v>
      </c>
      <c r="AJ104" s="3">
        <v>35.700000000000003</v>
      </c>
      <c r="AK104" s="3">
        <v>2020</v>
      </c>
      <c r="AL104" s="3">
        <v>10</v>
      </c>
      <c r="AM104" s="3">
        <v>27</v>
      </c>
      <c r="AN104" s="3">
        <v>9</v>
      </c>
      <c r="AO104" s="3">
        <v>7</v>
      </c>
      <c r="AP104" s="3">
        <v>37</v>
      </c>
      <c r="AQ104" s="3">
        <v>295</v>
      </c>
      <c r="AR104" s="4">
        <v>0.37986111111111115</v>
      </c>
      <c r="AS104" s="3">
        <f>VLOOKUP(AR104,גיליון1!A107:F690,2,0)</f>
        <v>26.8</v>
      </c>
      <c r="AT104" s="3">
        <f>VLOOKUP(AR104,גיליון1!A107:F690,3,0)</f>
        <v>60</v>
      </c>
      <c r="AU104" s="3">
        <f>VLOOKUP(AR104,גיליון1!A107:F690,4,0)</f>
        <v>607</v>
      </c>
      <c r="AV104" s="3">
        <f>VLOOKUP(AR104,גיליון1!A107:F690,5,0)</f>
        <v>1.1000000000000001</v>
      </c>
      <c r="AW104" s="3">
        <f>VLOOKUP(AR104,גיליון1!A107:F690,6,0)</f>
        <v>260</v>
      </c>
      <c r="AX104" s="3">
        <f>AS104+(AZ104*BF104)/(BB104*1005)</f>
        <v>34.973710138543566</v>
      </c>
      <c r="AY104" s="3">
        <f>AS104+(AZ104*BD104*BE104*BF104)/(BB104*1005*(BE104*BD104+BK104*AZ104))-(AZ104*BL104)/(BE104*BD104+BK104*AZ104)</f>
        <v>23.817701696378212</v>
      </c>
      <c r="AZ104" s="3">
        <f>BA104*BC104/(BA104+BC104)</f>
        <v>26.15214354850178</v>
      </c>
      <c r="BA104" s="3">
        <f>BB104*1005/(4*0.98*0.0000000567*(AS104+273.15)^3)</f>
        <v>197.17894198288704</v>
      </c>
      <c r="BB104" s="3">
        <f>101325/(287.05*(AS104+273.15))</f>
        <v>1.176820418220432</v>
      </c>
      <c r="BC104" s="3">
        <f>100*SQRT(0.1/AV104)</f>
        <v>30.151134457776362</v>
      </c>
      <c r="BD104" s="3">
        <f>BC104/1.08</f>
        <v>27.917717090533667</v>
      </c>
      <c r="BE104" s="3">
        <f>0.072*AS104+64.67</f>
        <v>66.599599999999995</v>
      </c>
      <c r="BF104" s="3">
        <f>AU104*(1-0.21)+BG104-BH104</f>
        <v>369.64786120277716</v>
      </c>
      <c r="BG104" s="3">
        <f>(1.72*(BI104/1000/(AS104+273.16))^(1/7)*0.0000000567*(AS104+273.16)^4)</f>
        <v>388.98696962175109</v>
      </c>
      <c r="BH104" s="3">
        <f>0.98*0.0000000567*(AA104+273.16)^4</f>
        <v>498.86910841897389</v>
      </c>
      <c r="BI104" s="3">
        <f>BJ104*AT104/100</f>
        <v>2113.7543804813695</v>
      </c>
      <c r="BJ104" s="3">
        <f>(610.7*10^(7.5*AS104/(AS104+237.3)))</f>
        <v>3522.9239674689493</v>
      </c>
      <c r="BK104" s="3">
        <f>(EXP((0.0492)*AS104))*55.259</f>
        <v>206.56006113371953</v>
      </c>
      <c r="BL104" s="3">
        <f>(1-(AT104/100))*BJ104</f>
        <v>1409.1695869875798</v>
      </c>
      <c r="KI104" s="3">
        <v>2</v>
      </c>
      <c r="KJ104" s="3">
        <v>7</v>
      </c>
      <c r="KK104" s="3">
        <v>12</v>
      </c>
      <c r="KL104" s="3">
        <v>29</v>
      </c>
      <c r="KM104" s="3">
        <v>32</v>
      </c>
      <c r="KN104" s="3">
        <v>37</v>
      </c>
      <c r="KO104" s="3">
        <v>39</v>
      </c>
      <c r="KP104" s="3">
        <v>65</v>
      </c>
      <c r="KQ104" s="3">
        <v>47</v>
      </c>
      <c r="KR104" s="3">
        <v>78</v>
      </c>
      <c r="KS104" s="3">
        <v>101</v>
      </c>
      <c r="KT104" s="3">
        <v>69</v>
      </c>
      <c r="KU104" s="3">
        <v>101</v>
      </c>
      <c r="KV104" s="3">
        <v>99</v>
      </c>
      <c r="KW104" s="3">
        <v>104</v>
      </c>
      <c r="KX104" s="3">
        <v>135</v>
      </c>
      <c r="KY104" s="3">
        <v>140</v>
      </c>
      <c r="KZ104" s="3">
        <v>143</v>
      </c>
      <c r="LA104" s="3">
        <v>152</v>
      </c>
      <c r="LB104" s="3">
        <v>126</v>
      </c>
      <c r="LC104" s="3">
        <v>118</v>
      </c>
      <c r="LD104" s="3">
        <v>99</v>
      </c>
      <c r="LE104" s="3">
        <v>107</v>
      </c>
      <c r="LF104" s="3">
        <v>96</v>
      </c>
      <c r="LG104" s="3">
        <v>66</v>
      </c>
      <c r="LH104" s="3">
        <v>71</v>
      </c>
      <c r="LI104" s="3">
        <v>125</v>
      </c>
    </row>
    <row r="105" spans="1:324" s="3" customFormat="1" x14ac:dyDescent="0.2">
      <c r="A105" s="3" t="b">
        <v>0</v>
      </c>
      <c r="D105" s="3">
        <v>10446</v>
      </c>
      <c r="E105" s="3">
        <v>14</v>
      </c>
      <c r="F105" s="3">
        <v>2</v>
      </c>
      <c r="G105" s="3" t="s">
        <v>77</v>
      </c>
      <c r="H105" s="3">
        <v>6</v>
      </c>
      <c r="I105" s="3">
        <v>1.5</v>
      </c>
      <c r="J105" s="3">
        <v>0.37158048414675116</v>
      </c>
      <c r="K105" s="3">
        <v>0.6363915901874293</v>
      </c>
      <c r="L105" s="3">
        <v>0.32436366915136799</v>
      </c>
      <c r="M105" s="3">
        <f>AA105-AS105</f>
        <v>4.1456934070334306</v>
      </c>
      <c r="N105" s="3">
        <f>AB105-AS105</f>
        <v>3.3000000000000007</v>
      </c>
      <c r="O105" s="3">
        <f>AC105-AS105</f>
        <v>4.8000000000000007</v>
      </c>
      <c r="P105" s="3">
        <f>AD105-AS105</f>
        <v>4.2155352093506728</v>
      </c>
      <c r="Q105" s="3">
        <f>AE105-AS105</f>
        <v>3.3999999999999986</v>
      </c>
      <c r="R105" s="3">
        <f>AF105-AS105</f>
        <v>3.5999999999999979</v>
      </c>
      <c r="S105" s="3">
        <f>AG105-AS105</f>
        <v>3.8000000000000007</v>
      </c>
      <c r="T105" s="3">
        <f>AH105-AS105</f>
        <v>4.5</v>
      </c>
      <c r="U105" s="3">
        <f>AI105-AS105</f>
        <v>4.5999999999999979</v>
      </c>
      <c r="V105" s="3">
        <f>AJ105-AS105</f>
        <v>4.6999999999999993</v>
      </c>
      <c r="W105" s="3">
        <f>(AA105-AY105)/(AX105-AY105)</f>
        <v>0.69366749591161125</v>
      </c>
      <c r="X105" s="3">
        <f>(AX105-AA105)/(AA105-AY105)</f>
        <v>0.44161288498289736</v>
      </c>
      <c r="Y105" s="3">
        <f>J105/AA105</f>
        <v>1.2007502280181487E-2</v>
      </c>
      <c r="Z105" s="3">
        <f>(AA105-AY105)/(AX105-AA105)</f>
        <v>2.2644266822937644</v>
      </c>
      <c r="AA105" s="3">
        <v>30.945693407033431</v>
      </c>
      <c r="AB105" s="3">
        <v>30.1</v>
      </c>
      <c r="AC105" s="3">
        <v>31.6</v>
      </c>
      <c r="AD105" s="3">
        <v>31.015535209350674</v>
      </c>
      <c r="AE105" s="3">
        <v>30.2</v>
      </c>
      <c r="AF105" s="3">
        <v>30.4</v>
      </c>
      <c r="AG105" s="3">
        <v>30.6</v>
      </c>
      <c r="AH105" s="3">
        <v>31.3</v>
      </c>
      <c r="AI105" s="3">
        <v>31.4</v>
      </c>
      <c r="AJ105" s="3">
        <v>31.5</v>
      </c>
      <c r="AK105" s="3">
        <v>2020</v>
      </c>
      <c r="AL105" s="3">
        <v>10</v>
      </c>
      <c r="AM105" s="3">
        <v>27</v>
      </c>
      <c r="AN105" s="3">
        <v>9</v>
      </c>
      <c r="AO105" s="3">
        <v>8</v>
      </c>
      <c r="AP105" s="3">
        <v>47</v>
      </c>
      <c r="AQ105" s="3">
        <v>216</v>
      </c>
      <c r="AR105" s="4">
        <v>0.38055555555555554</v>
      </c>
      <c r="AS105" s="3">
        <f>VLOOKUP(AR105,גיליון1!A108:F691,2,0)</f>
        <v>26.8</v>
      </c>
      <c r="AT105" s="3">
        <f>VLOOKUP(AR105,גיליון1!A108:F691,3,0)</f>
        <v>60</v>
      </c>
      <c r="AU105" s="3">
        <f>VLOOKUP(AR105,גיליון1!A108:F691,4,0)</f>
        <v>609</v>
      </c>
      <c r="AV105" s="3">
        <f>VLOOKUP(AR105,גיליון1!A108:F691,5,0)</f>
        <v>1.6</v>
      </c>
      <c r="AW105" s="3">
        <f>VLOOKUP(AR105,גיליון1!A108:F691,6,0)</f>
        <v>188</v>
      </c>
      <c r="AX105" s="3">
        <f>AS105+(AZ105*BF105)/(BB105*1005)</f>
        <v>34.207437506882926</v>
      </c>
      <c r="AY105" s="3">
        <f>AS105+(AZ105*BD105*BE105*BF105)/(BB105*1005*(BE105*BD105+BK105*AZ105))-(AZ105*BL105)/(BE105*BD105+BK105*AZ105)</f>
        <v>23.55971303651998</v>
      </c>
      <c r="AZ105" s="3">
        <f>BA105*BC105/(BA105+BC105)</f>
        <v>22.186952127766727</v>
      </c>
      <c r="BA105" s="3">
        <f>BB105*1005/(4*0.98*0.0000000567*(AS105+273.15)^3)</f>
        <v>197.17894198288704</v>
      </c>
      <c r="BB105" s="3">
        <f>101325/(287.05*(AS105+273.15))</f>
        <v>1.176820418220432</v>
      </c>
      <c r="BC105" s="3">
        <f>100*SQRT(0.1/AV105)</f>
        <v>25</v>
      </c>
      <c r="BD105" s="3">
        <f>BC105/1.08</f>
        <v>23.148148148148145</v>
      </c>
      <c r="BE105" s="3">
        <f>0.072*AS105+64.67</f>
        <v>66.599599999999995</v>
      </c>
      <c r="BF105" s="3">
        <f>AU105*(1-0.21)+BG105-BH105</f>
        <v>394.86315077732445</v>
      </c>
      <c r="BG105" s="3">
        <f>(1.72*(BI105/1000/(AS105+273.16))^(1/7)*0.0000000567*(AS105+273.16)^4)</f>
        <v>388.98696962175109</v>
      </c>
      <c r="BH105" s="3">
        <f>0.98*0.0000000567*(AA105+273.16)^4</f>
        <v>475.23381884442665</v>
      </c>
      <c r="BI105" s="3">
        <f>BJ105*AT105/100</f>
        <v>2113.7543804813695</v>
      </c>
      <c r="BJ105" s="3">
        <f>(610.7*10^(7.5*AS105/(AS105+237.3)))</f>
        <v>3522.9239674689493</v>
      </c>
      <c r="BK105" s="3">
        <f>(EXP((0.0492)*AS105))*55.259</f>
        <v>206.56006113371953</v>
      </c>
      <c r="BL105" s="3">
        <f>(1-(AT105/100))*BJ105</f>
        <v>1409.1695869875798</v>
      </c>
      <c r="JF105" s="3">
        <v>10</v>
      </c>
      <c r="JG105" s="3">
        <v>51</v>
      </c>
      <c r="JH105" s="3">
        <v>59</v>
      </c>
      <c r="JI105" s="3">
        <v>50</v>
      </c>
      <c r="JJ105" s="3">
        <v>80</v>
      </c>
      <c r="JK105" s="3">
        <v>90</v>
      </c>
      <c r="JL105" s="3">
        <v>83</v>
      </c>
      <c r="JM105" s="3">
        <v>69</v>
      </c>
      <c r="JN105" s="3">
        <v>64</v>
      </c>
      <c r="JO105" s="3">
        <v>88</v>
      </c>
      <c r="JP105" s="3">
        <v>92</v>
      </c>
      <c r="JQ105" s="3">
        <v>178</v>
      </c>
      <c r="JR105" s="3">
        <v>143</v>
      </c>
      <c r="JS105" s="3">
        <v>51</v>
      </c>
      <c r="JT105" s="3">
        <v>20</v>
      </c>
      <c r="JU105" s="3">
        <v>9</v>
      </c>
    </row>
    <row r="106" spans="1:324" s="3" customFormat="1" x14ac:dyDescent="0.2">
      <c r="A106" s="3" t="b">
        <v>0</v>
      </c>
      <c r="D106" s="3">
        <v>10446</v>
      </c>
      <c r="E106" s="3">
        <v>14</v>
      </c>
      <c r="F106" s="3">
        <v>2</v>
      </c>
      <c r="G106" s="3" t="s">
        <v>246</v>
      </c>
      <c r="H106" s="3">
        <v>6</v>
      </c>
      <c r="I106" s="3">
        <v>1.5999999999999979</v>
      </c>
      <c r="J106" s="3">
        <v>0.33963064405957655</v>
      </c>
      <c r="K106" s="3">
        <v>0.40890235356044968</v>
      </c>
      <c r="L106" s="3">
        <v>0.26147611200579846</v>
      </c>
      <c r="M106" s="3">
        <f>AA106-AS106</f>
        <v>4.2051136105346032</v>
      </c>
      <c r="N106" s="3">
        <f>AB106-AS106</f>
        <v>3.6999999999999993</v>
      </c>
      <c r="O106" s="3">
        <f>AC106-AS106</f>
        <v>5.2999999999999972</v>
      </c>
      <c r="P106" s="3">
        <f>AD106-AS106</f>
        <v>4.0940694215004427</v>
      </c>
      <c r="Q106" s="3">
        <f>AE106-AS106</f>
        <v>3.7999999999999972</v>
      </c>
      <c r="R106" s="3">
        <f>AF106-AS106</f>
        <v>3.8999999999999986</v>
      </c>
      <c r="S106" s="3">
        <f>AG106-AS106</f>
        <v>4</v>
      </c>
      <c r="T106" s="3">
        <f>AH106-AS106</f>
        <v>4.3999999999999986</v>
      </c>
      <c r="U106" s="3">
        <f>AI106-AS106</f>
        <v>4.6999999999999993</v>
      </c>
      <c r="V106" s="3">
        <f>AJ106-AS106</f>
        <v>5.1999999999999993</v>
      </c>
      <c r="W106" s="3">
        <f>(AA106-AY106)/(AX106-AY106)</f>
        <v>0.64261272493463417</v>
      </c>
      <c r="X106" s="3">
        <f>(AX106-AA106)/(AA106-AY106)</f>
        <v>0.55614721152887048</v>
      </c>
      <c r="Y106" s="3">
        <f>J106/AA106</f>
        <v>1.10251384998441E-2</v>
      </c>
      <c r="Z106" s="3">
        <f>(AA106-AY106)/(AX106-AA106)</f>
        <v>1.798085074005785</v>
      </c>
      <c r="AA106" s="3">
        <v>30.805113610534605</v>
      </c>
      <c r="AB106" s="3">
        <v>30.3</v>
      </c>
      <c r="AC106" s="3">
        <v>31.9</v>
      </c>
      <c r="AD106" s="3">
        <v>30.694069421500444</v>
      </c>
      <c r="AE106" s="3">
        <v>30.4</v>
      </c>
      <c r="AF106" s="3">
        <v>30.5</v>
      </c>
      <c r="AG106" s="3">
        <v>30.6</v>
      </c>
      <c r="AH106" s="3">
        <v>31</v>
      </c>
      <c r="AI106" s="3">
        <v>31.3</v>
      </c>
      <c r="AJ106" s="3">
        <v>31.8</v>
      </c>
      <c r="AK106" s="3">
        <v>2020</v>
      </c>
      <c r="AL106" s="3">
        <v>10</v>
      </c>
      <c r="AM106" s="3">
        <v>27</v>
      </c>
      <c r="AN106" s="3">
        <v>9</v>
      </c>
      <c r="AO106" s="3">
        <v>9</v>
      </c>
      <c r="AP106" s="3">
        <v>13</v>
      </c>
      <c r="AQ106" s="3">
        <v>135</v>
      </c>
      <c r="AR106" s="4">
        <v>0.38125000000000003</v>
      </c>
      <c r="AS106" s="3">
        <f>VLOOKUP(AR106,גיליון1!A109:F692,2,0)</f>
        <v>26.6</v>
      </c>
      <c r="AT106" s="3">
        <f>VLOOKUP(AR106,גיליון1!A109:F692,3,0)</f>
        <v>61</v>
      </c>
      <c r="AU106" s="3">
        <f>VLOOKUP(AR106,גיליון1!A109:F692,4,0)</f>
        <v>610</v>
      </c>
      <c r="AV106" s="3">
        <f>VLOOKUP(AR106,גיליון1!A109:F692,5,0)</f>
        <v>1.3</v>
      </c>
      <c r="AW106" s="3">
        <f>VLOOKUP(AR106,גיליון1!A109:F692,6,0)</f>
        <v>174</v>
      </c>
      <c r="AX106" s="3">
        <f>AS106+(AZ106*BF106)/(BB106*1005)</f>
        <v>34.73431503231825</v>
      </c>
      <c r="AY106" s="3">
        <f>AS106+(AZ106*BD106*BE106*BF106)/(BB106*1005*(BE106*BD106+BK106*AZ106))-(AZ106*BL106)/(BE106*BD106+BK106*AZ106)</f>
        <v>23.740075181263123</v>
      </c>
      <c r="AZ106" s="3">
        <f>BA106*BC106/(BA106+BC106)</f>
        <v>24.322890018878201</v>
      </c>
      <c r="BA106" s="3">
        <f>BB106*1005/(4*0.98*0.0000000567*(AS106+273.15)^3)</f>
        <v>197.70571795799603</v>
      </c>
      <c r="BB106" s="3">
        <f>101325/(287.05*(AS106+273.15))</f>
        <v>1.1776056195003122</v>
      </c>
      <c r="BC106" s="3">
        <f>100*SQRT(0.1/AV106)</f>
        <v>27.735009811261456</v>
      </c>
      <c r="BD106" s="3">
        <f>BC106/1.08</f>
        <v>25.6805646400569</v>
      </c>
      <c r="BE106" s="3">
        <f>0.072*AS106+64.67</f>
        <v>66.5852</v>
      </c>
      <c r="BF106" s="3">
        <f>AU106*(1-0.21)+BG106-BH106</f>
        <v>395.79631206802031</v>
      </c>
      <c r="BG106" s="3">
        <f>(1.72*(BI106/1000/(AS106+273.16))^(1/7)*0.0000000567*(AS106+273.16)^4)</f>
        <v>388.25198934796578</v>
      </c>
      <c r="BH106" s="3">
        <f>0.98*0.0000000567*(AA106+273.16)^4</f>
        <v>474.3556772799455</v>
      </c>
      <c r="BI106" s="3">
        <f>BJ106*AT106/100</f>
        <v>2123.8601912879212</v>
      </c>
      <c r="BJ106" s="3">
        <f>(610.7*10^(7.5*AS106/(AS106+237.3)))</f>
        <v>3481.7380185047891</v>
      </c>
      <c r="BK106" s="3">
        <f>(EXP((0.0492)*AS106))*55.259</f>
        <v>204.53747756312706</v>
      </c>
      <c r="BL106" s="3">
        <f>(1-(AT106/100))*BJ106</f>
        <v>1357.8778272168679</v>
      </c>
      <c r="JF106" s="3">
        <v>4</v>
      </c>
      <c r="JG106" s="3">
        <v>3</v>
      </c>
      <c r="JH106" s="3">
        <v>21</v>
      </c>
      <c r="JI106" s="3">
        <v>117</v>
      </c>
      <c r="JJ106" s="3">
        <v>201</v>
      </c>
      <c r="JK106" s="3">
        <v>231</v>
      </c>
      <c r="JL106" s="3">
        <v>120</v>
      </c>
      <c r="JM106" s="3">
        <v>105</v>
      </c>
      <c r="JN106" s="3">
        <v>84</v>
      </c>
      <c r="JO106" s="3">
        <v>76</v>
      </c>
      <c r="JP106" s="3">
        <v>42</v>
      </c>
      <c r="JQ106" s="3">
        <v>23</v>
      </c>
      <c r="JR106" s="3">
        <v>25</v>
      </c>
      <c r="JS106" s="3">
        <v>21</v>
      </c>
      <c r="JT106" s="3">
        <v>17</v>
      </c>
      <c r="JU106" s="3">
        <v>10</v>
      </c>
      <c r="JV106" s="3">
        <v>20</v>
      </c>
      <c r="JW106" s="3">
        <v>10</v>
      </c>
      <c r="JX106" s="3">
        <v>7</v>
      </c>
      <c r="JY106" s="3">
        <v>2</v>
      </c>
      <c r="JZ106" s="3">
        <v>1</v>
      </c>
    </row>
    <row r="107" spans="1:324" s="3" customFormat="1" x14ac:dyDescent="0.2">
      <c r="A107" s="3" t="b">
        <v>1</v>
      </c>
      <c r="B107" s="3">
        <v>10</v>
      </c>
      <c r="D107" s="3">
        <v>10446</v>
      </c>
      <c r="E107" s="3">
        <v>3</v>
      </c>
      <c r="F107" s="3">
        <v>2</v>
      </c>
      <c r="G107" s="3" t="s">
        <v>78</v>
      </c>
      <c r="H107" s="3">
        <v>6</v>
      </c>
      <c r="I107" s="3">
        <v>2.8999999999999986</v>
      </c>
      <c r="J107" s="3">
        <v>0.60564086500245196</v>
      </c>
      <c r="K107" s="3">
        <v>0.84461035289808706</v>
      </c>
      <c r="L107" s="3">
        <v>0.49203507769833943</v>
      </c>
      <c r="M107" s="3">
        <f>AA107-AS107</f>
        <v>7.9145606145213137</v>
      </c>
      <c r="N107" s="3">
        <f>AB107-AS107</f>
        <v>6.5</v>
      </c>
      <c r="O107" s="3">
        <f>AC107-AS107</f>
        <v>9.3999999999999986</v>
      </c>
      <c r="P107" s="3">
        <f>AD107-AS107</f>
        <v>7.8795787610725938</v>
      </c>
      <c r="Q107" s="3">
        <f>AE107-AS107</f>
        <v>6.7000000000000028</v>
      </c>
      <c r="R107" s="3">
        <f>AF107-AS107</f>
        <v>7.1000000000000014</v>
      </c>
      <c r="S107" s="3">
        <f>AG107-AS107</f>
        <v>7.5</v>
      </c>
      <c r="T107" s="3">
        <f>AH107-AS107</f>
        <v>8.2999999999999972</v>
      </c>
      <c r="U107" s="3">
        <f>AI107-AS107</f>
        <v>8.7000000000000028</v>
      </c>
      <c r="V107" s="3">
        <f>AJ107-AS107</f>
        <v>9.2000000000000028</v>
      </c>
      <c r="W107" s="3">
        <f>(AA107-AY107)/(AX107-AY107)</f>
        <v>0.93629967214374843</v>
      </c>
      <c r="X107" s="3">
        <f>(AX107-AA107)/(AA107-AY107)</f>
        <v>6.8034123850971295E-2</v>
      </c>
      <c r="Y107" s="3">
        <f>J107/AA107</f>
        <v>1.7598390163578035E-2</v>
      </c>
      <c r="Z107" s="3">
        <f>(AA107-AY107)/(AX107-AA107)</f>
        <v>14.698506328831387</v>
      </c>
      <c r="AA107" s="3">
        <v>34.414560614521314</v>
      </c>
      <c r="AB107" s="3">
        <v>33</v>
      </c>
      <c r="AC107" s="3">
        <v>35.9</v>
      </c>
      <c r="AD107" s="3">
        <v>34.379578761072594</v>
      </c>
      <c r="AE107" s="3">
        <v>33.200000000000003</v>
      </c>
      <c r="AF107" s="3">
        <v>33.6</v>
      </c>
      <c r="AG107" s="3">
        <v>34</v>
      </c>
      <c r="AH107" s="3">
        <v>34.799999999999997</v>
      </c>
      <c r="AI107" s="3">
        <v>35.200000000000003</v>
      </c>
      <c r="AJ107" s="3">
        <v>35.700000000000003</v>
      </c>
      <c r="AK107" s="3">
        <v>2020</v>
      </c>
      <c r="AL107" s="3">
        <v>10</v>
      </c>
      <c r="AM107" s="3">
        <v>27</v>
      </c>
      <c r="AN107" s="3">
        <v>9</v>
      </c>
      <c r="AO107" s="3">
        <v>10</v>
      </c>
      <c r="AP107" s="3">
        <v>18</v>
      </c>
      <c r="AQ107" s="3">
        <v>253</v>
      </c>
      <c r="AR107" s="4">
        <v>0.38194444444444442</v>
      </c>
      <c r="AS107" s="3">
        <f>VLOOKUP(AR107,גיליון1!A110:F693,2,0)</f>
        <v>26.5</v>
      </c>
      <c r="AT107" s="3">
        <f>VLOOKUP(AR107,גיליון1!A110:F693,3,0)</f>
        <v>62</v>
      </c>
      <c r="AU107" s="3">
        <f>VLOOKUP(AR107,גיליון1!A110:F693,4,0)</f>
        <v>612</v>
      </c>
      <c r="AV107" s="3">
        <f>VLOOKUP(AR107,גיליון1!A110:F693,5,0)</f>
        <v>1</v>
      </c>
      <c r="AW107" s="3">
        <f>VLOOKUP(AR107,גיליון1!A110:F693,6,0)</f>
        <v>173</v>
      </c>
      <c r="AX107" s="3">
        <f>AS107+(AZ107*BF107)/(BB107*1005)</f>
        <v>35.125836429115672</v>
      </c>
      <c r="AY107" s="3">
        <f>AS107+(AZ107*BD107*BE107*BF107)/(BB107*1005*(BE107*BD107+BK107*AZ107))-(AZ107*BL107)/(BE107*BD107+BK107*AZ107)</f>
        <v>23.959868552161431</v>
      </c>
      <c r="AZ107" s="3">
        <f>BA107*BC107/(BA107+BC107)</f>
        <v>27.267234429873668</v>
      </c>
      <c r="BA107" s="3">
        <f>BB107*1005/(4*0.98*0.0000000567*(AS107+273.15)^3)</f>
        <v>197.96976562467452</v>
      </c>
      <c r="BB107" s="3">
        <f>101325/(287.05*(AS107+273.15))</f>
        <v>1.1779986131994613</v>
      </c>
      <c r="BC107" s="3">
        <f>100*SQRT(0.1/AV107)</f>
        <v>31.622776601683793</v>
      </c>
      <c r="BD107" s="3">
        <f>BC107/1.08</f>
        <v>29.280348705262767</v>
      </c>
      <c r="BE107" s="3">
        <f>0.072*AS107+64.67</f>
        <v>66.578000000000003</v>
      </c>
      <c r="BF107" s="3">
        <f>AU107*(1-0.21)+BG107-BH107</f>
        <v>374.5165097033601</v>
      </c>
      <c r="BG107" s="3">
        <f>(1.72*(BI107/1000/(AS107+273.16))^(1/7)*0.0000000567*(AS107+273.16)^4)</f>
        <v>388.32772066999621</v>
      </c>
      <c r="BH107" s="3">
        <f>0.98*0.0000000567*(AA107+273.16)^4</f>
        <v>497.29121096663613</v>
      </c>
      <c r="BI107" s="3">
        <f>BJ107*AT107/100</f>
        <v>2146.0077449633231</v>
      </c>
      <c r="BJ107" s="3">
        <f>(610.7*10^(7.5*AS107/(AS107+237.3)))</f>
        <v>3461.302814456973</v>
      </c>
      <c r="BK107" s="3">
        <f>(EXP((0.0492)*AS107))*55.259</f>
        <v>203.53362467658857</v>
      </c>
      <c r="BL107" s="3">
        <f>(1-(AT107/100))*BJ107</f>
        <v>1315.2950694936499</v>
      </c>
      <c r="KI107" s="3">
        <v>13</v>
      </c>
      <c r="KJ107" s="3">
        <v>36</v>
      </c>
      <c r="KK107" s="3">
        <v>53</v>
      </c>
      <c r="KL107" s="3">
        <v>47</v>
      </c>
      <c r="KM107" s="3">
        <v>35</v>
      </c>
      <c r="KN107" s="3">
        <v>51</v>
      </c>
      <c r="KO107" s="3">
        <v>81</v>
      </c>
      <c r="KP107" s="3">
        <v>100</v>
      </c>
      <c r="KQ107" s="3">
        <v>97</v>
      </c>
      <c r="KR107" s="3">
        <v>174</v>
      </c>
      <c r="KS107" s="3">
        <v>183</v>
      </c>
      <c r="KT107" s="3">
        <v>190</v>
      </c>
      <c r="KU107" s="3">
        <v>182</v>
      </c>
      <c r="KV107" s="3">
        <v>172</v>
      </c>
      <c r="KW107" s="3">
        <v>140</v>
      </c>
      <c r="KX107" s="3">
        <v>154</v>
      </c>
      <c r="KY107" s="3">
        <v>173</v>
      </c>
      <c r="KZ107" s="3">
        <v>126</v>
      </c>
      <c r="LA107" s="3">
        <v>132</v>
      </c>
      <c r="LB107" s="3">
        <v>95</v>
      </c>
      <c r="LC107" s="3">
        <v>91</v>
      </c>
      <c r="LD107" s="3">
        <v>95</v>
      </c>
      <c r="LE107" s="3">
        <v>102</v>
      </c>
      <c r="LF107" s="3">
        <v>82</v>
      </c>
      <c r="LG107" s="3">
        <v>38</v>
      </c>
      <c r="LH107" s="3">
        <v>15</v>
      </c>
      <c r="LI107" s="3">
        <v>30</v>
      </c>
      <c r="LJ107" s="3">
        <v>25</v>
      </c>
      <c r="LK107" s="3">
        <v>17</v>
      </c>
      <c r="LL107" s="3">
        <v>12</v>
      </c>
    </row>
    <row r="108" spans="1:324" s="3" customFormat="1" x14ac:dyDescent="0.2">
      <c r="A108" s="3" t="b">
        <v>1</v>
      </c>
      <c r="B108" s="3">
        <v>10</v>
      </c>
      <c r="D108" s="3">
        <v>10446</v>
      </c>
      <c r="E108" s="3">
        <v>3</v>
      </c>
      <c r="F108" s="3">
        <v>2</v>
      </c>
      <c r="G108" s="3" t="s">
        <v>247</v>
      </c>
      <c r="H108" s="3">
        <v>6</v>
      </c>
      <c r="I108" s="3">
        <v>2.6999999999999957</v>
      </c>
      <c r="J108" s="3">
        <v>0.5921800402694507</v>
      </c>
      <c r="K108" s="3">
        <v>0.84575395843609158</v>
      </c>
      <c r="L108" s="3">
        <v>0.4892018126168371</v>
      </c>
      <c r="M108" s="3">
        <f>AA108-AS108</f>
        <v>7.7372479584546241</v>
      </c>
      <c r="N108" s="3">
        <f>AB108-AS108</f>
        <v>6.2000000000000028</v>
      </c>
      <c r="O108" s="3">
        <f>AC108-AS108</f>
        <v>8.8999999999999986</v>
      </c>
      <c r="P108" s="3">
        <f>AD108-AS108</f>
        <v>7.7746498281574645</v>
      </c>
      <c r="Q108" s="3">
        <f>AE108-AS108</f>
        <v>6.5</v>
      </c>
      <c r="R108" s="3">
        <f>AF108-AS108</f>
        <v>6.8999999999999986</v>
      </c>
      <c r="S108" s="3">
        <f>AG108-AS108</f>
        <v>7.2999999999999972</v>
      </c>
      <c r="T108" s="3">
        <f>AH108-AS108</f>
        <v>8.2000000000000028</v>
      </c>
      <c r="U108" s="3">
        <f>AI108-AS108</f>
        <v>8.5</v>
      </c>
      <c r="V108" s="3">
        <f>AJ108-AS108</f>
        <v>8.7999999999999972</v>
      </c>
      <c r="W108" s="3">
        <f>(AA108-AY108)/(AX108-AY108)</f>
        <v>0.9181997007579884</v>
      </c>
      <c r="X108" s="3">
        <f>(AX108-AA108)/(AA108-AY108)</f>
        <v>8.9087699739483869E-2</v>
      </c>
      <c r="Y108" s="3">
        <f>J108/AA108</f>
        <v>1.7296368007967078E-2</v>
      </c>
      <c r="Z108" s="3">
        <f>(AA108-AY108)/(AX108-AA108)</f>
        <v>11.224894154010778</v>
      </c>
      <c r="AA108" s="3">
        <v>34.237247958454624</v>
      </c>
      <c r="AB108" s="3">
        <v>32.700000000000003</v>
      </c>
      <c r="AC108" s="3">
        <v>35.4</v>
      </c>
      <c r="AD108" s="3">
        <v>34.274649828157465</v>
      </c>
      <c r="AE108" s="3">
        <v>33</v>
      </c>
      <c r="AF108" s="3">
        <v>33.4</v>
      </c>
      <c r="AG108" s="3">
        <v>33.799999999999997</v>
      </c>
      <c r="AH108" s="3">
        <v>34.700000000000003</v>
      </c>
      <c r="AI108" s="3">
        <v>35</v>
      </c>
      <c r="AJ108" s="3">
        <v>35.299999999999997</v>
      </c>
      <c r="AK108" s="3">
        <v>2020</v>
      </c>
      <c r="AL108" s="3">
        <v>10</v>
      </c>
      <c r="AM108" s="3">
        <v>27</v>
      </c>
      <c r="AN108" s="3">
        <v>9</v>
      </c>
      <c r="AO108" s="3">
        <v>10</v>
      </c>
      <c r="AP108" s="3">
        <v>41</v>
      </c>
      <c r="AQ108" s="3">
        <v>614</v>
      </c>
      <c r="AR108" s="4">
        <v>0.38194444444444442</v>
      </c>
      <c r="AS108" s="3">
        <f>VLOOKUP(AR108,גיליון1!A111:F694,2,0)</f>
        <v>26.5</v>
      </c>
      <c r="AT108" s="3">
        <f>VLOOKUP(AR108,גיליון1!A111:F694,3,0)</f>
        <v>62</v>
      </c>
      <c r="AU108" s="3">
        <f>VLOOKUP(AR108,גיליון1!A111:F694,4,0)</f>
        <v>612</v>
      </c>
      <c r="AV108" s="3">
        <f>VLOOKUP(AR108,גיליון1!A111:F694,5,0)</f>
        <v>1</v>
      </c>
      <c r="AW108" s="3">
        <f>VLOOKUP(AR108,גיליון1!A111:F694,6,0)</f>
        <v>173</v>
      </c>
      <c r="AX108" s="3">
        <f>AS108+(AZ108*BF108)/(BB108*1005)</f>
        <v>35.152224933933589</v>
      </c>
      <c r="AY108" s="3">
        <f>AS108+(AZ108*BD108*BE108*BF108)/(BB108*1005*(BE108*BD108+BK108*AZ108))-(AZ108*BL108)/(BE108*BD108+BK108*AZ108)</f>
        <v>23.966728255346332</v>
      </c>
      <c r="AZ108" s="3">
        <f>BA108*BC108/(BA108+BC108)</f>
        <v>27.267234429873668</v>
      </c>
      <c r="BA108" s="3">
        <f>BB108*1005/(4*0.98*0.0000000567*(AS108+273.15)^3)</f>
        <v>197.96976562467452</v>
      </c>
      <c r="BB108" s="3">
        <f>101325/(287.05*(AS108+273.15))</f>
        <v>1.1779986131994613</v>
      </c>
      <c r="BC108" s="3">
        <f>100*SQRT(0.1/AV108)</f>
        <v>31.622776601683793</v>
      </c>
      <c r="BD108" s="3">
        <f>BC108/1.08</f>
        <v>29.280348705262767</v>
      </c>
      <c r="BE108" s="3">
        <f>0.072*AS108+64.67</f>
        <v>66.578000000000003</v>
      </c>
      <c r="BF108" s="3">
        <f>AU108*(1-0.21)+BG108-BH108</f>
        <v>375.66224563307651</v>
      </c>
      <c r="BG108" s="3">
        <f>(1.72*(BI108/1000/(AS108+273.16))^(1/7)*0.0000000567*(AS108+273.16)^4)</f>
        <v>388.32772066999621</v>
      </c>
      <c r="BH108" s="3">
        <f>0.98*0.0000000567*(AA108+273.16)^4</f>
        <v>496.14547503691972</v>
      </c>
      <c r="BI108" s="3">
        <f>BJ108*AT108/100</f>
        <v>2146.0077449633231</v>
      </c>
      <c r="BJ108" s="3">
        <f>(610.7*10^(7.5*AS108/(AS108+237.3)))</f>
        <v>3461.302814456973</v>
      </c>
      <c r="BK108" s="3">
        <f>(EXP((0.0492)*AS108))*55.259</f>
        <v>203.53362467658857</v>
      </c>
      <c r="BL108" s="3">
        <f>(1-(AT108/100))*BJ108</f>
        <v>1315.2950694936499</v>
      </c>
      <c r="KC108" s="3">
        <v>2</v>
      </c>
      <c r="KD108" s="3">
        <v>4</v>
      </c>
      <c r="KE108" s="3">
        <v>4</v>
      </c>
      <c r="KF108" s="3">
        <v>11</v>
      </c>
      <c r="KG108" s="3">
        <v>10</v>
      </c>
      <c r="KH108" s="3">
        <v>30</v>
      </c>
      <c r="KI108" s="3">
        <v>34</v>
      </c>
      <c r="KJ108" s="3">
        <v>47</v>
      </c>
      <c r="KK108" s="3">
        <v>51</v>
      </c>
      <c r="KL108" s="3">
        <v>60</v>
      </c>
      <c r="KM108" s="3">
        <v>81</v>
      </c>
      <c r="KN108" s="3">
        <v>78</v>
      </c>
      <c r="KO108" s="3">
        <v>100</v>
      </c>
      <c r="KP108" s="3">
        <v>113</v>
      </c>
      <c r="KQ108" s="3">
        <v>142</v>
      </c>
      <c r="KR108" s="3">
        <v>150</v>
      </c>
      <c r="KS108" s="3">
        <v>158</v>
      </c>
      <c r="KT108" s="3">
        <v>173</v>
      </c>
      <c r="KU108" s="3">
        <v>125</v>
      </c>
      <c r="KV108" s="3">
        <v>148</v>
      </c>
      <c r="KW108" s="3">
        <v>173</v>
      </c>
      <c r="KX108" s="3">
        <v>178</v>
      </c>
      <c r="KY108" s="3">
        <v>165</v>
      </c>
      <c r="KZ108" s="3">
        <v>135</v>
      </c>
      <c r="LA108" s="3">
        <v>136</v>
      </c>
      <c r="LB108" s="3">
        <v>119</v>
      </c>
      <c r="LC108" s="3">
        <v>106</v>
      </c>
      <c r="LD108" s="3">
        <v>62</v>
      </c>
      <c r="LE108" s="3">
        <v>68</v>
      </c>
      <c r="LF108" s="3">
        <v>17</v>
      </c>
      <c r="LG108" s="3">
        <v>5</v>
      </c>
    </row>
    <row r="109" spans="1:324" s="3" customFormat="1" x14ac:dyDescent="0.2">
      <c r="A109" s="3" t="b">
        <v>1</v>
      </c>
      <c r="B109" s="3">
        <v>10</v>
      </c>
      <c r="D109" s="3">
        <v>10446</v>
      </c>
      <c r="E109" s="3">
        <v>3</v>
      </c>
      <c r="F109" s="3">
        <v>2</v>
      </c>
      <c r="G109" s="3" t="s">
        <v>409</v>
      </c>
      <c r="H109" s="3">
        <v>6</v>
      </c>
      <c r="I109" s="3">
        <v>3.1000000000000014</v>
      </c>
      <c r="J109" s="3">
        <v>0.64490286906589223</v>
      </c>
      <c r="K109" s="3">
        <v>1.0143733364246259</v>
      </c>
      <c r="L109" s="3">
        <v>0.5371027183105247</v>
      </c>
      <c r="M109" s="3">
        <f>AA109-AS109</f>
        <v>7.9121688748912788</v>
      </c>
      <c r="N109" s="3">
        <f>AB109-AS109</f>
        <v>6.2000000000000028</v>
      </c>
      <c r="O109" s="3">
        <f>AC109-AS109</f>
        <v>9.3000000000000043</v>
      </c>
      <c r="P109" s="3">
        <f>AD109-AS109</f>
        <v>7.9620971778229332</v>
      </c>
      <c r="Q109" s="3">
        <f>AE109-AS109</f>
        <v>6.6000000000000014</v>
      </c>
      <c r="R109" s="3">
        <f>AF109-AS109</f>
        <v>7</v>
      </c>
      <c r="S109" s="3">
        <f>AG109-AS109</f>
        <v>7.3999999999999986</v>
      </c>
      <c r="T109" s="3">
        <f>AH109-AS109</f>
        <v>8.3999999999999986</v>
      </c>
      <c r="U109" s="3">
        <f>AI109-AS109</f>
        <v>8.7000000000000028</v>
      </c>
      <c r="V109" s="3">
        <f>AJ109-AS109</f>
        <v>9</v>
      </c>
      <c r="W109" s="3">
        <f>(AA109-AY109)/(AX109-AY109)</f>
        <v>0.57825049138026063</v>
      </c>
      <c r="X109" s="3">
        <f>(AX109-AA109)/(AA109-AY109)</f>
        <v>0.72935434540321853</v>
      </c>
      <c r="Y109" s="3">
        <f>J109/AA109</f>
        <v>1.8795164812149628E-2</v>
      </c>
      <c r="Z109" s="3">
        <f>(AA109-AY109)/(AX109-AA109)</f>
        <v>1.371075673028529</v>
      </c>
      <c r="AA109" s="3">
        <v>34.312168874891277</v>
      </c>
      <c r="AB109" s="3">
        <v>32.6</v>
      </c>
      <c r="AC109" s="3">
        <v>35.700000000000003</v>
      </c>
      <c r="AD109" s="3">
        <v>34.362097177822932</v>
      </c>
      <c r="AE109" s="3">
        <v>33</v>
      </c>
      <c r="AF109" s="3">
        <v>33.4</v>
      </c>
      <c r="AG109" s="3">
        <v>33.799999999999997</v>
      </c>
      <c r="AH109" s="3">
        <v>34.799999999999997</v>
      </c>
      <c r="AI109" s="3">
        <v>35.1</v>
      </c>
      <c r="AJ109" s="3">
        <v>35.4</v>
      </c>
      <c r="AK109" s="3">
        <v>2020</v>
      </c>
      <c r="AL109" s="3">
        <v>10</v>
      </c>
      <c r="AM109" s="3">
        <v>27</v>
      </c>
      <c r="AN109" s="3">
        <v>9</v>
      </c>
      <c r="AO109" s="3">
        <v>11</v>
      </c>
      <c r="AP109" s="3">
        <v>8</v>
      </c>
      <c r="AQ109" s="3">
        <v>812</v>
      </c>
      <c r="AR109" s="4">
        <v>0.38263888888888892</v>
      </c>
      <c r="AS109" s="3">
        <f>VLOOKUP(AR109,גיליון1!A112:F695,2,0)</f>
        <v>26.4</v>
      </c>
      <c r="AT109" s="3">
        <f>VLOOKUP(AR109,גיליון1!A112:F695,3,0)</f>
        <v>63</v>
      </c>
      <c r="AU109" s="3">
        <f>VLOOKUP(AR109,גיליון1!A112:F695,4,0)</f>
        <v>609</v>
      </c>
      <c r="AV109" s="3">
        <f>VLOOKUP(AR109,גיליון1!A112:F695,5,0)</f>
        <v>0.3</v>
      </c>
      <c r="AW109" s="3">
        <f>VLOOKUP(AR109,גיליון1!A112:F695,6,0)</f>
        <v>96</v>
      </c>
      <c r="AX109" s="3">
        <f>AS109+(AZ109*BF109)/(BB109*1005)</f>
        <v>40.477677664845402</v>
      </c>
      <c r="AY109" s="3">
        <f>AS109+(AZ109*BD109*BE109*BF109)/(BB109*1005*(BE109*BD109+BK109*AZ109))-(AZ109*BL109)/(BE109*BD109+BK109*AZ109)</f>
        <v>25.858789761141615</v>
      </c>
      <c r="AZ109" s="3">
        <f>BA109*BC109/(BA109+BC109)</f>
        <v>44.712630957712172</v>
      </c>
      <c r="BA109" s="3">
        <f>BB109*1005/(4*0.98*0.0000000567*(AS109+273.15)^3)</f>
        <v>198.23425425264656</v>
      </c>
      <c r="BB109" s="3">
        <f>101325/(287.05*(AS109+273.15))</f>
        <v>1.1783918692879942</v>
      </c>
      <c r="BC109" s="3">
        <f>100*SQRT(0.1/AV109)</f>
        <v>57.735026918962582</v>
      </c>
      <c r="BD109" s="3">
        <f>BC109/1.08</f>
        <v>53.458358258298681</v>
      </c>
      <c r="BE109" s="3">
        <f>0.072*AS109+64.67</f>
        <v>66.570800000000006</v>
      </c>
      <c r="BF109" s="3">
        <f>AU109*(1-0.21)+BG109-BH109</f>
        <v>372.86926861835553</v>
      </c>
      <c r="BG109" s="3">
        <f>(1.72*(BI109/1000/(AS109+273.16))^(1/7)*0.0000000567*(AS109+273.16)^4)</f>
        <v>388.38861611314269</v>
      </c>
      <c r="BH109" s="3">
        <f>0.98*0.0000000567*(AA109+273.16)^4</f>
        <v>496.62934749478717</v>
      </c>
      <c r="BI109" s="3">
        <f>BJ109*AT109/100</f>
        <v>2167.8124779903605</v>
      </c>
      <c r="BJ109" s="3">
        <f>(610.7*10^(7.5*AS109/(AS109+237.3)))</f>
        <v>3440.972187286287</v>
      </c>
      <c r="BK109" s="3">
        <f>(EXP((0.0492)*AS109))*55.259</f>
        <v>202.53469861632084</v>
      </c>
      <c r="BL109" s="3">
        <f>(1-(AT109/100))*BJ109</f>
        <v>1273.1597092959262</v>
      </c>
      <c r="KC109" s="3">
        <v>1</v>
      </c>
      <c r="KD109" s="3">
        <v>3</v>
      </c>
      <c r="KE109" s="3">
        <v>10</v>
      </c>
      <c r="KF109" s="3">
        <v>4</v>
      </c>
      <c r="KG109" s="3">
        <v>12</v>
      </c>
      <c r="KH109" s="3">
        <v>14</v>
      </c>
      <c r="KI109" s="3">
        <v>21</v>
      </c>
      <c r="KJ109" s="3">
        <v>32</v>
      </c>
      <c r="KK109" s="3">
        <v>48</v>
      </c>
      <c r="KL109" s="3">
        <v>60</v>
      </c>
      <c r="KM109" s="3">
        <v>68</v>
      </c>
      <c r="KN109" s="3">
        <v>73</v>
      </c>
      <c r="KO109" s="3">
        <v>89</v>
      </c>
      <c r="KP109" s="3">
        <v>94</v>
      </c>
      <c r="KQ109" s="3">
        <v>107</v>
      </c>
      <c r="KR109" s="3">
        <v>81</v>
      </c>
      <c r="KS109" s="3">
        <v>79</v>
      </c>
      <c r="KT109" s="3">
        <v>118</v>
      </c>
      <c r="KU109" s="3">
        <v>116</v>
      </c>
      <c r="KV109" s="3">
        <v>122</v>
      </c>
      <c r="KW109" s="3">
        <v>127</v>
      </c>
      <c r="KX109" s="3">
        <v>92</v>
      </c>
      <c r="KY109" s="3">
        <v>106</v>
      </c>
      <c r="KZ109" s="3">
        <v>144</v>
      </c>
      <c r="LA109" s="3">
        <v>119</v>
      </c>
      <c r="LB109" s="3">
        <v>123</v>
      </c>
      <c r="LC109" s="3">
        <v>112</v>
      </c>
      <c r="LD109" s="3">
        <v>93</v>
      </c>
      <c r="LE109" s="3">
        <v>45</v>
      </c>
      <c r="LF109" s="3">
        <v>35</v>
      </c>
      <c r="LG109" s="3">
        <v>18</v>
      </c>
      <c r="LH109" s="3">
        <v>10</v>
      </c>
      <c r="LI109" s="3">
        <v>14</v>
      </c>
      <c r="LJ109" s="3">
        <v>6</v>
      </c>
      <c r="LK109" s="3">
        <v>3</v>
      </c>
    </row>
    <row r="110" spans="1:324" s="3" customFormat="1" x14ac:dyDescent="0.2">
      <c r="A110" s="3" t="b">
        <v>0</v>
      </c>
      <c r="D110" s="3">
        <v>10446</v>
      </c>
      <c r="E110" s="3">
        <v>3</v>
      </c>
      <c r="F110" s="3">
        <v>2</v>
      </c>
      <c r="G110" s="3" t="s">
        <v>79</v>
      </c>
      <c r="H110" s="3">
        <v>6</v>
      </c>
      <c r="I110" s="3">
        <v>2.5</v>
      </c>
      <c r="J110" s="3">
        <v>0.63500546054244167</v>
      </c>
      <c r="K110" s="3">
        <v>0.97854836202753859</v>
      </c>
      <c r="L110" s="3">
        <v>0.53276710995663201</v>
      </c>
      <c r="M110" s="3">
        <f>AA110-AS110</f>
        <v>1.840126960432702</v>
      </c>
      <c r="N110" s="3">
        <f>AB110-AS110</f>
        <v>0.80000000000000071</v>
      </c>
      <c r="O110" s="3">
        <f>AC110-AS110</f>
        <v>3.3000000000000007</v>
      </c>
      <c r="P110" s="3">
        <f>AD110-AS110</f>
        <v>1.765560313186235</v>
      </c>
      <c r="Q110" s="3">
        <f>AE110-AS110</f>
        <v>0.90000000000000213</v>
      </c>
      <c r="R110" s="3">
        <f>AF110-AS110</f>
        <v>1.1000000000000014</v>
      </c>
      <c r="S110" s="3">
        <f>AG110-AS110</f>
        <v>1.3000000000000007</v>
      </c>
      <c r="T110" s="3">
        <f>AH110-AS110</f>
        <v>2.3000000000000007</v>
      </c>
      <c r="U110" s="3">
        <f>AI110-AS110</f>
        <v>2.8000000000000007</v>
      </c>
      <c r="V110" s="3">
        <f>AJ110-AS110</f>
        <v>3.2000000000000028</v>
      </c>
      <c r="W110" s="3">
        <f>(AA110-AY110)/(AX110-AY110)</f>
        <v>0.12623415846202515</v>
      </c>
      <c r="X110" s="3">
        <f>(AX110-AA110)/(AA110-AY110)</f>
        <v>6.9217860853473239</v>
      </c>
      <c r="Y110" s="3">
        <f>J110/AA110</f>
        <v>2.2485927964564362E-2</v>
      </c>
      <c r="Z110" s="3">
        <f>(AA110-AY110)/(AX110-AA110)</f>
        <v>0.14447138176039453</v>
      </c>
      <c r="AA110" s="3">
        <v>28.240126960432701</v>
      </c>
      <c r="AB110" s="3">
        <v>27.2</v>
      </c>
      <c r="AC110" s="3">
        <v>29.7</v>
      </c>
      <c r="AD110" s="3">
        <v>28.165560313186234</v>
      </c>
      <c r="AE110" s="3">
        <v>27.3</v>
      </c>
      <c r="AF110" s="3">
        <v>27.5</v>
      </c>
      <c r="AG110" s="3">
        <v>27.7</v>
      </c>
      <c r="AH110" s="3">
        <v>28.7</v>
      </c>
      <c r="AI110" s="3">
        <v>29.2</v>
      </c>
      <c r="AJ110" s="3">
        <v>29.6</v>
      </c>
      <c r="AK110" s="3">
        <v>2020</v>
      </c>
      <c r="AL110" s="3">
        <v>10</v>
      </c>
      <c r="AM110" s="3">
        <v>27</v>
      </c>
      <c r="AN110" s="3">
        <v>9</v>
      </c>
      <c r="AO110" s="3">
        <v>11</v>
      </c>
      <c r="AP110" s="3">
        <v>43</v>
      </c>
      <c r="AQ110" s="3">
        <v>52.000000000000007</v>
      </c>
      <c r="AR110" s="4">
        <v>0.38263888888888892</v>
      </c>
      <c r="AS110" s="3">
        <f>VLOOKUP(AR110,גיליון1!A113:F696,2,0)</f>
        <v>26.4</v>
      </c>
      <c r="AT110" s="3">
        <f>VLOOKUP(AR110,גיליון1!A113:F696,3,0)</f>
        <v>63</v>
      </c>
      <c r="AU110" s="3">
        <f>VLOOKUP(AR110,גיליון1!A113:F696,4,0)</f>
        <v>609</v>
      </c>
      <c r="AV110" s="3">
        <f>VLOOKUP(AR110,גיליון1!A113:F696,5,0)</f>
        <v>0.3</v>
      </c>
      <c r="AW110" s="3">
        <f>VLOOKUP(AR110,גיליון1!A113:F696,6,0)</f>
        <v>96</v>
      </c>
      <c r="AX110" s="3">
        <f>AS110+(AZ110*BF110)/(BB110*1005)</f>
        <v>41.915516325533844</v>
      </c>
      <c r="AY110" s="3">
        <f>AS110+(AZ110*BD110*BE110*BF110)/(BB110*1005*(BE110*BD110+BK110*AZ110))-(AZ110*BL110)/(BE110*BD110+BK110*AZ110)</f>
        <v>26.264424562745134</v>
      </c>
      <c r="AZ110" s="3">
        <f>BA110*BC110/(BA110+BC110)</f>
        <v>44.712630957712172</v>
      </c>
      <c r="BA110" s="3">
        <f>BB110*1005/(4*0.98*0.0000000567*(AS110+273.15)^3)</f>
        <v>198.23425425264656</v>
      </c>
      <c r="BB110" s="3">
        <f>101325/(287.05*(AS110+273.15))</f>
        <v>1.1783918692879942</v>
      </c>
      <c r="BC110" s="3">
        <f>100*SQRT(0.1/AV110)</f>
        <v>57.735026918962582</v>
      </c>
      <c r="BD110" s="3">
        <f>BC110/1.08</f>
        <v>53.458358258298681</v>
      </c>
      <c r="BE110" s="3">
        <f>0.072*AS110+64.67</f>
        <v>66.570800000000006</v>
      </c>
      <c r="BF110" s="3">
        <f>AU110*(1-0.21)+BG110-BH110</f>
        <v>410.95267005472323</v>
      </c>
      <c r="BG110" s="3">
        <f>(1.72*(BI110/1000/(AS110+273.16))^(1/7)*0.0000000567*(AS110+273.16)^4)</f>
        <v>388.38861611314269</v>
      </c>
      <c r="BH110" s="3">
        <f>0.98*0.0000000567*(AA110+273.16)^4</f>
        <v>458.54594605841947</v>
      </c>
      <c r="BI110" s="3">
        <f>BJ110*AT110/100</f>
        <v>2167.8124779903605</v>
      </c>
      <c r="BJ110" s="3">
        <f>(610.7*10^(7.5*AS110/(AS110+237.3)))</f>
        <v>3440.972187286287</v>
      </c>
      <c r="BK110" s="3">
        <f>(EXP((0.0492)*AS110))*55.259</f>
        <v>202.53469861632084</v>
      </c>
      <c r="BL110" s="3">
        <f>(1-(AT110/100))*BJ110</f>
        <v>1273.1597092959262</v>
      </c>
      <c r="IB110" s="3">
        <v>21</v>
      </c>
      <c r="IC110" s="3">
        <v>100</v>
      </c>
      <c r="ID110" s="3">
        <v>131</v>
      </c>
      <c r="IE110" s="3">
        <v>135</v>
      </c>
      <c r="IF110" s="3">
        <v>155</v>
      </c>
      <c r="IG110" s="3">
        <v>137</v>
      </c>
      <c r="IH110" s="3">
        <v>91</v>
      </c>
      <c r="II110" s="3">
        <v>114</v>
      </c>
      <c r="IJ110" s="3">
        <v>100</v>
      </c>
      <c r="IK110" s="3">
        <v>105</v>
      </c>
      <c r="IL110" s="3">
        <v>110</v>
      </c>
      <c r="IM110" s="3">
        <v>103</v>
      </c>
      <c r="IN110" s="3">
        <v>129</v>
      </c>
      <c r="IO110" s="3">
        <v>102</v>
      </c>
      <c r="IP110" s="3">
        <v>71</v>
      </c>
      <c r="IQ110" s="3">
        <v>59</v>
      </c>
      <c r="IR110" s="3">
        <v>55</v>
      </c>
      <c r="IS110" s="3">
        <v>64</v>
      </c>
      <c r="IT110" s="3">
        <v>59</v>
      </c>
      <c r="IU110" s="3">
        <v>52</v>
      </c>
      <c r="IV110" s="3">
        <v>51</v>
      </c>
      <c r="IW110" s="3">
        <v>56</v>
      </c>
      <c r="IX110" s="3">
        <v>41</v>
      </c>
      <c r="IY110" s="3">
        <v>30</v>
      </c>
      <c r="IZ110" s="3">
        <v>30</v>
      </c>
      <c r="JA110" s="3">
        <v>7</v>
      </c>
      <c r="JB110" s="3">
        <v>0</v>
      </c>
    </row>
    <row r="111" spans="1:324" s="3" customFormat="1" x14ac:dyDescent="0.2">
      <c r="A111" s="3" t="b">
        <v>0</v>
      </c>
      <c r="D111" s="3">
        <v>10446</v>
      </c>
      <c r="E111" s="3">
        <v>3</v>
      </c>
      <c r="F111" s="3">
        <v>2</v>
      </c>
      <c r="G111" s="3" t="s">
        <v>248</v>
      </c>
      <c r="H111" s="3">
        <v>6</v>
      </c>
      <c r="I111" s="3">
        <v>2.3999999999999986</v>
      </c>
      <c r="J111" s="3">
        <v>0.49499021249940844</v>
      </c>
      <c r="K111" s="3">
        <v>0.74583818174721728</v>
      </c>
      <c r="L111" s="3">
        <v>0.41572562170289457</v>
      </c>
      <c r="M111" s="3">
        <f>AA111-AS111</f>
        <v>2.5117564525050824</v>
      </c>
      <c r="N111" s="3">
        <f>AB111-AS111</f>
        <v>1.1000000000000014</v>
      </c>
      <c r="O111" s="3">
        <f>AC111-AS111</f>
        <v>3.5</v>
      </c>
      <c r="P111" s="3">
        <f>AD111-AS111</f>
        <v>2.5445205535463984</v>
      </c>
      <c r="Q111" s="3">
        <f>AE111-AS111</f>
        <v>1.4000000000000021</v>
      </c>
      <c r="R111" s="3">
        <f>AF111-AS111</f>
        <v>1.9000000000000021</v>
      </c>
      <c r="S111" s="3">
        <f>AG111-AS111</f>
        <v>2.1000000000000014</v>
      </c>
      <c r="T111" s="3">
        <f>AH111-AS111</f>
        <v>2.9000000000000021</v>
      </c>
      <c r="U111" s="3">
        <f>AI111-AS111</f>
        <v>3.1000000000000014</v>
      </c>
      <c r="V111" s="3">
        <f>AJ111-AS111</f>
        <v>3.4000000000000021</v>
      </c>
      <c r="W111" s="3">
        <f>(AA111-AY111)/(AX111-AY111)</f>
        <v>0.17316742282132172</v>
      </c>
      <c r="X111" s="3">
        <f>(AX111-AA111)/(AA111-AY111)</f>
        <v>4.7747582293918178</v>
      </c>
      <c r="Y111" s="3">
        <f>J111/AA111</f>
        <v>1.7120724343142411E-2</v>
      </c>
      <c r="Z111" s="3">
        <f>(AA111-AY111)/(AX111-AA111)</f>
        <v>0.20943468798992457</v>
      </c>
      <c r="AA111" s="3">
        <v>28.911756452505081</v>
      </c>
      <c r="AB111" s="3">
        <v>27.5</v>
      </c>
      <c r="AC111" s="3">
        <v>29.9</v>
      </c>
      <c r="AD111" s="3">
        <v>28.944520553546397</v>
      </c>
      <c r="AE111" s="3">
        <v>27.8</v>
      </c>
      <c r="AF111" s="3">
        <v>28.3</v>
      </c>
      <c r="AG111" s="3">
        <v>28.5</v>
      </c>
      <c r="AH111" s="3">
        <v>29.3</v>
      </c>
      <c r="AI111" s="3">
        <v>29.5</v>
      </c>
      <c r="AJ111" s="3">
        <v>29.8</v>
      </c>
      <c r="AK111" s="3">
        <v>2020</v>
      </c>
      <c r="AL111" s="3">
        <v>10</v>
      </c>
      <c r="AM111" s="3">
        <v>27</v>
      </c>
      <c r="AN111" s="3">
        <v>9</v>
      </c>
      <c r="AO111" s="3">
        <v>11</v>
      </c>
      <c r="AP111" s="3">
        <v>50</v>
      </c>
      <c r="AQ111" s="3">
        <v>731</v>
      </c>
      <c r="AR111" s="4">
        <v>0.38263888888888892</v>
      </c>
      <c r="AS111" s="3">
        <f>VLOOKUP(AR111,גיליון1!A114:F697,2,0)</f>
        <v>26.4</v>
      </c>
      <c r="AT111" s="3">
        <f>VLOOKUP(AR111,גיליון1!A114:F697,3,0)</f>
        <v>63</v>
      </c>
      <c r="AU111" s="3">
        <f>VLOOKUP(AR111,גיליון1!A114:F697,4,0)</f>
        <v>609</v>
      </c>
      <c r="AV111" s="3">
        <f>VLOOKUP(AR111,גיליון1!A114:F697,5,0)</f>
        <v>0.3</v>
      </c>
      <c r="AW111" s="3">
        <f>VLOOKUP(AR111,גיליון1!A114:F697,6,0)</f>
        <v>96</v>
      </c>
      <c r="AX111" s="3">
        <f>AS111+(AZ111*BF111)/(BB111*1005)</f>
        <v>41.760686372220832</v>
      </c>
      <c r="AY111" s="3">
        <f>AS111+(AZ111*BD111*BE111*BF111)/(BB111*1005*(BE111*BD111+BK111*AZ111))-(AZ111*BL111)/(BE111*BD111+BK111*AZ111)</f>
        <v>26.220744823765006</v>
      </c>
      <c r="AZ111" s="3">
        <f>BA111*BC111/(BA111+BC111)</f>
        <v>44.712630957712172</v>
      </c>
      <c r="BA111" s="3">
        <f>BB111*1005/(4*0.98*0.0000000567*(AS111+273.15)^3)</f>
        <v>198.23425425264656</v>
      </c>
      <c r="BB111" s="3">
        <f>101325/(287.05*(AS111+273.15))</f>
        <v>1.1783918692879942</v>
      </c>
      <c r="BC111" s="3">
        <f>100*SQRT(0.1/AV111)</f>
        <v>57.735026918962582</v>
      </c>
      <c r="BD111" s="3">
        <f>BC111/1.08</f>
        <v>53.458358258298681</v>
      </c>
      <c r="BE111" s="3">
        <f>0.072*AS111+64.67</f>
        <v>66.570800000000006</v>
      </c>
      <c r="BF111" s="3">
        <f>AU111*(1-0.21)+BG111-BH111</f>
        <v>406.85175704716073</v>
      </c>
      <c r="BG111" s="3">
        <f>(1.72*(BI111/1000/(AS111+273.16))^(1/7)*0.0000000567*(AS111+273.16)^4)</f>
        <v>388.38861611314269</v>
      </c>
      <c r="BH111" s="3">
        <f>0.98*0.0000000567*(AA111+273.16)^4</f>
        <v>462.64685906598197</v>
      </c>
      <c r="BI111" s="3">
        <f>BJ111*AT111/100</f>
        <v>2167.8124779903605</v>
      </c>
      <c r="BJ111" s="3">
        <f>(610.7*10^(7.5*AS111/(AS111+237.3)))</f>
        <v>3440.972187286287</v>
      </c>
      <c r="BK111" s="3">
        <f>(EXP((0.0492)*AS111))*55.259</f>
        <v>202.53469861632084</v>
      </c>
      <c r="BL111" s="3">
        <f>(1-(AT111/100))*BJ111</f>
        <v>1273.1597092959262</v>
      </c>
      <c r="IF111" s="3">
        <v>5</v>
      </c>
      <c r="IG111" s="3">
        <v>9</v>
      </c>
      <c r="IH111" s="3">
        <v>19</v>
      </c>
      <c r="II111" s="3">
        <v>28</v>
      </c>
      <c r="IJ111" s="3">
        <v>30</v>
      </c>
      <c r="IK111" s="3">
        <v>27</v>
      </c>
      <c r="IL111" s="3">
        <v>59</v>
      </c>
      <c r="IM111" s="3">
        <v>84</v>
      </c>
      <c r="IN111" s="3">
        <v>103</v>
      </c>
      <c r="IO111" s="3">
        <v>134</v>
      </c>
      <c r="IP111" s="3">
        <v>132</v>
      </c>
      <c r="IQ111" s="3">
        <v>155</v>
      </c>
      <c r="IR111" s="3">
        <v>155</v>
      </c>
      <c r="IS111" s="3">
        <v>141</v>
      </c>
      <c r="IT111" s="3">
        <v>105</v>
      </c>
      <c r="IU111" s="3">
        <v>120</v>
      </c>
      <c r="IV111" s="3">
        <v>156</v>
      </c>
      <c r="IW111" s="3">
        <v>252</v>
      </c>
      <c r="IX111" s="3">
        <v>174</v>
      </c>
      <c r="IY111" s="3">
        <v>130</v>
      </c>
      <c r="IZ111" s="3">
        <v>88</v>
      </c>
      <c r="JA111" s="3">
        <v>68</v>
      </c>
      <c r="JB111" s="3">
        <v>45</v>
      </c>
      <c r="JC111" s="3">
        <v>27</v>
      </c>
      <c r="JD111" s="3">
        <v>10</v>
      </c>
    </row>
    <row r="112" spans="1:324" s="3" customFormat="1" x14ac:dyDescent="0.2">
      <c r="A112" s="3" t="b">
        <v>0</v>
      </c>
      <c r="D112" s="3">
        <v>10446</v>
      </c>
      <c r="E112" s="3">
        <v>3</v>
      </c>
      <c r="F112" s="3">
        <v>2</v>
      </c>
      <c r="G112" s="3" t="s">
        <v>410</v>
      </c>
      <c r="H112" s="3">
        <v>6</v>
      </c>
      <c r="I112" s="3">
        <v>2</v>
      </c>
      <c r="J112" s="3">
        <v>0.31322858441345841</v>
      </c>
      <c r="K112" s="3">
        <v>0.3191106769191947</v>
      </c>
      <c r="L112" s="3">
        <v>0.22765831567743441</v>
      </c>
      <c r="M112" s="3">
        <f>AA112-AS112</f>
        <v>1.9723570050072929</v>
      </c>
      <c r="N112" s="3">
        <f>AB112-AS112</f>
        <v>0.89999999999999858</v>
      </c>
      <c r="O112" s="3">
        <f>AC112-AS112</f>
        <v>2.8999999999999986</v>
      </c>
      <c r="P112" s="3">
        <f>AD112-AS112</f>
        <v>1.9913047361644658</v>
      </c>
      <c r="Q112" s="3">
        <f>AE112-AS112</f>
        <v>1.1000000000000014</v>
      </c>
      <c r="R112" s="3">
        <f>AF112-AS112</f>
        <v>1.6000000000000014</v>
      </c>
      <c r="S112" s="3">
        <f>AG112-AS112</f>
        <v>1.8000000000000007</v>
      </c>
      <c r="T112" s="3">
        <f>AH112-AS112</f>
        <v>2.1999999999999993</v>
      </c>
      <c r="U112" s="3">
        <f>AI112-AS112</f>
        <v>2.3000000000000007</v>
      </c>
      <c r="V112" s="3">
        <f>AJ112-AS112</f>
        <v>2.6000000000000014</v>
      </c>
      <c r="W112" s="3">
        <f>(AA112-AY112)/(AX112-AY112)</f>
        <v>0.29900948241273484</v>
      </c>
      <c r="X112" s="3">
        <f>(AX112-AA112)/(AA112-AY112)</f>
        <v>2.3443755426446966</v>
      </c>
      <c r="Y112" s="3">
        <f>J112/AA112</f>
        <v>1.1001146984718281E-2</v>
      </c>
      <c r="Z112" s="3">
        <f>(AA112-AY112)/(AX112-AA112)</f>
        <v>0.42655282048877596</v>
      </c>
      <c r="AA112" s="3">
        <v>28.472357005007293</v>
      </c>
      <c r="AB112" s="3">
        <v>27.4</v>
      </c>
      <c r="AC112" s="3">
        <v>29.4</v>
      </c>
      <c r="AD112" s="3">
        <v>28.491304736164466</v>
      </c>
      <c r="AE112" s="3">
        <v>27.6</v>
      </c>
      <c r="AF112" s="3">
        <v>28.1</v>
      </c>
      <c r="AG112" s="3">
        <v>28.3</v>
      </c>
      <c r="AH112" s="3">
        <v>28.7</v>
      </c>
      <c r="AI112" s="3">
        <v>28.8</v>
      </c>
      <c r="AJ112" s="3">
        <v>29.1</v>
      </c>
      <c r="AK112" s="3">
        <v>2020</v>
      </c>
      <c r="AL112" s="3">
        <v>10</v>
      </c>
      <c r="AM112" s="3">
        <v>27</v>
      </c>
      <c r="AN112" s="3">
        <v>9</v>
      </c>
      <c r="AO112" s="3">
        <v>12</v>
      </c>
      <c r="AP112" s="3">
        <v>4</v>
      </c>
      <c r="AQ112" s="3">
        <v>492</v>
      </c>
      <c r="AR112" s="4">
        <v>0.3833333333333333</v>
      </c>
      <c r="AS112" s="3">
        <f>VLOOKUP(AR112,גיליון1!A115:F698,2,0)</f>
        <v>26.5</v>
      </c>
      <c r="AT112" s="3">
        <f>VLOOKUP(AR112,גיליון1!A115:F698,3,0)</f>
        <v>62</v>
      </c>
      <c r="AU112" s="3">
        <f>VLOOKUP(AR112,גיליון1!A115:F698,4,0)</f>
        <v>607</v>
      </c>
      <c r="AV112" s="3">
        <f>VLOOKUP(AR112,גיליון1!A115:F698,5,0)</f>
        <v>0.7</v>
      </c>
      <c r="AW112" s="3">
        <f>VLOOKUP(AR112,גיליון1!A115:F698,6,0)</f>
        <v>232</v>
      </c>
      <c r="AX112" s="3">
        <f>AS112+(AZ112*BF112)/(BB112*1005)</f>
        <v>37.434724336426072</v>
      </c>
      <c r="AY112" s="3">
        <f>AS112+(AZ112*BD112*BE112*BF112)/(BB112*1005*(BE112*BD112+BK112*AZ112))-(AZ112*BL112)/(BE112*BD112+BK112*AZ112)</f>
        <v>24.649433941534149</v>
      </c>
      <c r="AZ112" s="3">
        <f>BA112*BC112/(BA112+BC112)</f>
        <v>31.737176081164638</v>
      </c>
      <c r="BA112" s="3">
        <f>BB112*1005/(4*0.98*0.0000000567*(AS112+273.15)^3)</f>
        <v>197.96976562467452</v>
      </c>
      <c r="BB112" s="3">
        <f>101325/(287.05*(AS112+273.15))</f>
        <v>1.1779986131994613</v>
      </c>
      <c r="BC112" s="3">
        <f>100*SQRT(0.1/AV112)</f>
        <v>37.796447300922722</v>
      </c>
      <c r="BD112" s="3">
        <f>BC112/1.08</f>
        <v>34.99671046381733</v>
      </c>
      <c r="BE112" s="3">
        <f>0.072*AS112+64.67</f>
        <v>66.578000000000003</v>
      </c>
      <c r="BF112" s="3">
        <f>AU112*(1-0.21)+BG112-BH112</f>
        <v>407.89689421143373</v>
      </c>
      <c r="BG112" s="3">
        <f>(1.72*(BI112/1000/(AS112+273.16))^(1/7)*0.0000000567*(AS112+273.16)^4)</f>
        <v>388.32772066999621</v>
      </c>
      <c r="BH112" s="3">
        <f>0.98*0.0000000567*(AA112+273.16)^4</f>
        <v>459.96082645856256</v>
      </c>
      <c r="BI112" s="3">
        <f>BJ112*AT112/100</f>
        <v>2146.0077449633231</v>
      </c>
      <c r="BJ112" s="3">
        <f>(610.7*10^(7.5*AS112/(AS112+237.3)))</f>
        <v>3461.302814456973</v>
      </c>
      <c r="BK112" s="3">
        <f>(EXP((0.0492)*AS112))*55.259</f>
        <v>203.53362467658857</v>
      </c>
      <c r="BL112" s="3">
        <f>(1-(AT112/100))*BJ112</f>
        <v>1315.2950694936499</v>
      </c>
      <c r="ID112" s="3">
        <v>3</v>
      </c>
      <c r="IE112" s="3">
        <v>7</v>
      </c>
      <c r="IF112" s="3">
        <v>48</v>
      </c>
      <c r="IG112" s="3">
        <v>70</v>
      </c>
      <c r="IH112" s="3">
        <v>70</v>
      </c>
      <c r="II112" s="3">
        <v>81</v>
      </c>
      <c r="IJ112" s="3">
        <v>59</v>
      </c>
      <c r="IK112" s="3">
        <v>67</v>
      </c>
      <c r="IL112" s="3">
        <v>88</v>
      </c>
      <c r="IM112" s="3">
        <v>310</v>
      </c>
      <c r="IN112" s="3">
        <v>566</v>
      </c>
      <c r="IO112" s="3">
        <v>650</v>
      </c>
      <c r="IP112" s="3">
        <v>634</v>
      </c>
      <c r="IQ112" s="3">
        <v>519</v>
      </c>
      <c r="IR112" s="3">
        <v>308</v>
      </c>
      <c r="IS112" s="3">
        <v>214</v>
      </c>
      <c r="IT112" s="3">
        <v>124</v>
      </c>
      <c r="IU112" s="3">
        <v>67</v>
      </c>
      <c r="IV112" s="3">
        <v>25</v>
      </c>
      <c r="IW112" s="3">
        <v>22</v>
      </c>
      <c r="IX112" s="3">
        <v>4</v>
      </c>
      <c r="IY112" s="3">
        <v>5</v>
      </c>
      <c r="IZ112" s="3">
        <v>3</v>
      </c>
    </row>
    <row r="113" spans="1:321" s="3" customFormat="1" x14ac:dyDescent="0.2">
      <c r="A113" s="3" t="b">
        <v>1</v>
      </c>
      <c r="B113" s="3">
        <v>10</v>
      </c>
      <c r="D113" s="3">
        <v>10446</v>
      </c>
      <c r="E113" s="3">
        <v>4</v>
      </c>
      <c r="F113" s="3">
        <v>2</v>
      </c>
      <c r="G113" s="3" t="s">
        <v>80</v>
      </c>
      <c r="H113" s="3">
        <v>6</v>
      </c>
      <c r="I113" s="3">
        <v>1.8999999999999986</v>
      </c>
      <c r="J113" s="3">
        <v>0.4272124386547006</v>
      </c>
      <c r="K113" s="3">
        <v>0.62359074490115063</v>
      </c>
      <c r="L113" s="3">
        <v>0.34907640858758676</v>
      </c>
      <c r="M113" s="3">
        <f>AA113-AS113</f>
        <v>6.3267995523178477</v>
      </c>
      <c r="N113" s="3">
        <f>AB113-AS113</f>
        <v>5.4000000000000021</v>
      </c>
      <c r="O113" s="3">
        <f>AC113-AS113</f>
        <v>7.3000000000000007</v>
      </c>
      <c r="P113" s="3">
        <f>AD113-AS113</f>
        <v>6.2903445890226983</v>
      </c>
      <c r="Q113" s="3">
        <f>AE113-AS113</f>
        <v>5.5999999999999979</v>
      </c>
      <c r="R113" s="3">
        <f>AF113-AS113</f>
        <v>5.8000000000000007</v>
      </c>
      <c r="S113" s="3">
        <f>AG113-AS113</f>
        <v>6.0000000000000036</v>
      </c>
      <c r="T113" s="3">
        <f>AH113-AS113</f>
        <v>6.5999999999999979</v>
      </c>
      <c r="U113" s="3">
        <f>AI113-AS113</f>
        <v>6.9000000000000021</v>
      </c>
      <c r="V113" s="3">
        <f>AJ113-AS113</f>
        <v>7.3000000000000007</v>
      </c>
      <c r="W113" s="3">
        <f>(AA113-AY113)/(AX113-AY113)</f>
        <v>0.68554649779583698</v>
      </c>
      <c r="X113" s="3">
        <f>(AX113-AA113)/(AA113-AY113)</f>
        <v>0.45869026129546436</v>
      </c>
      <c r="Y113" s="3">
        <f>J113/AA113</f>
        <v>1.2935326596752197E-2</v>
      </c>
      <c r="Z113" s="3">
        <f>(AA113-AY113)/(AX113-AA113)</f>
        <v>2.1801204088696622</v>
      </c>
      <c r="AA113" s="3">
        <v>33.026799552317847</v>
      </c>
      <c r="AB113" s="3">
        <v>32.1</v>
      </c>
      <c r="AC113" s="3">
        <v>34</v>
      </c>
      <c r="AD113" s="3">
        <v>32.990344589022698</v>
      </c>
      <c r="AE113" s="3">
        <v>32.299999999999997</v>
      </c>
      <c r="AF113" s="3">
        <v>32.5</v>
      </c>
      <c r="AG113" s="3">
        <v>32.700000000000003</v>
      </c>
      <c r="AH113" s="3">
        <v>33.299999999999997</v>
      </c>
      <c r="AI113" s="3">
        <v>33.6</v>
      </c>
      <c r="AJ113" s="3">
        <v>34</v>
      </c>
      <c r="AK113" s="3">
        <v>2020</v>
      </c>
      <c r="AL113" s="3">
        <v>10</v>
      </c>
      <c r="AM113" s="3">
        <v>27</v>
      </c>
      <c r="AN113" s="3">
        <v>9</v>
      </c>
      <c r="AO113" s="3">
        <v>13</v>
      </c>
      <c r="AP113" s="3">
        <v>23</v>
      </c>
      <c r="AQ113" s="3">
        <v>692.00000000000011</v>
      </c>
      <c r="AR113" s="4">
        <v>0.3840277777777778</v>
      </c>
      <c r="AS113" s="3">
        <f>VLOOKUP(AR113,גיליון1!A116:F699,2,0)</f>
        <v>26.7</v>
      </c>
      <c r="AT113" s="3">
        <f>VLOOKUP(AR113,גיליון1!A116:F699,3,0)</f>
        <v>61</v>
      </c>
      <c r="AU113" s="3">
        <f>VLOOKUP(AR113,גיליון1!A116:F699,4,0)</f>
        <v>609</v>
      </c>
      <c r="AV113" s="3">
        <f>VLOOKUP(AR113,גיליון1!A116:F699,5,0)</f>
        <v>0.7</v>
      </c>
      <c r="AW113" s="3">
        <f>VLOOKUP(AR113,גיליון1!A116:F699,6,0)</f>
        <v>29</v>
      </c>
      <c r="AX113" s="3">
        <f>AS113+(AZ113*BF113)/(BB113*1005)</f>
        <v>36.937893209114407</v>
      </c>
      <c r="AY113" s="3">
        <f>AS113+(AZ113*BD113*BE113*BF113)/(BB113*1005*(BE113*BD113+BK113*AZ113))-(AZ113*BL113)/(BE113*BD113+BK113*AZ113)</f>
        <v>24.500144450134989</v>
      </c>
      <c r="AZ113" s="3">
        <f>BA113*BC113/(BA113+BC113)</f>
        <v>31.723584745092538</v>
      </c>
      <c r="BA113" s="3">
        <f>BB113*1005/(4*0.98*0.0000000567*(AS113+273.15)^3)</f>
        <v>197.44211037068871</v>
      </c>
      <c r="BB113" s="3">
        <f>101325/(287.05*(AS113+273.15))</f>
        <v>1.1772128879280261</v>
      </c>
      <c r="BC113" s="3">
        <f>100*SQRT(0.1/AV113)</f>
        <v>37.796447300922722</v>
      </c>
      <c r="BD113" s="3">
        <f>BC113/1.08</f>
        <v>34.99671046381733</v>
      </c>
      <c r="BE113" s="3">
        <f>0.072*AS113+64.67</f>
        <v>66.592399999999998</v>
      </c>
      <c r="BF113" s="3">
        <f>AU113*(1-0.21)+BG113-BH113</f>
        <v>381.81185472833511</v>
      </c>
      <c r="BG113" s="3">
        <f>(1.72*(BI113/1000/(AS113+273.16))^(1/7)*0.0000000567*(AS113+273.16)^4)</f>
        <v>389.07861293393472</v>
      </c>
      <c r="BH113" s="3">
        <f>0.98*0.0000000567*(AA113+273.16)^4</f>
        <v>488.37675820559969</v>
      </c>
      <c r="BI113" s="3">
        <f>BJ113*AT113/100</f>
        <v>2136.3897334776939</v>
      </c>
      <c r="BJ113" s="3">
        <f>(610.7*10^(7.5*AS113/(AS113+237.3)))</f>
        <v>3502.2782516027769</v>
      </c>
      <c r="BK113" s="3">
        <f>(EXP((0.0492)*AS113))*55.259</f>
        <v>205.54628157564977</v>
      </c>
      <c r="BL113" s="3">
        <f>(1-(AT113/100))*BJ113</f>
        <v>1365.888518125083</v>
      </c>
      <c r="JZ113" s="3">
        <v>6</v>
      </c>
      <c r="KA113" s="3">
        <v>12</v>
      </c>
      <c r="KB113" s="3">
        <v>38</v>
      </c>
      <c r="KC113" s="3">
        <v>62</v>
      </c>
      <c r="KD113" s="3">
        <v>94</v>
      </c>
      <c r="KE113" s="3">
        <v>124</v>
      </c>
      <c r="KF113" s="3">
        <v>109</v>
      </c>
      <c r="KG113" s="3">
        <v>92</v>
      </c>
      <c r="KH113" s="3">
        <v>108</v>
      </c>
      <c r="KI113" s="3">
        <v>120</v>
      </c>
      <c r="KJ113" s="3">
        <v>118</v>
      </c>
      <c r="KK113" s="3">
        <v>73</v>
      </c>
      <c r="KL113" s="3">
        <v>69</v>
      </c>
      <c r="KM113" s="3">
        <v>61</v>
      </c>
      <c r="KN113" s="3">
        <v>47</v>
      </c>
      <c r="KO113" s="3">
        <v>46</v>
      </c>
      <c r="KP113" s="3">
        <v>23</v>
      </c>
      <c r="KQ113" s="3">
        <v>35</v>
      </c>
      <c r="KR113" s="3">
        <v>29</v>
      </c>
      <c r="KS113" s="3">
        <v>15</v>
      </c>
      <c r="KT113" s="3">
        <v>1</v>
      </c>
    </row>
    <row r="114" spans="1:321" s="3" customFormat="1" x14ac:dyDescent="0.2">
      <c r="A114" s="3" t="b">
        <v>1</v>
      </c>
      <c r="B114" s="3">
        <v>10</v>
      </c>
      <c r="D114" s="3">
        <v>10446</v>
      </c>
      <c r="E114" s="3">
        <v>4</v>
      </c>
      <c r="F114" s="3">
        <v>2</v>
      </c>
      <c r="G114" s="3" t="s">
        <v>249</v>
      </c>
      <c r="H114" s="3">
        <v>6</v>
      </c>
      <c r="I114" s="3">
        <v>2.6000000000000014</v>
      </c>
      <c r="J114" s="3">
        <v>0.55748503895709978</v>
      </c>
      <c r="K114" s="3">
        <v>0.82752897421562466</v>
      </c>
      <c r="L114" s="3">
        <v>0.46071947613579245</v>
      </c>
      <c r="M114" s="3">
        <f>AA114-AS114</f>
        <v>7.670542640127362</v>
      </c>
      <c r="N114" s="3">
        <f>AB114-AS114</f>
        <v>6.3000000000000007</v>
      </c>
      <c r="O114" s="3">
        <f>AC114-AS114</f>
        <v>8.9000000000000021</v>
      </c>
      <c r="P114" s="3">
        <f>AD114-AS114</f>
        <v>7.6737518585084565</v>
      </c>
      <c r="Q114" s="3">
        <f>AE114-AS114</f>
        <v>6.5999999999999979</v>
      </c>
      <c r="R114" s="3">
        <f>AF114-AS114</f>
        <v>6.9000000000000021</v>
      </c>
      <c r="S114" s="3">
        <f>AG114-AS114</f>
        <v>7.1999999999999993</v>
      </c>
      <c r="T114" s="3">
        <f>AH114-AS114</f>
        <v>8.0999999999999979</v>
      </c>
      <c r="U114" s="3">
        <f>AI114-AS114</f>
        <v>8.4000000000000021</v>
      </c>
      <c r="V114" s="3">
        <f>AJ114-AS114</f>
        <v>8.8000000000000007</v>
      </c>
      <c r="W114" s="3">
        <f>(AA114-AY114)/(AX114-AY114)</f>
        <v>0.80957872969433176</v>
      </c>
      <c r="X114" s="3">
        <f>(AX114-AA114)/(AA114-AY114)</f>
        <v>0.23521031781253021</v>
      </c>
      <c r="Y114" s="3">
        <f>J114/AA114</f>
        <v>1.621984979388251E-2</v>
      </c>
      <c r="Z114" s="3">
        <f>(AA114-AY114)/(AX114-AA114)</f>
        <v>4.251514173783101</v>
      </c>
      <c r="AA114" s="3">
        <v>34.370542640127361</v>
      </c>
      <c r="AB114" s="3">
        <v>33</v>
      </c>
      <c r="AC114" s="3">
        <v>35.6</v>
      </c>
      <c r="AD114" s="3">
        <v>34.373751858508456</v>
      </c>
      <c r="AE114" s="3">
        <v>33.299999999999997</v>
      </c>
      <c r="AF114" s="3">
        <v>33.6</v>
      </c>
      <c r="AG114" s="3">
        <v>33.9</v>
      </c>
      <c r="AH114" s="3">
        <v>34.799999999999997</v>
      </c>
      <c r="AI114" s="3">
        <v>35.1</v>
      </c>
      <c r="AJ114" s="3">
        <v>35.5</v>
      </c>
      <c r="AK114" s="3">
        <v>2020</v>
      </c>
      <c r="AL114" s="3">
        <v>10</v>
      </c>
      <c r="AM114" s="3">
        <v>27</v>
      </c>
      <c r="AN114" s="3">
        <v>9</v>
      </c>
      <c r="AO114" s="3">
        <v>13</v>
      </c>
      <c r="AP114" s="3">
        <v>27</v>
      </c>
      <c r="AQ114" s="3">
        <v>851</v>
      </c>
      <c r="AR114" s="4">
        <v>0.3840277777777778</v>
      </c>
      <c r="AS114" s="3">
        <f>VLOOKUP(AR114,גיליון1!A117:F700,2,0)</f>
        <v>26.7</v>
      </c>
      <c r="AT114" s="3">
        <f>VLOOKUP(AR114,גיליון1!A117:F700,3,0)</f>
        <v>61</v>
      </c>
      <c r="AU114" s="3">
        <f>VLOOKUP(AR114,גיליון1!A117:F700,4,0)</f>
        <v>609</v>
      </c>
      <c r="AV114" s="3">
        <f>VLOOKUP(AR114,גיליון1!A117:F700,5,0)</f>
        <v>0.7</v>
      </c>
      <c r="AW114" s="3">
        <f>VLOOKUP(AR114,גיליון1!A117:F700,6,0)</f>
        <v>29</v>
      </c>
      <c r="AX114" s="3">
        <f>AS114+(AZ114*BF114)/(BB114*1005)</f>
        <v>36.706492951790999</v>
      </c>
      <c r="AY114" s="3">
        <f>AS114+(AZ114*BD114*BE114*BF114)/(BB114*1005*(BE114*BD114+BK114*AZ114))-(AZ114*BL114)/(BE114*BD114+BK114*AZ114)</f>
        <v>24.439216780836354</v>
      </c>
      <c r="AZ114" s="3">
        <f>BA114*BC114/(BA114+BC114)</f>
        <v>31.723584745092538</v>
      </c>
      <c r="BA114" s="3">
        <f>BB114*1005/(4*0.98*0.0000000567*(AS114+273.15)^3)</f>
        <v>197.44211037068871</v>
      </c>
      <c r="BB114" s="3">
        <f>101325/(287.05*(AS114+273.15))</f>
        <v>1.1772128879280261</v>
      </c>
      <c r="BC114" s="3">
        <f>100*SQRT(0.1/AV114)</f>
        <v>37.796447300922722</v>
      </c>
      <c r="BD114" s="3">
        <f>BC114/1.08</f>
        <v>34.99671046381733</v>
      </c>
      <c r="BE114" s="3">
        <f>0.072*AS114+64.67</f>
        <v>66.592399999999998</v>
      </c>
      <c r="BF114" s="3">
        <f>AU114*(1-0.21)+BG114-BH114</f>
        <v>373.18201657426948</v>
      </c>
      <c r="BG114" s="3">
        <f>(1.72*(BI114/1000/(AS114+273.16))^(1/7)*0.0000000567*(AS114+273.16)^4)</f>
        <v>389.07861293393472</v>
      </c>
      <c r="BH114" s="3">
        <f>0.98*0.0000000567*(AA114+273.16)^4</f>
        <v>497.00659635966531</v>
      </c>
      <c r="BI114" s="3">
        <f>BJ114*AT114/100</f>
        <v>2136.3897334776939</v>
      </c>
      <c r="BJ114" s="3">
        <f>(610.7*10^(7.5*AS114/(AS114+237.3)))</f>
        <v>3502.2782516027769</v>
      </c>
      <c r="BK114" s="3">
        <f>(EXP((0.0492)*AS114))*55.259</f>
        <v>205.54628157564977</v>
      </c>
      <c r="BL114" s="3">
        <f>(1-(AT114/100))*BJ114</f>
        <v>1365.888518125083</v>
      </c>
      <c r="KH114" s="3">
        <v>1</v>
      </c>
      <c r="KI114" s="3">
        <v>13</v>
      </c>
      <c r="KJ114" s="3">
        <v>16</v>
      </c>
      <c r="KK114" s="3">
        <v>38</v>
      </c>
      <c r="KL114" s="3">
        <v>47</v>
      </c>
      <c r="KM114" s="3">
        <v>89</v>
      </c>
      <c r="KN114" s="3">
        <v>93</v>
      </c>
      <c r="KO114" s="3">
        <v>85</v>
      </c>
      <c r="KP114" s="3">
        <v>117</v>
      </c>
      <c r="KQ114" s="3">
        <v>171</v>
      </c>
      <c r="KR114" s="3">
        <v>170</v>
      </c>
      <c r="KS114" s="3">
        <v>153</v>
      </c>
      <c r="KT114" s="3">
        <v>193</v>
      </c>
      <c r="KU114" s="3">
        <v>190</v>
      </c>
      <c r="KV114" s="3">
        <v>191</v>
      </c>
      <c r="KW114" s="3">
        <v>164</v>
      </c>
      <c r="KX114" s="3">
        <v>203</v>
      </c>
      <c r="KY114" s="3">
        <v>200</v>
      </c>
      <c r="KZ114" s="3">
        <v>189</v>
      </c>
      <c r="LA114" s="3">
        <v>144</v>
      </c>
      <c r="LB114" s="3">
        <v>152</v>
      </c>
      <c r="LC114" s="3">
        <v>130</v>
      </c>
      <c r="LD114" s="3">
        <v>74</v>
      </c>
      <c r="LE114" s="3">
        <v>65</v>
      </c>
      <c r="LF114" s="3">
        <v>64</v>
      </c>
      <c r="LG114" s="3">
        <v>51</v>
      </c>
      <c r="LH114" s="3">
        <v>29</v>
      </c>
      <c r="LI114" s="3">
        <v>8</v>
      </c>
    </row>
    <row r="115" spans="1:321" s="3" customFormat="1" x14ac:dyDescent="0.2">
      <c r="A115" s="3" t="b">
        <v>1</v>
      </c>
      <c r="B115" s="3">
        <v>10</v>
      </c>
      <c r="D115" s="3">
        <v>10446</v>
      </c>
      <c r="E115" s="3">
        <v>4</v>
      </c>
      <c r="F115" s="3">
        <v>2</v>
      </c>
      <c r="G115" s="3" t="s">
        <v>411</v>
      </c>
      <c r="H115" s="3">
        <v>6</v>
      </c>
      <c r="I115" s="3">
        <v>2.1000000000000014</v>
      </c>
      <c r="J115" s="3">
        <v>0.53056833080181809</v>
      </c>
      <c r="K115" s="3">
        <v>0.82853663078685713</v>
      </c>
      <c r="L115" s="3">
        <v>0.44677225510012791</v>
      </c>
      <c r="M115" s="3">
        <f>AA115-AS115</f>
        <v>3.4347042126552623</v>
      </c>
      <c r="N115" s="3">
        <f>AB115-AS115</f>
        <v>2.3000000000000007</v>
      </c>
      <c r="O115" s="3">
        <f>AC115-AS115</f>
        <v>4.4000000000000021</v>
      </c>
      <c r="P115" s="3">
        <f>AD115-AS115</f>
        <v>3.5630110114839688</v>
      </c>
      <c r="Q115" s="3">
        <f>AE115-AS115</f>
        <v>2.4000000000000021</v>
      </c>
      <c r="R115" s="3">
        <f>AF115-AS115</f>
        <v>2.6999999999999993</v>
      </c>
      <c r="S115" s="3">
        <f>AG115-AS115</f>
        <v>3</v>
      </c>
      <c r="T115" s="3">
        <f>AH115-AS115</f>
        <v>3.8000000000000007</v>
      </c>
      <c r="U115" s="3">
        <f>AI115-AS115</f>
        <v>4.1000000000000014</v>
      </c>
      <c r="V115" s="3">
        <f>AJ115-AS115</f>
        <v>4.4000000000000021</v>
      </c>
      <c r="W115" s="3">
        <f>(AA115-AY115)/(AX115-AY115)</f>
        <v>0.43026276819224457</v>
      </c>
      <c r="X115" s="3">
        <f>(AX115-AA115)/(AA115-AY115)</f>
        <v>1.3241611264704936</v>
      </c>
      <c r="Y115" s="3">
        <f>J115/AA115</f>
        <v>1.7606555121885102E-2</v>
      </c>
      <c r="Z115" s="3">
        <f>(AA115-AY115)/(AX115-AA115)</f>
        <v>0.75519510428875525</v>
      </c>
      <c r="AA115" s="3">
        <v>30.134704212655262</v>
      </c>
      <c r="AB115" s="3">
        <v>29</v>
      </c>
      <c r="AC115" s="3">
        <v>31.1</v>
      </c>
      <c r="AD115" s="3">
        <v>30.263011011483968</v>
      </c>
      <c r="AE115" s="3">
        <v>29.1</v>
      </c>
      <c r="AF115" s="3">
        <v>29.4</v>
      </c>
      <c r="AG115" s="3">
        <v>29.7</v>
      </c>
      <c r="AH115" s="3">
        <v>30.5</v>
      </c>
      <c r="AI115" s="3">
        <v>30.8</v>
      </c>
      <c r="AJ115" s="3">
        <v>31.1</v>
      </c>
      <c r="AK115" s="3">
        <v>2020</v>
      </c>
      <c r="AL115" s="3">
        <v>10</v>
      </c>
      <c r="AM115" s="3">
        <v>27</v>
      </c>
      <c r="AN115" s="3">
        <v>9</v>
      </c>
      <c r="AO115" s="3">
        <v>13</v>
      </c>
      <c r="AP115" s="3">
        <v>48</v>
      </c>
      <c r="AQ115" s="3">
        <v>10</v>
      </c>
      <c r="AR115" s="4">
        <v>0.3840277777777778</v>
      </c>
      <c r="AS115" s="3">
        <f>VLOOKUP(AR115,גיליון1!A118:F701,2,0)</f>
        <v>26.7</v>
      </c>
      <c r="AT115" s="3">
        <f>VLOOKUP(AR115,גיליון1!A118:F701,3,0)</f>
        <v>61</v>
      </c>
      <c r="AU115" s="3">
        <f>VLOOKUP(AR115,גיליון1!A118:F701,4,0)</f>
        <v>609</v>
      </c>
      <c r="AV115" s="3">
        <f>VLOOKUP(AR115,גיליון1!A118:F701,5,0)</f>
        <v>0.7</v>
      </c>
      <c r="AW115" s="3">
        <f>VLOOKUP(AR115,גיליון1!A118:F701,6,0)</f>
        <v>29</v>
      </c>
      <c r="AX115" s="3">
        <f>AS115+(AZ115*BF115)/(BB115*1005)</f>
        <v>37.425696022946639</v>
      </c>
      <c r="AY115" s="3">
        <f>AS115+(AZ115*BD115*BE115*BF115)/(BB115*1005*(BE115*BD115+BK115*AZ115))-(AZ115*BL115)/(BE115*BD115+BK115*AZ115)</f>
        <v>24.628582892113805</v>
      </c>
      <c r="AZ115" s="3">
        <f>BA115*BC115/(BA115+BC115)</f>
        <v>31.723584745092538</v>
      </c>
      <c r="BA115" s="3">
        <f>BB115*1005/(4*0.98*0.0000000567*(AS115+273.15)^3)</f>
        <v>197.44211037068871</v>
      </c>
      <c r="BB115" s="3">
        <f>101325/(287.05*(AS115+273.15))</f>
        <v>1.1772128879280261</v>
      </c>
      <c r="BC115" s="3">
        <f>100*SQRT(0.1/AV115)</f>
        <v>37.796447300922722</v>
      </c>
      <c r="BD115" s="3">
        <f>BC115/1.08</f>
        <v>34.99671046381733</v>
      </c>
      <c r="BE115" s="3">
        <f>0.072*AS115+64.67</f>
        <v>66.592399999999998</v>
      </c>
      <c r="BF115" s="3">
        <f>AU115*(1-0.21)+BG115-BH115</f>
        <v>400.0039664535459</v>
      </c>
      <c r="BG115" s="3">
        <f>(1.72*(BI115/1000/(AS115+273.16))^(1/7)*0.0000000567*(AS115+273.16)^4)</f>
        <v>389.07861293393472</v>
      </c>
      <c r="BH115" s="3">
        <f>0.98*0.0000000567*(AA115+273.16)^4</f>
        <v>470.18464648038889</v>
      </c>
      <c r="BI115" s="3">
        <f>BJ115*AT115/100</f>
        <v>2136.3897334776939</v>
      </c>
      <c r="BJ115" s="3">
        <f>(610.7*10^(7.5*AS115/(AS115+237.3)))</f>
        <v>3502.2782516027769</v>
      </c>
      <c r="BK115" s="3">
        <f>(EXP((0.0492)*AS115))*55.259</f>
        <v>205.54628157564977</v>
      </c>
      <c r="BL115" s="3">
        <f>(1-(AT115/100))*BJ115</f>
        <v>1365.888518125083</v>
      </c>
      <c r="IQ115" s="3">
        <v>2</v>
      </c>
      <c r="IR115" s="3">
        <v>1</v>
      </c>
      <c r="IS115" s="3">
        <v>3</v>
      </c>
      <c r="IT115" s="3">
        <v>13</v>
      </c>
      <c r="IU115" s="3">
        <v>21</v>
      </c>
      <c r="IV115" s="3">
        <v>18</v>
      </c>
      <c r="IW115" s="3">
        <v>43</v>
      </c>
      <c r="IX115" s="3">
        <v>34</v>
      </c>
      <c r="IY115" s="3">
        <v>31</v>
      </c>
      <c r="IZ115" s="3">
        <v>29</v>
      </c>
      <c r="JA115" s="3">
        <v>29</v>
      </c>
      <c r="JB115" s="3">
        <v>27</v>
      </c>
      <c r="JC115" s="3">
        <v>46</v>
      </c>
      <c r="JD115" s="3">
        <v>27</v>
      </c>
      <c r="JE115" s="3">
        <v>44</v>
      </c>
      <c r="JF115" s="3">
        <v>63</v>
      </c>
      <c r="JG115" s="3">
        <v>68</v>
      </c>
      <c r="JH115" s="3">
        <v>73</v>
      </c>
      <c r="JI115" s="3">
        <v>75</v>
      </c>
      <c r="JJ115" s="3">
        <v>55</v>
      </c>
      <c r="JK115" s="3">
        <v>44</v>
      </c>
      <c r="JL115" s="3">
        <v>27</v>
      </c>
      <c r="JM115" s="3">
        <v>9</v>
      </c>
      <c r="JN115" s="3">
        <v>11</v>
      </c>
      <c r="JO115" s="3">
        <v>7</v>
      </c>
      <c r="JP115" s="3">
        <v>1</v>
      </c>
    </row>
    <row r="116" spans="1:321" s="3" customFormat="1" x14ac:dyDescent="0.2">
      <c r="A116" s="3" t="b">
        <v>0</v>
      </c>
      <c r="D116" s="3">
        <v>10446</v>
      </c>
      <c r="E116" s="3">
        <v>4</v>
      </c>
      <c r="F116" s="3">
        <v>2</v>
      </c>
      <c r="G116" s="3" t="s">
        <v>81</v>
      </c>
      <c r="H116" s="3">
        <v>6</v>
      </c>
      <c r="I116" s="3">
        <v>3.3000000000000007</v>
      </c>
      <c r="J116" s="3">
        <v>0.71139665263728014</v>
      </c>
      <c r="K116" s="3">
        <v>1.1208331792337276</v>
      </c>
      <c r="L116" s="3">
        <v>0.59537736891584581</v>
      </c>
      <c r="M116" s="3">
        <f>AA116-AS116</f>
        <v>1.9360382691117479</v>
      </c>
      <c r="N116" s="3">
        <f>AB116-AS116</f>
        <v>0</v>
      </c>
      <c r="O116" s="3">
        <f>AC116-AS116</f>
        <v>3.3000000000000007</v>
      </c>
      <c r="P116" s="3">
        <f>AD116-AS116</f>
        <v>1.9365162181308158</v>
      </c>
      <c r="Q116" s="3">
        <f>AE116-AS116</f>
        <v>0.5</v>
      </c>
      <c r="R116" s="3">
        <f>AF116-AS116</f>
        <v>1</v>
      </c>
      <c r="S116" s="3">
        <f>AG116-AS116</f>
        <v>1.3999999999999986</v>
      </c>
      <c r="T116" s="3">
        <f>AH116-AS116</f>
        <v>2.5</v>
      </c>
      <c r="U116" s="3">
        <f>AI116-AS116</f>
        <v>2.8999999999999986</v>
      </c>
      <c r="V116" s="3">
        <f>AJ116-AS116</f>
        <v>3.1999999999999993</v>
      </c>
      <c r="W116" s="3">
        <f>(AA116-AY116)/(AX116-AY116)</f>
        <v>0.27880649285845821</v>
      </c>
      <c r="X116" s="3">
        <f>(AX116-AA116)/(AA116-AY116)</f>
        <v>2.5867170443109817</v>
      </c>
      <c r="Y116" s="3">
        <f>J116/AA116</f>
        <v>2.4756253662216114E-2</v>
      </c>
      <c r="Z116" s="3">
        <f>(AA116-AY116)/(AX116-AA116)</f>
        <v>0.38659040895072766</v>
      </c>
      <c r="AA116" s="3">
        <v>28.736038269111749</v>
      </c>
      <c r="AB116" s="3">
        <v>26.8</v>
      </c>
      <c r="AC116" s="3">
        <v>30.1</v>
      </c>
      <c r="AD116" s="3">
        <v>28.736516218130816</v>
      </c>
      <c r="AE116" s="3">
        <v>27.3</v>
      </c>
      <c r="AF116" s="3">
        <v>27.8</v>
      </c>
      <c r="AG116" s="3">
        <v>28.2</v>
      </c>
      <c r="AH116" s="3">
        <v>29.3</v>
      </c>
      <c r="AI116" s="3">
        <v>29.7</v>
      </c>
      <c r="AJ116" s="3">
        <v>30</v>
      </c>
      <c r="AK116" s="3">
        <v>2020</v>
      </c>
      <c r="AL116" s="3">
        <v>10</v>
      </c>
      <c r="AM116" s="3">
        <v>27</v>
      </c>
      <c r="AN116" s="3">
        <v>9</v>
      </c>
      <c r="AO116" s="3">
        <v>14</v>
      </c>
      <c r="AP116" s="3">
        <v>2</v>
      </c>
      <c r="AQ116" s="3">
        <v>732</v>
      </c>
      <c r="AR116" s="4">
        <v>0.38472222222222219</v>
      </c>
      <c r="AS116" s="3">
        <f>VLOOKUP(AR116,גיליון1!A119:F702,2,0)</f>
        <v>26.8</v>
      </c>
      <c r="AT116" s="3">
        <f>VLOOKUP(AR116,גיליון1!A119:F702,3,0)</f>
        <v>60</v>
      </c>
      <c r="AU116" s="3">
        <f>VLOOKUP(AR116,גיליון1!A119:F702,4,0)</f>
        <v>615</v>
      </c>
      <c r="AV116" s="3">
        <f>VLOOKUP(AR116,גיליון1!A119:F702,5,0)</f>
        <v>0.6</v>
      </c>
      <c r="AW116" s="3">
        <f>VLOOKUP(AR116,גיליון1!A119:F702,6,0)</f>
        <v>332</v>
      </c>
      <c r="AX116" s="3">
        <f>AS116+(AZ116*BF116)/(BB116*1005)</f>
        <v>38.618276569183045</v>
      </c>
      <c r="AY116" s="3">
        <f>AS116+(AZ116*BD116*BE116*BF116)/(BB116*1005*(BE116*BD116+BK116*AZ116))-(AZ116*BL116)/(BE116*BD116+BK116*AZ116)</f>
        <v>24.915659723338642</v>
      </c>
      <c r="AZ116" s="3">
        <f>BA116*BC116/(BA116+BC116)</f>
        <v>33.822138881188565</v>
      </c>
      <c r="BA116" s="3">
        <f>BB116*1005/(4*0.98*0.0000000567*(AS116+273.15)^3)</f>
        <v>197.17894198288704</v>
      </c>
      <c r="BB116" s="3">
        <f>101325/(287.05*(AS116+273.15))</f>
        <v>1.176820418220432</v>
      </c>
      <c r="BC116" s="3">
        <f>100*SQRT(0.1/AV116)</f>
        <v>40.824829046386299</v>
      </c>
      <c r="BD116" s="3">
        <f>BC116/1.08</f>
        <v>37.800767635542869</v>
      </c>
      <c r="BE116" s="3">
        <f>0.072*AS116+64.67</f>
        <v>66.599599999999995</v>
      </c>
      <c r="BF116" s="3">
        <f>AU116*(1-0.21)+BG116-BH116</f>
        <v>413.26567695098663</v>
      </c>
      <c r="BG116" s="3">
        <f>(1.72*(BI116/1000/(AS116+273.16))^(1/7)*0.0000000567*(AS116+273.16)^4)</f>
        <v>388.98696962175109</v>
      </c>
      <c r="BH116" s="3">
        <f>0.98*0.0000000567*(AA116+273.16)^4</f>
        <v>461.57129267076448</v>
      </c>
      <c r="BI116" s="3">
        <f>BJ116*AT116/100</f>
        <v>2113.7543804813695</v>
      </c>
      <c r="BJ116" s="3">
        <f>(610.7*10^(7.5*AS116/(AS116+237.3)))</f>
        <v>3522.9239674689493</v>
      </c>
      <c r="BK116" s="3">
        <f>(EXP((0.0492)*AS116))*55.259</f>
        <v>206.56006113371953</v>
      </c>
      <c r="BL116" s="3">
        <f>(1-(AT116/100))*BJ116</f>
        <v>1409.1695869875798</v>
      </c>
      <c r="HY116" s="3">
        <v>7</v>
      </c>
      <c r="HZ116" s="3">
        <v>0</v>
      </c>
      <c r="IA116" s="3">
        <v>4</v>
      </c>
      <c r="IB116" s="3">
        <v>15</v>
      </c>
      <c r="IC116" s="3">
        <v>24</v>
      </c>
      <c r="ID116" s="3">
        <v>14</v>
      </c>
      <c r="IE116" s="3">
        <v>18</v>
      </c>
      <c r="IF116" s="3">
        <v>37</v>
      </c>
      <c r="IG116" s="3">
        <v>50</v>
      </c>
      <c r="IH116" s="3">
        <v>58</v>
      </c>
      <c r="II116" s="3">
        <v>102</v>
      </c>
      <c r="IJ116" s="3">
        <v>150</v>
      </c>
      <c r="IK116" s="3">
        <v>133</v>
      </c>
      <c r="IL116" s="3">
        <v>93</v>
      </c>
      <c r="IM116" s="3">
        <v>101</v>
      </c>
      <c r="IN116" s="3">
        <v>114</v>
      </c>
      <c r="IO116" s="3">
        <v>115</v>
      </c>
      <c r="IP116" s="3">
        <v>136</v>
      </c>
      <c r="IQ116" s="3">
        <v>130</v>
      </c>
      <c r="IR116" s="3">
        <v>103</v>
      </c>
      <c r="IS116" s="3">
        <v>120</v>
      </c>
      <c r="IT116" s="3">
        <v>141</v>
      </c>
      <c r="IU116" s="3">
        <v>156</v>
      </c>
      <c r="IV116" s="3">
        <v>102</v>
      </c>
      <c r="IW116" s="3">
        <v>95</v>
      </c>
      <c r="IX116" s="3">
        <v>91</v>
      </c>
      <c r="IY116" s="3">
        <v>95</v>
      </c>
      <c r="IZ116" s="3">
        <v>74</v>
      </c>
      <c r="JA116" s="3">
        <v>69</v>
      </c>
      <c r="JB116" s="3">
        <v>114</v>
      </c>
      <c r="JC116" s="3">
        <v>90</v>
      </c>
      <c r="JD116" s="3">
        <v>42</v>
      </c>
      <c r="JE116" s="3">
        <v>35</v>
      </c>
      <c r="JF116" s="3">
        <v>27</v>
      </c>
      <c r="JG116" s="3">
        <v>4</v>
      </c>
      <c r="JH116" s="3">
        <v>0</v>
      </c>
      <c r="JI116" s="3">
        <v>0</v>
      </c>
      <c r="JJ116" s="3">
        <v>0</v>
      </c>
      <c r="JK116" s="3">
        <v>0</v>
      </c>
    </row>
    <row r="117" spans="1:321" s="3" customFormat="1" x14ac:dyDescent="0.2">
      <c r="A117" s="3" t="b">
        <v>0</v>
      </c>
      <c r="D117" s="3">
        <v>10446</v>
      </c>
      <c r="E117" s="3">
        <v>4</v>
      </c>
      <c r="F117" s="3">
        <v>2</v>
      </c>
      <c r="G117" s="3" t="s">
        <v>250</v>
      </c>
      <c r="H117" s="3">
        <v>6</v>
      </c>
      <c r="I117" s="3">
        <v>2.3000000000000007</v>
      </c>
      <c r="J117" s="3">
        <v>0.55069191772891368</v>
      </c>
      <c r="K117" s="3">
        <v>0.92586002918693566</v>
      </c>
      <c r="L117" s="3">
        <v>0.46749466008241447</v>
      </c>
      <c r="M117" s="3">
        <f>AA117-AS117</f>
        <v>1.7939034270296155</v>
      </c>
      <c r="N117" s="3">
        <f>AB117-AS117</f>
        <v>0.39999999999999858</v>
      </c>
      <c r="O117" s="3">
        <f>AC117-AS117</f>
        <v>2.6999999999999993</v>
      </c>
      <c r="P117" s="3">
        <f>AD117-AS117</f>
        <v>1.9181441633808269</v>
      </c>
      <c r="Q117" s="3">
        <f>AE117-AS117</f>
        <v>0.69999999999999929</v>
      </c>
      <c r="R117" s="3">
        <f>AF117-AS117</f>
        <v>1</v>
      </c>
      <c r="S117" s="3">
        <f>AG117-AS117</f>
        <v>1.3000000000000007</v>
      </c>
      <c r="T117" s="3">
        <f>AH117-AS117</f>
        <v>2.3000000000000007</v>
      </c>
      <c r="U117" s="3">
        <f>AI117-AS117</f>
        <v>2.3999999999999986</v>
      </c>
      <c r="V117" s="3">
        <f>AJ117-AS117</f>
        <v>2.5999999999999979</v>
      </c>
      <c r="W117" s="3">
        <f>(AA117-AY117)/(AX117-AY117)</f>
        <v>0.26759685441404851</v>
      </c>
      <c r="X117" s="3">
        <f>(AX117-AA117)/(AA117-AY117)</f>
        <v>2.7369647045727796</v>
      </c>
      <c r="Y117" s="3">
        <f>J117/AA117</f>
        <v>1.9259067553832068E-2</v>
      </c>
      <c r="Z117" s="3">
        <f>(AA117-AY117)/(AX117-AA117)</f>
        <v>0.3653682483845157</v>
      </c>
      <c r="AA117" s="3">
        <v>28.593903427029616</v>
      </c>
      <c r="AB117" s="3">
        <v>27.2</v>
      </c>
      <c r="AC117" s="3">
        <v>29.5</v>
      </c>
      <c r="AD117" s="3">
        <v>28.718144163380828</v>
      </c>
      <c r="AE117" s="3">
        <v>27.5</v>
      </c>
      <c r="AF117" s="3">
        <v>27.8</v>
      </c>
      <c r="AG117" s="3">
        <v>28.1</v>
      </c>
      <c r="AH117" s="3">
        <v>29.1</v>
      </c>
      <c r="AI117" s="3">
        <v>29.2</v>
      </c>
      <c r="AJ117" s="3">
        <v>29.4</v>
      </c>
      <c r="AK117" s="3">
        <v>2020</v>
      </c>
      <c r="AL117" s="3">
        <v>10</v>
      </c>
      <c r="AM117" s="3">
        <v>27</v>
      </c>
      <c r="AN117" s="3">
        <v>9</v>
      </c>
      <c r="AO117" s="3">
        <v>14</v>
      </c>
      <c r="AP117" s="3">
        <v>19</v>
      </c>
      <c r="AQ117" s="3">
        <v>52.000000000000007</v>
      </c>
      <c r="AR117" s="4">
        <v>0.38472222222222219</v>
      </c>
      <c r="AS117" s="3">
        <f>VLOOKUP(AR117,גיליון1!A120:F703,2,0)</f>
        <v>26.8</v>
      </c>
      <c r="AT117" s="3">
        <f>VLOOKUP(AR117,גיליון1!A120:F703,3,0)</f>
        <v>60</v>
      </c>
      <c r="AU117" s="3">
        <f>VLOOKUP(AR117,גיליון1!A120:F703,4,0)</f>
        <v>615</v>
      </c>
      <c r="AV117" s="3">
        <f>VLOOKUP(AR117,גיליון1!A120:F703,5,0)</f>
        <v>0.6</v>
      </c>
      <c r="AW117" s="3">
        <f>VLOOKUP(AR117,גיליון1!A120:F703,6,0)</f>
        <v>332</v>
      </c>
      <c r="AX117" s="3">
        <f>AS117+(AZ117*BF117)/(BB117*1005)</f>
        <v>38.643117050991719</v>
      </c>
      <c r="AY117" s="3">
        <f>AS117+(AZ117*BD117*BE117*BF117)/(BB117*1005*(BE117*BD117+BK117*AZ117))-(AZ117*BL117)/(BE117*BD117+BK117*AZ117)</f>
        <v>24.922239847600771</v>
      </c>
      <c r="AZ117" s="3">
        <f>BA117*BC117/(BA117+BC117)</f>
        <v>33.822138881188565</v>
      </c>
      <c r="BA117" s="3">
        <f>BB117*1005/(4*0.98*0.0000000567*(AS117+273.15)^3)</f>
        <v>197.17894198288704</v>
      </c>
      <c r="BB117" s="3">
        <f>101325/(287.05*(AS117+273.15))</f>
        <v>1.176820418220432</v>
      </c>
      <c r="BC117" s="3">
        <f>100*SQRT(0.1/AV117)</f>
        <v>40.824829046386299</v>
      </c>
      <c r="BD117" s="3">
        <f>BC117/1.08</f>
        <v>37.800767635542869</v>
      </c>
      <c r="BE117" s="3">
        <f>0.072*AS117+64.67</f>
        <v>66.599599999999995</v>
      </c>
      <c r="BF117" s="3">
        <f>AU117*(1-0.21)+BG117-BH117</f>
        <v>414.13430770864022</v>
      </c>
      <c r="BG117" s="3">
        <f>(1.72*(BI117/1000/(AS117+273.16))^(1/7)*0.0000000567*(AS117+273.16)^4)</f>
        <v>388.98696962175109</v>
      </c>
      <c r="BH117" s="3">
        <f>0.98*0.0000000567*(AA117+273.16)^4</f>
        <v>460.70266191311089</v>
      </c>
      <c r="BI117" s="3">
        <f>BJ117*AT117/100</f>
        <v>2113.7543804813695</v>
      </c>
      <c r="BJ117" s="3">
        <f>(610.7*10^(7.5*AS117/(AS117+237.3)))</f>
        <v>3522.9239674689493</v>
      </c>
      <c r="BK117" s="3">
        <f>(EXP((0.0492)*AS117))*55.259</f>
        <v>206.56006113371953</v>
      </c>
      <c r="BL117" s="3">
        <f>(1-(AT117/100))*BJ117</f>
        <v>1409.1695869875798</v>
      </c>
      <c r="IB117" s="3">
        <v>2</v>
      </c>
      <c r="IC117" s="3">
        <v>10</v>
      </c>
      <c r="ID117" s="3">
        <v>14</v>
      </c>
      <c r="IE117" s="3">
        <v>32</v>
      </c>
      <c r="IF117" s="3">
        <v>35</v>
      </c>
      <c r="IG117" s="3">
        <v>96</v>
      </c>
      <c r="IH117" s="3">
        <v>94</v>
      </c>
      <c r="II117" s="3">
        <v>94</v>
      </c>
      <c r="IJ117" s="3">
        <v>99</v>
      </c>
      <c r="IK117" s="3">
        <v>103</v>
      </c>
      <c r="IL117" s="3">
        <v>87</v>
      </c>
      <c r="IM117" s="3">
        <v>69</v>
      </c>
      <c r="IN117" s="3">
        <v>78</v>
      </c>
      <c r="IO117" s="3">
        <v>77</v>
      </c>
      <c r="IP117" s="3">
        <v>154</v>
      </c>
      <c r="IQ117" s="3">
        <v>144</v>
      </c>
      <c r="IR117" s="3">
        <v>166</v>
      </c>
      <c r="IS117" s="3">
        <v>175</v>
      </c>
      <c r="IT117" s="3">
        <v>162</v>
      </c>
      <c r="IU117" s="3">
        <v>220</v>
      </c>
      <c r="IV117" s="3">
        <v>199</v>
      </c>
      <c r="IW117" s="3">
        <v>179</v>
      </c>
      <c r="IX117" s="3">
        <v>84</v>
      </c>
      <c r="IY117" s="3">
        <v>39</v>
      </c>
      <c r="IZ117" s="3">
        <v>5</v>
      </c>
    </row>
    <row r="118" spans="1:321" s="3" customFormat="1" x14ac:dyDescent="0.2">
      <c r="A118" s="3" t="b">
        <v>0</v>
      </c>
      <c r="D118" s="3">
        <v>10446</v>
      </c>
      <c r="E118" s="3">
        <v>4</v>
      </c>
      <c r="F118" s="3">
        <v>2</v>
      </c>
      <c r="G118" s="3" t="s">
        <v>412</v>
      </c>
      <c r="H118" s="3">
        <v>6</v>
      </c>
      <c r="I118" s="3">
        <v>3.3999999999999986</v>
      </c>
      <c r="J118" s="3">
        <v>0.83268353068349377</v>
      </c>
      <c r="K118" s="3">
        <v>1.2453025778076494</v>
      </c>
      <c r="L118" s="3">
        <v>0.68141381795303224</v>
      </c>
      <c r="M118" s="3">
        <f>AA118-AS118</f>
        <v>2.1858503850228708</v>
      </c>
      <c r="N118" s="3">
        <f>AB118-AS118</f>
        <v>0.30000000000000071</v>
      </c>
      <c r="O118" s="3">
        <f>AC118-AS118</f>
        <v>3.6999999999999993</v>
      </c>
      <c r="P118" s="3">
        <f>AD118-AS118</f>
        <v>2.2178409462376969</v>
      </c>
      <c r="Q118" s="3">
        <f>AE118-AS118</f>
        <v>0.59999999999999787</v>
      </c>
      <c r="R118" s="3">
        <f>AF118-AS118</f>
        <v>0.89999999999999858</v>
      </c>
      <c r="S118" s="3">
        <f>AG118-AS118</f>
        <v>1.6999999999999993</v>
      </c>
      <c r="T118" s="3">
        <f>AH118-AS118</f>
        <v>2.8999999999999986</v>
      </c>
      <c r="U118" s="3">
        <f>AI118-AS118</f>
        <v>3.1999999999999993</v>
      </c>
      <c r="V118" s="3">
        <f>AJ118-AS118</f>
        <v>3.5</v>
      </c>
      <c r="W118" s="3">
        <f>(AA118-AY118)/(AX118-AY118)</f>
        <v>0.29858381657088512</v>
      </c>
      <c r="X118" s="3">
        <f>(AX118-AA118)/(AA118-AY118)</f>
        <v>2.3491433376550583</v>
      </c>
      <c r="Y118" s="3">
        <f>J118/AA118</f>
        <v>2.8727241727354854E-2</v>
      </c>
      <c r="Z118" s="3">
        <f>(AA118-AY118)/(AX118-AA118)</f>
        <v>0.4256870936612201</v>
      </c>
      <c r="AA118" s="3">
        <v>28.985850385022871</v>
      </c>
      <c r="AB118" s="3">
        <v>27.1</v>
      </c>
      <c r="AC118" s="3">
        <v>30.5</v>
      </c>
      <c r="AD118" s="3">
        <v>29.017840946237698</v>
      </c>
      <c r="AE118" s="3">
        <v>27.4</v>
      </c>
      <c r="AF118" s="3">
        <v>27.7</v>
      </c>
      <c r="AG118" s="3">
        <v>28.5</v>
      </c>
      <c r="AH118" s="3">
        <v>29.7</v>
      </c>
      <c r="AI118" s="3">
        <v>30</v>
      </c>
      <c r="AJ118" s="3">
        <v>30.3</v>
      </c>
      <c r="AK118" s="3">
        <v>2020</v>
      </c>
      <c r="AL118" s="3">
        <v>10</v>
      </c>
      <c r="AM118" s="3">
        <v>27</v>
      </c>
      <c r="AN118" s="3">
        <v>9</v>
      </c>
      <c r="AO118" s="3">
        <v>14</v>
      </c>
      <c r="AP118" s="3">
        <v>43</v>
      </c>
      <c r="AQ118" s="3">
        <v>51.000000000000007</v>
      </c>
      <c r="AR118" s="4">
        <v>0.38472222222222219</v>
      </c>
      <c r="AS118" s="3">
        <f>VLOOKUP(AR118,גיליון1!A121:F704,2,0)</f>
        <v>26.8</v>
      </c>
      <c r="AT118" s="3">
        <f>VLOOKUP(AR118,גיליון1!A121:F704,3,0)</f>
        <v>60</v>
      </c>
      <c r="AU118" s="3">
        <f>VLOOKUP(AR118,גיליון1!A121:F704,4,0)</f>
        <v>615</v>
      </c>
      <c r="AV118" s="3">
        <f>VLOOKUP(AR118,גיליון1!A121:F704,5,0)</f>
        <v>0.6</v>
      </c>
      <c r="AW118" s="3">
        <f>VLOOKUP(AR118,גיליון1!A121:F704,6,0)</f>
        <v>332</v>
      </c>
      <c r="AX118" s="3">
        <f>AS118+(AZ118*BF118)/(BB118*1005)</f>
        <v>38.574532548996601</v>
      </c>
      <c r="AY118" s="3">
        <f>AS118+(AZ118*BD118*BE118*BF118)/(BB118*1005*(BE118*BD118+BK118*AZ118))-(AZ118*BL118)/(BE118*BD118+BK118*AZ118)</f>
        <v>24.904072142599716</v>
      </c>
      <c r="AZ118" s="3">
        <f>BA118*BC118/(BA118+BC118)</f>
        <v>33.822138881188565</v>
      </c>
      <c r="BA118" s="3">
        <f>BB118*1005/(4*0.98*0.0000000567*(AS118+273.15)^3)</f>
        <v>197.17894198288704</v>
      </c>
      <c r="BB118" s="3">
        <f>101325/(287.05*(AS118+273.15))</f>
        <v>1.176820418220432</v>
      </c>
      <c r="BC118" s="3">
        <f>100*SQRT(0.1/AV118)</f>
        <v>40.824829046386299</v>
      </c>
      <c r="BD118" s="3">
        <f>BC118/1.08</f>
        <v>37.800767635542869</v>
      </c>
      <c r="BE118" s="3">
        <f>0.072*AS118+64.67</f>
        <v>66.599599999999995</v>
      </c>
      <c r="BF118" s="3">
        <f>AU118*(1-0.21)+BG118-BH118</f>
        <v>411.73602057434982</v>
      </c>
      <c r="BG118" s="3">
        <f>(1.72*(BI118/1000/(AS118+273.16))^(1/7)*0.0000000567*(AS118+273.16)^4)</f>
        <v>388.98696962175109</v>
      </c>
      <c r="BH118" s="3">
        <f>0.98*0.0000000567*(AA118+273.16)^4</f>
        <v>463.10094904740129</v>
      </c>
      <c r="BI118" s="3">
        <f>BJ118*AT118/100</f>
        <v>2113.7543804813695</v>
      </c>
      <c r="BJ118" s="3">
        <f>(610.7*10^(7.5*AS118/(AS118+237.3)))</f>
        <v>3522.9239674689493</v>
      </c>
      <c r="BK118" s="3">
        <f>(EXP((0.0492)*AS118))*55.259</f>
        <v>206.56006113371953</v>
      </c>
      <c r="BL118" s="3">
        <f>(1-(AT118/100))*BJ118</f>
        <v>1409.1695869875798</v>
      </c>
      <c r="IB118" s="3">
        <v>13</v>
      </c>
      <c r="IC118" s="3">
        <v>19</v>
      </c>
      <c r="ID118" s="3">
        <v>16</v>
      </c>
      <c r="IE118" s="3">
        <v>47</v>
      </c>
      <c r="IF118" s="3">
        <v>94</v>
      </c>
      <c r="IG118" s="3">
        <v>61</v>
      </c>
      <c r="IH118" s="3">
        <v>59</v>
      </c>
      <c r="II118" s="3">
        <v>53</v>
      </c>
      <c r="IJ118" s="3">
        <v>54</v>
      </c>
      <c r="IK118" s="3">
        <v>46</v>
      </c>
      <c r="IL118" s="3">
        <v>46</v>
      </c>
      <c r="IM118" s="3">
        <v>36</v>
      </c>
      <c r="IN118" s="3">
        <v>43</v>
      </c>
      <c r="IO118" s="3">
        <v>62</v>
      </c>
      <c r="IP118" s="3">
        <v>64</v>
      </c>
      <c r="IQ118" s="3">
        <v>71</v>
      </c>
      <c r="IR118" s="3">
        <v>132</v>
      </c>
      <c r="IS118" s="3">
        <v>121</v>
      </c>
      <c r="IT118" s="3">
        <v>177</v>
      </c>
      <c r="IU118" s="3">
        <v>142</v>
      </c>
      <c r="IV118" s="3">
        <v>120</v>
      </c>
      <c r="IW118" s="3">
        <v>60</v>
      </c>
      <c r="IX118" s="3">
        <v>58</v>
      </c>
      <c r="IY118" s="3">
        <v>66</v>
      </c>
      <c r="IZ118" s="3">
        <v>89</v>
      </c>
      <c r="JA118" s="3">
        <v>106</v>
      </c>
      <c r="JB118" s="3">
        <v>111</v>
      </c>
      <c r="JC118" s="3">
        <v>115</v>
      </c>
      <c r="JD118" s="3">
        <v>128</v>
      </c>
      <c r="JE118" s="3">
        <v>104</v>
      </c>
      <c r="JF118" s="3">
        <v>53</v>
      </c>
      <c r="JG118" s="3">
        <v>61</v>
      </c>
      <c r="JH118" s="3">
        <v>33</v>
      </c>
      <c r="JI118" s="3">
        <v>9</v>
      </c>
      <c r="JJ118" s="3">
        <v>6</v>
      </c>
      <c r="JK118" s="3">
        <v>0</v>
      </c>
      <c r="JL118" s="3">
        <v>2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1</v>
      </c>
    </row>
    <row r="119" spans="1:321" s="3" customFormat="1" x14ac:dyDescent="0.2">
      <c r="A119" s="3" t="b">
        <v>1</v>
      </c>
      <c r="B119" s="3" t="s">
        <v>564</v>
      </c>
      <c r="D119" s="3">
        <v>10446</v>
      </c>
      <c r="E119" s="3">
        <v>10</v>
      </c>
      <c r="F119" s="3">
        <v>2</v>
      </c>
      <c r="G119" s="3" t="s">
        <v>82</v>
      </c>
      <c r="H119" s="3">
        <v>6</v>
      </c>
      <c r="I119" s="3">
        <v>1.8000000000000043</v>
      </c>
      <c r="J119" s="3">
        <v>0.34872855627298788</v>
      </c>
      <c r="K119" s="3">
        <v>0.47624417314995071</v>
      </c>
      <c r="L119" s="3">
        <v>0.27911765670468341</v>
      </c>
      <c r="M119" s="3">
        <f>AA119-AS119</f>
        <v>6.2260637475622573</v>
      </c>
      <c r="N119" s="3">
        <f>AB119-AS119</f>
        <v>5.1999999999999957</v>
      </c>
      <c r="O119" s="3">
        <f>AC119-AS119</f>
        <v>7</v>
      </c>
      <c r="P119" s="3">
        <f>AD119-AS119</f>
        <v>6.2318725760897209</v>
      </c>
      <c r="Q119" s="3">
        <f>AE119-AS119</f>
        <v>5.5</v>
      </c>
      <c r="R119" s="3">
        <f>AF119-AS119</f>
        <v>5.7999999999999972</v>
      </c>
      <c r="S119" s="3">
        <f>AG119-AS119</f>
        <v>6</v>
      </c>
      <c r="T119" s="3">
        <f>AH119-AS119</f>
        <v>6.5</v>
      </c>
      <c r="U119" s="3">
        <f>AI119-AS119</f>
        <v>6.6999999999999957</v>
      </c>
      <c r="V119" s="3">
        <f>AJ119-AS119</f>
        <v>6.8999999999999986</v>
      </c>
      <c r="W119" s="3">
        <f>(AA119-AY119)/(AX119-AY119)</f>
        <v>0.84163428992623368</v>
      </c>
      <c r="X119" s="3">
        <f>(AX119-AA119)/(AA119-AY119)</f>
        <v>0.18816451749802934</v>
      </c>
      <c r="Y119" s="3">
        <f>J119/AA119</f>
        <v>1.0464138786822574E-2</v>
      </c>
      <c r="Z119" s="3">
        <f>(AA119-AY119)/(AX119-AA119)</f>
        <v>5.314498255551678</v>
      </c>
      <c r="AA119" s="3">
        <v>33.326063747562259</v>
      </c>
      <c r="AB119" s="3">
        <v>32.299999999999997</v>
      </c>
      <c r="AC119" s="3">
        <v>34.1</v>
      </c>
      <c r="AD119" s="3">
        <v>33.331872576089722</v>
      </c>
      <c r="AE119" s="3">
        <v>32.6</v>
      </c>
      <c r="AF119" s="3">
        <v>32.9</v>
      </c>
      <c r="AG119" s="3">
        <v>33.1</v>
      </c>
      <c r="AH119" s="3">
        <v>33.6</v>
      </c>
      <c r="AI119" s="3">
        <v>33.799999999999997</v>
      </c>
      <c r="AJ119" s="3">
        <v>34</v>
      </c>
      <c r="AK119" s="3">
        <v>2020</v>
      </c>
      <c r="AL119" s="3">
        <v>10</v>
      </c>
      <c r="AM119" s="3">
        <v>27</v>
      </c>
      <c r="AN119" s="3">
        <v>9</v>
      </c>
      <c r="AO119" s="3">
        <v>16</v>
      </c>
      <c r="AP119" s="3">
        <v>7</v>
      </c>
      <c r="AQ119" s="3">
        <v>210</v>
      </c>
      <c r="AR119" s="4">
        <v>0.38611111111111113</v>
      </c>
      <c r="AS119" s="3">
        <f>VLOOKUP(AR119,גיליון1!A122:F705,2,0)</f>
        <v>27.1</v>
      </c>
      <c r="AT119" s="3">
        <f>VLOOKUP(AR119,גיליון1!A122:F705,3,0)</f>
        <v>59</v>
      </c>
      <c r="AU119" s="3">
        <f>VLOOKUP(AR119,גיליון1!A122:F705,4,0)</f>
        <v>619</v>
      </c>
      <c r="AV119" s="3">
        <f>VLOOKUP(AR119,גיליון1!A122:F705,5,0)</f>
        <v>1.3</v>
      </c>
      <c r="AW119" s="3">
        <f>VLOOKUP(AR119,גיליון1!A122:F705,6,0)</f>
        <v>210</v>
      </c>
      <c r="AX119" s="3">
        <f>AS119+(AZ119*BF119)/(BB119*1005)</f>
        <v>35.106642673743806</v>
      </c>
      <c r="AY119" s="3">
        <f>AS119+(AZ119*BD119*BE119*BF119)/(BB119*1005*(BE119*BD119+BK119*AZ119))-(AZ119*BL119)/(BE119*BD119+BK119*AZ119)</f>
        <v>23.863180150498344</v>
      </c>
      <c r="AZ119" s="3">
        <f>BA119*BC119/(BA119+BC119)</f>
        <v>24.302890885471097</v>
      </c>
      <c r="BA119" s="3">
        <f>BB119*1005/(4*0.98*0.0000000567*(AS119+273.15)^3)</f>
        <v>196.39206324860592</v>
      </c>
      <c r="BB119" s="3">
        <f>101325/(287.05*(AS119+273.15))</f>
        <v>1.1756445776693376</v>
      </c>
      <c r="BC119" s="3">
        <f>100*SQRT(0.1/AV119)</f>
        <v>27.735009811261456</v>
      </c>
      <c r="BD119" s="3">
        <f>BC119/1.08</f>
        <v>25.6805646400569</v>
      </c>
      <c r="BE119" s="3">
        <f>0.072*AS119+64.67</f>
        <v>66.621200000000002</v>
      </c>
      <c r="BF119" s="3">
        <f>AU119*(1-0.21)+BG119-BH119</f>
        <v>389.25537375481139</v>
      </c>
      <c r="BG119" s="3">
        <f>(1.72*(BI119/1000/(AS119+273.16))^(1/7)*0.0000000567*(AS119+273.16)^4)</f>
        <v>390.53427306254099</v>
      </c>
      <c r="BH119" s="3">
        <f>0.98*0.0000000567*(AA119+273.16)^4</f>
        <v>490.28889930772965</v>
      </c>
      <c r="BI119" s="3">
        <f>BJ119*AT119/100</f>
        <v>2115.4441575434598</v>
      </c>
      <c r="BJ119" s="3">
        <f>(610.7*10^(7.5*AS119/(AS119+237.3)))</f>
        <v>3585.4985721075595</v>
      </c>
      <c r="BK119" s="3">
        <f>(EXP((0.0492)*AS119))*55.259</f>
        <v>209.63149908700925</v>
      </c>
      <c r="BL119" s="3">
        <f>(1-(AT119/100))*BJ119</f>
        <v>1470.0544145640995</v>
      </c>
      <c r="KA119" s="3">
        <v>2</v>
      </c>
      <c r="KB119" s="3">
        <v>16</v>
      </c>
      <c r="KC119" s="3">
        <v>25</v>
      </c>
      <c r="KD119" s="3">
        <v>36</v>
      </c>
      <c r="KE119" s="3">
        <v>67</v>
      </c>
      <c r="KF119" s="3">
        <v>102</v>
      </c>
      <c r="KG119" s="3">
        <v>151</v>
      </c>
      <c r="KH119" s="3">
        <v>167</v>
      </c>
      <c r="KI119" s="3">
        <v>279</v>
      </c>
      <c r="KJ119" s="3">
        <v>308</v>
      </c>
      <c r="KK119" s="3">
        <v>431</v>
      </c>
      <c r="KL119" s="3">
        <v>362</v>
      </c>
      <c r="KM119" s="3">
        <v>355</v>
      </c>
      <c r="KN119" s="3">
        <v>311</v>
      </c>
      <c r="KO119" s="3">
        <v>259</v>
      </c>
      <c r="KP119" s="3">
        <v>207</v>
      </c>
      <c r="KQ119" s="3">
        <v>128</v>
      </c>
      <c r="KR119" s="3">
        <v>87</v>
      </c>
      <c r="KS119" s="3">
        <v>62</v>
      </c>
      <c r="KT119" s="3">
        <v>10</v>
      </c>
    </row>
    <row r="120" spans="1:321" s="3" customFormat="1" x14ac:dyDescent="0.2">
      <c r="A120" s="3" t="b">
        <v>1</v>
      </c>
      <c r="B120" s="3" t="s">
        <v>564</v>
      </c>
      <c r="D120" s="3">
        <v>10446</v>
      </c>
      <c r="E120" s="3">
        <v>10</v>
      </c>
      <c r="F120" s="3">
        <v>2</v>
      </c>
      <c r="G120" s="3" t="s">
        <v>251</v>
      </c>
      <c r="H120" s="3">
        <v>6</v>
      </c>
      <c r="I120" s="3">
        <v>2.8999999999999986</v>
      </c>
      <c r="J120" s="3">
        <v>0.59960805194338862</v>
      </c>
      <c r="K120" s="3">
        <v>0.85463364837102063</v>
      </c>
      <c r="L120" s="3">
        <v>0.47952704887226716</v>
      </c>
      <c r="M120" s="3">
        <f>AA120-AS120</f>
        <v>5.9706632510761608</v>
      </c>
      <c r="N120" s="3">
        <f>AB120-AS120</f>
        <v>4.5</v>
      </c>
      <c r="O120" s="3">
        <f>AC120-AS120</f>
        <v>7.3999999999999986</v>
      </c>
      <c r="P120" s="3">
        <f>AD120-AS120</f>
        <v>5.9375121770603627</v>
      </c>
      <c r="Q120" s="3">
        <f>AE120-AS120</f>
        <v>4.7999999999999972</v>
      </c>
      <c r="R120" s="3">
        <f>AF120-AS120</f>
        <v>5.1999999999999957</v>
      </c>
      <c r="S120" s="3">
        <f>AG120-AS120</f>
        <v>5.5</v>
      </c>
      <c r="T120" s="3">
        <f>AH120-AS120</f>
        <v>6.3999999999999986</v>
      </c>
      <c r="U120" s="3">
        <f>AI120-AS120</f>
        <v>6.7999999999999972</v>
      </c>
      <c r="V120" s="3">
        <f>AJ120-AS120</f>
        <v>7.2999999999999972</v>
      </c>
      <c r="W120" s="3">
        <f>(AA120-AY120)/(AX120-AY120)</f>
        <v>0.81634332160649592</v>
      </c>
      <c r="X120" s="3">
        <f>(AX120-AA120)/(AA120-AY120)</f>
        <v>0.22497480353251736</v>
      </c>
      <c r="Y120" s="3">
        <f>J120/AA120</f>
        <v>1.8131116615082602E-2</v>
      </c>
      <c r="Z120" s="3">
        <f>(AA120-AY120)/(AX120-AA120)</f>
        <v>4.4449422081858252</v>
      </c>
      <c r="AA120" s="3">
        <v>33.070663251076162</v>
      </c>
      <c r="AB120" s="3">
        <v>31.6</v>
      </c>
      <c r="AC120" s="3">
        <v>34.5</v>
      </c>
      <c r="AD120" s="3">
        <v>33.037512177060364</v>
      </c>
      <c r="AE120" s="3">
        <v>31.9</v>
      </c>
      <c r="AF120" s="3">
        <v>32.299999999999997</v>
      </c>
      <c r="AG120" s="3">
        <v>32.6</v>
      </c>
      <c r="AH120" s="3">
        <v>33.5</v>
      </c>
      <c r="AI120" s="3">
        <v>33.9</v>
      </c>
      <c r="AJ120" s="3">
        <v>34.4</v>
      </c>
      <c r="AK120" s="3">
        <v>2020</v>
      </c>
      <c r="AL120" s="3">
        <v>10</v>
      </c>
      <c r="AM120" s="3">
        <v>27</v>
      </c>
      <c r="AN120" s="3">
        <v>9</v>
      </c>
      <c r="AO120" s="3">
        <v>16</v>
      </c>
      <c r="AP120" s="3">
        <v>30</v>
      </c>
      <c r="AQ120" s="3">
        <v>889</v>
      </c>
      <c r="AR120" s="4">
        <v>0.38611111111111113</v>
      </c>
      <c r="AS120" s="3">
        <f>VLOOKUP(AR120,גיליון1!A123:F706,2,0)</f>
        <v>27.1</v>
      </c>
      <c r="AT120" s="3">
        <f>VLOOKUP(AR120,גיליון1!A123:F706,3,0)</f>
        <v>59</v>
      </c>
      <c r="AU120" s="3">
        <f>VLOOKUP(AR120,גיליון1!A123:F706,4,0)</f>
        <v>619</v>
      </c>
      <c r="AV120" s="3">
        <f>VLOOKUP(AR120,גיליון1!A123:F706,5,0)</f>
        <v>1.3</v>
      </c>
      <c r="AW120" s="3">
        <f>VLOOKUP(AR120,גיליון1!A123:F706,6,0)</f>
        <v>210</v>
      </c>
      <c r="AX120" s="3">
        <f>AS120+(AZ120*BF120)/(BB120*1005)</f>
        <v>35.140216125287992</v>
      </c>
      <c r="AY120" s="3">
        <f>AS120+(AZ120*BD120*BE120*BF120)/(BB120*1005*(BE120*BD120+BK120*AZ120))-(AZ120*BL120)/(BE120*BD120+BK120*AZ120)</f>
        <v>23.871620328419709</v>
      </c>
      <c r="AZ120" s="3">
        <f>BA120*BC120/(BA120+BC120)</f>
        <v>24.302890885471097</v>
      </c>
      <c r="BA120" s="3">
        <f>BB120*1005/(4*0.98*0.0000000567*(AS120+273.15)^3)</f>
        <v>196.39206324860592</v>
      </c>
      <c r="BB120" s="3">
        <f>101325/(287.05*(AS120+273.15))</f>
        <v>1.1756445776693376</v>
      </c>
      <c r="BC120" s="3">
        <f>100*SQRT(0.1/AV120)</f>
        <v>27.735009811261456</v>
      </c>
      <c r="BD120" s="3">
        <f>BC120/1.08</f>
        <v>25.6805646400569</v>
      </c>
      <c r="BE120" s="3">
        <f>0.072*AS120+64.67</f>
        <v>66.621200000000002</v>
      </c>
      <c r="BF120" s="3">
        <f>AU120*(1-0.21)+BG120-BH120</f>
        <v>390.88759926575182</v>
      </c>
      <c r="BG120" s="3">
        <f>(1.72*(BI120/1000/(AS120+273.16))^(1/7)*0.0000000567*(AS120+273.16)^4)</f>
        <v>390.53427306254099</v>
      </c>
      <c r="BH120" s="3">
        <f>0.98*0.0000000567*(AA120+273.16)^4</f>
        <v>488.65667379678922</v>
      </c>
      <c r="BI120" s="3">
        <f>BJ120*AT120/100</f>
        <v>2115.4441575434598</v>
      </c>
      <c r="BJ120" s="3">
        <f>(610.7*10^(7.5*AS120/(AS120+237.3)))</f>
        <v>3585.4985721075595</v>
      </c>
      <c r="BK120" s="3">
        <f>(EXP((0.0492)*AS120))*55.259</f>
        <v>209.63149908700925</v>
      </c>
      <c r="BL120" s="3">
        <f>(1-(AT120/100))*BJ120</f>
        <v>1470.0544145640995</v>
      </c>
      <c r="JT120" s="3">
        <v>1</v>
      </c>
      <c r="JU120" s="3">
        <v>6</v>
      </c>
      <c r="JV120" s="3">
        <v>14</v>
      </c>
      <c r="JW120" s="3">
        <v>9</v>
      </c>
      <c r="JX120" s="3">
        <v>14</v>
      </c>
      <c r="JY120" s="3">
        <v>18</v>
      </c>
      <c r="JZ120" s="3">
        <v>26</v>
      </c>
      <c r="KA120" s="3">
        <v>57</v>
      </c>
      <c r="KB120" s="3">
        <v>74</v>
      </c>
      <c r="KC120" s="3">
        <v>79</v>
      </c>
      <c r="KD120" s="3">
        <v>79</v>
      </c>
      <c r="KE120" s="3">
        <v>89</v>
      </c>
      <c r="KF120" s="3">
        <v>90</v>
      </c>
      <c r="KG120" s="3">
        <v>92</v>
      </c>
      <c r="KH120" s="3">
        <v>117</v>
      </c>
      <c r="KI120" s="3">
        <v>125</v>
      </c>
      <c r="KJ120" s="3">
        <v>114</v>
      </c>
      <c r="KK120" s="3">
        <v>86</v>
      </c>
      <c r="KL120" s="3">
        <v>70</v>
      </c>
      <c r="KM120" s="3">
        <v>81</v>
      </c>
      <c r="KN120" s="3">
        <v>79</v>
      </c>
      <c r="KO120" s="3">
        <v>79</v>
      </c>
      <c r="KP120" s="3">
        <v>54</v>
      </c>
      <c r="KQ120" s="3">
        <v>23</v>
      </c>
      <c r="KR120" s="3">
        <v>26</v>
      </c>
      <c r="KS120" s="3">
        <v>20</v>
      </c>
      <c r="KT120" s="3">
        <v>31</v>
      </c>
      <c r="KU120" s="3">
        <v>18</v>
      </c>
      <c r="KV120" s="3">
        <v>21</v>
      </c>
      <c r="KW120" s="3">
        <v>22</v>
      </c>
      <c r="KX120" s="3">
        <v>11</v>
      </c>
      <c r="KY120" s="3">
        <v>4</v>
      </c>
    </row>
    <row r="121" spans="1:321" s="3" customFormat="1" x14ac:dyDescent="0.2">
      <c r="A121" s="3" t="b">
        <v>1</v>
      </c>
      <c r="B121" s="3" t="s">
        <v>564</v>
      </c>
      <c r="D121" s="3">
        <v>10446</v>
      </c>
      <c r="E121" s="3">
        <v>10</v>
      </c>
      <c r="F121" s="3">
        <v>2</v>
      </c>
      <c r="G121" s="3" t="s">
        <v>413</v>
      </c>
      <c r="H121" s="3">
        <v>6</v>
      </c>
      <c r="I121" s="3">
        <v>1.8000000000000007</v>
      </c>
      <c r="J121" s="3">
        <v>0.40269130018455934</v>
      </c>
      <c r="K121" s="3">
        <v>0.56212281638852346</v>
      </c>
      <c r="L121" s="3">
        <v>0.32527856091452773</v>
      </c>
      <c r="M121" s="3">
        <f>AA121-AS121</f>
        <v>5.5211504484297862</v>
      </c>
      <c r="N121" s="3">
        <f>AB121-AS121</f>
        <v>4.6999999999999993</v>
      </c>
      <c r="O121" s="3">
        <f>AC121-AS121</f>
        <v>6.5</v>
      </c>
      <c r="P121" s="3">
        <f>AD121-AS121</f>
        <v>5.4649625204537742</v>
      </c>
      <c r="Q121" s="3">
        <f>AE121-AS121</f>
        <v>4.7999999999999972</v>
      </c>
      <c r="R121" s="3">
        <f>AF121-AS121</f>
        <v>5</v>
      </c>
      <c r="S121" s="3">
        <f>AG121-AS121</f>
        <v>5.1999999999999957</v>
      </c>
      <c r="T121" s="3">
        <f>AH121-AS121</f>
        <v>5.7999999999999972</v>
      </c>
      <c r="U121" s="3">
        <f>AI121-AS121</f>
        <v>6.1000000000000014</v>
      </c>
      <c r="V121" s="3">
        <f>AJ121-AS121</f>
        <v>6.3999999999999986</v>
      </c>
      <c r="W121" s="3">
        <f>(AA121-AY121)/(AX121-AY121)</f>
        <v>0.77211831228222561</v>
      </c>
      <c r="X121" s="3">
        <f>(AX121-AA121)/(AA121-AY121)</f>
        <v>0.29513830211357406</v>
      </c>
      <c r="Y121" s="3">
        <f>J121/AA121</f>
        <v>1.2344484932288548E-2</v>
      </c>
      <c r="Z121" s="3">
        <f>(AA121-AY121)/(AX121-AA121)</f>
        <v>3.3882420303928686</v>
      </c>
      <c r="AA121" s="3">
        <v>32.621150448429788</v>
      </c>
      <c r="AB121" s="3">
        <v>31.8</v>
      </c>
      <c r="AC121" s="3">
        <v>33.6</v>
      </c>
      <c r="AD121" s="3">
        <v>32.564962520453776</v>
      </c>
      <c r="AE121" s="3">
        <v>31.9</v>
      </c>
      <c r="AF121" s="3">
        <v>32.1</v>
      </c>
      <c r="AG121" s="3">
        <v>32.299999999999997</v>
      </c>
      <c r="AH121" s="3">
        <v>32.9</v>
      </c>
      <c r="AI121" s="3">
        <v>33.200000000000003</v>
      </c>
      <c r="AJ121" s="3">
        <v>33.5</v>
      </c>
      <c r="AK121" s="3">
        <v>2020</v>
      </c>
      <c r="AL121" s="3">
        <v>10</v>
      </c>
      <c r="AM121" s="3">
        <v>27</v>
      </c>
      <c r="AN121" s="3">
        <v>9</v>
      </c>
      <c r="AO121" s="3">
        <v>16</v>
      </c>
      <c r="AP121" s="3">
        <v>54</v>
      </c>
      <c r="AQ121" s="3">
        <v>890</v>
      </c>
      <c r="AR121" s="4">
        <v>0.38611111111111113</v>
      </c>
      <c r="AS121" s="3">
        <f>VLOOKUP(AR121,גיליון1!A124:F707,2,0)</f>
        <v>27.1</v>
      </c>
      <c r="AT121" s="3">
        <f>VLOOKUP(AR121,גיליון1!A124:F707,3,0)</f>
        <v>59</v>
      </c>
      <c r="AU121" s="3">
        <f>VLOOKUP(AR121,גיליון1!A124:F707,4,0)</f>
        <v>619</v>
      </c>
      <c r="AV121" s="3">
        <f>VLOOKUP(AR121,גיליון1!A124:F707,5,0)</f>
        <v>1.3</v>
      </c>
      <c r="AW121" s="3">
        <f>VLOOKUP(AR121,גיליון1!A124:F707,6,0)</f>
        <v>210</v>
      </c>
      <c r="AX121" s="3">
        <f>AS121+(AZ121*BF121)/(BB121*1005)</f>
        <v>35.199102753137169</v>
      </c>
      <c r="AY121" s="3">
        <f>AS121+(AZ121*BD121*BE121*BF121)/(BB121*1005*(BE121*BD121+BK121*AZ121))-(AZ121*BL121)/(BE121*BD121+BK121*AZ121)</f>
        <v>23.886424097272076</v>
      </c>
      <c r="AZ121" s="3">
        <f>BA121*BC121/(BA121+BC121)</f>
        <v>24.302890885471097</v>
      </c>
      <c r="BA121" s="3">
        <f>BB121*1005/(4*0.98*0.0000000567*(AS121+273.15)^3)</f>
        <v>196.39206324860592</v>
      </c>
      <c r="BB121" s="3">
        <f>101325/(287.05*(AS121+273.15))</f>
        <v>1.1756445776693376</v>
      </c>
      <c r="BC121" s="3">
        <f>100*SQRT(0.1/AV121)</f>
        <v>27.735009811261456</v>
      </c>
      <c r="BD121" s="3">
        <f>BC121/1.08</f>
        <v>25.6805646400569</v>
      </c>
      <c r="BE121" s="3">
        <f>0.072*AS121+64.67</f>
        <v>66.621200000000002</v>
      </c>
      <c r="BF121" s="3">
        <f>AU121*(1-0.21)+BG121-BH121</f>
        <v>393.75046417263218</v>
      </c>
      <c r="BG121" s="3">
        <f>(1.72*(BI121/1000/(AS121+273.16))^(1/7)*0.0000000567*(AS121+273.16)^4)</f>
        <v>390.53427306254099</v>
      </c>
      <c r="BH121" s="3">
        <f>0.98*0.0000000567*(AA121+273.16)^4</f>
        <v>485.79380888990886</v>
      </c>
      <c r="BI121" s="3">
        <f>BJ121*AT121/100</f>
        <v>2115.4441575434598</v>
      </c>
      <c r="BJ121" s="3">
        <f>(610.7*10^(7.5*AS121/(AS121+237.3)))</f>
        <v>3585.4985721075595</v>
      </c>
      <c r="BK121" s="3">
        <f>(EXP((0.0492)*AS121))*55.259</f>
        <v>209.63149908700925</v>
      </c>
      <c r="BL121" s="3">
        <f>(1-(AT121/100))*BJ121</f>
        <v>1470.0544145640995</v>
      </c>
      <c r="JW121" s="3">
        <v>23</v>
      </c>
      <c r="JX121" s="3">
        <v>23</v>
      </c>
      <c r="JY121" s="3">
        <v>45</v>
      </c>
      <c r="JZ121" s="3">
        <v>109</v>
      </c>
      <c r="KA121" s="3">
        <v>112</v>
      </c>
      <c r="KB121" s="3">
        <v>160</v>
      </c>
      <c r="KC121" s="3">
        <v>160</v>
      </c>
      <c r="KD121" s="3">
        <v>120</v>
      </c>
      <c r="KE121" s="3">
        <v>138</v>
      </c>
      <c r="KF121" s="3">
        <v>105</v>
      </c>
      <c r="KG121" s="3">
        <v>86</v>
      </c>
      <c r="KH121" s="3">
        <v>81</v>
      </c>
      <c r="KI121" s="3">
        <v>50</v>
      </c>
      <c r="KJ121" s="3">
        <v>59</v>
      </c>
      <c r="KK121" s="3">
        <v>36</v>
      </c>
      <c r="KL121" s="3">
        <v>45</v>
      </c>
      <c r="KM121" s="3">
        <v>29</v>
      </c>
      <c r="KN121" s="3">
        <v>12</v>
      </c>
      <c r="KO121" s="3">
        <v>19</v>
      </c>
    </row>
    <row r="122" spans="1:321" s="3" customFormat="1" x14ac:dyDescent="0.2">
      <c r="A122" s="3" t="b">
        <v>0</v>
      </c>
      <c r="D122" s="3">
        <v>10446</v>
      </c>
      <c r="E122" s="3">
        <v>10</v>
      </c>
      <c r="F122" s="3">
        <v>2</v>
      </c>
      <c r="G122" s="3" t="s">
        <v>83</v>
      </c>
      <c r="H122" s="3">
        <v>6</v>
      </c>
      <c r="I122" s="3">
        <v>0.69999999999999929</v>
      </c>
      <c r="J122" s="3">
        <v>0.13472990568148208</v>
      </c>
      <c r="K122" s="3">
        <v>0.16708518573858555</v>
      </c>
      <c r="L122" s="3">
        <v>0.10622218314303009</v>
      </c>
      <c r="M122" s="3">
        <f>AA122-AS122</f>
        <v>4.5437422559330614</v>
      </c>
      <c r="N122" s="3">
        <f>AB122-AS122</f>
        <v>4.1999999999999993</v>
      </c>
      <c r="O122" s="3">
        <f>AC122-AS122</f>
        <v>4.8999999999999986</v>
      </c>
      <c r="P122" s="3">
        <f>AD122-AS122</f>
        <v>4.5318727078715924</v>
      </c>
      <c r="Q122" s="3">
        <f>AE122-AS122</f>
        <v>4.2999999999999972</v>
      </c>
      <c r="R122" s="3">
        <f>AF122-AS122</f>
        <v>4.3999999999999986</v>
      </c>
      <c r="S122" s="3">
        <f>AG122-AS122</f>
        <v>4.5</v>
      </c>
      <c r="T122" s="3">
        <f>AH122-AS122</f>
        <v>4.5999999999999979</v>
      </c>
      <c r="U122" s="3">
        <f>AI122-AS122</f>
        <v>4.6999999999999993</v>
      </c>
      <c r="V122" s="3">
        <f>AJ122-AS122</f>
        <v>4.7999999999999972</v>
      </c>
      <c r="W122" s="3">
        <f>(AA122-AY122)/(AX122-AY122)</f>
        <v>0.58511408129372899</v>
      </c>
      <c r="X122" s="3">
        <f>(AX122-AA122)/(AA122-AY122)</f>
        <v>0.70906842267225656</v>
      </c>
      <c r="Y122" s="3">
        <f>J122/AA122</f>
        <v>4.2577108798255619E-3</v>
      </c>
      <c r="Z122" s="3">
        <f>(AA122-AY122)/(AX122-AA122)</f>
        <v>1.4103011331844584</v>
      </c>
      <c r="AA122" s="3">
        <v>31.643742255933063</v>
      </c>
      <c r="AB122" s="3">
        <v>31.3</v>
      </c>
      <c r="AC122" s="3">
        <v>32</v>
      </c>
      <c r="AD122" s="3">
        <v>31.631872707871594</v>
      </c>
      <c r="AE122" s="3">
        <v>31.4</v>
      </c>
      <c r="AF122" s="3">
        <v>31.5</v>
      </c>
      <c r="AG122" s="3">
        <v>31.6</v>
      </c>
      <c r="AH122" s="3">
        <v>31.7</v>
      </c>
      <c r="AI122" s="3">
        <v>31.8</v>
      </c>
      <c r="AJ122" s="3">
        <v>31.9</v>
      </c>
      <c r="AK122" s="3">
        <v>2020</v>
      </c>
      <c r="AL122" s="3">
        <v>10</v>
      </c>
      <c r="AM122" s="3">
        <v>27</v>
      </c>
      <c r="AN122" s="3">
        <v>9</v>
      </c>
      <c r="AO122" s="3">
        <v>17</v>
      </c>
      <c r="AP122" s="3">
        <v>39</v>
      </c>
      <c r="AQ122" s="3">
        <v>370</v>
      </c>
      <c r="AR122" s="4">
        <v>0.38680555555555557</v>
      </c>
      <c r="AS122" s="3">
        <f>VLOOKUP(AR122,גיליון1!A125:F708,2,0)</f>
        <v>27.1</v>
      </c>
      <c r="AT122" s="3">
        <f>VLOOKUP(AR122,גיליון1!A125:F708,3,0)</f>
        <v>59</v>
      </c>
      <c r="AU122" s="3">
        <f>VLOOKUP(AR122,גיליון1!A125:F708,4,0)</f>
        <v>622</v>
      </c>
      <c r="AV122" s="3">
        <f>VLOOKUP(AR122,גיליון1!A125:F708,5,0)</f>
        <v>0.9</v>
      </c>
      <c r="AW122" s="3">
        <f>VLOOKUP(AR122,גיליון1!A125:F708,6,0)</f>
        <v>177</v>
      </c>
      <c r="AX122" s="3">
        <f>AS122+(AZ122*BF122)/(BB122*1005)</f>
        <v>36.802948406200819</v>
      </c>
      <c r="AY122" s="3">
        <f>AS122+(AZ122*BD122*BE122*BF122)/(BB122*1005*(BE122*BD122+BK122*AZ122))-(AZ122*BL122)/(BE122*BD122+BK122*AZ122)</f>
        <v>24.367707975878218</v>
      </c>
      <c r="AZ122" s="3">
        <f>BA122*BC122/(BA122+BC122)</f>
        <v>28.496640796751748</v>
      </c>
      <c r="BA122" s="3">
        <f>BB122*1005/(4*0.98*0.0000000567*(AS122+273.15)^3)</f>
        <v>196.39206324860592</v>
      </c>
      <c r="BB122" s="3">
        <f>101325/(287.05*(AS122+273.15))</f>
        <v>1.1756445776693376</v>
      </c>
      <c r="BC122" s="3">
        <f>100*SQRT(0.1/AV122)</f>
        <v>33.333333333333336</v>
      </c>
      <c r="BD122" s="3">
        <f>BC122/1.08</f>
        <v>30.864197530864196</v>
      </c>
      <c r="BE122" s="3">
        <f>0.072*AS122+64.67</f>
        <v>66.621200000000002</v>
      </c>
      <c r="BF122" s="3">
        <f>AU122*(1-0.21)+BG122-BH122</f>
        <v>402.30197153160196</v>
      </c>
      <c r="BG122" s="3">
        <f>(1.72*(BI122/1000/(AS122+273.16))^(1/7)*0.0000000567*(AS122+273.16)^4)</f>
        <v>390.53427306254099</v>
      </c>
      <c r="BH122" s="3">
        <f>0.98*0.0000000567*(AA122+273.16)^4</f>
        <v>479.61230153093908</v>
      </c>
      <c r="BI122" s="3">
        <f>BJ122*AT122/100</f>
        <v>2115.4441575434598</v>
      </c>
      <c r="BJ122" s="3">
        <f>(610.7*10^(7.5*AS122/(AS122+237.3)))</f>
        <v>3585.4985721075595</v>
      </c>
      <c r="BK122" s="3">
        <f>(EXP((0.0492)*AS122))*55.259</f>
        <v>209.63149908700925</v>
      </c>
      <c r="BL122" s="3">
        <f>(1-(AT122/100))*BJ122</f>
        <v>1470.0544145640995</v>
      </c>
      <c r="JP122" s="3">
        <v>1</v>
      </c>
      <c r="JQ122" s="3">
        <v>10</v>
      </c>
      <c r="JR122" s="3">
        <v>96</v>
      </c>
      <c r="JS122" s="3">
        <v>218</v>
      </c>
      <c r="JT122" s="3">
        <v>247</v>
      </c>
      <c r="JU122" s="3">
        <v>126</v>
      </c>
      <c r="JV122" s="3">
        <v>82</v>
      </c>
      <c r="JW122" s="3">
        <v>29</v>
      </c>
      <c r="JX122" s="3">
        <v>7</v>
      </c>
    </row>
    <row r="123" spans="1:321" s="3" customFormat="1" x14ac:dyDescent="0.2">
      <c r="A123" s="3" t="b">
        <v>0</v>
      </c>
      <c r="D123" s="3">
        <v>10446</v>
      </c>
      <c r="E123" s="3">
        <v>10</v>
      </c>
      <c r="F123" s="3">
        <v>2</v>
      </c>
      <c r="G123" s="3" t="s">
        <v>252</v>
      </c>
      <c r="H123" s="3">
        <v>6</v>
      </c>
      <c r="I123" s="3">
        <v>1.8000000000000007</v>
      </c>
      <c r="J123" s="3">
        <v>0.42793157008253285</v>
      </c>
      <c r="K123" s="3">
        <v>0.74811170313290631</v>
      </c>
      <c r="L123" s="3">
        <v>0.36421039446018927</v>
      </c>
      <c r="M123" s="3">
        <f>AA123-AS123</f>
        <v>2.3435022327672925</v>
      </c>
      <c r="N123" s="3">
        <f>AB123-AS123</f>
        <v>1.2999999999999972</v>
      </c>
      <c r="O123" s="3">
        <f>AC123-AS123</f>
        <v>3.0999999999999979</v>
      </c>
      <c r="P123" s="3">
        <f>AD123-AS123</f>
        <v>2.2715433680354735</v>
      </c>
      <c r="Q123" s="3">
        <f>AE123-AS123</f>
        <v>1.5999999999999979</v>
      </c>
      <c r="R123" s="3">
        <f>AF123-AS123</f>
        <v>1.7999999999999972</v>
      </c>
      <c r="S123" s="3">
        <f>AG123-AS123</f>
        <v>2</v>
      </c>
      <c r="T123" s="3">
        <f>AH123-AS123</f>
        <v>2.7999999999999972</v>
      </c>
      <c r="U123" s="3">
        <f>AI123-AS123</f>
        <v>2.8999999999999986</v>
      </c>
      <c r="V123" s="3">
        <f>AJ123-AS123</f>
        <v>3.0999999999999979</v>
      </c>
      <c r="W123" s="3">
        <f>(AA123-AY123)/(AX123-AY123)</f>
        <v>0.39359460430164017</v>
      </c>
      <c r="X123" s="3">
        <f>(AX123-AA123)/(AA123-AY123)</f>
        <v>1.5406852356990832</v>
      </c>
      <c r="Y123" s="3">
        <f>J123/AA123</f>
        <v>1.4533990104149136E-2</v>
      </c>
      <c r="Z123" s="3">
        <f>(AA123-AY123)/(AX123-AA123)</f>
        <v>0.64906184393092581</v>
      </c>
      <c r="AA123" s="3">
        <v>29.443502232767294</v>
      </c>
      <c r="AB123" s="3">
        <v>28.4</v>
      </c>
      <c r="AC123" s="3">
        <v>30.2</v>
      </c>
      <c r="AD123" s="3">
        <v>29.371543368035475</v>
      </c>
      <c r="AE123" s="3">
        <v>28.7</v>
      </c>
      <c r="AF123" s="3">
        <v>28.9</v>
      </c>
      <c r="AG123" s="3">
        <v>29.1</v>
      </c>
      <c r="AH123" s="3">
        <v>29.9</v>
      </c>
      <c r="AI123" s="3">
        <v>30</v>
      </c>
      <c r="AJ123" s="3">
        <v>30.2</v>
      </c>
      <c r="AK123" s="3">
        <v>2020</v>
      </c>
      <c r="AL123" s="3">
        <v>10</v>
      </c>
      <c r="AM123" s="3">
        <v>27</v>
      </c>
      <c r="AN123" s="3">
        <v>9</v>
      </c>
      <c r="AO123" s="3">
        <v>17</v>
      </c>
      <c r="AP123" s="3">
        <v>58</v>
      </c>
      <c r="AQ123" s="3">
        <v>888</v>
      </c>
      <c r="AR123" s="4">
        <v>0.38680555555555557</v>
      </c>
      <c r="AS123" s="3">
        <f>VLOOKUP(AR123,גיליון1!A126:F709,2,0)</f>
        <v>27.1</v>
      </c>
      <c r="AT123" s="3">
        <f>VLOOKUP(AR123,גיליון1!A126:F709,3,0)</f>
        <v>59</v>
      </c>
      <c r="AU123" s="3">
        <f>VLOOKUP(AR123,גיליון1!A126:F709,4,0)</f>
        <v>622</v>
      </c>
      <c r="AV123" s="3">
        <f>VLOOKUP(AR123,גיליון1!A126:F709,5,0)</f>
        <v>0.9</v>
      </c>
      <c r="AW123" s="3">
        <f>VLOOKUP(AR123,גיליון1!A126:F709,6,0)</f>
        <v>177</v>
      </c>
      <c r="AX123" s="3">
        <f>AS123+(AZ123*BF123)/(BB123*1005)</f>
        <v>37.13335321630047</v>
      </c>
      <c r="AY123" s="3">
        <f>AS123+(AZ123*BD123*BE123*BF123)/(BB123*1005*(BE123*BD123+BK123*AZ123))-(AZ123*BL123)/(BE123*BD123+BK123*AZ123)</f>
        <v>24.452313373841207</v>
      </c>
      <c r="AZ123" s="3">
        <f>BA123*BC123/(BA123+BC123)</f>
        <v>28.496640796751748</v>
      </c>
      <c r="BA123" s="3">
        <f>BB123*1005/(4*0.98*0.0000000567*(AS123+273.15)^3)</f>
        <v>196.39206324860592</v>
      </c>
      <c r="BB123" s="3">
        <f>101325/(287.05*(AS123+273.15))</f>
        <v>1.1756445776693376</v>
      </c>
      <c r="BC123" s="3">
        <f>100*SQRT(0.1/AV123)</f>
        <v>33.333333333333336</v>
      </c>
      <c r="BD123" s="3">
        <f>BC123/1.08</f>
        <v>30.864197530864196</v>
      </c>
      <c r="BE123" s="3">
        <f>0.072*AS123+64.67</f>
        <v>66.621200000000002</v>
      </c>
      <c r="BF123" s="3">
        <f>AU123*(1-0.21)+BG123-BH123</f>
        <v>416.00115872110297</v>
      </c>
      <c r="BG123" s="3">
        <f>(1.72*(BI123/1000/(AS123+273.16))^(1/7)*0.0000000567*(AS123+273.16)^4)</f>
        <v>390.53427306254099</v>
      </c>
      <c r="BH123" s="3">
        <f>0.98*0.0000000567*(AA123+273.16)^4</f>
        <v>465.91311434143807</v>
      </c>
      <c r="BI123" s="3">
        <f>BJ123*AT123/100</f>
        <v>2115.4441575434598</v>
      </c>
      <c r="BJ123" s="3">
        <f>(610.7*10^(7.5*AS123/(AS123+237.3)))</f>
        <v>3585.4985721075595</v>
      </c>
      <c r="BK123" s="3">
        <f>(EXP((0.0492)*AS123))*55.259</f>
        <v>209.63149908700925</v>
      </c>
      <c r="BL123" s="3">
        <f>(1-(AT123/100))*BJ123</f>
        <v>1470.0544145640995</v>
      </c>
      <c r="IN123" s="3">
        <v>5</v>
      </c>
      <c r="IO123" s="3">
        <v>13</v>
      </c>
      <c r="IP123" s="3">
        <v>35</v>
      </c>
      <c r="IQ123" s="3">
        <v>47</v>
      </c>
      <c r="IR123" s="3">
        <v>49</v>
      </c>
      <c r="IS123" s="3">
        <v>137</v>
      </c>
      <c r="IT123" s="3">
        <v>190</v>
      </c>
      <c r="IU123" s="3">
        <v>219</v>
      </c>
      <c r="IV123" s="3">
        <v>198</v>
      </c>
      <c r="IW123" s="3">
        <v>152</v>
      </c>
      <c r="IX123" s="3">
        <v>178</v>
      </c>
      <c r="IY123" s="3">
        <v>86</v>
      </c>
      <c r="IZ123" s="3">
        <v>68</v>
      </c>
      <c r="JA123" s="3">
        <v>79</v>
      </c>
      <c r="JB123" s="3">
        <v>94</v>
      </c>
      <c r="JC123" s="3">
        <v>164</v>
      </c>
      <c r="JD123" s="3">
        <v>154</v>
      </c>
      <c r="JE123" s="3">
        <v>86</v>
      </c>
      <c r="JF123" s="3">
        <v>47</v>
      </c>
      <c r="JG123" s="3">
        <v>4</v>
      </c>
    </row>
    <row r="124" spans="1:321" s="3" customFormat="1" x14ac:dyDescent="0.2">
      <c r="A124" s="3" t="b">
        <v>0</v>
      </c>
      <c r="D124" s="3">
        <v>10446</v>
      </c>
      <c r="E124" s="3">
        <v>10</v>
      </c>
      <c r="F124" s="3">
        <v>2</v>
      </c>
      <c r="G124" s="3" t="s">
        <v>414</v>
      </c>
      <c r="H124" s="3">
        <v>6</v>
      </c>
      <c r="I124" s="3">
        <v>1.6000000000000014</v>
      </c>
      <c r="J124" s="3">
        <v>0.35777071331647531</v>
      </c>
      <c r="K124" s="3">
        <v>0.47242508231283864</v>
      </c>
      <c r="L124" s="3">
        <v>0.28706572820375403</v>
      </c>
      <c r="M124" s="3">
        <f>AA124-AS124</f>
        <v>4.3728246859732351</v>
      </c>
      <c r="N124" s="3">
        <f>AB124-AS124</f>
        <v>3.5</v>
      </c>
      <c r="O124" s="3">
        <f>AC124-AS124</f>
        <v>5.1000000000000014</v>
      </c>
      <c r="P124" s="3">
        <f>AD124-AS124</f>
        <v>4.3450642279441354</v>
      </c>
      <c r="Q124" s="3">
        <f>AE124-AS124</f>
        <v>3.6000000000000014</v>
      </c>
      <c r="R124" s="3">
        <f>AF124-AS124</f>
        <v>3.8999999999999986</v>
      </c>
      <c r="S124" s="3">
        <f>AG124-AS124</f>
        <v>4.1999999999999993</v>
      </c>
      <c r="T124" s="3">
        <f>AH124-AS124</f>
        <v>4.6000000000000014</v>
      </c>
      <c r="U124" s="3">
        <f>AI124-AS124</f>
        <v>4.8000000000000007</v>
      </c>
      <c r="V124" s="3">
        <f>AJ124-AS124</f>
        <v>5</v>
      </c>
      <c r="W124" s="3">
        <f>(AA124-AY124)/(AX124-AY124)</f>
        <v>0.54722505997183091</v>
      </c>
      <c r="X124" s="3">
        <f>(AX124-AA124)/(AA124-AY124)</f>
        <v>0.82740169109118689</v>
      </c>
      <c r="Y124" s="3">
        <f>J124/AA124</f>
        <v>1.1403841282944289E-2</v>
      </c>
      <c r="Z124" s="3">
        <f>(AA124-AY124)/(AX124-AA124)</f>
        <v>1.2086027993019792</v>
      </c>
      <c r="AA124" s="3">
        <v>31.372824685973235</v>
      </c>
      <c r="AB124" s="3">
        <v>30.5</v>
      </c>
      <c r="AC124" s="3">
        <v>32.1</v>
      </c>
      <c r="AD124" s="3">
        <v>31.345064227944135</v>
      </c>
      <c r="AE124" s="3">
        <v>30.6</v>
      </c>
      <c r="AF124" s="3">
        <v>30.9</v>
      </c>
      <c r="AG124" s="3">
        <v>31.2</v>
      </c>
      <c r="AH124" s="3">
        <v>31.6</v>
      </c>
      <c r="AI124" s="3">
        <v>31.8</v>
      </c>
      <c r="AJ124" s="3">
        <v>32</v>
      </c>
      <c r="AK124" s="3">
        <v>2020</v>
      </c>
      <c r="AL124" s="3">
        <v>10</v>
      </c>
      <c r="AM124" s="3">
        <v>27</v>
      </c>
      <c r="AN124" s="3">
        <v>9</v>
      </c>
      <c r="AO124" s="3">
        <v>18</v>
      </c>
      <c r="AP124" s="3">
        <v>13</v>
      </c>
      <c r="AQ124" s="3">
        <v>927</v>
      </c>
      <c r="AR124" s="4">
        <v>0.38750000000000001</v>
      </c>
      <c r="AS124" s="3">
        <f>VLOOKUP(AR124,גיליון1!A127:F710,2,0)</f>
        <v>27</v>
      </c>
      <c r="AT124" s="3">
        <f>VLOOKUP(AR124,גיליון1!A127:F710,3,0)</f>
        <v>59</v>
      </c>
      <c r="AU124" s="3">
        <f>VLOOKUP(AR124,גיליון1!A127:F710,4,0)</f>
        <v>617</v>
      </c>
      <c r="AV124" s="3">
        <f>VLOOKUP(AR124,גיליון1!A127:F710,5,0)</f>
        <v>0.8</v>
      </c>
      <c r="AW124" s="3">
        <f>VLOOKUP(AR124,גיליון1!A127:F710,6,0)</f>
        <v>50</v>
      </c>
      <c r="AX124" s="3">
        <f>AS124+(AZ124*BF124)/(BB124*1005)</f>
        <v>37.122440200286647</v>
      </c>
      <c r="AY124" s="3">
        <f>AS124+(AZ124*BD124*BE124*BF124)/(BB124*1005*(BE124*BD124+BK124*AZ124))-(AZ124*BL124)/(BE124*BD124+BK124*AZ124)</f>
        <v>24.423823280463957</v>
      </c>
      <c r="AZ124" s="3">
        <f>BA124*BC124/(BA124+BC124)</f>
        <v>29.967623030847154</v>
      </c>
      <c r="BA124" s="3">
        <f>BB124*1005/(4*0.98*0.0000000567*(AS124+273.15)^3)</f>
        <v>196.65391929659279</v>
      </c>
      <c r="BB124" s="3">
        <f>101325/(287.05*(AS124+273.15))</f>
        <v>1.176036263352386</v>
      </c>
      <c r="BC124" s="3">
        <f>100*SQRT(0.1/AV124)</f>
        <v>35.355339059327378</v>
      </c>
      <c r="BD124" s="3">
        <f>BC124/1.08</f>
        <v>32.736425054932752</v>
      </c>
      <c r="BE124" s="3">
        <f>0.072*AS124+64.67</f>
        <v>66.614000000000004</v>
      </c>
      <c r="BF124" s="3">
        <f>AU124*(1-0.21)+BG124-BH124</f>
        <v>399.22680956657263</v>
      </c>
      <c r="BG124" s="3">
        <f>(1.72*(BI124/1000/(AS124+273.16))^(1/7)*0.0000000567*(AS124+273.16)^4)</f>
        <v>389.70621511692167</v>
      </c>
      <c r="BH124" s="3">
        <f>0.98*0.0000000567*(AA124+273.16)^4</f>
        <v>477.90940555034905</v>
      </c>
      <c r="BI124" s="3">
        <f>BJ124*AT124/100</f>
        <v>2103.0748653734872</v>
      </c>
      <c r="BJ124" s="3">
        <f>(610.7*10^(7.5*AS124/(AS124+237.3)))</f>
        <v>3564.5336701245551</v>
      </c>
      <c r="BK124" s="3">
        <f>(EXP((0.0492)*AS124))*55.259</f>
        <v>208.60264516754631</v>
      </c>
      <c r="BL124" s="3">
        <f>(1-(AT124/100))*BJ124</f>
        <v>1461.4588047510676</v>
      </c>
      <c r="JH124" s="3">
        <v>0</v>
      </c>
      <c r="JI124" s="3">
        <v>2</v>
      </c>
      <c r="JJ124" s="3">
        <v>10</v>
      </c>
      <c r="JK124" s="3">
        <v>18</v>
      </c>
      <c r="JL124" s="3">
        <v>10</v>
      </c>
      <c r="JM124" s="3">
        <v>15</v>
      </c>
      <c r="JN124" s="3">
        <v>36</v>
      </c>
      <c r="JO124" s="3">
        <v>42</v>
      </c>
      <c r="JP124" s="3">
        <v>75</v>
      </c>
      <c r="JQ124" s="3">
        <v>76</v>
      </c>
      <c r="JR124" s="3">
        <v>83</v>
      </c>
      <c r="JS124" s="3">
        <v>61</v>
      </c>
      <c r="JT124" s="3">
        <v>46</v>
      </c>
      <c r="JU124" s="3">
        <v>48</v>
      </c>
      <c r="JV124" s="3">
        <v>45</v>
      </c>
      <c r="JW124" s="3">
        <v>39</v>
      </c>
      <c r="JX124" s="3">
        <v>34</v>
      </c>
      <c r="JY124" s="3">
        <v>10</v>
      </c>
      <c r="JZ124" s="3">
        <v>9</v>
      </c>
    </row>
    <row r="125" spans="1:321" s="3" customFormat="1" x14ac:dyDescent="0.2">
      <c r="A125" s="3" t="b">
        <v>1</v>
      </c>
      <c r="B125" s="3">
        <v>10</v>
      </c>
      <c r="D125" s="3">
        <v>10446</v>
      </c>
      <c r="E125" s="3">
        <v>5</v>
      </c>
      <c r="F125" s="3">
        <v>2</v>
      </c>
      <c r="G125" s="3" t="s">
        <v>84</v>
      </c>
      <c r="H125" s="3">
        <v>6</v>
      </c>
      <c r="I125" s="3">
        <v>1.3000000000000043</v>
      </c>
      <c r="J125" s="3">
        <v>0.29891211044765831</v>
      </c>
      <c r="K125" s="3">
        <v>0.45976706059866501</v>
      </c>
      <c r="L125" s="3">
        <v>0.2474093683084454</v>
      </c>
      <c r="M125" s="3">
        <f>AA125-AS125</f>
        <v>6.055594876819498</v>
      </c>
      <c r="N125" s="3">
        <f>AB125-AS125</f>
        <v>5.3999999999999986</v>
      </c>
      <c r="O125" s="3">
        <f>AC125-AS125</f>
        <v>6.7000000000000028</v>
      </c>
      <c r="P125" s="3">
        <f>AD125-AS125</f>
        <v>6.0198265981047143</v>
      </c>
      <c r="Q125" s="3">
        <f>AE125-AS125</f>
        <v>5.6000000000000014</v>
      </c>
      <c r="R125" s="3">
        <f>AF125-AS125</f>
        <v>5.7000000000000028</v>
      </c>
      <c r="S125" s="3">
        <f>AG125-AS125</f>
        <v>5.7999999999999972</v>
      </c>
      <c r="T125" s="3">
        <f>AH125-AS125</f>
        <v>6.2999999999999972</v>
      </c>
      <c r="U125" s="3">
        <f>AI125-AS125</f>
        <v>6.5</v>
      </c>
      <c r="V125" s="3">
        <f>AJ125-AS125</f>
        <v>6.7000000000000028</v>
      </c>
      <c r="W125" s="3">
        <f>(AA125-AY125)/(AX125-AY125)</f>
        <v>0.81178268666975784</v>
      </c>
      <c r="X125" s="3">
        <f>(AX125-AA125)/(AA125-AY125)</f>
        <v>0.23185677204127289</v>
      </c>
      <c r="Y125" s="3">
        <f>J125/AA125</f>
        <v>9.0427085508986808E-3</v>
      </c>
      <c r="Z125" s="3">
        <f>(AA125-AY125)/(AX125-AA125)</f>
        <v>4.3130075140612654</v>
      </c>
      <c r="AA125" s="3">
        <v>33.055594876819498</v>
      </c>
      <c r="AB125" s="3">
        <v>32.4</v>
      </c>
      <c r="AC125" s="3">
        <v>33.700000000000003</v>
      </c>
      <c r="AD125" s="3">
        <v>33.019826598104714</v>
      </c>
      <c r="AE125" s="3">
        <v>32.6</v>
      </c>
      <c r="AF125" s="3">
        <v>32.700000000000003</v>
      </c>
      <c r="AG125" s="3">
        <v>32.799999999999997</v>
      </c>
      <c r="AH125" s="3">
        <v>33.299999999999997</v>
      </c>
      <c r="AI125" s="3">
        <v>33.5</v>
      </c>
      <c r="AJ125" s="3">
        <v>33.700000000000003</v>
      </c>
      <c r="AK125" s="3">
        <v>2020</v>
      </c>
      <c r="AL125" s="3">
        <v>10</v>
      </c>
      <c r="AM125" s="3">
        <v>27</v>
      </c>
      <c r="AN125" s="3">
        <v>9</v>
      </c>
      <c r="AO125" s="3">
        <v>19</v>
      </c>
      <c r="AP125" s="3">
        <v>4</v>
      </c>
      <c r="AQ125" s="3">
        <v>168</v>
      </c>
      <c r="AR125" s="4">
        <v>0.38819444444444445</v>
      </c>
      <c r="AS125" s="3">
        <f>VLOOKUP(AR125,גיליון1!A128:F711,2,0)</f>
        <v>27</v>
      </c>
      <c r="AT125" s="3">
        <f>VLOOKUP(AR125,גיליון1!A128:F711,3,0)</f>
        <v>59</v>
      </c>
      <c r="AU125" s="3">
        <f>VLOOKUP(AR125,גיליון1!A128:F711,4,0)</f>
        <v>612</v>
      </c>
      <c r="AV125" s="3">
        <f>VLOOKUP(AR125,גיליון1!A128:F711,5,0)</f>
        <v>1.2</v>
      </c>
      <c r="AW125" s="3">
        <f>VLOOKUP(AR125,גיליון1!A128:F711,6,0)</f>
        <v>177</v>
      </c>
      <c r="AX125" s="3">
        <f>AS125+(AZ125*BF125)/(BB125*1005)</f>
        <v>35.191731347108707</v>
      </c>
      <c r="AY125" s="3">
        <f>AS125+(AZ125*BD125*BE125*BF125)/(BB125*1005*(BE125*BD125+BK125*AZ125))-(AZ125*BL125)/(BE125*BD125+BK125*AZ125)</f>
        <v>23.84242222940183</v>
      </c>
      <c r="AZ125" s="3">
        <f>BA125*BC125/(BA125+BC125)</f>
        <v>25.172373165500126</v>
      </c>
      <c r="BA125" s="3">
        <f>BB125*1005/(4*0.98*0.0000000567*(AS125+273.15)^3)</f>
        <v>196.65391929659279</v>
      </c>
      <c r="BB125" s="3">
        <f>101325/(287.05*(AS125+273.15))</f>
        <v>1.176036263352386</v>
      </c>
      <c r="BC125" s="3">
        <f>100*SQRT(0.1/AV125)</f>
        <v>28.867513459481291</v>
      </c>
      <c r="BD125" s="3">
        <f>BC125/1.08</f>
        <v>26.72917912914934</v>
      </c>
      <c r="BE125" s="3">
        <f>0.072*AS125+64.67</f>
        <v>66.614000000000004</v>
      </c>
      <c r="BF125" s="3">
        <f>AU125*(1-0.21)+BG125-BH125</f>
        <v>384.62571350757946</v>
      </c>
      <c r="BG125" s="3">
        <f>(1.72*(BI125/1000/(AS125+273.16))^(1/7)*0.0000000567*(AS125+273.16)^4)</f>
        <v>389.70621511692167</v>
      </c>
      <c r="BH125" s="3">
        <f>0.98*0.0000000567*(AA125+273.16)^4</f>
        <v>488.56050160934217</v>
      </c>
      <c r="BI125" s="3">
        <f>BJ125*AT125/100</f>
        <v>2103.0748653734872</v>
      </c>
      <c r="BJ125" s="3">
        <f>(610.7*10^(7.5*AS125/(AS125+237.3)))</f>
        <v>3564.5336701245551</v>
      </c>
      <c r="BK125" s="3">
        <f>(EXP((0.0492)*AS125))*55.259</f>
        <v>208.60264516754631</v>
      </c>
      <c r="BL125" s="3">
        <f>(1-(AT125/100))*BJ125</f>
        <v>1461.4588047510676</v>
      </c>
      <c r="KC125" s="3">
        <v>7</v>
      </c>
      <c r="KD125" s="3">
        <v>19</v>
      </c>
      <c r="KE125" s="3">
        <v>82</v>
      </c>
      <c r="KF125" s="3">
        <v>128</v>
      </c>
      <c r="KG125" s="3">
        <v>137</v>
      </c>
      <c r="KH125" s="3">
        <v>120</v>
      </c>
      <c r="KI125" s="3">
        <v>112</v>
      </c>
      <c r="KJ125" s="3">
        <v>109</v>
      </c>
      <c r="KK125" s="3">
        <v>101</v>
      </c>
      <c r="KL125" s="3">
        <v>92</v>
      </c>
      <c r="KM125" s="3">
        <v>35</v>
      </c>
      <c r="KN125" s="3">
        <v>42</v>
      </c>
      <c r="KO125" s="3">
        <v>27</v>
      </c>
      <c r="KP125" s="3">
        <v>25</v>
      </c>
      <c r="KQ125" s="3">
        <v>2</v>
      </c>
      <c r="KR125" s="3">
        <v>2</v>
      </c>
    </row>
    <row r="126" spans="1:321" s="3" customFormat="1" x14ac:dyDescent="0.2">
      <c r="A126" s="3" t="b">
        <v>1</v>
      </c>
      <c r="B126" s="3">
        <v>10</v>
      </c>
      <c r="D126" s="3">
        <v>10446</v>
      </c>
      <c r="E126" s="3">
        <v>5</v>
      </c>
      <c r="F126" s="3">
        <v>2</v>
      </c>
      <c r="G126" s="3" t="s">
        <v>253</v>
      </c>
      <c r="H126" s="3">
        <v>6</v>
      </c>
      <c r="I126" s="3">
        <v>1.5</v>
      </c>
      <c r="J126" s="3">
        <v>0.36364052141043257</v>
      </c>
      <c r="K126" s="3">
        <v>0.56379169427987108</v>
      </c>
      <c r="L126" s="3">
        <v>0.30275501914209857</v>
      </c>
      <c r="M126" s="3">
        <f>AA126-AS126</f>
        <v>6.4577923867179763</v>
      </c>
      <c r="N126" s="3">
        <f>AB126-AS126</f>
        <v>5.7000000000000028</v>
      </c>
      <c r="O126" s="3">
        <f>AC126-AS126</f>
        <v>7.2000000000000028</v>
      </c>
      <c r="P126" s="3">
        <f>AD126-AS126</f>
        <v>6.4552801484663291</v>
      </c>
      <c r="Q126" s="3">
        <f>AE126-AS126</f>
        <v>5.7999999999999972</v>
      </c>
      <c r="R126" s="3">
        <f>AF126-AS126</f>
        <v>6</v>
      </c>
      <c r="S126" s="3">
        <f>AG126-AS126</f>
        <v>6.2000000000000028</v>
      </c>
      <c r="T126" s="3">
        <f>AH126-AS126</f>
        <v>6.7000000000000028</v>
      </c>
      <c r="U126" s="3">
        <f>AI126-AS126</f>
        <v>6.8999999999999986</v>
      </c>
      <c r="V126" s="3">
        <f>AJ126-AS126</f>
        <v>7.2000000000000028</v>
      </c>
      <c r="W126" s="3">
        <f>(AA126-AY126)/(AX126-AY126)</f>
        <v>0.85151186581792726</v>
      </c>
      <c r="X126" s="3">
        <f>(AX126-AA126)/(AA126-AY126)</f>
        <v>0.17438175572508449</v>
      </c>
      <c r="Y126" s="3">
        <f>J126/AA126</f>
        <v>1.0868634642935677E-2</v>
      </c>
      <c r="Z126" s="3">
        <f>(AA126-AY126)/(AX126-AA126)</f>
        <v>5.7345448544314195</v>
      </c>
      <c r="AA126" s="3">
        <v>33.457792386717976</v>
      </c>
      <c r="AB126" s="3">
        <v>32.700000000000003</v>
      </c>
      <c r="AC126" s="3">
        <v>34.200000000000003</v>
      </c>
      <c r="AD126" s="3">
        <v>33.455280148466329</v>
      </c>
      <c r="AE126" s="3">
        <v>32.799999999999997</v>
      </c>
      <c r="AF126" s="3">
        <v>33</v>
      </c>
      <c r="AG126" s="3">
        <v>33.200000000000003</v>
      </c>
      <c r="AH126" s="3">
        <v>33.700000000000003</v>
      </c>
      <c r="AI126" s="3">
        <v>33.9</v>
      </c>
      <c r="AJ126" s="3">
        <v>34.200000000000003</v>
      </c>
      <c r="AK126" s="3">
        <v>2020</v>
      </c>
      <c r="AL126" s="3">
        <v>10</v>
      </c>
      <c r="AM126" s="3">
        <v>27</v>
      </c>
      <c r="AN126" s="3">
        <v>9</v>
      </c>
      <c r="AO126" s="3">
        <v>19</v>
      </c>
      <c r="AP126" s="3">
        <v>29</v>
      </c>
      <c r="AQ126" s="3">
        <v>446</v>
      </c>
      <c r="AR126" s="4">
        <v>0.38819444444444445</v>
      </c>
      <c r="AS126" s="3">
        <f>VLOOKUP(AR126,גיליון1!A129:F712,2,0)</f>
        <v>27</v>
      </c>
      <c r="AT126" s="3">
        <f>VLOOKUP(AR126,גיליון1!A129:F712,3,0)</f>
        <v>59</v>
      </c>
      <c r="AU126" s="3">
        <f>VLOOKUP(AR126,גיליון1!A129:F712,4,0)</f>
        <v>612</v>
      </c>
      <c r="AV126" s="3">
        <f>VLOOKUP(AR126,גיליון1!A129:F712,5,0)</f>
        <v>1.2</v>
      </c>
      <c r="AW126" s="3">
        <f>VLOOKUP(AR126,גיליון1!A129:F712,6,0)</f>
        <v>177</v>
      </c>
      <c r="AX126" s="3">
        <f>AS126+(AZ126*BF126)/(BB126*1005)</f>
        <v>35.136956226494497</v>
      </c>
      <c r="AY126" s="3">
        <f>AS126+(AZ126*BD126*BE126*BF126)/(BB126*1005*(BE126*BD126+BK126*AZ126))-(AZ126*BL126)/(BE126*BD126+BK126*AZ126)</f>
        <v>23.828552029580223</v>
      </c>
      <c r="AZ126" s="3">
        <f>BA126*BC126/(BA126+BC126)</f>
        <v>25.172373165500126</v>
      </c>
      <c r="BA126" s="3">
        <f>BB126*1005/(4*0.98*0.0000000567*(AS126+273.15)^3)</f>
        <v>196.65391929659279</v>
      </c>
      <c r="BB126" s="3">
        <f>101325/(287.05*(AS126+273.15))</f>
        <v>1.176036263352386</v>
      </c>
      <c r="BC126" s="3">
        <f>100*SQRT(0.1/AV126)</f>
        <v>28.867513459481291</v>
      </c>
      <c r="BD126" s="3">
        <f>BC126/1.08</f>
        <v>26.72917912914934</v>
      </c>
      <c r="BE126" s="3">
        <f>0.072*AS126+64.67</f>
        <v>66.614000000000004</v>
      </c>
      <c r="BF126" s="3">
        <f>AU126*(1-0.21)+BG126-BH126</f>
        <v>382.05386160521687</v>
      </c>
      <c r="BG126" s="3">
        <f>(1.72*(BI126/1000/(AS126+273.16))^(1/7)*0.0000000567*(AS126+273.16)^4)</f>
        <v>389.70621511692167</v>
      </c>
      <c r="BH126" s="3">
        <f>0.98*0.0000000567*(AA126+273.16)^4</f>
        <v>491.13235351170476</v>
      </c>
      <c r="BI126" s="3">
        <f>BJ126*AT126/100</f>
        <v>2103.0748653734872</v>
      </c>
      <c r="BJ126" s="3">
        <f>(610.7*10^(7.5*AS126/(AS126+237.3)))</f>
        <v>3564.5336701245551</v>
      </c>
      <c r="BK126" s="3">
        <f>(EXP((0.0492)*AS126))*55.259</f>
        <v>208.60264516754631</v>
      </c>
      <c r="BL126" s="3">
        <f>(1-(AT126/100))*BJ126</f>
        <v>1461.4588047510676</v>
      </c>
      <c r="KC126" s="3">
        <v>4</v>
      </c>
      <c r="KD126" s="3">
        <v>4</v>
      </c>
      <c r="KE126" s="3">
        <v>3</v>
      </c>
      <c r="KF126" s="3">
        <v>15</v>
      </c>
      <c r="KG126" s="3">
        <v>26</v>
      </c>
      <c r="KH126" s="3">
        <v>64</v>
      </c>
      <c r="KI126" s="3">
        <v>97</v>
      </c>
      <c r="KJ126" s="3">
        <v>84</v>
      </c>
      <c r="KK126" s="3">
        <v>120</v>
      </c>
      <c r="KL126" s="3">
        <v>88</v>
      </c>
      <c r="KM126" s="3">
        <v>125</v>
      </c>
      <c r="KN126" s="3">
        <v>82</v>
      </c>
      <c r="KO126" s="3">
        <v>107</v>
      </c>
      <c r="KP126" s="3">
        <v>75</v>
      </c>
      <c r="KQ126" s="3">
        <v>99</v>
      </c>
      <c r="KR126" s="3">
        <v>63</v>
      </c>
      <c r="KS126" s="3">
        <v>37</v>
      </c>
      <c r="KT126" s="3">
        <v>26</v>
      </c>
      <c r="KU126" s="3">
        <v>13</v>
      </c>
      <c r="KV126" s="3">
        <v>0</v>
      </c>
      <c r="KW126" s="3">
        <v>1</v>
      </c>
    </row>
    <row r="127" spans="1:321" s="3" customFormat="1" x14ac:dyDescent="0.2">
      <c r="A127" s="3" t="b">
        <v>1</v>
      </c>
      <c r="B127" s="3">
        <v>10</v>
      </c>
      <c r="D127" s="3">
        <v>10446</v>
      </c>
      <c r="E127" s="3">
        <v>5</v>
      </c>
      <c r="F127" s="3">
        <v>2</v>
      </c>
      <c r="G127" s="3" t="s">
        <v>415</v>
      </c>
      <c r="H127" s="3">
        <v>6</v>
      </c>
      <c r="I127" s="3">
        <v>2.1999999999999993</v>
      </c>
      <c r="J127" s="3">
        <v>0.52193462712751737</v>
      </c>
      <c r="K127" s="3">
        <v>0.84373093031048541</v>
      </c>
      <c r="L127" s="3">
        <v>0.44436178418982902</v>
      </c>
      <c r="M127" s="3">
        <f>AA127-AS127</f>
        <v>3.7168412667598751</v>
      </c>
      <c r="N127" s="3">
        <f>AB127-AS127</f>
        <v>2.5</v>
      </c>
      <c r="O127" s="3">
        <f>AC127-AS127</f>
        <v>4.6999999999999993</v>
      </c>
      <c r="P127" s="3">
        <f>AD127-AS127</f>
        <v>3.8053340573019341</v>
      </c>
      <c r="Q127" s="3">
        <f>AE127-AS127</f>
        <v>2.6999999999999993</v>
      </c>
      <c r="R127" s="3">
        <f>AF127-AS127</f>
        <v>3</v>
      </c>
      <c r="S127" s="3">
        <f>AG127-AS127</f>
        <v>3.3000000000000007</v>
      </c>
      <c r="T127" s="3">
        <f>AH127-AS127</f>
        <v>4.1000000000000014</v>
      </c>
      <c r="U127" s="3">
        <f>AI127-AS127</f>
        <v>4.3999999999999986</v>
      </c>
      <c r="V127" s="3">
        <f>AJ127-AS127</f>
        <v>4.5</v>
      </c>
      <c r="W127" s="3">
        <f>(AA127-AY127)/(AX127-AY127)</f>
        <v>0.58657147732505277</v>
      </c>
      <c r="X127" s="3">
        <f>(AX127-AA127)/(AA127-AY127)</f>
        <v>0.70482206969951744</v>
      </c>
      <c r="Y127" s="3">
        <f>J127/AA127</f>
        <v>1.6991806631247827E-2</v>
      </c>
      <c r="Z127" s="3">
        <f>(AA127-AY127)/(AX127-AA127)</f>
        <v>1.4187977973310681</v>
      </c>
      <c r="AA127" s="3">
        <v>30.716841266759875</v>
      </c>
      <c r="AB127" s="3">
        <v>29.5</v>
      </c>
      <c r="AC127" s="3">
        <v>31.7</v>
      </c>
      <c r="AD127" s="3">
        <v>30.805334057301934</v>
      </c>
      <c r="AE127" s="3">
        <v>29.7</v>
      </c>
      <c r="AF127" s="3">
        <v>30</v>
      </c>
      <c r="AG127" s="3">
        <v>30.3</v>
      </c>
      <c r="AH127" s="3">
        <v>31.1</v>
      </c>
      <c r="AI127" s="3">
        <v>31.4</v>
      </c>
      <c r="AJ127" s="3">
        <v>31.5</v>
      </c>
      <c r="AK127" s="3">
        <v>2020</v>
      </c>
      <c r="AL127" s="3">
        <v>10</v>
      </c>
      <c r="AM127" s="3">
        <v>27</v>
      </c>
      <c r="AN127" s="3">
        <v>9</v>
      </c>
      <c r="AO127" s="3">
        <v>19</v>
      </c>
      <c r="AP127" s="3">
        <v>46</v>
      </c>
      <c r="AQ127" s="3">
        <v>87.000000000000014</v>
      </c>
      <c r="AR127" s="4">
        <v>0.38819444444444445</v>
      </c>
      <c r="AS127" s="3">
        <f>VLOOKUP(AR127,גיליון1!A130:F713,2,0)</f>
        <v>27</v>
      </c>
      <c r="AT127" s="3">
        <f>VLOOKUP(AR127,גיליון1!A130:F713,3,0)</f>
        <v>59</v>
      </c>
      <c r="AU127" s="3">
        <f>VLOOKUP(AR127,גיליון1!A130:F713,4,0)</f>
        <v>612</v>
      </c>
      <c r="AV127" s="3">
        <f>VLOOKUP(AR127,גיליון1!A130:F713,5,0)</f>
        <v>1.2</v>
      </c>
      <c r="AW127" s="3">
        <f>VLOOKUP(AR127,גיליון1!A130:F713,6,0)</f>
        <v>177</v>
      </c>
      <c r="AX127" s="3">
        <f>AS127+(AZ127*BF127)/(BB127*1005)</f>
        <v>35.505995105377373</v>
      </c>
      <c r="AY127" s="3">
        <f>AS127+(AZ127*BD127*BE127*BF127)/(BB127*1005*(BE127*BD127+BK127*AZ127))-(AZ127*BL127)/(BE127*BD127+BK127*AZ127)</f>
        <v>23.922000349449739</v>
      </c>
      <c r="AZ127" s="3">
        <f>BA127*BC127/(BA127+BC127)</f>
        <v>25.172373165500126</v>
      </c>
      <c r="BA127" s="3">
        <f>BB127*1005/(4*0.98*0.0000000567*(AS127+273.15)^3)</f>
        <v>196.65391929659279</v>
      </c>
      <c r="BB127" s="3">
        <f>101325/(287.05*(AS127+273.15))</f>
        <v>1.176036263352386</v>
      </c>
      <c r="BC127" s="3">
        <f>100*SQRT(0.1/AV127)</f>
        <v>28.867513459481291</v>
      </c>
      <c r="BD127" s="3">
        <f>BC127/1.08</f>
        <v>26.72917912914934</v>
      </c>
      <c r="BE127" s="3">
        <f>0.072*AS127+64.67</f>
        <v>66.614000000000004</v>
      </c>
      <c r="BF127" s="3">
        <f>AU127*(1-0.21)+BG127-BH127</f>
        <v>399.38131487337904</v>
      </c>
      <c r="BG127" s="3">
        <f>(1.72*(BI127/1000/(AS127+273.16))^(1/7)*0.0000000567*(AS127+273.16)^4)</f>
        <v>389.70621511692167</v>
      </c>
      <c r="BH127" s="3">
        <f>0.98*0.0000000567*(AA127+273.16)^4</f>
        <v>473.80490024354259</v>
      </c>
      <c r="BI127" s="3">
        <f>BJ127*AT127/100</f>
        <v>2103.0748653734872</v>
      </c>
      <c r="BJ127" s="3">
        <f>(610.7*10^(7.5*AS127/(AS127+237.3)))</f>
        <v>3564.5336701245551</v>
      </c>
      <c r="BK127" s="3">
        <f>(EXP((0.0492)*AS127))*55.259</f>
        <v>208.60264516754631</v>
      </c>
      <c r="BL127" s="3">
        <f>(1-(AT127/100))*BJ127</f>
        <v>1461.4588047510676</v>
      </c>
      <c r="IZ127" s="3">
        <v>5</v>
      </c>
      <c r="JA127" s="3">
        <v>40</v>
      </c>
      <c r="JB127" s="3">
        <v>32</v>
      </c>
      <c r="JC127" s="3">
        <v>40</v>
      </c>
      <c r="JD127" s="3">
        <v>62</v>
      </c>
      <c r="JE127" s="3">
        <v>73</v>
      </c>
      <c r="JF127" s="3">
        <v>50</v>
      </c>
      <c r="JG127" s="3">
        <v>86</v>
      </c>
      <c r="JH127" s="3">
        <v>64</v>
      </c>
      <c r="JI127" s="3">
        <v>93</v>
      </c>
      <c r="JJ127" s="3">
        <v>46</v>
      </c>
      <c r="JK127" s="3">
        <v>90</v>
      </c>
      <c r="JL127" s="3">
        <v>82</v>
      </c>
      <c r="JM127" s="3">
        <v>100</v>
      </c>
      <c r="JN127" s="3">
        <v>121</v>
      </c>
      <c r="JO127" s="3">
        <v>114</v>
      </c>
      <c r="JP127" s="3">
        <v>136</v>
      </c>
      <c r="JQ127" s="3">
        <v>96</v>
      </c>
      <c r="JR127" s="3">
        <v>80</v>
      </c>
      <c r="JS127" s="3">
        <v>67</v>
      </c>
      <c r="JT127" s="3">
        <v>45</v>
      </c>
      <c r="JU127" s="3">
        <v>9</v>
      </c>
      <c r="JV127" s="3">
        <v>5</v>
      </c>
    </row>
    <row r="128" spans="1:321" s="3" customFormat="1" x14ac:dyDescent="0.2">
      <c r="A128" s="3" t="b">
        <v>0</v>
      </c>
      <c r="D128" s="3">
        <v>10446</v>
      </c>
      <c r="E128" s="3">
        <v>5</v>
      </c>
      <c r="F128" s="3">
        <v>2</v>
      </c>
      <c r="G128" s="3" t="s">
        <v>85</v>
      </c>
      <c r="H128" s="3">
        <v>6</v>
      </c>
      <c r="I128" s="3">
        <v>1.5999999999999979</v>
      </c>
      <c r="J128" s="3">
        <v>0.31728167504021315</v>
      </c>
      <c r="K128" s="3">
        <v>0.39450728399856416</v>
      </c>
      <c r="L128" s="3">
        <v>0.25101085607892115</v>
      </c>
      <c r="M128" s="3">
        <f>AA128-AS128</f>
        <v>4.5155669449031848</v>
      </c>
      <c r="N128" s="3">
        <f>AB128-AS128</f>
        <v>3.4000000000000021</v>
      </c>
      <c r="O128" s="3">
        <f>AC128-AS128</f>
        <v>5</v>
      </c>
      <c r="P128" s="3">
        <f>AD128-AS128</f>
        <v>4.6005087393358295</v>
      </c>
      <c r="Q128" s="3">
        <f>AE128-AS128</f>
        <v>3.7000000000000028</v>
      </c>
      <c r="R128" s="3">
        <f>AF128-AS128</f>
        <v>4</v>
      </c>
      <c r="S128" s="3">
        <f>AG128-AS128</f>
        <v>4.3000000000000007</v>
      </c>
      <c r="T128" s="3">
        <f>AH128-AS128</f>
        <v>4.7000000000000028</v>
      </c>
      <c r="U128" s="3">
        <f>AI128-AS128</f>
        <v>4.9000000000000021</v>
      </c>
      <c r="V128" s="3">
        <f>AJ128-AS128</f>
        <v>4.9000000000000021</v>
      </c>
      <c r="W128" s="3">
        <f>(AA128-AY128)/(AX128-AY128)</f>
        <v>0.67850808468593971</v>
      </c>
      <c r="X128" s="3">
        <f>(AX128-AA128)/(AA128-AY128)</f>
        <v>0.4738217901454615</v>
      </c>
      <c r="Y128" s="3">
        <f>J128/AA128</f>
        <v>1.0099504987341586E-2</v>
      </c>
      <c r="Z128" s="3">
        <f>(AA128-AY128)/(AX128-AA128)</f>
        <v>2.1104981256624011</v>
      </c>
      <c r="AA128" s="3">
        <v>31.415566944903183</v>
      </c>
      <c r="AB128" s="3">
        <v>30.3</v>
      </c>
      <c r="AC128" s="3">
        <v>31.9</v>
      </c>
      <c r="AD128" s="3">
        <v>31.500508739335828</v>
      </c>
      <c r="AE128" s="3">
        <v>30.6</v>
      </c>
      <c r="AF128" s="3">
        <v>30.9</v>
      </c>
      <c r="AG128" s="3">
        <v>31.2</v>
      </c>
      <c r="AH128" s="3">
        <v>31.6</v>
      </c>
      <c r="AI128" s="3">
        <v>31.8</v>
      </c>
      <c r="AJ128" s="3">
        <v>31.8</v>
      </c>
      <c r="AK128" s="3">
        <v>2020</v>
      </c>
      <c r="AL128" s="3">
        <v>10</v>
      </c>
      <c r="AM128" s="3">
        <v>27</v>
      </c>
      <c r="AN128" s="3">
        <v>9</v>
      </c>
      <c r="AO128" s="3">
        <v>20</v>
      </c>
      <c r="AP128" s="3">
        <v>33</v>
      </c>
      <c r="AQ128" s="3">
        <v>766</v>
      </c>
      <c r="AR128" s="4">
        <v>0.3888888888888889</v>
      </c>
      <c r="AS128" s="3">
        <f>VLOOKUP(AR128,גיליון1!A131:F714,2,0)</f>
        <v>26.9</v>
      </c>
      <c r="AT128" s="3">
        <f>VLOOKUP(AR128,גיליון1!A131:F714,3,0)</f>
        <v>59</v>
      </c>
      <c r="AU128" s="3">
        <f>VLOOKUP(AR128,גיליון1!A131:F714,4,0)</f>
        <v>615</v>
      </c>
      <c r="AV128" s="3">
        <f>VLOOKUP(AR128,גיליון1!A131:F714,5,0)</f>
        <v>1.3</v>
      </c>
      <c r="AW128" s="3">
        <f>VLOOKUP(AR128,גיליון1!A131:F714,6,0)</f>
        <v>181</v>
      </c>
      <c r="AX128" s="3">
        <f>AS128+(AZ128*BF128)/(BB128*1005)</f>
        <v>35.053974926347401</v>
      </c>
      <c r="AY128" s="3">
        <f>AS128+(AZ128*BD128*BE128*BF128)/(BB128*1005*(BE128*BD128+BK128*AZ128))-(AZ128*BL128)/(BE128*BD128+BK128*AZ128)</f>
        <v>23.736713719670043</v>
      </c>
      <c r="AZ128" s="3">
        <f>BA128*BC128/(BA128+BC128)</f>
        <v>24.310898589814403</v>
      </c>
      <c r="BA128" s="3">
        <f>BB128*1005/(4*0.98*0.0000000567*(AS128+273.15)^3)</f>
        <v>196.9162119167776</v>
      </c>
      <c r="BB128" s="3">
        <f>101325/(287.05*(AS128+273.15))</f>
        <v>1.1764282101157095</v>
      </c>
      <c r="BC128" s="3">
        <f>100*SQRT(0.1/AV128)</f>
        <v>27.735009811261456</v>
      </c>
      <c r="BD128" s="3">
        <f>BC128/1.08</f>
        <v>25.6805646400569</v>
      </c>
      <c r="BE128" s="3">
        <f>0.072*AS128+64.67</f>
        <v>66.606800000000007</v>
      </c>
      <c r="BF128" s="3">
        <f>AU128*(1-0.21)+BG128-BH128</f>
        <v>396.55173267063122</v>
      </c>
      <c r="BG128" s="3">
        <f>(1.72*(BI128/1000/(AS128+273.16))^(1/7)*0.0000000567*(AS128+273.16)^4)</f>
        <v>388.87949981343377</v>
      </c>
      <c r="BH128" s="3">
        <f>0.98*0.0000000567*(AA128+273.16)^4</f>
        <v>478.17776714280257</v>
      </c>
      <c r="BI128" s="3">
        <f>BJ128*AT128/100</f>
        <v>2090.7686166082567</v>
      </c>
      <c r="BJ128" s="3">
        <f>(610.7*10^(7.5*AS128/(AS128+237.3)))</f>
        <v>3543.6756213699268</v>
      </c>
      <c r="BK128" s="3">
        <f>(EXP((0.0492)*AS128))*55.259</f>
        <v>207.57884077733928</v>
      </c>
      <c r="BL128" s="3">
        <f>(1-(AT128/100))*BJ128</f>
        <v>1452.9070047616701</v>
      </c>
      <c r="JF128" s="3">
        <v>4</v>
      </c>
      <c r="JG128" s="3">
        <v>6</v>
      </c>
      <c r="JH128" s="3">
        <v>2</v>
      </c>
      <c r="JI128" s="3">
        <v>11</v>
      </c>
      <c r="JJ128" s="3">
        <v>21</v>
      </c>
      <c r="JK128" s="3">
        <v>16</v>
      </c>
      <c r="JL128" s="3">
        <v>45</v>
      </c>
      <c r="JM128" s="3">
        <v>37</v>
      </c>
      <c r="JN128" s="3">
        <v>33</v>
      </c>
      <c r="JO128" s="3">
        <v>78</v>
      </c>
      <c r="JP128" s="3">
        <v>120</v>
      </c>
      <c r="JQ128" s="3">
        <v>122</v>
      </c>
      <c r="JR128" s="3">
        <v>112</v>
      </c>
      <c r="JS128" s="3">
        <v>219</v>
      </c>
      <c r="JT128" s="3">
        <v>193</v>
      </c>
      <c r="JU128" s="3">
        <v>136</v>
      </c>
      <c r="JV128" s="3">
        <v>62</v>
      </c>
      <c r="JW128" s="3">
        <v>7</v>
      </c>
      <c r="JX128" s="3">
        <v>1</v>
      </c>
    </row>
    <row r="129" spans="1:335" s="3" customFormat="1" x14ac:dyDescent="0.2">
      <c r="A129" s="3" t="b">
        <v>0</v>
      </c>
      <c r="D129" s="3">
        <v>10446</v>
      </c>
      <c r="E129" s="3">
        <v>5</v>
      </c>
      <c r="F129" s="3">
        <v>2</v>
      </c>
      <c r="G129" s="3" t="s">
        <v>254</v>
      </c>
      <c r="H129" s="3">
        <v>6</v>
      </c>
      <c r="I129" s="3">
        <v>1.6999999999999993</v>
      </c>
      <c r="J129" s="3">
        <v>0.31547072845951574</v>
      </c>
      <c r="K129" s="3">
        <v>0.33007000838632905</v>
      </c>
      <c r="L129" s="3">
        <v>0.23438301174781334</v>
      </c>
      <c r="M129" s="3">
        <f>AA129-AS129</f>
        <v>4.56850128086203</v>
      </c>
      <c r="N129" s="3">
        <f>AB129-AS129</f>
        <v>3.4000000000000021</v>
      </c>
      <c r="O129" s="3">
        <f>AC129-AS129</f>
        <v>5.1000000000000014</v>
      </c>
      <c r="P129" s="3">
        <f>AD129-AS129</f>
        <v>4.6363503422753425</v>
      </c>
      <c r="Q129" s="3">
        <f>AE129-AS129</f>
        <v>3.6000000000000014</v>
      </c>
      <c r="R129" s="3">
        <f>AF129-AS129</f>
        <v>4.1000000000000014</v>
      </c>
      <c r="S129" s="3">
        <f>AG129-AS129</f>
        <v>4.4000000000000021</v>
      </c>
      <c r="T129" s="3">
        <f>AH129-AS129</f>
        <v>4.8000000000000007</v>
      </c>
      <c r="U129" s="3">
        <f>AI129-AS129</f>
        <v>4.9000000000000021</v>
      </c>
      <c r="V129" s="3">
        <f>AJ129-AS129</f>
        <v>5.1000000000000014</v>
      </c>
      <c r="W129" s="3">
        <f>(AA129-AY129)/(AX129-AY129)</f>
        <v>0.68364679007962348</v>
      </c>
      <c r="X129" s="3">
        <f>(AX129-AA129)/(AA129-AY129)</f>
        <v>0.46274364849066468</v>
      </c>
      <c r="Y129" s="3">
        <f>J129/AA129</f>
        <v>1.0024968321302714E-2</v>
      </c>
      <c r="Z129" s="3">
        <f>(AA129-AY129)/(AX129-AA129)</f>
        <v>2.1610237185571526</v>
      </c>
      <c r="AA129" s="3">
        <v>31.468501280862029</v>
      </c>
      <c r="AB129" s="3">
        <v>30.3</v>
      </c>
      <c r="AC129" s="3">
        <v>32</v>
      </c>
      <c r="AD129" s="3">
        <v>31.536350342275341</v>
      </c>
      <c r="AE129" s="3">
        <v>30.5</v>
      </c>
      <c r="AF129" s="3">
        <v>31</v>
      </c>
      <c r="AG129" s="3">
        <v>31.3</v>
      </c>
      <c r="AH129" s="3">
        <v>31.7</v>
      </c>
      <c r="AI129" s="3">
        <v>31.8</v>
      </c>
      <c r="AJ129" s="3">
        <v>32</v>
      </c>
      <c r="AK129" s="3">
        <v>2020</v>
      </c>
      <c r="AL129" s="3">
        <v>10</v>
      </c>
      <c r="AM129" s="3">
        <v>27</v>
      </c>
      <c r="AN129" s="3">
        <v>9</v>
      </c>
      <c r="AO129" s="3">
        <v>20</v>
      </c>
      <c r="AP129" s="3">
        <v>47</v>
      </c>
      <c r="AQ129" s="3">
        <v>527</v>
      </c>
      <c r="AR129" s="4">
        <v>0.3888888888888889</v>
      </c>
      <c r="AS129" s="3">
        <f>VLOOKUP(AR129,גיליון1!A132:F715,2,0)</f>
        <v>26.9</v>
      </c>
      <c r="AT129" s="3">
        <f>VLOOKUP(AR129,גיליון1!A132:F715,3,0)</f>
        <v>59</v>
      </c>
      <c r="AU129" s="3">
        <f>VLOOKUP(AR129,גיליון1!A132:F715,4,0)</f>
        <v>615</v>
      </c>
      <c r="AV129" s="3">
        <f>VLOOKUP(AR129,גיליון1!A132:F715,5,0)</f>
        <v>1.3</v>
      </c>
      <c r="AW129" s="3">
        <f>VLOOKUP(AR129,גיליון1!A132:F715,6,0)</f>
        <v>181</v>
      </c>
      <c r="AX129" s="3">
        <f>AS129+(AZ129*BF129)/(BB129*1005)</f>
        <v>35.047137785666351</v>
      </c>
      <c r="AY129" s="3">
        <f>AS129+(AZ129*BD129*BE129*BF129)/(BB129*1005*(BE129*BD129+BK129*AZ129))-(AZ129*BL129)/(BE129*BD129+BK129*AZ129)</f>
        <v>23.734982913885421</v>
      </c>
      <c r="AZ129" s="3">
        <f>BA129*BC129/(BA129+BC129)</f>
        <v>24.310898589814403</v>
      </c>
      <c r="BA129" s="3">
        <f>BB129*1005/(4*0.98*0.0000000567*(AS129+273.15)^3)</f>
        <v>196.9162119167776</v>
      </c>
      <c r="BB129" s="3">
        <f>101325/(287.05*(AS129+273.15))</f>
        <v>1.1764282101157095</v>
      </c>
      <c r="BC129" s="3">
        <f>100*SQRT(0.1/AV129)</f>
        <v>27.735009811261456</v>
      </c>
      <c r="BD129" s="3">
        <f>BC129/1.08</f>
        <v>25.6805646400569</v>
      </c>
      <c r="BE129" s="3">
        <f>0.072*AS129+64.67</f>
        <v>66.606800000000007</v>
      </c>
      <c r="BF129" s="3">
        <f>AU129*(1-0.21)+BG129-BH129</f>
        <v>396.21922245223192</v>
      </c>
      <c r="BG129" s="3">
        <f>(1.72*(BI129/1000/(AS129+273.16))^(1/7)*0.0000000567*(AS129+273.16)^4)</f>
        <v>388.87949981343377</v>
      </c>
      <c r="BH129" s="3">
        <f>0.98*0.0000000567*(AA129+273.16)^4</f>
        <v>478.51027736120187</v>
      </c>
      <c r="BI129" s="3">
        <f>BJ129*AT129/100</f>
        <v>2090.7686166082567</v>
      </c>
      <c r="BJ129" s="3">
        <f>(610.7*10^(7.5*AS129/(AS129+237.3)))</f>
        <v>3543.6756213699268</v>
      </c>
      <c r="BK129" s="3">
        <f>(EXP((0.0492)*AS129))*55.259</f>
        <v>207.57884077733928</v>
      </c>
      <c r="BL129" s="3">
        <f>(1-(AT129/100))*BJ129</f>
        <v>1452.9070047616701</v>
      </c>
      <c r="JH129" s="3">
        <v>7</v>
      </c>
      <c r="JI129" s="3">
        <v>13</v>
      </c>
      <c r="JJ129" s="3">
        <v>7</v>
      </c>
      <c r="JK129" s="3">
        <v>14</v>
      </c>
      <c r="JL129" s="3">
        <v>11</v>
      </c>
      <c r="JM129" s="3">
        <v>35</v>
      </c>
      <c r="JN129" s="3">
        <v>27</v>
      </c>
      <c r="JO129" s="3">
        <v>40</v>
      </c>
      <c r="JP129" s="3">
        <v>50</v>
      </c>
      <c r="JQ129" s="3">
        <v>71</v>
      </c>
      <c r="JR129" s="3">
        <v>114</v>
      </c>
      <c r="JS129" s="3">
        <v>173</v>
      </c>
      <c r="JT129" s="3">
        <v>230</v>
      </c>
      <c r="JU129" s="3">
        <v>226</v>
      </c>
      <c r="JV129" s="3">
        <v>152</v>
      </c>
      <c r="JW129" s="3">
        <v>72</v>
      </c>
      <c r="JX129" s="3">
        <v>28</v>
      </c>
      <c r="JY129" s="3">
        <v>6</v>
      </c>
      <c r="JZ129" s="3">
        <v>2</v>
      </c>
      <c r="KA129" s="3">
        <v>4</v>
      </c>
    </row>
    <row r="130" spans="1:335" s="3" customFormat="1" x14ac:dyDescent="0.2">
      <c r="A130" s="3" t="b">
        <v>0</v>
      </c>
      <c r="D130" s="3">
        <v>10446</v>
      </c>
      <c r="E130" s="3">
        <v>5</v>
      </c>
      <c r="F130" s="3">
        <v>2</v>
      </c>
      <c r="G130" s="3" t="s">
        <v>416</v>
      </c>
      <c r="H130" s="3">
        <v>6</v>
      </c>
      <c r="I130" s="3">
        <v>1.3999999999999986</v>
      </c>
      <c r="J130" s="3">
        <v>0.3797868164877663</v>
      </c>
      <c r="K130" s="3">
        <v>0.62650062503257686</v>
      </c>
      <c r="L130" s="3">
        <v>0.3284306626331176</v>
      </c>
      <c r="M130" s="3">
        <f>AA130-AS130</f>
        <v>2.5907023068187094</v>
      </c>
      <c r="N130" s="3">
        <f>AB130-AS130</f>
        <v>1.9000000000000021</v>
      </c>
      <c r="O130" s="3">
        <f>AC130-AS130</f>
        <v>3.3000000000000007</v>
      </c>
      <c r="P130" s="3">
        <f>AD130-AS130</f>
        <v>2.556751878540048</v>
      </c>
      <c r="Q130" s="3">
        <f>AE130-AS130</f>
        <v>2</v>
      </c>
      <c r="R130" s="3">
        <f>AF130-AS130</f>
        <v>2.1000000000000014</v>
      </c>
      <c r="S130" s="3">
        <f>AG130-AS130</f>
        <v>2.3000000000000007</v>
      </c>
      <c r="T130" s="3">
        <f>AH130-AS130</f>
        <v>2.9000000000000021</v>
      </c>
      <c r="U130" s="3">
        <f>AI130-AS130</f>
        <v>3.1000000000000014</v>
      </c>
      <c r="V130" s="3">
        <f>AJ130-AS130</f>
        <v>3.3000000000000007</v>
      </c>
      <c r="W130" s="3">
        <f>(AA130-AY130)/(AX130-AY130)</f>
        <v>0.43138372744599157</v>
      </c>
      <c r="X130" s="3">
        <f>(AX130-AA130)/(AA130-AY130)</f>
        <v>1.3181217472446225</v>
      </c>
      <c r="Y130" s="3">
        <f>J130/AA130</f>
        <v>1.2878188268848168E-2</v>
      </c>
      <c r="Z130" s="3">
        <f>(AA130-AY130)/(AX130-AA130)</f>
        <v>0.75865526237646985</v>
      </c>
      <c r="AA130" s="3">
        <v>29.490702306818708</v>
      </c>
      <c r="AB130" s="3">
        <v>28.8</v>
      </c>
      <c r="AC130" s="3">
        <v>30.2</v>
      </c>
      <c r="AD130" s="3">
        <v>29.456751878540047</v>
      </c>
      <c r="AE130" s="3">
        <v>28.9</v>
      </c>
      <c r="AF130" s="3">
        <v>29</v>
      </c>
      <c r="AG130" s="3">
        <v>29.2</v>
      </c>
      <c r="AH130" s="3">
        <v>29.8</v>
      </c>
      <c r="AI130" s="3">
        <v>30</v>
      </c>
      <c r="AJ130" s="3">
        <v>30.2</v>
      </c>
      <c r="AK130" s="3">
        <v>2020</v>
      </c>
      <c r="AL130" s="3">
        <v>10</v>
      </c>
      <c r="AM130" s="3">
        <v>27</v>
      </c>
      <c r="AN130" s="3">
        <v>9</v>
      </c>
      <c r="AO130" s="3">
        <v>21</v>
      </c>
      <c r="AP130" s="3">
        <v>16</v>
      </c>
      <c r="AQ130" s="3">
        <v>327</v>
      </c>
      <c r="AR130" s="4">
        <v>0.38958333333333334</v>
      </c>
      <c r="AS130" s="3">
        <f>VLOOKUP(AR130,גיליון1!A133:F716,2,0)</f>
        <v>26.9</v>
      </c>
      <c r="AT130" s="3">
        <f>VLOOKUP(AR130,גיליון1!A133:F716,3,0)</f>
        <v>60</v>
      </c>
      <c r="AU130" s="3">
        <f>VLOOKUP(AR130,גיליון1!A133:F716,4,0)</f>
        <v>618</v>
      </c>
      <c r="AV130" s="3">
        <f>VLOOKUP(AR130,גיליון1!A133:F716,5,0)</f>
        <v>1</v>
      </c>
      <c r="AW130" s="3">
        <f>VLOOKUP(AR130,גיליון1!A133:F716,6,0)</f>
        <v>173</v>
      </c>
      <c r="AX130" s="3">
        <f>AS130+(AZ130*BF130)/(BB130*1005)</f>
        <v>36.390916173193538</v>
      </c>
      <c r="AY130" s="3">
        <f>AS130+(AZ130*BD130*BE130*BF130)/(BB130*1005*(BE130*BD130+BK130*AZ130))-(AZ130*BL130)/(BE130*BD130+BK130*AZ130)</f>
        <v>24.255818745570355</v>
      </c>
      <c r="AZ130" s="3">
        <f>BA130*BC130/(BA130+BC130)</f>
        <v>27.247155590657833</v>
      </c>
      <c r="BA130" s="3">
        <f>BB130*1005/(4*0.98*0.0000000567*(AS130+273.15)^3)</f>
        <v>196.9162119167776</v>
      </c>
      <c r="BB130" s="3">
        <f>101325/(287.05*(AS130+273.15))</f>
        <v>1.1764282101157095</v>
      </c>
      <c r="BC130" s="3">
        <f>100*SQRT(0.1/AV130)</f>
        <v>31.622776601683793</v>
      </c>
      <c r="BD130" s="3">
        <f>BC130/1.08</f>
        <v>29.280348705262767</v>
      </c>
      <c r="BE130" s="3">
        <f>0.072*AS130+64.67</f>
        <v>66.606800000000007</v>
      </c>
      <c r="BF130" s="3">
        <f>AU130*(1-0.21)+BG130-BH130</f>
        <v>411.83045313785499</v>
      </c>
      <c r="BG130" s="3">
        <f>(1.72*(BI130/1000/(AS130+273.16))^(1/7)*0.0000000567*(AS130+273.16)^4)</f>
        <v>389.8143278853625</v>
      </c>
      <c r="BH130" s="3">
        <f>0.98*0.0000000567*(AA130+273.16)^4</f>
        <v>466.20387474750748</v>
      </c>
      <c r="BI130" s="3">
        <f>BJ130*AT130/100</f>
        <v>2126.2053728219562</v>
      </c>
      <c r="BJ130" s="3">
        <f>(610.7*10^(7.5*AS130/(AS130+237.3)))</f>
        <v>3543.6756213699268</v>
      </c>
      <c r="BK130" s="3">
        <f>(EXP((0.0492)*AS130))*55.259</f>
        <v>207.57884077733928</v>
      </c>
      <c r="BL130" s="3">
        <f>(1-(AT130/100))*BJ130</f>
        <v>1417.4702485479709</v>
      </c>
      <c r="IS130" s="3">
        <v>30</v>
      </c>
      <c r="IT130" s="3">
        <v>169</v>
      </c>
      <c r="IU130" s="3">
        <v>130</v>
      </c>
      <c r="IV130" s="3">
        <v>168</v>
      </c>
      <c r="IW130" s="3">
        <v>175</v>
      </c>
      <c r="IX130" s="3">
        <v>149</v>
      </c>
      <c r="IY130" s="3">
        <v>118</v>
      </c>
      <c r="IZ130" s="3">
        <v>140</v>
      </c>
      <c r="JA130" s="3">
        <v>107</v>
      </c>
      <c r="JB130" s="3">
        <v>150</v>
      </c>
      <c r="JC130" s="3">
        <v>111</v>
      </c>
      <c r="JD130" s="3">
        <v>111</v>
      </c>
      <c r="JE130" s="3">
        <v>114</v>
      </c>
      <c r="JF130" s="3">
        <v>73</v>
      </c>
      <c r="JG130" s="3">
        <v>27</v>
      </c>
    </row>
    <row r="131" spans="1:335" s="3" customFormat="1" x14ac:dyDescent="0.2">
      <c r="A131" s="3" t="b">
        <v>1</v>
      </c>
      <c r="B131" s="3" t="s">
        <v>563</v>
      </c>
      <c r="D131" s="3">
        <v>10446</v>
      </c>
      <c r="E131" s="3">
        <v>2</v>
      </c>
      <c r="F131" s="3">
        <v>2</v>
      </c>
      <c r="G131" s="3" t="s">
        <v>86</v>
      </c>
      <c r="H131" s="3">
        <v>6</v>
      </c>
      <c r="I131" s="3">
        <v>2.3999999999999986</v>
      </c>
      <c r="J131" s="3">
        <v>0.5016229264969132</v>
      </c>
      <c r="K131" s="3">
        <v>0.7109744285224906</v>
      </c>
      <c r="L131" s="3">
        <v>0.4125610433463322</v>
      </c>
      <c r="M131" s="3">
        <f>AA131-AS131</f>
        <v>7.3460717515636134</v>
      </c>
      <c r="N131" s="3">
        <f>AB131-AS131</f>
        <v>5.8999999999999986</v>
      </c>
      <c r="O131" s="3">
        <f>AC131-AS131</f>
        <v>8.2999999999999972</v>
      </c>
      <c r="P131" s="3">
        <f>AD131-AS131</f>
        <v>7.3620971778229318</v>
      </c>
      <c r="Q131" s="3">
        <f>AE131-AS131</f>
        <v>6.2999999999999972</v>
      </c>
      <c r="R131" s="3">
        <f>AF131-AS131</f>
        <v>6.7000000000000028</v>
      </c>
      <c r="S131" s="3">
        <f>AG131-AS131</f>
        <v>7</v>
      </c>
      <c r="T131" s="3">
        <f>AH131-AS131</f>
        <v>7.7000000000000028</v>
      </c>
      <c r="U131" s="3">
        <f>AI131-AS131</f>
        <v>8</v>
      </c>
      <c r="V131" s="3">
        <f>AJ131-AS131</f>
        <v>8.2000000000000028</v>
      </c>
      <c r="W131" s="3">
        <f>(AA131-AY131)/(AX131-AY131)</f>
        <v>0.87630945096050883</v>
      </c>
      <c r="X131" s="3">
        <f>(AX131-AA131)/(AA131-AY131)</f>
        <v>0.14114939523237593</v>
      </c>
      <c r="Y131" s="3">
        <f>J131/AA131</f>
        <v>1.4604957740882746E-2</v>
      </c>
      <c r="Z131" s="3">
        <f>(AA131-AY131)/(AX131-AA131)</f>
        <v>7.0846920622910794</v>
      </c>
      <c r="AA131" s="3">
        <v>34.346071751563613</v>
      </c>
      <c r="AB131" s="3">
        <v>32.9</v>
      </c>
      <c r="AC131" s="3">
        <v>35.299999999999997</v>
      </c>
      <c r="AD131" s="3">
        <v>34.362097177822932</v>
      </c>
      <c r="AE131" s="3">
        <v>33.299999999999997</v>
      </c>
      <c r="AF131" s="3">
        <v>33.700000000000003</v>
      </c>
      <c r="AG131" s="3">
        <v>34</v>
      </c>
      <c r="AH131" s="3">
        <v>34.700000000000003</v>
      </c>
      <c r="AI131" s="3">
        <v>35</v>
      </c>
      <c r="AJ131" s="3">
        <v>35.200000000000003</v>
      </c>
      <c r="AK131" s="3">
        <v>2020</v>
      </c>
      <c r="AL131" s="3">
        <v>10</v>
      </c>
      <c r="AM131" s="3">
        <v>27</v>
      </c>
      <c r="AN131" s="3">
        <v>9</v>
      </c>
      <c r="AO131" s="3">
        <v>22</v>
      </c>
      <c r="AP131" s="3">
        <v>20</v>
      </c>
      <c r="AQ131" s="3">
        <v>164</v>
      </c>
      <c r="AR131" s="4">
        <v>0.39027777777777778</v>
      </c>
      <c r="AS131" s="3">
        <f>VLOOKUP(AR131,גיליון1!A134:F717,2,0)</f>
        <v>27</v>
      </c>
      <c r="AT131" s="3">
        <f>VLOOKUP(AR131,גיליון1!A134:F717,3,0)</f>
        <v>59</v>
      </c>
      <c r="AU131" s="3">
        <f>VLOOKUP(AR131,גיליון1!A134:F717,4,0)</f>
        <v>619</v>
      </c>
      <c r="AV131" s="3">
        <f>VLOOKUP(AR131,גיליון1!A134:F717,5,0)</f>
        <v>1</v>
      </c>
      <c r="AW131" s="3">
        <f>VLOOKUP(AR131,גיליון1!A134:F717,6,0)</f>
        <v>205</v>
      </c>
      <c r="AX131" s="3">
        <f>AS131+(AZ131*BF131)/(BB131*1005)</f>
        <v>35.801714608984462</v>
      </c>
      <c r="AY131" s="3">
        <f>AS131+(AZ131*BD131*BE131*BF131)/(BB131*1005*(BE131*BD131+BK131*AZ131))-(AZ131*BL131)/(BE131*BD131+BK131*AZ131)</f>
        <v>24.033290354063425</v>
      </c>
      <c r="AZ131" s="3">
        <f>BA131*BC131/(BA131+BC131)</f>
        <v>27.242127950427623</v>
      </c>
      <c r="BA131" s="3">
        <f>BB131*1005/(4*0.98*0.0000000567*(AS131+273.15)^3)</f>
        <v>196.65391929659279</v>
      </c>
      <c r="BB131" s="3">
        <f>101325/(287.05*(AS131+273.15))</f>
        <v>1.176036263352386</v>
      </c>
      <c r="BC131" s="3">
        <f>100*SQRT(0.1/AV131)</f>
        <v>31.622776601683793</v>
      </c>
      <c r="BD131" s="3">
        <f>BC131/1.08</f>
        <v>29.280348705262767</v>
      </c>
      <c r="BE131" s="3">
        <f>0.072*AS131+64.67</f>
        <v>66.614000000000004</v>
      </c>
      <c r="BF131" s="3">
        <f>AU131*(1-0.21)+BG131-BH131</f>
        <v>381.86779155334364</v>
      </c>
      <c r="BG131" s="3">
        <f>(1.72*(BI131/1000/(AS131+273.16))^(1/7)*0.0000000567*(AS131+273.16)^4)</f>
        <v>389.70621511692167</v>
      </c>
      <c r="BH131" s="3">
        <f>0.98*0.0000000567*(AA131+273.16)^4</f>
        <v>496.84842356357808</v>
      </c>
      <c r="BI131" s="3">
        <f>BJ131*AT131/100</f>
        <v>2103.0748653734872</v>
      </c>
      <c r="BJ131" s="3">
        <f>(610.7*10^(7.5*AS131/(AS131+237.3)))</f>
        <v>3564.5336701245551</v>
      </c>
      <c r="BK131" s="3">
        <f>(EXP((0.0492)*AS131))*55.259</f>
        <v>208.60264516754631</v>
      </c>
      <c r="BL131" s="3">
        <f>(1-(AT131/100))*BJ131</f>
        <v>1461.4588047510676</v>
      </c>
      <c r="KE131" s="3">
        <v>1</v>
      </c>
      <c r="KF131" s="3">
        <v>0</v>
      </c>
      <c r="KG131" s="3">
        <v>2</v>
      </c>
      <c r="KH131" s="3">
        <v>6</v>
      </c>
      <c r="KI131" s="3">
        <v>14</v>
      </c>
      <c r="KJ131" s="3">
        <v>7</v>
      </c>
      <c r="KK131" s="3">
        <v>21</v>
      </c>
      <c r="KL131" s="3">
        <v>35</v>
      </c>
      <c r="KM131" s="3">
        <v>49</v>
      </c>
      <c r="KN131" s="3">
        <v>61</v>
      </c>
      <c r="KO131" s="3">
        <v>74</v>
      </c>
      <c r="KP131" s="3">
        <v>108</v>
      </c>
      <c r="KQ131" s="3">
        <v>108</v>
      </c>
      <c r="KR131" s="3">
        <v>117</v>
      </c>
      <c r="KS131" s="3">
        <v>167</v>
      </c>
      <c r="KT131" s="3">
        <v>193</v>
      </c>
      <c r="KU131" s="3">
        <v>174</v>
      </c>
      <c r="KV131" s="3">
        <v>167</v>
      </c>
      <c r="KW131" s="3">
        <v>154</v>
      </c>
      <c r="KX131" s="3">
        <v>180</v>
      </c>
      <c r="KY131" s="3">
        <v>194</v>
      </c>
      <c r="KZ131" s="3">
        <v>137</v>
      </c>
      <c r="LA131" s="3">
        <v>109</v>
      </c>
      <c r="LB131" s="3">
        <v>148</v>
      </c>
      <c r="LC131" s="3">
        <v>110</v>
      </c>
      <c r="LD131" s="3">
        <v>85</v>
      </c>
      <c r="LE131" s="3">
        <v>37</v>
      </c>
      <c r="LF131" s="3">
        <v>17</v>
      </c>
    </row>
    <row r="132" spans="1:335" s="3" customFormat="1" x14ac:dyDescent="0.2">
      <c r="A132" s="3" t="b">
        <v>1</v>
      </c>
      <c r="B132" s="3" t="s">
        <v>563</v>
      </c>
      <c r="D132" s="3">
        <v>10446</v>
      </c>
      <c r="E132" s="3">
        <v>2</v>
      </c>
      <c r="F132" s="3">
        <v>2</v>
      </c>
      <c r="G132" s="3" t="s">
        <v>255</v>
      </c>
      <c r="H132" s="3">
        <v>6</v>
      </c>
      <c r="I132" s="3">
        <v>2.4000000000000021</v>
      </c>
      <c r="J132" s="3">
        <v>0.63735050266228532</v>
      </c>
      <c r="K132" s="3">
        <v>0.91005492940939803</v>
      </c>
      <c r="L132" s="3">
        <v>0.51976026775186812</v>
      </c>
      <c r="M132" s="3">
        <f>AA132-AS132</f>
        <v>4.2335079731097913</v>
      </c>
      <c r="N132" s="3">
        <f>AB132-AS132</f>
        <v>2.6999999999999993</v>
      </c>
      <c r="O132" s="3">
        <f>AC132-AS132</f>
        <v>5.1000000000000014</v>
      </c>
      <c r="P132" s="3">
        <f>AD132-AS132</f>
        <v>4.4048757801062948</v>
      </c>
      <c r="Q132" s="3">
        <f>AE132-AS132</f>
        <v>2.8000000000000007</v>
      </c>
      <c r="R132" s="3">
        <f>AF132-AS132</f>
        <v>3.1999999999999993</v>
      </c>
      <c r="S132" s="3">
        <f>AG132-AS132</f>
        <v>3.8000000000000007</v>
      </c>
      <c r="T132" s="3">
        <f>AH132-AS132</f>
        <v>4.6999999999999993</v>
      </c>
      <c r="U132" s="3">
        <f>AI132-AS132</f>
        <v>4.8999999999999986</v>
      </c>
      <c r="V132" s="3">
        <f>AJ132-AS132</f>
        <v>5.1000000000000014</v>
      </c>
      <c r="W132" s="3">
        <f>(AA132-AY132)/(AX132-AY132)</f>
        <v>0.5850091212317251</v>
      </c>
      <c r="X132" s="3">
        <f>(AX132-AA132)/(AA132-AY132)</f>
        <v>0.70937505708375936</v>
      </c>
      <c r="Y132" s="3">
        <f>J132/AA132</f>
        <v>2.0405985239026193E-2</v>
      </c>
      <c r="Z132" s="3">
        <f>(AA132-AY132)/(AX132-AA132)</f>
        <v>1.4096915165173689</v>
      </c>
      <c r="AA132" s="3">
        <v>31.233507973109791</v>
      </c>
      <c r="AB132" s="3">
        <v>29.7</v>
      </c>
      <c r="AC132" s="3">
        <v>32.1</v>
      </c>
      <c r="AD132" s="3">
        <v>31.404875780106295</v>
      </c>
      <c r="AE132" s="3">
        <v>29.8</v>
      </c>
      <c r="AF132" s="3">
        <v>30.2</v>
      </c>
      <c r="AG132" s="3">
        <v>30.8</v>
      </c>
      <c r="AH132" s="3">
        <v>31.7</v>
      </c>
      <c r="AI132" s="3">
        <v>31.9</v>
      </c>
      <c r="AJ132" s="3">
        <v>32.1</v>
      </c>
      <c r="AK132" s="3">
        <v>2020</v>
      </c>
      <c r="AL132" s="3">
        <v>10</v>
      </c>
      <c r="AM132" s="3">
        <v>27</v>
      </c>
      <c r="AN132" s="3">
        <v>9</v>
      </c>
      <c r="AO132" s="3">
        <v>22</v>
      </c>
      <c r="AP132" s="3">
        <v>36</v>
      </c>
      <c r="AQ132" s="3">
        <v>166</v>
      </c>
      <c r="AR132" s="4">
        <v>0.39027777777777778</v>
      </c>
      <c r="AS132" s="3">
        <f>VLOOKUP(AR132,גיליון1!A135:F718,2,0)</f>
        <v>27</v>
      </c>
      <c r="AT132" s="3">
        <f>VLOOKUP(AR132,גיליון1!A135:F718,3,0)</f>
        <v>59</v>
      </c>
      <c r="AU132" s="3">
        <f>VLOOKUP(AR132,גיליון1!A135:F718,4,0)</f>
        <v>619</v>
      </c>
      <c r="AV132" s="3">
        <f>VLOOKUP(AR132,גיליון1!A135:F718,5,0)</f>
        <v>1</v>
      </c>
      <c r="AW132" s="3">
        <f>VLOOKUP(AR132,גיליון1!A135:F718,6,0)</f>
        <v>205</v>
      </c>
      <c r="AX132" s="3">
        <f>AS132+(AZ132*BF132)/(BB132*1005)</f>
        <v>36.258385524426579</v>
      </c>
      <c r="AY132" s="3">
        <f>AS132+(AZ132*BD132*BE132*BF132)/(BB132*1005*(BE132*BD132+BK132*AZ132))-(AZ132*BL132)/(BE132*BD132+BK132*AZ132)</f>
        <v>24.149980717479945</v>
      </c>
      <c r="AZ132" s="3">
        <f>BA132*BC132/(BA132+BC132)</f>
        <v>27.242127950427623</v>
      </c>
      <c r="BA132" s="3">
        <f>BB132*1005/(4*0.98*0.0000000567*(AS132+273.15)^3)</f>
        <v>196.65391929659279</v>
      </c>
      <c r="BB132" s="3">
        <f>101325/(287.05*(AS132+273.15))</f>
        <v>1.176036263352386</v>
      </c>
      <c r="BC132" s="3">
        <f>100*SQRT(0.1/AV132)</f>
        <v>31.622776601683793</v>
      </c>
      <c r="BD132" s="3">
        <f>BC132/1.08</f>
        <v>29.280348705262767</v>
      </c>
      <c r="BE132" s="3">
        <f>0.072*AS132+64.67</f>
        <v>66.614000000000004</v>
      </c>
      <c r="BF132" s="3">
        <f>AU132*(1-0.21)+BG132-BH132</f>
        <v>401.68073956332762</v>
      </c>
      <c r="BG132" s="3">
        <f>(1.72*(BI132/1000/(AS132+273.16))^(1/7)*0.0000000567*(AS132+273.16)^4)</f>
        <v>389.70621511692167</v>
      </c>
      <c r="BH132" s="3">
        <f>0.98*0.0000000567*(AA132+273.16)^4</f>
        <v>477.0354755535941</v>
      </c>
      <c r="BI132" s="3">
        <f>BJ132*AT132/100</f>
        <v>2103.0748653734872</v>
      </c>
      <c r="BJ132" s="3">
        <f>(610.7*10^(7.5*AS132/(AS132+237.3)))</f>
        <v>3564.5336701245551</v>
      </c>
      <c r="BK132" s="3">
        <f>(EXP((0.0492)*AS132))*55.259</f>
        <v>208.60264516754631</v>
      </c>
      <c r="BL132" s="3">
        <f>(1-(AT132/100))*BJ132</f>
        <v>1461.4588047510676</v>
      </c>
      <c r="IZ132" s="3">
        <v>3</v>
      </c>
      <c r="JA132" s="3">
        <v>1</v>
      </c>
      <c r="JB132" s="3">
        <v>6</v>
      </c>
      <c r="JC132" s="3">
        <v>14</v>
      </c>
      <c r="JD132" s="3">
        <v>14</v>
      </c>
      <c r="JE132" s="3">
        <v>17</v>
      </c>
      <c r="JF132" s="3">
        <v>4</v>
      </c>
      <c r="JG132" s="3">
        <v>12</v>
      </c>
      <c r="JH132" s="3">
        <v>14</v>
      </c>
      <c r="JI132" s="3">
        <v>8</v>
      </c>
      <c r="JJ132" s="3">
        <v>22</v>
      </c>
      <c r="JK132" s="3">
        <v>13</v>
      </c>
      <c r="JL132" s="3">
        <v>19</v>
      </c>
      <c r="JM132" s="3">
        <v>14</v>
      </c>
      <c r="JN132" s="3">
        <v>15</v>
      </c>
      <c r="JO132" s="3">
        <v>17</v>
      </c>
      <c r="JP132" s="3">
        <v>21</v>
      </c>
      <c r="JQ132" s="3">
        <v>40</v>
      </c>
      <c r="JR132" s="3">
        <v>40</v>
      </c>
      <c r="JS132" s="3">
        <v>49</v>
      </c>
      <c r="JT132" s="3">
        <v>49</v>
      </c>
      <c r="JU132" s="3">
        <v>48</v>
      </c>
      <c r="JV132" s="3">
        <v>48</v>
      </c>
      <c r="JW132" s="3">
        <v>35</v>
      </c>
      <c r="JX132" s="3">
        <v>30</v>
      </c>
      <c r="JY132" s="3">
        <v>28</v>
      </c>
      <c r="JZ132" s="3">
        <v>9</v>
      </c>
      <c r="KA132" s="3">
        <v>4</v>
      </c>
    </row>
    <row r="133" spans="1:335" s="3" customFormat="1" x14ac:dyDescent="0.2">
      <c r="A133" s="3" t="b">
        <v>1</v>
      </c>
      <c r="B133" s="3" t="s">
        <v>563</v>
      </c>
      <c r="D133" s="3">
        <v>10446</v>
      </c>
      <c r="E133" s="3">
        <v>2</v>
      </c>
      <c r="F133" s="3">
        <v>2</v>
      </c>
      <c r="G133" s="3" t="s">
        <v>417</v>
      </c>
      <c r="H133" s="3">
        <v>6</v>
      </c>
      <c r="I133" s="3">
        <v>3.5</v>
      </c>
      <c r="J133" s="3">
        <v>0.76102466829715476</v>
      </c>
      <c r="K133" s="3">
        <v>1.0745318137880417</v>
      </c>
      <c r="L133" s="3">
        <v>0.62217095050964677</v>
      </c>
      <c r="M133" s="3">
        <f>AA133-AS133</f>
        <v>7.0924590346499343</v>
      </c>
      <c r="N133" s="3">
        <f>AB133-AS133</f>
        <v>5.2000000000000028</v>
      </c>
      <c r="O133" s="3">
        <f>AC133-AS133</f>
        <v>8.7000000000000028</v>
      </c>
      <c r="P133" s="3">
        <f>AD133-AS133</f>
        <v>7.096637009716801</v>
      </c>
      <c r="Q133" s="3">
        <f>AE133-AS133</f>
        <v>5.5</v>
      </c>
      <c r="R133" s="3">
        <f>AF133-AS133</f>
        <v>6</v>
      </c>
      <c r="S133" s="3">
        <f>AG133-AS133</f>
        <v>6.6000000000000014</v>
      </c>
      <c r="T133" s="3">
        <f>AH133-AS133</f>
        <v>7.7000000000000028</v>
      </c>
      <c r="U133" s="3">
        <f>AI133-AS133</f>
        <v>8.1000000000000014</v>
      </c>
      <c r="V133" s="3">
        <f>AJ133-AS133</f>
        <v>8.5</v>
      </c>
      <c r="W133" s="3">
        <f>(AA133-AY133)/(AX133-AY133)</f>
        <v>0.85190641079467622</v>
      </c>
      <c r="X133" s="3">
        <f>(AX133-AA133)/(AA133-AY133)</f>
        <v>0.1738378621510536</v>
      </c>
      <c r="Y133" s="3">
        <f>J133/AA133</f>
        <v>2.2322375382887047E-2</v>
      </c>
      <c r="Z133" s="3">
        <f>(AA133-AY133)/(AX133-AA133)</f>
        <v>5.7524867576377927</v>
      </c>
      <c r="AA133" s="3">
        <v>34.092459034649934</v>
      </c>
      <c r="AB133" s="3">
        <v>32.200000000000003</v>
      </c>
      <c r="AC133" s="3">
        <v>35.700000000000003</v>
      </c>
      <c r="AD133" s="3">
        <v>34.096637009716801</v>
      </c>
      <c r="AE133" s="3">
        <v>32.5</v>
      </c>
      <c r="AF133" s="3">
        <v>33</v>
      </c>
      <c r="AG133" s="3">
        <v>33.6</v>
      </c>
      <c r="AH133" s="3">
        <v>34.700000000000003</v>
      </c>
      <c r="AI133" s="3">
        <v>35.1</v>
      </c>
      <c r="AJ133" s="3">
        <v>35.5</v>
      </c>
      <c r="AK133" s="3">
        <v>2020</v>
      </c>
      <c r="AL133" s="3">
        <v>10</v>
      </c>
      <c r="AM133" s="3">
        <v>27</v>
      </c>
      <c r="AN133" s="3">
        <v>9</v>
      </c>
      <c r="AO133" s="3">
        <v>22</v>
      </c>
      <c r="AP133" s="3">
        <v>57</v>
      </c>
      <c r="AQ133" s="3">
        <v>604</v>
      </c>
      <c r="AR133" s="4">
        <v>0.39027777777777778</v>
      </c>
      <c r="AS133" s="3">
        <f>VLOOKUP(AR133,גיליון1!A136:F719,2,0)</f>
        <v>27</v>
      </c>
      <c r="AT133" s="3">
        <f>VLOOKUP(AR133,גיליון1!A136:F719,3,0)</f>
        <v>59</v>
      </c>
      <c r="AU133" s="3">
        <f>VLOOKUP(AR133,גיליון1!A136:F719,4,0)</f>
        <v>619</v>
      </c>
      <c r="AV133" s="3">
        <f>VLOOKUP(AR133,גיליון1!A136:F719,5,0)</f>
        <v>1</v>
      </c>
      <c r="AW133" s="3">
        <f>VLOOKUP(AR133,גיליון1!A136:F719,6,0)</f>
        <v>205</v>
      </c>
      <c r="AX133" s="3">
        <f>AS133+(AZ133*BF133)/(BB133*1005)</f>
        <v>35.839447335212981</v>
      </c>
      <c r="AY133" s="3">
        <f>AS133+(AZ133*BD133*BE133*BF133)/(BB133*1005*(BE133*BD133+BK133*AZ133))-(AZ133*BL133)/(BE133*BD133+BK133*AZ133)</f>
        <v>24.042931969912857</v>
      </c>
      <c r="AZ133" s="3">
        <f>BA133*BC133/(BA133+BC133)</f>
        <v>27.242127950427623</v>
      </c>
      <c r="BA133" s="3">
        <f>BB133*1005/(4*0.98*0.0000000567*(AS133+273.15)^3)</f>
        <v>196.65391929659279</v>
      </c>
      <c r="BB133" s="3">
        <f>101325/(287.05*(AS133+273.15))</f>
        <v>1.176036263352386</v>
      </c>
      <c r="BC133" s="3">
        <f>100*SQRT(0.1/AV133)</f>
        <v>31.622776601683793</v>
      </c>
      <c r="BD133" s="3">
        <f>BC133/1.08</f>
        <v>29.280348705262767</v>
      </c>
      <c r="BE133" s="3">
        <f>0.072*AS133+64.67</f>
        <v>66.614000000000004</v>
      </c>
      <c r="BF133" s="3">
        <f>AU133*(1-0.21)+BG133-BH133</f>
        <v>383.50484904433125</v>
      </c>
      <c r="BG133" s="3">
        <f>(1.72*(BI133/1000/(AS133+273.16))^(1/7)*0.0000000567*(AS133+273.16)^4)</f>
        <v>389.70621511692167</v>
      </c>
      <c r="BH133" s="3">
        <f>0.98*0.0000000567*(AA133+273.16)^4</f>
        <v>495.21136607259047</v>
      </c>
      <c r="BI133" s="3">
        <f>BJ133*AT133/100</f>
        <v>2103.0748653734872</v>
      </c>
      <c r="BJ133" s="3">
        <f>(610.7*10^(7.5*AS133/(AS133+237.3)))</f>
        <v>3564.5336701245551</v>
      </c>
      <c r="BK133" s="3">
        <f>(EXP((0.0492)*AS133))*55.259</f>
        <v>208.60264516754631</v>
      </c>
      <c r="BL133" s="3">
        <f>(1-(AT133/100))*BJ133</f>
        <v>1461.4588047510676</v>
      </c>
      <c r="KA133" s="3">
        <v>7</v>
      </c>
      <c r="KB133" s="3">
        <v>19</v>
      </c>
      <c r="KC133" s="3">
        <v>13</v>
      </c>
      <c r="KD133" s="3">
        <v>25</v>
      </c>
      <c r="KE133" s="3">
        <v>20</v>
      </c>
      <c r="KF133" s="3">
        <v>40</v>
      </c>
      <c r="KG133" s="3">
        <v>35</v>
      </c>
      <c r="KH133" s="3">
        <v>55</v>
      </c>
      <c r="KI133" s="3">
        <v>50</v>
      </c>
      <c r="KJ133" s="3">
        <v>61</v>
      </c>
      <c r="KK133" s="3">
        <v>67</v>
      </c>
      <c r="KL133" s="3">
        <v>60</v>
      </c>
      <c r="KM133" s="3">
        <v>71</v>
      </c>
      <c r="KN133" s="3">
        <v>77</v>
      </c>
      <c r="KO133" s="3">
        <v>98</v>
      </c>
      <c r="KP133" s="3">
        <v>102</v>
      </c>
      <c r="KQ133" s="3">
        <v>103</v>
      </c>
      <c r="KR133" s="3">
        <v>131</v>
      </c>
      <c r="KS133" s="3">
        <v>132</v>
      </c>
      <c r="KT133" s="3">
        <v>110</v>
      </c>
      <c r="KU133" s="3">
        <v>93</v>
      </c>
      <c r="KV133" s="3">
        <v>120</v>
      </c>
      <c r="KW133" s="3">
        <v>91</v>
      </c>
      <c r="KX133" s="3">
        <v>104</v>
      </c>
      <c r="KY133" s="3">
        <v>90</v>
      </c>
      <c r="KZ133" s="3">
        <v>73</v>
      </c>
      <c r="LA133" s="3">
        <v>103</v>
      </c>
      <c r="LB133" s="3">
        <v>65</v>
      </c>
      <c r="LC133" s="3">
        <v>86</v>
      </c>
      <c r="LD133" s="3">
        <v>51</v>
      </c>
      <c r="LE133" s="3">
        <v>49</v>
      </c>
      <c r="LF133" s="3">
        <v>32</v>
      </c>
      <c r="LG133" s="3">
        <v>45</v>
      </c>
      <c r="LH133" s="3">
        <v>24</v>
      </c>
      <c r="LI133" s="3">
        <v>6</v>
      </c>
      <c r="LJ133" s="3">
        <v>8</v>
      </c>
    </row>
    <row r="134" spans="1:335" s="3" customFormat="1" x14ac:dyDescent="0.2">
      <c r="A134" s="3" t="b">
        <v>0</v>
      </c>
      <c r="D134" s="3">
        <v>10446</v>
      </c>
      <c r="E134" s="3">
        <v>2</v>
      </c>
      <c r="F134" s="3">
        <v>2</v>
      </c>
      <c r="G134" s="3" t="s">
        <v>526</v>
      </c>
      <c r="H134" s="3">
        <v>6</v>
      </c>
      <c r="I134" s="3">
        <v>1.7999999999999972</v>
      </c>
      <c r="J134" s="3">
        <v>0.3428225540765486</v>
      </c>
      <c r="K134" s="3">
        <v>0.50247122741649264</v>
      </c>
      <c r="L134" s="3">
        <v>0.27848775986185426</v>
      </c>
      <c r="M134" s="3">
        <f>AA134-AS134</f>
        <v>4.278545663728643</v>
      </c>
      <c r="N134" s="3">
        <f>AB134-AS134</f>
        <v>3.5</v>
      </c>
      <c r="O134" s="3">
        <f>AC134-AS134</f>
        <v>5.2999999999999972</v>
      </c>
      <c r="P134" s="3">
        <f>AD134-AS134</f>
        <v>4.2570290616879092</v>
      </c>
      <c r="Q134" s="3">
        <f>AE134-AS134</f>
        <v>3.6999999999999993</v>
      </c>
      <c r="R134" s="3">
        <f>AF134-AS134</f>
        <v>3.8999999999999986</v>
      </c>
      <c r="S134" s="3">
        <f>AG134-AS134</f>
        <v>4</v>
      </c>
      <c r="T134" s="3">
        <f>AH134-AS134</f>
        <v>4.5</v>
      </c>
      <c r="U134" s="3">
        <f>AI134-AS134</f>
        <v>4.6999999999999993</v>
      </c>
      <c r="V134" s="3">
        <f>AJ134-AS134</f>
        <v>5</v>
      </c>
      <c r="W134" s="3">
        <f>(AA134-AY134)/(AX134-AY134)</f>
        <v>0.6981062059914156</v>
      </c>
      <c r="X134" s="3">
        <f>(AX134-AA134)/(AA134-AY134)</f>
        <v>0.43244679880742493</v>
      </c>
      <c r="Y134" s="3">
        <f>J134/AA134</f>
        <v>1.0925380600823287E-2</v>
      </c>
      <c r="Z134" s="3">
        <f>(AA134-AY134)/(AX134-AA134)</f>
        <v>2.3124231761172434</v>
      </c>
      <c r="AA134" s="3">
        <v>31.378545663728644</v>
      </c>
      <c r="AB134" s="3">
        <v>30.6</v>
      </c>
      <c r="AC134" s="3">
        <v>32.4</v>
      </c>
      <c r="AD134" s="3">
        <v>31.357029061687911</v>
      </c>
      <c r="AE134" s="3">
        <v>30.8</v>
      </c>
      <c r="AF134" s="3">
        <v>31</v>
      </c>
      <c r="AG134" s="3">
        <v>31.1</v>
      </c>
      <c r="AH134" s="3">
        <v>31.6</v>
      </c>
      <c r="AI134" s="3">
        <v>31.8</v>
      </c>
      <c r="AJ134" s="3">
        <v>32.1</v>
      </c>
      <c r="AK134" s="3">
        <v>2020</v>
      </c>
      <c r="AL134" s="3">
        <v>10</v>
      </c>
      <c r="AM134" s="3">
        <v>27</v>
      </c>
      <c r="AN134" s="3">
        <v>9</v>
      </c>
      <c r="AO134" s="3">
        <v>23</v>
      </c>
      <c r="AP134" s="3">
        <v>27</v>
      </c>
      <c r="AQ134" s="3">
        <v>685</v>
      </c>
      <c r="AR134" s="4">
        <v>0.39097222222222222</v>
      </c>
      <c r="AS134" s="3">
        <f>VLOOKUP(AR134,גיליון1!A137:F720,2,0)</f>
        <v>27.1</v>
      </c>
      <c r="AT134" s="3">
        <f>VLOOKUP(AR134,גיליון1!A137:F720,3,0)</f>
        <v>58</v>
      </c>
      <c r="AU134" s="3">
        <f>VLOOKUP(AR134,גיליון1!A137:F720,4,0)</f>
        <v>627</v>
      </c>
      <c r="AV134" s="3">
        <f>VLOOKUP(AR134,גיליון1!A137:F720,5,0)</f>
        <v>1.6</v>
      </c>
      <c r="AW134" s="3">
        <f>VLOOKUP(AR134,גיליון1!A137:F720,6,0)</f>
        <v>189</v>
      </c>
      <c r="AX134" s="3">
        <f>AS134+(AZ134*BF134)/(BB134*1005)</f>
        <v>34.73868059812483</v>
      </c>
      <c r="AY134" s="3">
        <f>AS134+(AZ134*BD134*BE134*BF134)/(BB134*1005*(BE134*BD134+BK134*AZ134))-(AZ134*BL134)/(BE134*BD134+BK134*AZ134)</f>
        <v>23.608491766549712</v>
      </c>
      <c r="AZ134" s="3">
        <f>BA134*BC134/(BA134+BC134)</f>
        <v>22.17695390327442</v>
      </c>
      <c r="BA134" s="3">
        <f>BB134*1005/(4*0.98*0.0000000567*(AS134+273.15)^3)</f>
        <v>196.39206324860592</v>
      </c>
      <c r="BB134" s="3">
        <f>101325/(287.05*(AS134+273.15))</f>
        <v>1.1756445776693376</v>
      </c>
      <c r="BC134" s="3">
        <f>100*SQRT(0.1/AV134)</f>
        <v>25</v>
      </c>
      <c r="BD134" s="3">
        <f>BC134/1.08</f>
        <v>23.148148148148145</v>
      </c>
      <c r="BE134" s="3">
        <f>0.072*AS134+64.67</f>
        <v>66.621200000000002</v>
      </c>
      <c r="BF134" s="3">
        <f>AU134*(1-0.21)+BG134-BH134</f>
        <v>406.96640901298503</v>
      </c>
      <c r="BG134" s="3">
        <f>(1.72*(BI134/1000/(AS134+273.16))^(1/7)*0.0000000567*(AS134+273.16)^4)</f>
        <v>389.58172775104146</v>
      </c>
      <c r="BH134" s="3">
        <f>0.98*0.0000000567*(AA134+273.16)^4</f>
        <v>477.94531873805653</v>
      </c>
      <c r="BI134" s="3">
        <f>BJ134*AT134/100</f>
        <v>2079.5891718223847</v>
      </c>
      <c r="BJ134" s="3">
        <f>(610.7*10^(7.5*AS134/(AS134+237.3)))</f>
        <v>3585.4985721075595</v>
      </c>
      <c r="BK134" s="3">
        <f>(EXP((0.0492)*AS134))*55.259</f>
        <v>209.63149908700925</v>
      </c>
      <c r="BL134" s="3">
        <f>(1-(AT134/100))*BJ134</f>
        <v>1505.9094002851753</v>
      </c>
      <c r="JK134" s="3">
        <v>18</v>
      </c>
      <c r="JL134" s="3">
        <v>39</v>
      </c>
      <c r="JM134" s="3">
        <v>41</v>
      </c>
      <c r="JN134" s="3">
        <v>119</v>
      </c>
      <c r="JO134" s="3">
        <v>176</v>
      </c>
      <c r="JP134" s="3">
        <v>152</v>
      </c>
      <c r="JQ134" s="3">
        <v>171</v>
      </c>
      <c r="JR134" s="3">
        <v>178</v>
      </c>
      <c r="JS134" s="3">
        <v>145</v>
      </c>
      <c r="JT134" s="3">
        <v>166</v>
      </c>
      <c r="JU134" s="3">
        <v>154</v>
      </c>
      <c r="JV134" s="3">
        <v>114</v>
      </c>
      <c r="JW134" s="3">
        <v>67</v>
      </c>
      <c r="JX134" s="3">
        <v>38</v>
      </c>
      <c r="JY134" s="3">
        <v>27</v>
      </c>
      <c r="JZ134" s="3">
        <v>4</v>
      </c>
      <c r="KA134" s="3">
        <v>7</v>
      </c>
      <c r="KB134" s="3">
        <v>12</v>
      </c>
      <c r="KC134" s="3">
        <v>9</v>
      </c>
      <c r="KD134" s="3">
        <v>3</v>
      </c>
    </row>
    <row r="135" spans="1:335" s="3" customFormat="1" x14ac:dyDescent="0.2">
      <c r="A135" s="3" t="b">
        <v>0</v>
      </c>
      <c r="D135" s="3">
        <v>10446</v>
      </c>
      <c r="E135" s="3">
        <v>2</v>
      </c>
      <c r="F135" s="3">
        <v>2</v>
      </c>
      <c r="G135" s="3" t="s">
        <v>527</v>
      </c>
      <c r="H135" s="3">
        <v>6</v>
      </c>
      <c r="I135" s="3">
        <v>2.3000000000000007</v>
      </c>
      <c r="J135" s="3">
        <v>0.44824627153795538</v>
      </c>
      <c r="K135" s="3">
        <v>0.49020730199987383</v>
      </c>
      <c r="L135" s="3">
        <v>0.33284145989029268</v>
      </c>
      <c r="M135" s="3">
        <f>AA135-AS135</f>
        <v>5.6553013364269304</v>
      </c>
      <c r="N135" s="3">
        <f>AB135-AS135</f>
        <v>4.0999999999999979</v>
      </c>
      <c r="O135" s="3">
        <f>AC135-AS135</f>
        <v>6.3999999999999986</v>
      </c>
      <c r="P135" s="3">
        <f>AD135-AS135</f>
        <v>5.7251054625120545</v>
      </c>
      <c r="Q135" s="3">
        <f>AE135-AS135</f>
        <v>4.2999999999999972</v>
      </c>
      <c r="R135" s="3">
        <f>AF135-AS135</f>
        <v>5.1000000000000014</v>
      </c>
      <c r="S135" s="3">
        <f>AG135-AS135</f>
        <v>5.5</v>
      </c>
      <c r="T135" s="3">
        <f>AH135-AS135</f>
        <v>6</v>
      </c>
      <c r="U135" s="3">
        <f>AI135-AS135</f>
        <v>6.1000000000000014</v>
      </c>
      <c r="V135" s="3">
        <f>AJ135-AS135</f>
        <v>6.3999999999999986</v>
      </c>
      <c r="W135" s="3">
        <f>(AA135-AY135)/(AX135-AY135)</f>
        <v>0.83465407299701044</v>
      </c>
      <c r="X135" s="3">
        <f>(AX135-AA135)/(AA135-AY135)</f>
        <v>0.19810114435706086</v>
      </c>
      <c r="Y135" s="3">
        <f>J135/AA135</f>
        <v>1.3684693873949008E-2</v>
      </c>
      <c r="Z135" s="3">
        <f>(AA135-AY135)/(AX135-AA135)</f>
        <v>5.0479264178180774</v>
      </c>
      <c r="AA135" s="3">
        <v>32.755301336426932</v>
      </c>
      <c r="AB135" s="3">
        <v>31.2</v>
      </c>
      <c r="AC135" s="3">
        <v>33.5</v>
      </c>
      <c r="AD135" s="3">
        <v>32.825105462512056</v>
      </c>
      <c r="AE135" s="3">
        <v>31.4</v>
      </c>
      <c r="AF135" s="3">
        <v>32.200000000000003</v>
      </c>
      <c r="AG135" s="3">
        <v>32.6</v>
      </c>
      <c r="AH135" s="3">
        <v>33.1</v>
      </c>
      <c r="AI135" s="3">
        <v>33.200000000000003</v>
      </c>
      <c r="AJ135" s="3">
        <v>33.5</v>
      </c>
      <c r="AK135" s="3">
        <v>2020</v>
      </c>
      <c r="AL135" s="3">
        <v>10</v>
      </c>
      <c r="AM135" s="3">
        <v>27</v>
      </c>
      <c r="AN135" s="3">
        <v>9</v>
      </c>
      <c r="AO135" s="3">
        <v>23</v>
      </c>
      <c r="AP135" s="3">
        <v>42</v>
      </c>
      <c r="AQ135" s="3">
        <v>85</v>
      </c>
      <c r="AR135" s="4">
        <v>0.39097222222222222</v>
      </c>
      <c r="AS135" s="3">
        <f>VLOOKUP(AR135,גיליון1!A138:F721,2,0)</f>
        <v>27.1</v>
      </c>
      <c r="AT135" s="3">
        <f>VLOOKUP(AR135,גיליון1!A138:F721,3,0)</f>
        <v>58</v>
      </c>
      <c r="AU135" s="3">
        <f>VLOOKUP(AR135,גיליון1!A138:F721,4,0)</f>
        <v>627</v>
      </c>
      <c r="AV135" s="3">
        <f>VLOOKUP(AR135,גיליון1!A138:F721,5,0)</f>
        <v>1.6</v>
      </c>
      <c r="AW135" s="3">
        <f>VLOOKUP(AR135,גיליון1!A138:F721,6,0)</f>
        <v>189</v>
      </c>
      <c r="AX135" s="3">
        <f>AS135+(AZ135*BF135)/(BB135*1005)</f>
        <v>34.575354151250551</v>
      </c>
      <c r="AY135" s="3">
        <f>AS135+(AZ135*BD135*BE135*BF135)/(BB135*1005*(BE135*BD135+BK135*AZ135))-(AZ135*BL135)/(BE135*BD135+BK135*AZ135)</f>
        <v>23.567808650654634</v>
      </c>
      <c r="AZ135" s="3">
        <f>BA135*BC135/(BA135+BC135)</f>
        <v>22.17695390327442</v>
      </c>
      <c r="BA135" s="3">
        <f>BB135*1005/(4*0.98*0.0000000567*(AS135+273.15)^3)</f>
        <v>196.39206324860592</v>
      </c>
      <c r="BB135" s="3">
        <f>101325/(287.05*(AS135+273.15))</f>
        <v>1.1756445776693376</v>
      </c>
      <c r="BC135" s="3">
        <f>100*SQRT(0.1/AV135)</f>
        <v>25</v>
      </c>
      <c r="BD135" s="3">
        <f>BC135/1.08</f>
        <v>23.148148148148145</v>
      </c>
      <c r="BE135" s="3">
        <f>0.072*AS135+64.67</f>
        <v>66.621200000000002</v>
      </c>
      <c r="BF135" s="3">
        <f>AU135*(1-0.21)+BG135-BH135</f>
        <v>398.26485686305068</v>
      </c>
      <c r="BG135" s="3">
        <f>(1.72*(BI135/1000/(AS135+273.16))^(1/7)*0.0000000567*(AS135+273.16)^4)</f>
        <v>389.58172775104146</v>
      </c>
      <c r="BH135" s="3">
        <f>0.98*0.0000000567*(AA135+273.16)^4</f>
        <v>486.64687088799087</v>
      </c>
      <c r="BI135" s="3">
        <f>BJ135*AT135/100</f>
        <v>2079.5891718223847</v>
      </c>
      <c r="BJ135" s="3">
        <f>(610.7*10^(7.5*AS135/(AS135+237.3)))</f>
        <v>3585.4985721075595</v>
      </c>
      <c r="BK135" s="3">
        <f>(EXP((0.0492)*AS135))*55.259</f>
        <v>209.63149908700925</v>
      </c>
      <c r="BL135" s="3">
        <f>(1-(AT135/100))*BJ135</f>
        <v>1505.9094002851753</v>
      </c>
      <c r="JP135" s="3">
        <v>4</v>
      </c>
      <c r="JQ135" s="3">
        <v>9</v>
      </c>
      <c r="JR135" s="3">
        <v>9</v>
      </c>
      <c r="JS135" s="3">
        <v>3</v>
      </c>
      <c r="JT135" s="3">
        <v>7</v>
      </c>
      <c r="JU135" s="3">
        <v>7</v>
      </c>
      <c r="JV135" s="3">
        <v>6</v>
      </c>
      <c r="JW135" s="3">
        <v>6</v>
      </c>
      <c r="JX135" s="3">
        <v>10</v>
      </c>
      <c r="JY135" s="3">
        <v>19</v>
      </c>
      <c r="JZ135" s="3">
        <v>25</v>
      </c>
      <c r="KA135" s="3">
        <v>27</v>
      </c>
      <c r="KB135" s="3">
        <v>39</v>
      </c>
      <c r="KC135" s="3">
        <v>41</v>
      </c>
      <c r="KD135" s="3">
        <v>61</v>
      </c>
      <c r="KE135" s="3">
        <v>80</v>
      </c>
      <c r="KF135" s="3">
        <v>99</v>
      </c>
      <c r="KG135" s="3">
        <v>144</v>
      </c>
      <c r="KH135" s="3">
        <v>90</v>
      </c>
      <c r="KI135" s="3">
        <v>112</v>
      </c>
      <c r="KJ135" s="3">
        <v>76</v>
      </c>
      <c r="KK135" s="3">
        <v>56</v>
      </c>
      <c r="KL135" s="3">
        <v>36</v>
      </c>
      <c r="KM135" s="3">
        <v>20</v>
      </c>
      <c r="KN135" s="3">
        <v>9</v>
      </c>
    </row>
    <row r="136" spans="1:335" s="3" customFormat="1" x14ac:dyDescent="0.2">
      <c r="A136" s="3" t="b">
        <v>0</v>
      </c>
      <c r="D136" s="3">
        <v>10446</v>
      </c>
      <c r="E136" s="3">
        <v>2</v>
      </c>
      <c r="F136" s="3">
        <v>2</v>
      </c>
      <c r="G136" s="3" t="s">
        <v>528</v>
      </c>
      <c r="H136" s="3">
        <v>6</v>
      </c>
      <c r="I136" s="3">
        <v>1.5</v>
      </c>
      <c r="J136" s="3">
        <v>0.32860624365007424</v>
      </c>
      <c r="K136" s="3">
        <v>0.39281453547818046</v>
      </c>
      <c r="L136" s="3">
        <v>0.25078102895548343</v>
      </c>
      <c r="M136" s="3">
        <f>AA136-AS136</f>
        <v>4.7120228955297669</v>
      </c>
      <c r="N136" s="3">
        <f>AB136-AS136</f>
        <v>3.8000000000000007</v>
      </c>
      <c r="O136" s="3">
        <f>AC136-AS136</f>
        <v>5.3000000000000007</v>
      </c>
      <c r="P136" s="3">
        <f>AD136-AS136</f>
        <v>4.7358160146762209</v>
      </c>
      <c r="Q136" s="3">
        <f>AE136-AS136</f>
        <v>3.9000000000000021</v>
      </c>
      <c r="R136" s="3">
        <f>AF136-AS136</f>
        <v>4.3000000000000007</v>
      </c>
      <c r="S136" s="3">
        <f>AG136-AS136</f>
        <v>4.5</v>
      </c>
      <c r="T136" s="3">
        <f>AH136-AS136</f>
        <v>4.9000000000000021</v>
      </c>
      <c r="U136" s="3">
        <f>AI136-AS136</f>
        <v>5.0999999999999979</v>
      </c>
      <c r="V136" s="3">
        <f>AJ136-AS136</f>
        <v>5.3000000000000007</v>
      </c>
      <c r="W136" s="3">
        <f>(AA136-AY136)/(AX136-AY136)</f>
        <v>0.69825294966443729</v>
      </c>
      <c r="X136" s="3">
        <f>(AX136-AA136)/(AA136-AY136)</f>
        <v>0.43214575818200951</v>
      </c>
      <c r="Y136" s="3">
        <f>J136/AA136</f>
        <v>1.0297255198325436E-2</v>
      </c>
      <c r="Z136" s="3">
        <f>(AA136-AY136)/(AX136-AA136)</f>
        <v>2.3140340523227438</v>
      </c>
      <c r="AA136" s="3">
        <v>31.912022895529766</v>
      </c>
      <c r="AB136" s="3">
        <v>31</v>
      </c>
      <c r="AC136" s="3">
        <v>32.5</v>
      </c>
      <c r="AD136" s="3">
        <v>31.93581601467622</v>
      </c>
      <c r="AE136" s="3">
        <v>31.1</v>
      </c>
      <c r="AF136" s="3">
        <v>31.5</v>
      </c>
      <c r="AG136" s="3">
        <v>31.7</v>
      </c>
      <c r="AH136" s="3">
        <v>32.1</v>
      </c>
      <c r="AI136" s="3">
        <v>32.299999999999997</v>
      </c>
      <c r="AJ136" s="3">
        <v>32.5</v>
      </c>
      <c r="AK136" s="3">
        <v>2020</v>
      </c>
      <c r="AL136" s="3">
        <v>10</v>
      </c>
      <c r="AM136" s="3">
        <v>27</v>
      </c>
      <c r="AN136" s="3">
        <v>9</v>
      </c>
      <c r="AO136" s="3">
        <v>24</v>
      </c>
      <c r="AP136" s="3">
        <v>0</v>
      </c>
      <c r="AQ136" s="3">
        <v>964</v>
      </c>
      <c r="AR136" s="4">
        <v>0.39166666666666666</v>
      </c>
      <c r="AS136" s="3">
        <f>VLOOKUP(AR136,גיליון1!A139:F722,2,0)</f>
        <v>27.2</v>
      </c>
      <c r="AT136" s="3">
        <f>VLOOKUP(AR136,גיליון1!A139:F722,3,0)</f>
        <v>58</v>
      </c>
      <c r="AU136" s="3">
        <f>VLOOKUP(AR136,גיליון1!A139:F722,4,0)</f>
        <v>636</v>
      </c>
      <c r="AV136" s="3">
        <f>VLOOKUP(AR136,גיליון1!A139:F722,5,0)</f>
        <v>1.4</v>
      </c>
      <c r="AW136" s="3">
        <f>VLOOKUP(AR136,גיליון1!A139:F722,6,0)</f>
        <v>200</v>
      </c>
      <c r="AX136" s="3">
        <f>AS136+(AZ136*BF136)/(BB136*1005)</f>
        <v>35.395519916816681</v>
      </c>
      <c r="AY136" s="3">
        <f>AS136+(AZ136*BD136*BE136*BF136)/(BB136*1005*(BE136*BD136+BK136*AZ136))-(AZ136*BL136)/(BE136*BD136+BK136*AZ136)</f>
        <v>23.851092167106998</v>
      </c>
      <c r="AZ136" s="3">
        <f>BA136*BC136/(BA136+BC136)</f>
        <v>23.520990581861568</v>
      </c>
      <c r="BA136" s="3">
        <f>BB136*1005/(4*0.98*0.0000000567*(AS136+273.15)^3)</f>
        <v>196.13064290112573</v>
      </c>
      <c r="BB136" s="3">
        <f>101325/(287.05*(AS136+273.15))</f>
        <v>1.1752531528057886</v>
      </c>
      <c r="BC136" s="3">
        <f>100*SQRT(0.1/AV136)</f>
        <v>26.726124191242441</v>
      </c>
      <c r="BD136" s="3">
        <f>BC136/1.08</f>
        <v>24.746411288187442</v>
      </c>
      <c r="BE136" s="3">
        <f>0.072*AS136+64.67</f>
        <v>66.628399999999999</v>
      </c>
      <c r="BF136" s="3">
        <f>AU136*(1-0.21)+BG136-BH136</f>
        <v>411.54600358081183</v>
      </c>
      <c r="BG136" s="3">
        <f>(1.72*(BI136/1000/(AS136+273.16))^(1/7)*0.0000000567*(AS136+273.16)^4)</f>
        <v>390.40910684352571</v>
      </c>
      <c r="BH136" s="3">
        <f>0.98*0.0000000567*(AA136+273.16)^4</f>
        <v>481.30310326271393</v>
      </c>
      <c r="BI136" s="3">
        <f>BJ136*AT136/100</f>
        <v>2091.8110566068381</v>
      </c>
      <c r="BJ136" s="3">
        <f>(610.7*10^(7.5*AS136/(AS136+237.3)))</f>
        <v>3606.5707872531689</v>
      </c>
      <c r="BK136" s="3">
        <f>(EXP((0.0492)*AS136))*55.259</f>
        <v>210.66542744062775</v>
      </c>
      <c r="BL136" s="3">
        <f>(1-(AT136/100))*BJ136</f>
        <v>1514.759730646331</v>
      </c>
      <c r="JK136" s="3">
        <v>2</v>
      </c>
      <c r="JL136" s="3">
        <v>0</v>
      </c>
      <c r="JM136" s="3">
        <v>3</v>
      </c>
      <c r="JN136" s="3">
        <v>4</v>
      </c>
      <c r="JO136" s="3">
        <v>7</v>
      </c>
      <c r="JP136" s="3">
        <v>15</v>
      </c>
      <c r="JQ136" s="3">
        <v>22</v>
      </c>
      <c r="JR136" s="3">
        <v>14</v>
      </c>
      <c r="JS136" s="3">
        <v>24</v>
      </c>
      <c r="JT136" s="3">
        <v>23</v>
      </c>
      <c r="JU136" s="3">
        <v>56</v>
      </c>
      <c r="JV136" s="3">
        <v>91</v>
      </c>
      <c r="JW136" s="3">
        <v>107</v>
      </c>
      <c r="JX136" s="3">
        <v>126</v>
      </c>
      <c r="JY136" s="3">
        <v>98</v>
      </c>
      <c r="JZ136" s="3">
        <v>79</v>
      </c>
      <c r="KA136" s="3">
        <v>62</v>
      </c>
      <c r="KB136" s="3">
        <v>56</v>
      </c>
      <c r="KC136" s="3">
        <v>27</v>
      </c>
      <c r="KD136" s="3">
        <v>10</v>
      </c>
      <c r="KE136" s="3">
        <v>1</v>
      </c>
    </row>
    <row r="137" spans="1:335" s="3" customFormat="1" x14ac:dyDescent="0.2">
      <c r="A137" s="3" t="b">
        <v>1</v>
      </c>
      <c r="B137" s="3" t="s">
        <v>563</v>
      </c>
      <c r="D137" s="3">
        <v>10446</v>
      </c>
      <c r="E137" s="3">
        <v>9</v>
      </c>
      <c r="F137" s="3">
        <v>2</v>
      </c>
      <c r="G137" s="3" t="s">
        <v>87</v>
      </c>
      <c r="H137" s="3">
        <v>6</v>
      </c>
      <c r="I137" s="3">
        <v>2.0999999999999943</v>
      </c>
      <c r="J137" s="3">
        <v>0.51762651719731267</v>
      </c>
      <c r="K137" s="3">
        <v>0.78504702454478092</v>
      </c>
      <c r="L137" s="3">
        <v>0.42683140762014787</v>
      </c>
      <c r="M137" s="3">
        <f>AA137-AS137</f>
        <v>6.551926097195075</v>
      </c>
      <c r="N137" s="3">
        <f>AB137-AS137</f>
        <v>5.5000000000000036</v>
      </c>
      <c r="O137" s="3">
        <f>AC137-AS137</f>
        <v>7.5999999999999979</v>
      </c>
      <c r="P137" s="3">
        <f>AD137-AS137</f>
        <v>6.5192817598801192</v>
      </c>
      <c r="Q137" s="3">
        <f>AE137-AS137</f>
        <v>5.5999999999999979</v>
      </c>
      <c r="R137" s="3">
        <f>AF137-AS137</f>
        <v>5.9000000000000021</v>
      </c>
      <c r="S137" s="3">
        <f>AG137-AS137</f>
        <v>6.1999999999999993</v>
      </c>
      <c r="T137" s="3">
        <f>AH137-AS137</f>
        <v>6.9000000000000021</v>
      </c>
      <c r="U137" s="3">
        <f>AI137-AS137</f>
        <v>7.3000000000000007</v>
      </c>
      <c r="V137" s="3">
        <f>AJ137-AS137</f>
        <v>7.5999999999999979</v>
      </c>
      <c r="W137" s="3">
        <f>(AA137-AY137)/(AX137-AY137)</f>
        <v>0.68191135542612213</v>
      </c>
      <c r="X137" s="3">
        <f>(AX137-AA137)/(AA137-AY137)</f>
        <v>0.46646626726886836</v>
      </c>
      <c r="Y137" s="3">
        <f>J137/AA137</f>
        <v>1.5336206760666308E-2</v>
      </c>
      <c r="Z137" s="3">
        <f>(AA137-AY137)/(AX137-AA137)</f>
        <v>2.1437777395028781</v>
      </c>
      <c r="AA137" s="3">
        <v>33.751926097195074</v>
      </c>
      <c r="AB137" s="3">
        <v>32.700000000000003</v>
      </c>
      <c r="AC137" s="3">
        <v>34.799999999999997</v>
      </c>
      <c r="AD137" s="3">
        <v>33.719281759880118</v>
      </c>
      <c r="AE137" s="3">
        <v>32.799999999999997</v>
      </c>
      <c r="AF137" s="3">
        <v>33.1</v>
      </c>
      <c r="AG137" s="3">
        <v>33.4</v>
      </c>
      <c r="AH137" s="3">
        <v>34.1</v>
      </c>
      <c r="AI137" s="3">
        <v>34.5</v>
      </c>
      <c r="AJ137" s="3">
        <v>34.799999999999997</v>
      </c>
      <c r="AK137" s="3">
        <v>2020</v>
      </c>
      <c r="AL137" s="3">
        <v>10</v>
      </c>
      <c r="AM137" s="3">
        <v>27</v>
      </c>
      <c r="AN137" s="3">
        <v>9</v>
      </c>
      <c r="AO137" s="3">
        <v>25</v>
      </c>
      <c r="AP137" s="3">
        <v>50</v>
      </c>
      <c r="AQ137" s="3">
        <v>563</v>
      </c>
      <c r="AR137" s="4">
        <v>0.3923611111111111</v>
      </c>
      <c r="AS137" s="3">
        <f>VLOOKUP(AR137,גיליון1!A140:F723,2,0)</f>
        <v>27.2</v>
      </c>
      <c r="AT137" s="3">
        <f>VLOOKUP(AR137,גיליון1!A140:F723,3,0)</f>
        <v>58</v>
      </c>
      <c r="AU137" s="3">
        <f>VLOOKUP(AR137,גיליון1!A140:F723,4,0)</f>
        <v>639</v>
      </c>
      <c r="AV137" s="3">
        <f>VLOOKUP(AR137,גיליון1!A140:F723,5,0)</f>
        <v>0.7</v>
      </c>
      <c r="AW137" s="3">
        <f>VLOOKUP(AR137,גיליון1!A140:F723,6,0)</f>
        <v>48</v>
      </c>
      <c r="AX137" s="3">
        <f>AS137+(AZ137*BF137)/(BB137*1005)</f>
        <v>37.990956698583041</v>
      </c>
      <c r="AY137" s="3">
        <f>AS137+(AZ137*BD137*BE137*BF137)/(BB137*1005*(BE137*BD137+BK137*AZ137))-(AZ137*BL137)/(BE137*BD137+BK137*AZ137)</f>
        <v>24.664386656868054</v>
      </c>
      <c r="AZ137" s="3">
        <f>BA137*BC137/(BA137+BC137)</f>
        <v>31.689538403207894</v>
      </c>
      <c r="BA137" s="3">
        <f>BB137*1005/(4*0.98*0.0000000567*(AS137+273.15)^3)</f>
        <v>196.13064290112573</v>
      </c>
      <c r="BB137" s="3">
        <f>101325/(287.05*(AS137+273.15))</f>
        <v>1.1752531528057886</v>
      </c>
      <c r="BC137" s="3">
        <f>100*SQRT(0.1/AV137)</f>
        <v>37.796447300922722</v>
      </c>
      <c r="BD137" s="3">
        <f>BC137/1.08</f>
        <v>34.99671046381733</v>
      </c>
      <c r="BE137" s="3">
        <f>0.072*AS137+64.67</f>
        <v>66.628399999999999</v>
      </c>
      <c r="BF137" s="3">
        <f>AU137*(1-0.21)+BG137-BH137</f>
        <v>402.19949716652394</v>
      </c>
      <c r="BG137" s="3">
        <f>(1.72*(BI137/1000/(AS137+273.16))^(1/7)*0.0000000567*(AS137+273.16)^4)</f>
        <v>390.40910684352571</v>
      </c>
      <c r="BH137" s="3">
        <f>0.98*0.0000000567*(AA137+273.16)^4</f>
        <v>493.01960967700171</v>
      </c>
      <c r="BI137" s="3">
        <f>BJ137*AT137/100</f>
        <v>2091.8110566068381</v>
      </c>
      <c r="BJ137" s="3">
        <f>(610.7*10^(7.5*AS137/(AS137+237.3)))</f>
        <v>3606.5707872531689</v>
      </c>
      <c r="BK137" s="3">
        <f>(EXP((0.0492)*AS137))*55.259</f>
        <v>210.66542744062775</v>
      </c>
      <c r="BL137" s="3">
        <f>(1-(AT137/100))*BJ137</f>
        <v>1514.759730646331</v>
      </c>
      <c r="KC137" s="3">
        <v>3</v>
      </c>
      <c r="KD137" s="3">
        <v>0</v>
      </c>
      <c r="KE137" s="3">
        <v>4</v>
      </c>
      <c r="KF137" s="3">
        <v>24</v>
      </c>
      <c r="KG137" s="3">
        <v>33</v>
      </c>
      <c r="KH137" s="3">
        <v>80</v>
      </c>
      <c r="KI137" s="3">
        <v>89</v>
      </c>
      <c r="KJ137" s="3">
        <v>112</v>
      </c>
      <c r="KK137" s="3">
        <v>98</v>
      </c>
      <c r="KL137" s="3">
        <v>112</v>
      </c>
      <c r="KM137" s="3">
        <v>107</v>
      </c>
      <c r="KN137" s="3">
        <v>180</v>
      </c>
      <c r="KO137" s="3">
        <v>142</v>
      </c>
      <c r="KP137" s="3">
        <v>167</v>
      </c>
      <c r="KQ137" s="3">
        <v>132</v>
      </c>
      <c r="KR137" s="3">
        <v>90</v>
      </c>
      <c r="KS137" s="3">
        <v>121</v>
      </c>
      <c r="KT137" s="3">
        <v>98</v>
      </c>
      <c r="KU137" s="3">
        <v>90</v>
      </c>
      <c r="KV137" s="3">
        <v>93</v>
      </c>
      <c r="KW137" s="3">
        <v>61</v>
      </c>
      <c r="KX137" s="3">
        <v>76</v>
      </c>
      <c r="KY137" s="3">
        <v>68</v>
      </c>
      <c r="KZ137" s="3">
        <v>36</v>
      </c>
      <c r="LA137" s="3">
        <v>24</v>
      </c>
      <c r="LB137" s="3">
        <v>3</v>
      </c>
    </row>
    <row r="138" spans="1:335" s="3" customFormat="1" x14ac:dyDescent="0.2">
      <c r="A138" s="3" t="b">
        <v>1</v>
      </c>
      <c r="B138" s="3" t="s">
        <v>563</v>
      </c>
      <c r="D138" s="3">
        <v>10446</v>
      </c>
      <c r="E138" s="3">
        <v>9</v>
      </c>
      <c r="F138" s="3">
        <v>2</v>
      </c>
      <c r="G138" s="3" t="s">
        <v>256</v>
      </c>
      <c r="H138" s="3">
        <v>6</v>
      </c>
      <c r="I138" s="3">
        <v>3.1000000000000014</v>
      </c>
      <c r="J138" s="3">
        <v>0.69888540020436429</v>
      </c>
      <c r="K138" s="3">
        <v>1.0053910546554334</v>
      </c>
      <c r="L138" s="3">
        <v>0.58005653313258609</v>
      </c>
      <c r="M138" s="3">
        <f>AA138-AS138</f>
        <v>8.0738946660635271</v>
      </c>
      <c r="N138" s="3">
        <f>AB138-AS138</f>
        <v>6.4999999999999964</v>
      </c>
      <c r="O138" s="3">
        <f>AC138-AS138</f>
        <v>9.5999999999999979</v>
      </c>
      <c r="P138" s="3">
        <f>AD138-AS138</f>
        <v>8.0601683327070752</v>
      </c>
      <c r="Q138" s="3">
        <f>AE138-AS138</f>
        <v>6.8000000000000007</v>
      </c>
      <c r="R138" s="3">
        <f>AF138-AS138</f>
        <v>7.1999999999999993</v>
      </c>
      <c r="S138" s="3">
        <f>AG138-AS138</f>
        <v>7.5999999999999979</v>
      </c>
      <c r="T138" s="3">
        <f>AH138-AS138</f>
        <v>8.5999999999999979</v>
      </c>
      <c r="U138" s="3">
        <f>AI138-AS138</f>
        <v>9.0999999999999979</v>
      </c>
      <c r="V138" s="3">
        <f>AJ138-AS138</f>
        <v>9.4999999999999964</v>
      </c>
      <c r="W138" s="3">
        <f>(AA138-AY138)/(AX138-AY138)</f>
        <v>0.84785071601126649</v>
      </c>
      <c r="X138" s="3">
        <f>(AX138-AA138)/(AA138-AY138)</f>
        <v>0.17945291678766676</v>
      </c>
      <c r="Y138" s="3">
        <f>J138/AA138</f>
        <v>1.9757095078220221E-2</v>
      </c>
      <c r="Z138" s="3">
        <f>(AA138-AY138)/(AX138-AA138)</f>
        <v>5.5724923166516458</v>
      </c>
      <c r="AA138" s="3">
        <v>35.373894666063528</v>
      </c>
      <c r="AB138" s="3">
        <v>33.799999999999997</v>
      </c>
      <c r="AC138" s="3">
        <v>36.9</v>
      </c>
      <c r="AD138" s="3">
        <v>35.360168332707076</v>
      </c>
      <c r="AE138" s="3">
        <v>34.1</v>
      </c>
      <c r="AF138" s="3">
        <v>34.5</v>
      </c>
      <c r="AG138" s="3">
        <v>34.9</v>
      </c>
      <c r="AH138" s="3">
        <v>35.9</v>
      </c>
      <c r="AI138" s="3">
        <v>36.4</v>
      </c>
      <c r="AJ138" s="3">
        <v>36.799999999999997</v>
      </c>
      <c r="AK138" s="3">
        <v>2020</v>
      </c>
      <c r="AL138" s="3">
        <v>10</v>
      </c>
      <c r="AM138" s="3">
        <v>27</v>
      </c>
      <c r="AN138" s="3">
        <v>9</v>
      </c>
      <c r="AO138" s="3">
        <v>26</v>
      </c>
      <c r="AP138" s="3">
        <v>2</v>
      </c>
      <c r="AQ138" s="3">
        <v>83</v>
      </c>
      <c r="AR138" s="4">
        <v>0.39305555555555555</v>
      </c>
      <c r="AS138" s="3">
        <f>VLOOKUP(AR138,גיליון1!A141:F724,2,0)</f>
        <v>27.3</v>
      </c>
      <c r="AT138" s="3">
        <f>VLOOKUP(AR138,גיליון1!A141:F724,3,0)</f>
        <v>56</v>
      </c>
      <c r="AU138" s="3">
        <f>VLOOKUP(AR138,גיליון1!A141:F724,4,0)</f>
        <v>647</v>
      </c>
      <c r="AV138" s="3">
        <f>VLOOKUP(AR138,גיליון1!A141:F724,5,0)</f>
        <v>0.8</v>
      </c>
      <c r="AW138" s="3">
        <f>VLOOKUP(AR138,גיליון1!A141:F724,6,0)</f>
        <v>231</v>
      </c>
      <c r="AX138" s="3">
        <f>AS138+(AZ138*BF138)/(BB138*1005)</f>
        <v>37.367026646256797</v>
      </c>
      <c r="AY138" s="3">
        <f>AS138+(AZ138*BD138*BE138*BF138)/(BB138*1005*(BE138*BD138+BK138*AZ138))-(AZ138*BL138)/(BE138*BD138+BK138*AZ138)</f>
        <v>24.267182020363858</v>
      </c>
      <c r="AZ138" s="3">
        <f>BA138*BC138/(BA138+BC138)</f>
        <v>29.949349139445513</v>
      </c>
      <c r="BA138" s="3">
        <f>BB138*1005/(4*0.98*0.0000000567*(AS138+273.15)^3)</f>
        <v>195.86965738449052</v>
      </c>
      <c r="BB138" s="3">
        <f>101325/(287.05*(AS138+273.15))</f>
        <v>1.1748619885013101</v>
      </c>
      <c r="BC138" s="3">
        <f>100*SQRT(0.1/AV138)</f>
        <v>35.355339059327378</v>
      </c>
      <c r="BD138" s="3">
        <f>BC138/1.08</f>
        <v>32.736425054932752</v>
      </c>
      <c r="BE138" s="3">
        <f>0.072*AS138+64.67</f>
        <v>66.635599999999997</v>
      </c>
      <c r="BF138" s="3">
        <f>AU138*(1-0.21)+BG138-BH138</f>
        <v>396.88688135733508</v>
      </c>
      <c r="BG138" s="3">
        <f>(1.72*(BI138/1000/(AS138+273.16))^(1/7)*0.0000000567*(AS138+273.16)^4)</f>
        <v>389.28144298034238</v>
      </c>
      <c r="BH138" s="3">
        <f>0.98*0.0000000567*(AA138+273.16)^4</f>
        <v>503.52456162300729</v>
      </c>
      <c r="BI138" s="3">
        <f>BJ138*AT138/100</f>
        <v>2031.5404351529025</v>
      </c>
      <c r="BJ138" s="3">
        <f>(610.7*10^(7.5*AS138/(AS138+237.3)))</f>
        <v>3627.7507770587545</v>
      </c>
      <c r="BK138" s="3">
        <f>(EXP((0.0492)*AS138))*55.259</f>
        <v>211.70445525613579</v>
      </c>
      <c r="BL138" s="3">
        <f>(1-(AT138/100))*BJ138</f>
        <v>1596.2103419058517</v>
      </c>
      <c r="KP138" s="3">
        <v>3</v>
      </c>
      <c r="KQ138" s="3">
        <v>8</v>
      </c>
      <c r="KR138" s="3">
        <v>8</v>
      </c>
      <c r="KS138" s="3">
        <v>28</v>
      </c>
      <c r="KT138" s="3">
        <v>26</v>
      </c>
      <c r="KU138" s="3">
        <v>44</v>
      </c>
      <c r="KV138" s="3">
        <v>37</v>
      </c>
      <c r="KW138" s="3">
        <v>74</v>
      </c>
      <c r="KX138" s="3">
        <v>93</v>
      </c>
      <c r="KY138" s="3">
        <v>90</v>
      </c>
      <c r="KZ138" s="3">
        <v>89</v>
      </c>
      <c r="LA138" s="3">
        <v>100</v>
      </c>
      <c r="LB138" s="3">
        <v>141</v>
      </c>
      <c r="LC138" s="3">
        <v>123</v>
      </c>
      <c r="LD138" s="3">
        <v>79</v>
      </c>
      <c r="LE138" s="3">
        <v>96</v>
      </c>
      <c r="LF138" s="3">
        <v>104</v>
      </c>
      <c r="LG138" s="3">
        <v>129</v>
      </c>
      <c r="LH138" s="3">
        <v>98</v>
      </c>
      <c r="LI138" s="3">
        <v>97</v>
      </c>
      <c r="LJ138" s="3">
        <v>108</v>
      </c>
      <c r="LK138" s="3">
        <v>97</v>
      </c>
      <c r="LL138" s="3">
        <v>74</v>
      </c>
      <c r="LM138" s="3">
        <v>74</v>
      </c>
      <c r="LN138" s="3">
        <v>46</v>
      </c>
      <c r="LO138" s="3">
        <v>51</v>
      </c>
      <c r="LP138" s="3">
        <v>68</v>
      </c>
      <c r="LQ138" s="3">
        <v>50</v>
      </c>
      <c r="LR138" s="3">
        <v>61</v>
      </c>
      <c r="LS138" s="3">
        <v>42</v>
      </c>
      <c r="LT138" s="3">
        <v>16</v>
      </c>
      <c r="LU138" s="3">
        <v>25</v>
      </c>
      <c r="LV138" s="3">
        <v>9</v>
      </c>
      <c r="LW138" s="3">
        <v>3</v>
      </c>
    </row>
    <row r="139" spans="1:335" s="3" customFormat="1" x14ac:dyDescent="0.2">
      <c r="A139" s="3" t="b">
        <v>1</v>
      </c>
      <c r="B139" s="3" t="s">
        <v>563</v>
      </c>
      <c r="D139" s="3">
        <v>10446</v>
      </c>
      <c r="E139" s="3">
        <v>9</v>
      </c>
      <c r="F139" s="3">
        <v>2</v>
      </c>
      <c r="G139" s="3" t="s">
        <v>418</v>
      </c>
      <c r="H139" s="3">
        <v>6</v>
      </c>
      <c r="I139" s="3">
        <v>2.3999999999999986</v>
      </c>
      <c r="J139" s="3">
        <v>0.64461670223065215</v>
      </c>
      <c r="K139" s="3">
        <v>1.1232558822377996</v>
      </c>
      <c r="L139" s="3">
        <v>0.5627932183650376</v>
      </c>
      <c r="M139" s="3">
        <f>AA139-AS139</f>
        <v>7.2143946795946583</v>
      </c>
      <c r="N139" s="3">
        <f>AB139-AS139</f>
        <v>5.9000000000000021</v>
      </c>
      <c r="O139" s="3">
        <f>AC139-AS139</f>
        <v>8.3000000000000007</v>
      </c>
      <c r="P139" s="3">
        <f>AD139-AS139</f>
        <v>7.33276716111639</v>
      </c>
      <c r="Q139" s="3">
        <f>AE139-AS139</f>
        <v>5.9999999999999964</v>
      </c>
      <c r="R139" s="3">
        <f>AF139-AS139</f>
        <v>6.3000000000000007</v>
      </c>
      <c r="S139" s="3">
        <f>AG139-AS139</f>
        <v>6.6999999999999993</v>
      </c>
      <c r="T139" s="3">
        <f>AH139-AS139</f>
        <v>7.8000000000000007</v>
      </c>
      <c r="U139" s="3">
        <f>AI139-AS139</f>
        <v>7.9999999999999964</v>
      </c>
      <c r="V139" s="3">
        <f>AJ139-AS139</f>
        <v>8.1999999999999993</v>
      </c>
      <c r="W139" s="3">
        <f>(AA139-AY139)/(AX139-AY139)</f>
        <v>0.77324573729361035</v>
      </c>
      <c r="X139" s="3">
        <f>(AX139-AA139)/(AA139-AY139)</f>
        <v>0.29324993565439922</v>
      </c>
      <c r="Y139" s="3">
        <f>J139/AA139</f>
        <v>1.8676749461051901E-2</v>
      </c>
      <c r="Z139" s="3">
        <f>(AA139-AY139)/(AX139-AA139)</f>
        <v>3.4100604242877637</v>
      </c>
      <c r="AA139" s="3">
        <v>34.514394679594659</v>
      </c>
      <c r="AB139" s="3">
        <v>33.200000000000003</v>
      </c>
      <c r="AC139" s="3">
        <v>35.6</v>
      </c>
      <c r="AD139" s="3">
        <v>34.632767161116391</v>
      </c>
      <c r="AE139" s="3">
        <v>33.299999999999997</v>
      </c>
      <c r="AF139" s="3">
        <v>33.6</v>
      </c>
      <c r="AG139" s="3">
        <v>34</v>
      </c>
      <c r="AH139" s="3">
        <v>35.1</v>
      </c>
      <c r="AI139" s="3">
        <v>35.299999999999997</v>
      </c>
      <c r="AJ139" s="3">
        <v>35.5</v>
      </c>
      <c r="AK139" s="3">
        <v>2020</v>
      </c>
      <c r="AL139" s="3">
        <v>10</v>
      </c>
      <c r="AM139" s="3">
        <v>27</v>
      </c>
      <c r="AN139" s="3">
        <v>9</v>
      </c>
      <c r="AO139" s="3">
        <v>26</v>
      </c>
      <c r="AP139" s="3">
        <v>9</v>
      </c>
      <c r="AQ139" s="3">
        <v>763</v>
      </c>
      <c r="AR139" s="4">
        <v>0.39305555555555555</v>
      </c>
      <c r="AS139" s="3">
        <f>VLOOKUP(AR139,גיליון1!A142:F725,2,0)</f>
        <v>27.3</v>
      </c>
      <c r="AT139" s="3">
        <f>VLOOKUP(AR139,גיליון1!A142:F725,3,0)</f>
        <v>56</v>
      </c>
      <c r="AU139" s="3">
        <f>VLOOKUP(AR139,גיליון1!A142:F725,4,0)</f>
        <v>647</v>
      </c>
      <c r="AV139" s="3">
        <f>VLOOKUP(AR139,גיליון1!A142:F725,5,0)</f>
        <v>0.8</v>
      </c>
      <c r="AW139" s="3">
        <f>VLOOKUP(AR139,גיליון1!A142:F725,6,0)</f>
        <v>231</v>
      </c>
      <c r="AX139" s="3">
        <f>AS139+(AZ139*BF139)/(BB139*1005)</f>
        <v>37.508750495987798</v>
      </c>
      <c r="AY139" s="3">
        <f>AS139+(AZ139*BD139*BE139*BF139)/(BB139*1005*(BE139*BD139+BK139*AZ139))-(AZ139*BL139)/(BE139*BD139+BK139*AZ139)</f>
        <v>24.30346041387654</v>
      </c>
      <c r="AZ139" s="3">
        <f>BA139*BC139/(BA139+BC139)</f>
        <v>29.949349139445513</v>
      </c>
      <c r="BA139" s="3">
        <f>BB139*1005/(4*0.98*0.0000000567*(AS139+273.15)^3)</f>
        <v>195.86965738449052</v>
      </c>
      <c r="BB139" s="3">
        <f>101325/(287.05*(AS139+273.15))</f>
        <v>1.1748619885013101</v>
      </c>
      <c r="BC139" s="3">
        <f>100*SQRT(0.1/AV139)</f>
        <v>35.355339059327378</v>
      </c>
      <c r="BD139" s="3">
        <f>BC139/1.08</f>
        <v>32.736425054932752</v>
      </c>
      <c r="BE139" s="3">
        <f>0.072*AS139+64.67</f>
        <v>66.635599999999997</v>
      </c>
      <c r="BF139" s="3">
        <f>AU139*(1-0.21)+BG139-BH139</f>
        <v>402.47426467419621</v>
      </c>
      <c r="BG139" s="3">
        <f>(1.72*(BI139/1000/(AS139+273.16))^(1/7)*0.0000000567*(AS139+273.16)^4)</f>
        <v>389.28144298034238</v>
      </c>
      <c r="BH139" s="3">
        <f>0.98*0.0000000567*(AA139+273.16)^4</f>
        <v>497.93717830614617</v>
      </c>
      <c r="BI139" s="3">
        <f>BJ139*AT139/100</f>
        <v>2031.5404351529025</v>
      </c>
      <c r="BJ139" s="3">
        <f>(610.7*10^(7.5*AS139/(AS139+237.3)))</f>
        <v>3627.7507770587545</v>
      </c>
      <c r="BK139" s="3">
        <f>(EXP((0.0492)*AS139))*55.259</f>
        <v>211.70445525613579</v>
      </c>
      <c r="BL139" s="3">
        <f>(1-(AT139/100))*BJ139</f>
        <v>1596.2103419058517</v>
      </c>
      <c r="KJ139" s="3">
        <v>3</v>
      </c>
      <c r="KK139" s="3">
        <v>6</v>
      </c>
      <c r="KL139" s="3">
        <v>14</v>
      </c>
      <c r="KM139" s="3">
        <v>11</v>
      </c>
      <c r="KN139" s="3">
        <v>37</v>
      </c>
      <c r="KO139" s="3">
        <v>23</v>
      </c>
      <c r="KP139" s="3">
        <v>31</v>
      </c>
      <c r="KQ139" s="3">
        <v>24</v>
      </c>
      <c r="KR139" s="3">
        <v>52</v>
      </c>
      <c r="KS139" s="3">
        <v>33</v>
      </c>
      <c r="KT139" s="3">
        <v>23</v>
      </c>
      <c r="KU139" s="3">
        <v>14</v>
      </c>
      <c r="KV139" s="3">
        <v>23</v>
      </c>
      <c r="KW139" s="3">
        <v>25</v>
      </c>
      <c r="KX139" s="3">
        <v>31</v>
      </c>
      <c r="KY139" s="3">
        <v>40</v>
      </c>
      <c r="KZ139" s="3">
        <v>33</v>
      </c>
      <c r="LA139" s="3">
        <v>39</v>
      </c>
      <c r="LB139" s="3">
        <v>42</v>
      </c>
      <c r="LC139" s="3">
        <v>38</v>
      </c>
      <c r="LD139" s="3">
        <v>49</v>
      </c>
      <c r="LE139" s="3">
        <v>56</v>
      </c>
      <c r="LF139" s="3">
        <v>36</v>
      </c>
      <c r="LG139" s="3">
        <v>12</v>
      </c>
      <c r="LH139" s="3">
        <v>11</v>
      </c>
      <c r="LI139" s="3">
        <v>7</v>
      </c>
    </row>
    <row r="140" spans="1:335" s="3" customFormat="1" x14ac:dyDescent="0.2">
      <c r="A140" s="3" t="b">
        <v>0</v>
      </c>
      <c r="D140" s="3">
        <v>10446</v>
      </c>
      <c r="E140" s="3">
        <v>9</v>
      </c>
      <c r="F140" s="3">
        <v>2</v>
      </c>
      <c r="G140" s="3" t="s">
        <v>88</v>
      </c>
      <c r="H140" s="3">
        <v>6</v>
      </c>
      <c r="I140" s="3">
        <v>2.3000000000000007</v>
      </c>
      <c r="J140" s="3">
        <v>0.49861561306469321</v>
      </c>
      <c r="K140" s="3">
        <v>0.54577059798072014</v>
      </c>
      <c r="L140" s="3">
        <v>0.37730791077554282</v>
      </c>
      <c r="M140" s="3">
        <f>AA140-AS140</f>
        <v>3.7003866606115032</v>
      </c>
      <c r="N140" s="3">
        <f>AB140-AS140</f>
        <v>2.1999999999999993</v>
      </c>
      <c r="O140" s="3">
        <f>AC140-AS140</f>
        <v>4.5</v>
      </c>
      <c r="P140" s="3">
        <f>AD140-AS140</f>
        <v>3.7695238164528284</v>
      </c>
      <c r="Q140" s="3">
        <f>AE140-AS140</f>
        <v>2.3999999999999986</v>
      </c>
      <c r="R140" s="3">
        <f>AF140-AS140</f>
        <v>3</v>
      </c>
      <c r="S140" s="3">
        <f>AG140-AS140</f>
        <v>3.5</v>
      </c>
      <c r="T140" s="3">
        <f>AH140-AS140</f>
        <v>4</v>
      </c>
      <c r="U140" s="3">
        <f>AI140-AS140</f>
        <v>4.3000000000000007</v>
      </c>
      <c r="V140" s="3">
        <f>AJ140-AS140</f>
        <v>4.3999999999999986</v>
      </c>
      <c r="W140" s="3">
        <f>(AA140-AY140)/(AX140-AY140)</f>
        <v>0.48078033424144734</v>
      </c>
      <c r="X140" s="3">
        <f>(AX140-AA140)/(AA140-AY140)</f>
        <v>1.0799519630472263</v>
      </c>
      <c r="Y140" s="3">
        <f>J140/AA140</f>
        <v>1.6084173998327081E-2</v>
      </c>
      <c r="Z140" s="3">
        <f>(AA140-AY140)/(AX140-AA140)</f>
        <v>0.925967111702236</v>
      </c>
      <c r="AA140" s="3">
        <v>31.000386660611504</v>
      </c>
      <c r="AB140" s="3">
        <v>29.5</v>
      </c>
      <c r="AC140" s="3">
        <v>31.8</v>
      </c>
      <c r="AD140" s="3">
        <v>31.069523816452829</v>
      </c>
      <c r="AE140" s="3">
        <v>29.7</v>
      </c>
      <c r="AF140" s="3">
        <v>30.3</v>
      </c>
      <c r="AG140" s="3">
        <v>30.8</v>
      </c>
      <c r="AH140" s="3">
        <v>31.3</v>
      </c>
      <c r="AI140" s="3">
        <v>31.6</v>
      </c>
      <c r="AJ140" s="3">
        <v>31.7</v>
      </c>
      <c r="AK140" s="3">
        <v>2020</v>
      </c>
      <c r="AL140" s="3">
        <v>10</v>
      </c>
      <c r="AM140" s="3">
        <v>27</v>
      </c>
      <c r="AN140" s="3">
        <v>9</v>
      </c>
      <c r="AO140" s="3">
        <v>26</v>
      </c>
      <c r="AP140" s="3">
        <v>45</v>
      </c>
      <c r="AQ140" s="3">
        <v>442</v>
      </c>
      <c r="AR140" s="4">
        <v>0.39305555555555555</v>
      </c>
      <c r="AS140" s="3">
        <f>VLOOKUP(AR140,גיליון1!A143:F726,2,0)</f>
        <v>27.3</v>
      </c>
      <c r="AT140" s="3">
        <f>VLOOKUP(AR140,גיליון1!A143:F726,3,0)</f>
        <v>56</v>
      </c>
      <c r="AU140" s="3">
        <f>VLOOKUP(AR140,גיליון1!A143:F726,4,0)</f>
        <v>647</v>
      </c>
      <c r="AV140" s="3">
        <f>VLOOKUP(AR140,גיליון1!A143:F726,5,0)</f>
        <v>0.8</v>
      </c>
      <c r="AW140" s="3">
        <f>VLOOKUP(AR140,גיליון1!A143:F726,6,0)</f>
        <v>231</v>
      </c>
      <c r="AX140" s="3">
        <f>AS140+(AZ140*BF140)/(BB140*1005)</f>
        <v>38.075946513370582</v>
      </c>
      <c r="AY140" s="3">
        <f>AS140+(AZ140*BD140*BE140*BF140)/(BB140*1005*(BE140*BD140+BK140*AZ140))-(AZ140*BL140)/(BE140*BD140+BK140*AZ140)</f>
        <v>24.448650940075883</v>
      </c>
      <c r="AZ140" s="3">
        <f>BA140*BC140/(BA140+BC140)</f>
        <v>29.949349139445513</v>
      </c>
      <c r="BA140" s="3">
        <f>BB140*1005/(4*0.98*0.0000000567*(AS140+273.15)^3)</f>
        <v>195.86965738449052</v>
      </c>
      <c r="BB140" s="3">
        <f>101325/(287.05*(AS140+273.15))</f>
        <v>1.1748619885013101</v>
      </c>
      <c r="BC140" s="3">
        <f>100*SQRT(0.1/AV140)</f>
        <v>35.355339059327378</v>
      </c>
      <c r="BD140" s="3">
        <f>BC140/1.08</f>
        <v>32.736425054932752</v>
      </c>
      <c r="BE140" s="3">
        <f>0.072*AS140+64.67</f>
        <v>66.635599999999997</v>
      </c>
      <c r="BF140" s="3">
        <f>AU140*(1-0.21)+BG140-BH140</f>
        <v>424.835649655834</v>
      </c>
      <c r="BG140" s="3">
        <f>(1.72*(BI140/1000/(AS140+273.16))^(1/7)*0.0000000567*(AS140+273.16)^4)</f>
        <v>389.28144298034238</v>
      </c>
      <c r="BH140" s="3">
        <f>0.98*0.0000000567*(AA140+273.16)^4</f>
        <v>475.57579332450837</v>
      </c>
      <c r="BI140" s="3">
        <f>BJ140*AT140/100</f>
        <v>2031.5404351529025</v>
      </c>
      <c r="BJ140" s="3">
        <f>(610.7*10^(7.5*AS140/(AS140+237.3)))</f>
        <v>3627.7507770587545</v>
      </c>
      <c r="BK140" s="3">
        <f>(EXP((0.0492)*AS140))*55.259</f>
        <v>211.70445525613579</v>
      </c>
      <c r="BL140" s="3">
        <f>(1-(AT140/100))*BJ140</f>
        <v>1596.2103419058517</v>
      </c>
      <c r="IS140" s="3">
        <v>1</v>
      </c>
      <c r="IT140" s="3">
        <v>0</v>
      </c>
      <c r="IU140" s="3">
        <v>3</v>
      </c>
      <c r="IV140" s="3">
        <v>3</v>
      </c>
      <c r="IW140" s="3">
        <v>1</v>
      </c>
      <c r="IX140" s="3">
        <v>4</v>
      </c>
      <c r="IY140" s="3">
        <v>1</v>
      </c>
      <c r="IZ140" s="3">
        <v>9</v>
      </c>
      <c r="JA140" s="3">
        <v>9</v>
      </c>
      <c r="JB140" s="3">
        <v>18</v>
      </c>
      <c r="JC140" s="3">
        <v>29</v>
      </c>
      <c r="JD140" s="3">
        <v>22</v>
      </c>
      <c r="JE140" s="3">
        <v>23</v>
      </c>
      <c r="JF140" s="3">
        <v>17</v>
      </c>
      <c r="JG140" s="3">
        <v>34</v>
      </c>
      <c r="JH140" s="3">
        <v>19</v>
      </c>
      <c r="JI140" s="3">
        <v>42</v>
      </c>
      <c r="JJ140" s="3">
        <v>36</v>
      </c>
      <c r="JK140" s="3">
        <v>47</v>
      </c>
      <c r="JL140" s="3">
        <v>125</v>
      </c>
      <c r="JM140" s="3">
        <v>157</v>
      </c>
      <c r="JN140" s="3">
        <v>130</v>
      </c>
      <c r="JO140" s="3">
        <v>154</v>
      </c>
      <c r="JP140" s="3">
        <v>168</v>
      </c>
      <c r="JQ140" s="3">
        <v>150</v>
      </c>
      <c r="JR140" s="3">
        <v>156</v>
      </c>
      <c r="JS140" s="3">
        <v>82</v>
      </c>
      <c r="JT140" s="3">
        <v>83</v>
      </c>
      <c r="JU140" s="3">
        <v>101</v>
      </c>
      <c r="JV140" s="3">
        <v>45</v>
      </c>
      <c r="JW140" s="3">
        <v>13</v>
      </c>
    </row>
    <row r="141" spans="1:335" s="3" customFormat="1" x14ac:dyDescent="0.2">
      <c r="A141" s="3" t="b">
        <v>0</v>
      </c>
      <c r="D141" s="3">
        <v>10446</v>
      </c>
      <c r="E141" s="3">
        <v>9</v>
      </c>
      <c r="F141" s="3">
        <v>2</v>
      </c>
      <c r="G141" s="3" t="s">
        <v>257</v>
      </c>
      <c r="H141" s="3">
        <v>6</v>
      </c>
      <c r="I141" s="3">
        <v>2.6999999999999993</v>
      </c>
      <c r="J141" s="3">
        <v>0.66233258899164971</v>
      </c>
      <c r="K141" s="3">
        <v>1.0344972350047215</v>
      </c>
      <c r="L141" s="3">
        <v>0.55617647920853408</v>
      </c>
      <c r="M141" s="3">
        <f>AA141-AS141</f>
        <v>2.7988139138085977</v>
      </c>
      <c r="N141" s="3">
        <f>AB141-AS141</f>
        <v>1.3000000000000007</v>
      </c>
      <c r="O141" s="3">
        <f>AC141-AS141</f>
        <v>4</v>
      </c>
      <c r="P141" s="3">
        <f>AD141-AS141</f>
        <v>2.8935254230682226</v>
      </c>
      <c r="Q141" s="3">
        <f>AE141-AS141</f>
        <v>1.5</v>
      </c>
      <c r="R141" s="3">
        <f>AF141-AS141</f>
        <v>1.8999999999999986</v>
      </c>
      <c r="S141" s="3">
        <f>AG141-AS141</f>
        <v>2.3000000000000007</v>
      </c>
      <c r="T141" s="3">
        <f>AH141-AS141</f>
        <v>3.3000000000000007</v>
      </c>
      <c r="U141" s="3">
        <f>AI141-AS141</f>
        <v>3.5999999999999979</v>
      </c>
      <c r="V141" s="3">
        <f>AJ141-AS141</f>
        <v>3.8999999999999986</v>
      </c>
      <c r="W141" s="3">
        <f>(AA141-AY141)/(AX141-AY141)</f>
        <v>0.40876844557868824</v>
      </c>
      <c r="X141" s="3">
        <f>(AX141-AA141)/(AA141-AY141)</f>
        <v>1.4463727834576683</v>
      </c>
      <c r="Y141" s="3">
        <f>J141/AA141</f>
        <v>2.20052720644845E-2</v>
      </c>
      <c r="Z141" s="3">
        <f>(AA141-AY141)/(AX141-AA141)</f>
        <v>0.69138469102648703</v>
      </c>
      <c r="AA141" s="3">
        <v>30.098813913808598</v>
      </c>
      <c r="AB141" s="3">
        <v>28.6</v>
      </c>
      <c r="AC141" s="3">
        <v>31.3</v>
      </c>
      <c r="AD141" s="3">
        <v>30.193525423068223</v>
      </c>
      <c r="AE141" s="3">
        <v>28.8</v>
      </c>
      <c r="AF141" s="3">
        <v>29.2</v>
      </c>
      <c r="AG141" s="3">
        <v>29.6</v>
      </c>
      <c r="AH141" s="3">
        <v>30.6</v>
      </c>
      <c r="AI141" s="3">
        <v>30.9</v>
      </c>
      <c r="AJ141" s="3">
        <v>31.2</v>
      </c>
      <c r="AK141" s="3">
        <v>2020</v>
      </c>
      <c r="AL141" s="3">
        <v>10</v>
      </c>
      <c r="AM141" s="3">
        <v>27</v>
      </c>
      <c r="AN141" s="3">
        <v>9</v>
      </c>
      <c r="AO141" s="3">
        <v>26</v>
      </c>
      <c r="AP141" s="3">
        <v>58</v>
      </c>
      <c r="AQ141" s="3">
        <v>882</v>
      </c>
      <c r="AR141" s="4">
        <v>0.39305555555555555</v>
      </c>
      <c r="AS141" s="3">
        <f>VLOOKUP(AR141,גיליון1!A144:F727,2,0)</f>
        <v>27.3</v>
      </c>
      <c r="AT141" s="3">
        <f>VLOOKUP(AR141,גיליון1!A144:F727,3,0)</f>
        <v>56</v>
      </c>
      <c r="AU141" s="3">
        <f>VLOOKUP(AR141,גיליון1!A144:F727,4,0)</f>
        <v>647</v>
      </c>
      <c r="AV141" s="3">
        <f>VLOOKUP(AR141,גיליון1!A144:F727,5,0)</f>
        <v>0.8</v>
      </c>
      <c r="AW141" s="3">
        <f>VLOOKUP(AR141,גיליון1!A144:F727,6,0)</f>
        <v>231</v>
      </c>
      <c r="AX141" s="3">
        <f>AS141+(AZ141*BF141)/(BB141*1005)</f>
        <v>38.218336973233775</v>
      </c>
      <c r="AY141" s="3">
        <f>AS141+(AZ141*BD141*BE141*BF141)/(BB141*1005*(BE141*BD141+BK141*AZ141))-(AZ141*BL141)/(BE141*BD141+BK141*AZ141)</f>
        <v>24.485099972085486</v>
      </c>
      <c r="AZ141" s="3">
        <f>BA141*BC141/(BA141+BC141)</f>
        <v>29.949349139445513</v>
      </c>
      <c r="BA141" s="3">
        <f>BB141*1005/(4*0.98*0.0000000567*(AS141+273.15)^3)</f>
        <v>195.86965738449052</v>
      </c>
      <c r="BB141" s="3">
        <f>101325/(287.05*(AS141+273.15))</f>
        <v>1.1748619885013101</v>
      </c>
      <c r="BC141" s="3">
        <f>100*SQRT(0.1/AV141)</f>
        <v>35.355339059327378</v>
      </c>
      <c r="BD141" s="3">
        <f>BC141/1.08</f>
        <v>32.736425054932752</v>
      </c>
      <c r="BE141" s="3">
        <f>0.072*AS141+64.67</f>
        <v>66.635599999999997</v>
      </c>
      <c r="BF141" s="3">
        <f>AU141*(1-0.21)+BG141-BH141</f>
        <v>430.44931370341601</v>
      </c>
      <c r="BG141" s="3">
        <f>(1.72*(BI141/1000/(AS141+273.16))^(1/7)*0.0000000567*(AS141+273.16)^4)</f>
        <v>389.28144298034238</v>
      </c>
      <c r="BH141" s="3">
        <f>0.98*0.0000000567*(AA141+273.16)^4</f>
        <v>469.96212927692636</v>
      </c>
      <c r="BI141" s="3">
        <f>BJ141*AT141/100</f>
        <v>2031.5404351529025</v>
      </c>
      <c r="BJ141" s="3">
        <f>(610.7*10^(7.5*AS141/(AS141+237.3)))</f>
        <v>3627.7507770587545</v>
      </c>
      <c r="BK141" s="3">
        <f>(EXP((0.0492)*AS141))*55.259</f>
        <v>211.70445525613579</v>
      </c>
      <c r="BL141" s="3">
        <f>(1-(AT141/100))*BJ141</f>
        <v>1596.2103419058517</v>
      </c>
      <c r="IN141" s="3">
        <v>0</v>
      </c>
      <c r="IO141" s="3">
        <v>0</v>
      </c>
      <c r="IP141" s="3">
        <v>10</v>
      </c>
      <c r="IQ141" s="3">
        <v>20</v>
      </c>
      <c r="IR141" s="3">
        <v>17</v>
      </c>
      <c r="IS141" s="3">
        <v>15</v>
      </c>
      <c r="IT141" s="3">
        <v>25</v>
      </c>
      <c r="IU141" s="3">
        <v>24</v>
      </c>
      <c r="IV141" s="3">
        <v>53</v>
      </c>
      <c r="IW141" s="3">
        <v>24</v>
      </c>
      <c r="IX141" s="3">
        <v>46</v>
      </c>
      <c r="IY141" s="3">
        <v>33</v>
      </c>
      <c r="IZ141" s="3">
        <v>36</v>
      </c>
      <c r="JA141" s="3">
        <v>29</v>
      </c>
      <c r="JB141" s="3">
        <v>37</v>
      </c>
      <c r="JC141" s="3">
        <v>43</v>
      </c>
      <c r="JD141" s="3">
        <v>56</v>
      </c>
      <c r="JE141" s="3">
        <v>51</v>
      </c>
      <c r="JF141" s="3">
        <v>51</v>
      </c>
      <c r="JG141" s="3">
        <v>59</v>
      </c>
      <c r="JH141" s="3">
        <v>84</v>
      </c>
      <c r="JI141" s="3">
        <v>61</v>
      </c>
      <c r="JJ141" s="3">
        <v>60</v>
      </c>
      <c r="JK141" s="3">
        <v>51</v>
      </c>
      <c r="JL141" s="3">
        <v>38</v>
      </c>
      <c r="JM141" s="3">
        <v>40</v>
      </c>
      <c r="JN141" s="3">
        <v>30</v>
      </c>
      <c r="JO141" s="3">
        <v>28</v>
      </c>
      <c r="JP141" s="3">
        <v>12</v>
      </c>
      <c r="JQ141" s="3">
        <v>5</v>
      </c>
    </row>
    <row r="142" spans="1:335" s="3" customFormat="1" x14ac:dyDescent="0.2">
      <c r="A142" s="3" t="b">
        <v>0</v>
      </c>
      <c r="D142" s="3">
        <v>10446</v>
      </c>
      <c r="E142" s="3">
        <v>9</v>
      </c>
      <c r="F142" s="3">
        <v>2</v>
      </c>
      <c r="G142" s="3" t="s">
        <v>419</v>
      </c>
      <c r="H142" s="3">
        <v>6</v>
      </c>
      <c r="I142" s="3">
        <v>2.3000000000000043</v>
      </c>
      <c r="J142" s="3">
        <v>0.51649492866915614</v>
      </c>
      <c r="K142" s="3">
        <v>0.66092971218154162</v>
      </c>
      <c r="L142" s="3">
        <v>0.4107810986413738</v>
      </c>
      <c r="M142" s="3">
        <f>AA142-AS142</f>
        <v>6.5780264462686802</v>
      </c>
      <c r="N142" s="3">
        <f>AB142-AS142</f>
        <v>5.5</v>
      </c>
      <c r="O142" s="3">
        <f>AC142-AS142</f>
        <v>7.8000000000000043</v>
      </c>
      <c r="P142" s="3">
        <f>AD142-AS142</f>
        <v>6.512500754521831</v>
      </c>
      <c r="Q142" s="3">
        <f>AE142-AS142</f>
        <v>5.7000000000000028</v>
      </c>
      <c r="R142" s="3">
        <f>AF142-AS142</f>
        <v>6</v>
      </c>
      <c r="S142" s="3">
        <f>AG142-AS142</f>
        <v>6.2000000000000028</v>
      </c>
      <c r="T142" s="3">
        <f>AH142-AS142</f>
        <v>6.8999999999999986</v>
      </c>
      <c r="U142" s="3">
        <f>AI142-AS142</f>
        <v>7.3999999999999986</v>
      </c>
      <c r="V142" s="3">
        <f>AJ142-AS142</f>
        <v>7.7000000000000028</v>
      </c>
      <c r="W142" s="3">
        <f>(AA142-AY142)/(AX142-AY142)</f>
        <v>0.86383261927225075</v>
      </c>
      <c r="X142" s="3">
        <f>(AX142-AA142)/(AA142-AY142)</f>
        <v>0.15763167272204376</v>
      </c>
      <c r="Y142" s="3">
        <f>J142/AA142</f>
        <v>1.5200851335080276E-2</v>
      </c>
      <c r="Z142" s="3">
        <f>(AA142-AY142)/(AX142-AA142)</f>
        <v>6.3439027368778067</v>
      </c>
      <c r="AA142" s="3">
        <v>33.978026446268679</v>
      </c>
      <c r="AB142" s="3">
        <v>32.9</v>
      </c>
      <c r="AC142" s="3">
        <v>35.200000000000003</v>
      </c>
      <c r="AD142" s="3">
        <v>33.91250075452183</v>
      </c>
      <c r="AE142" s="3">
        <v>33.1</v>
      </c>
      <c r="AF142" s="3">
        <v>33.4</v>
      </c>
      <c r="AG142" s="3">
        <v>33.6</v>
      </c>
      <c r="AH142" s="3">
        <v>34.299999999999997</v>
      </c>
      <c r="AI142" s="3">
        <v>34.799999999999997</v>
      </c>
      <c r="AJ142" s="3">
        <v>35.1</v>
      </c>
      <c r="AK142" s="3">
        <v>2020</v>
      </c>
      <c r="AL142" s="3">
        <v>10</v>
      </c>
      <c r="AM142" s="3">
        <v>27</v>
      </c>
      <c r="AN142" s="3">
        <v>9</v>
      </c>
      <c r="AO142" s="3">
        <v>27</v>
      </c>
      <c r="AP142" s="3">
        <v>13</v>
      </c>
      <c r="AQ142" s="3">
        <v>921</v>
      </c>
      <c r="AR142" s="4">
        <v>0.39374999999999999</v>
      </c>
      <c r="AS142" s="3">
        <f>VLOOKUP(AR142,גיליון1!A145:F728,2,0)</f>
        <v>27.4</v>
      </c>
      <c r="AT142" s="3">
        <f>VLOOKUP(AR142,גיליון1!A145:F728,3,0)</f>
        <v>57</v>
      </c>
      <c r="AU142" s="3">
        <f>VLOOKUP(AR142,גיליון1!A145:F728,4,0)</f>
        <v>650</v>
      </c>
      <c r="AV142" s="3">
        <f>VLOOKUP(AR142,גיליון1!A145:F728,5,0)</f>
        <v>1.4</v>
      </c>
      <c r="AW142" s="3">
        <f>VLOOKUP(AR142,גיליון1!A145:F728,6,0)</f>
        <v>196</v>
      </c>
      <c r="AX142" s="3">
        <f>AS142+(AZ142*BF142)/(BB142*1005)</f>
        <v>35.569967737822367</v>
      </c>
      <c r="AY142" s="3">
        <f>AS142+(AZ142*BD142*BE142*BF142)/(BB142*1005*(BE142*BD142+BK142*AZ142))-(AZ142*BL142)/(BE142*BD142+BK142*AZ142)</f>
        <v>23.878905729832447</v>
      </c>
      <c r="AZ142" s="3">
        <f>BA142*BC142/(BA142+BC142)</f>
        <v>23.513472223247746</v>
      </c>
      <c r="BA142" s="3">
        <f>BB142*1005/(4*0.98*0.0000000567*(AS142+273.15)^3)</f>
        <v>195.60910583106346</v>
      </c>
      <c r="BB142" s="3">
        <f>101325/(287.05*(AS142+273.15))</f>
        <v>1.1744710844958199</v>
      </c>
      <c r="BC142" s="3">
        <f>100*SQRT(0.1/AV142)</f>
        <v>26.726124191242441</v>
      </c>
      <c r="BD142" s="3">
        <f>BC142/1.08</f>
        <v>24.746411288187442</v>
      </c>
      <c r="BE142" s="3">
        <f>0.072*AS142+64.67</f>
        <v>66.642800000000008</v>
      </c>
      <c r="BF142" s="3">
        <f>AU142*(1-0.21)+BG142-BH142</f>
        <v>410.12096095907054</v>
      </c>
      <c r="BG142" s="3">
        <f>(1.72*(BI142/1000/(AS142+273.16))^(1/7)*0.0000000567*(AS142+273.16)^4)</f>
        <v>391.09499632617411</v>
      </c>
      <c r="BH142" s="3">
        <f>0.98*0.0000000567*(AA142+273.16)^4</f>
        <v>494.47403536710362</v>
      </c>
      <c r="BI142" s="3">
        <f>BJ142*AT142/100</f>
        <v>2079.9522326154406</v>
      </c>
      <c r="BJ142" s="3">
        <f>(610.7*10^(7.5*AS142/(AS142+237.3)))</f>
        <v>3649.0390045884924</v>
      </c>
      <c r="BK142" s="3">
        <f>(EXP((0.0492)*AS142))*55.259</f>
        <v>212.74860768470677</v>
      </c>
      <c r="BL142" s="3">
        <f>(1-(AT142/100))*BJ142</f>
        <v>1569.086771973052</v>
      </c>
      <c r="KG142" s="3">
        <v>1</v>
      </c>
      <c r="KH142" s="3">
        <v>13</v>
      </c>
      <c r="KI142" s="3">
        <v>27</v>
      </c>
      <c r="KJ142" s="3">
        <v>25</v>
      </c>
      <c r="KK142" s="3">
        <v>38</v>
      </c>
      <c r="KL142" s="3">
        <v>51</v>
      </c>
      <c r="KM142" s="3">
        <v>87</v>
      </c>
      <c r="KN142" s="3">
        <v>108</v>
      </c>
      <c r="KO142" s="3">
        <v>114</v>
      </c>
      <c r="KP142" s="3">
        <v>120</v>
      </c>
      <c r="KQ142" s="3">
        <v>133</v>
      </c>
      <c r="KR142" s="3">
        <v>102</v>
      </c>
      <c r="KS142" s="3">
        <v>144</v>
      </c>
      <c r="KT142" s="3">
        <v>84</v>
      </c>
      <c r="KU142" s="3">
        <v>74</v>
      </c>
      <c r="KV142" s="3">
        <v>40</v>
      </c>
      <c r="KW142" s="3">
        <v>48</v>
      </c>
      <c r="KX142" s="3">
        <v>37</v>
      </c>
      <c r="KY142" s="3">
        <v>43</v>
      </c>
      <c r="KZ142" s="3">
        <v>30</v>
      </c>
      <c r="LA142" s="3">
        <v>36</v>
      </c>
      <c r="LB142" s="3">
        <v>31</v>
      </c>
      <c r="LC142" s="3">
        <v>34</v>
      </c>
      <c r="LD142" s="3">
        <v>24</v>
      </c>
      <c r="LE142" s="3">
        <v>11</v>
      </c>
      <c r="LF142" s="3">
        <v>2</v>
      </c>
      <c r="LG142" s="3">
        <v>1</v>
      </c>
    </row>
    <row r="143" spans="1:335" s="3" customFormat="1" x14ac:dyDescent="0.2">
      <c r="A143" s="3" t="b">
        <v>1</v>
      </c>
      <c r="B143" s="3">
        <v>10</v>
      </c>
      <c r="D143" s="3">
        <v>10446</v>
      </c>
      <c r="E143" s="3">
        <v>8</v>
      </c>
      <c r="F143" s="3">
        <v>2</v>
      </c>
      <c r="G143" s="3" t="s">
        <v>89</v>
      </c>
      <c r="H143" s="3">
        <v>6</v>
      </c>
      <c r="I143" s="3">
        <v>2.4999999999999964</v>
      </c>
      <c r="J143" s="3">
        <v>0.5911654501338951</v>
      </c>
      <c r="K143" s="3">
        <v>0.76132036773135781</v>
      </c>
      <c r="L143" s="3">
        <v>0.46259694757374153</v>
      </c>
      <c r="M143" s="3">
        <f>AA143-AS143</f>
        <v>5.2776640689782468</v>
      </c>
      <c r="N143" s="3">
        <f>AB143-AS143</f>
        <v>3.9000000000000021</v>
      </c>
      <c r="O143" s="3">
        <f>AC143-AS143</f>
        <v>6.3999999999999986</v>
      </c>
      <c r="P143" s="3">
        <f>AD143-AS143</f>
        <v>5.3837585171299693</v>
      </c>
      <c r="Q143" s="3">
        <f>AE143-AS143</f>
        <v>3.9000000000000021</v>
      </c>
      <c r="R143" s="3">
        <f>AF143-AS143</f>
        <v>4.5</v>
      </c>
      <c r="S143" s="3">
        <f>AG143-AS143</f>
        <v>4.8999999999999986</v>
      </c>
      <c r="T143" s="3">
        <f>AH143-AS143</f>
        <v>5.7000000000000028</v>
      </c>
      <c r="U143" s="3">
        <f>AI143-AS143</f>
        <v>5.8999999999999986</v>
      </c>
      <c r="V143" s="3">
        <f>AJ143-AS143</f>
        <v>6.5</v>
      </c>
      <c r="W143" s="3">
        <f>(AA143-AY143)/(AX143-AY143)</f>
        <v>0.59648179208229357</v>
      </c>
      <c r="X143" s="3">
        <f>(AX143-AA143)/(AA143-AY143)</f>
        <v>0.67649710900485482</v>
      </c>
      <c r="Y143" s="3">
        <f>J143/AA143</f>
        <v>1.8090811169550636E-2</v>
      </c>
      <c r="Z143" s="3">
        <f>(AA143-AY143)/(AX143-AA143)</f>
        <v>1.4782029171876676</v>
      </c>
      <c r="AA143" s="3">
        <v>32.677664068978245</v>
      </c>
      <c r="AB143" s="3">
        <v>31.3</v>
      </c>
      <c r="AC143" s="3">
        <v>33.799999999999997</v>
      </c>
      <c r="AD143" s="3">
        <v>32.783758517129968</v>
      </c>
      <c r="AE143" s="3">
        <v>31.3</v>
      </c>
      <c r="AF143" s="3">
        <v>31.9</v>
      </c>
      <c r="AG143" s="3">
        <v>32.299999999999997</v>
      </c>
      <c r="AH143" s="3">
        <v>33.1</v>
      </c>
      <c r="AI143" s="3">
        <v>33.299999999999997</v>
      </c>
      <c r="AJ143" s="3">
        <v>33.9</v>
      </c>
      <c r="AK143" s="3">
        <v>2020</v>
      </c>
      <c r="AL143" s="3">
        <v>10</v>
      </c>
      <c r="AM143" s="3">
        <v>27</v>
      </c>
      <c r="AN143" s="3">
        <v>9</v>
      </c>
      <c r="AO143" s="3">
        <v>28</v>
      </c>
      <c r="AP143" s="3">
        <v>27</v>
      </c>
      <c r="AQ143" s="3">
        <v>841</v>
      </c>
      <c r="AR143" s="4">
        <v>0.39444444444444443</v>
      </c>
      <c r="AS143" s="3">
        <f>VLOOKUP(AR143,גיליון1!A146:F729,2,0)</f>
        <v>27.4</v>
      </c>
      <c r="AT143" s="3">
        <f>VLOOKUP(AR143,גיליון1!A146:F729,3,0)</f>
        <v>57</v>
      </c>
      <c r="AU143" s="3">
        <f>VLOOKUP(AR143,גיליון1!A146:F729,4,0)</f>
        <v>655</v>
      </c>
      <c r="AV143" s="3">
        <f>VLOOKUP(AR143,גיליון1!A146:F729,5,0)</f>
        <v>0.8</v>
      </c>
      <c r="AW143" s="3">
        <f>VLOOKUP(AR143,גיליון1!A146:F729,6,0)</f>
        <v>193</v>
      </c>
      <c r="AX143" s="3">
        <f>AS143+(AZ143*BF143)/(BB143*1005)</f>
        <v>38.115345858953674</v>
      </c>
      <c r="AY143" s="3">
        <f>AS143+(AZ143*BD143*BE143*BF143)/(BB143*1005*(BE143*BD143+BK143*AZ143))-(AZ143*BL143)/(BE143*BD143+BK143*AZ143)</f>
        <v>24.639666984298309</v>
      </c>
      <c r="AZ143" s="3">
        <f>BA143*BC143/(BA143+BC143)</f>
        <v>29.943250629035802</v>
      </c>
      <c r="BA143" s="3">
        <f>BB143*1005/(4*0.98*0.0000000567*(AS143+273.15)^3)</f>
        <v>195.60910583106346</v>
      </c>
      <c r="BB143" s="3">
        <f>101325/(287.05*(AS143+273.15))</f>
        <v>1.1744710844958199</v>
      </c>
      <c r="BC143" s="3">
        <f>100*SQRT(0.1/AV143)</f>
        <v>35.355339059327378</v>
      </c>
      <c r="BD143" s="3">
        <f>BC143/1.08</f>
        <v>32.736425054932752</v>
      </c>
      <c r="BE143" s="3">
        <f>0.072*AS143+64.67</f>
        <v>66.642800000000008</v>
      </c>
      <c r="BF143" s="3">
        <f>AU143*(1-0.21)+BG143-BH143</f>
        <v>422.39195562846453</v>
      </c>
      <c r="BG143" s="3">
        <f>(1.72*(BI143/1000/(AS143+273.16))^(1/7)*0.0000000567*(AS143+273.16)^4)</f>
        <v>391.09499632617411</v>
      </c>
      <c r="BH143" s="3">
        <f>0.98*0.0000000567*(AA143+273.16)^4</f>
        <v>486.15304069770968</v>
      </c>
      <c r="BI143" s="3">
        <f>BJ143*AT143/100</f>
        <v>2079.9522326154406</v>
      </c>
      <c r="BJ143" s="3">
        <f>(610.7*10^(7.5*AS143/(AS143+237.3)))</f>
        <v>3649.0390045884924</v>
      </c>
      <c r="BK143" s="3">
        <f>(EXP((0.0492)*AS143))*55.259</f>
        <v>212.74860768470677</v>
      </c>
      <c r="BL143" s="3">
        <f>(1-(AT143/100))*BJ143</f>
        <v>1569.086771973052</v>
      </c>
      <c r="JK143" s="3">
        <v>1</v>
      </c>
      <c r="JL143" s="3">
        <v>0</v>
      </c>
      <c r="JM143" s="3">
        <v>2</v>
      </c>
      <c r="JN143" s="3">
        <v>3</v>
      </c>
      <c r="JO143" s="3">
        <v>4</v>
      </c>
      <c r="JP143" s="3">
        <v>3</v>
      </c>
      <c r="JQ143" s="3">
        <v>6</v>
      </c>
      <c r="JR143" s="3">
        <v>5</v>
      </c>
      <c r="JS143" s="3">
        <v>3</v>
      </c>
      <c r="JT143" s="3">
        <v>15</v>
      </c>
      <c r="JU143" s="3">
        <v>9</v>
      </c>
      <c r="JV143" s="3">
        <v>6</v>
      </c>
      <c r="JW143" s="3">
        <v>19</v>
      </c>
      <c r="JX143" s="3">
        <v>23</v>
      </c>
      <c r="JY143" s="3">
        <v>23</v>
      </c>
      <c r="JZ143" s="3">
        <v>26</v>
      </c>
      <c r="KA143" s="3">
        <v>27</v>
      </c>
      <c r="KB143" s="3">
        <v>16</v>
      </c>
      <c r="KC143" s="3">
        <v>27</v>
      </c>
      <c r="KD143" s="3">
        <v>38</v>
      </c>
      <c r="KE143" s="3">
        <v>43</v>
      </c>
      <c r="KF143" s="3">
        <v>63</v>
      </c>
      <c r="KG143" s="3">
        <v>43</v>
      </c>
      <c r="KH143" s="3">
        <v>50</v>
      </c>
      <c r="KI143" s="3">
        <v>39</v>
      </c>
      <c r="KJ143" s="3">
        <v>24</v>
      </c>
      <c r="KK143" s="3">
        <v>26</v>
      </c>
      <c r="KL143" s="3">
        <v>6</v>
      </c>
      <c r="KM143" s="3">
        <v>9</v>
      </c>
      <c r="KN143" s="3">
        <v>4</v>
      </c>
      <c r="KO143" s="3">
        <v>4</v>
      </c>
      <c r="KP143" s="3">
        <v>6</v>
      </c>
      <c r="KQ143" s="3">
        <v>2</v>
      </c>
      <c r="KR143" s="3">
        <v>3</v>
      </c>
      <c r="KS143" s="3">
        <v>3</v>
      </c>
      <c r="KT143" s="3">
        <v>2</v>
      </c>
    </row>
    <row r="144" spans="1:335" s="3" customFormat="1" x14ac:dyDescent="0.2">
      <c r="A144" s="3" t="b">
        <v>1</v>
      </c>
      <c r="B144" s="3">
        <v>10</v>
      </c>
      <c r="D144" s="3">
        <v>10446</v>
      </c>
      <c r="E144" s="3">
        <v>8</v>
      </c>
      <c r="F144" s="3">
        <v>2</v>
      </c>
      <c r="G144" s="3" t="s">
        <v>258</v>
      </c>
      <c r="H144" s="3">
        <v>6</v>
      </c>
      <c r="I144" s="3">
        <v>1.7999999999999972</v>
      </c>
      <c r="J144" s="3">
        <v>0.40779442194503973</v>
      </c>
      <c r="K144" s="3">
        <v>0.63782349536478478</v>
      </c>
      <c r="L144" s="3">
        <v>0.34367858917468797</v>
      </c>
      <c r="M144" s="3">
        <f>AA144-AS144</f>
        <v>6.4911669035732942</v>
      </c>
      <c r="N144" s="3">
        <f>AB144-AS144</f>
        <v>5.7000000000000028</v>
      </c>
      <c r="O144" s="3">
        <f>AC144-AS144</f>
        <v>7.5</v>
      </c>
      <c r="P144" s="3">
        <f>AD144-AS144</f>
        <v>6.4364226597467464</v>
      </c>
      <c r="Q144" s="3">
        <f>AE144-AS144</f>
        <v>5.8000000000000043</v>
      </c>
      <c r="R144" s="3">
        <f>AF144-AS144</f>
        <v>6</v>
      </c>
      <c r="S144" s="3">
        <f>AG144-AS144</f>
        <v>6.2000000000000028</v>
      </c>
      <c r="T144" s="3">
        <f>AH144-AS144</f>
        <v>6.8000000000000043</v>
      </c>
      <c r="U144" s="3">
        <f>AI144-AS144</f>
        <v>7</v>
      </c>
      <c r="V144" s="3">
        <f>AJ144-AS144</f>
        <v>7.3999999999999986</v>
      </c>
      <c r="W144" s="3">
        <f>(AA144-AY144)/(AX144-AY144)</f>
        <v>0.69785638235239045</v>
      </c>
      <c r="X144" s="3">
        <f>(AX144-AA144)/(AA144-AY144)</f>
        <v>0.43295959639878834</v>
      </c>
      <c r="Y144" s="3">
        <f>J144/AA144</f>
        <v>1.2032469200759333E-2</v>
      </c>
      <c r="Z144" s="3">
        <f>(AA144-AY144)/(AX144-AA144)</f>
        <v>2.3096843407968368</v>
      </c>
      <c r="AA144" s="3">
        <v>33.891166903573293</v>
      </c>
      <c r="AB144" s="3">
        <v>33.1</v>
      </c>
      <c r="AC144" s="3">
        <v>34.9</v>
      </c>
      <c r="AD144" s="3">
        <v>33.836422659746745</v>
      </c>
      <c r="AE144" s="3">
        <v>33.200000000000003</v>
      </c>
      <c r="AF144" s="3">
        <v>33.4</v>
      </c>
      <c r="AG144" s="3">
        <v>33.6</v>
      </c>
      <c r="AH144" s="3">
        <v>34.200000000000003</v>
      </c>
      <c r="AI144" s="3">
        <v>34.4</v>
      </c>
      <c r="AJ144" s="3">
        <v>34.799999999999997</v>
      </c>
      <c r="AK144" s="3">
        <v>2020</v>
      </c>
      <c r="AL144" s="3">
        <v>10</v>
      </c>
      <c r="AM144" s="3">
        <v>27</v>
      </c>
      <c r="AN144" s="3">
        <v>9</v>
      </c>
      <c r="AO144" s="3">
        <v>28</v>
      </c>
      <c r="AP144" s="3">
        <v>35</v>
      </c>
      <c r="AQ144" s="3">
        <v>201</v>
      </c>
      <c r="AR144" s="4">
        <v>0.39444444444444443</v>
      </c>
      <c r="AS144" s="3">
        <f>VLOOKUP(AR144,גיליון1!A147:F730,2,0)</f>
        <v>27.4</v>
      </c>
      <c r="AT144" s="3">
        <f>VLOOKUP(AR144,גיליון1!A147:F730,3,0)</f>
        <v>57</v>
      </c>
      <c r="AU144" s="3">
        <f>VLOOKUP(AR144,גיליון1!A147:F730,4,0)</f>
        <v>655</v>
      </c>
      <c r="AV144" s="3">
        <f>VLOOKUP(AR144,גיליון1!A147:F730,5,0)</f>
        <v>0.8</v>
      </c>
      <c r="AW144" s="3">
        <f>VLOOKUP(AR144,גיליון1!A147:F730,6,0)</f>
        <v>193</v>
      </c>
      <c r="AX144" s="3">
        <f>AS144+(AZ144*BF144)/(BB144*1005)</f>
        <v>37.918440601361098</v>
      </c>
      <c r="AY144" s="3">
        <f>AS144+(AZ144*BD144*BE144*BF144)/(BB144*1005*(BE144*BD144+BK144*AZ144))-(AZ144*BL144)/(BE144*BD144+BK144*AZ144)</f>
        <v>24.589435907689825</v>
      </c>
      <c r="AZ144" s="3">
        <f>BA144*BC144/(BA144+BC144)</f>
        <v>29.943250629035802</v>
      </c>
      <c r="BA144" s="3">
        <f>BB144*1005/(4*0.98*0.0000000567*(AS144+273.15)^3)</f>
        <v>195.60910583106346</v>
      </c>
      <c r="BB144" s="3">
        <f>101325/(287.05*(AS144+273.15))</f>
        <v>1.1744710844958199</v>
      </c>
      <c r="BC144" s="3">
        <f>100*SQRT(0.1/AV144)</f>
        <v>35.355339059327378</v>
      </c>
      <c r="BD144" s="3">
        <f>BC144/1.08</f>
        <v>32.736425054932752</v>
      </c>
      <c r="BE144" s="3">
        <f>0.072*AS144+64.67</f>
        <v>66.642800000000008</v>
      </c>
      <c r="BF144" s="3">
        <f>AU144*(1-0.21)+BG144-BH144</f>
        <v>414.63007860434971</v>
      </c>
      <c r="BG144" s="3">
        <f>(1.72*(BI144/1000/(AS144+273.16))^(1/7)*0.0000000567*(AS144+273.16)^4)</f>
        <v>391.09499632617411</v>
      </c>
      <c r="BH144" s="3">
        <f>0.98*0.0000000567*(AA144+273.16)^4</f>
        <v>493.91491772182451</v>
      </c>
      <c r="BI144" s="3">
        <f>BJ144*AT144/100</f>
        <v>2079.9522326154406</v>
      </c>
      <c r="BJ144" s="3">
        <f>(610.7*10^(7.5*AS144/(AS144+237.3)))</f>
        <v>3649.0390045884924</v>
      </c>
      <c r="BK144" s="3">
        <f>(EXP((0.0492)*AS144))*55.259</f>
        <v>212.74860768470677</v>
      </c>
      <c r="BL144" s="3">
        <f>(1-(AT144/100))*BJ144</f>
        <v>1569.086771973052</v>
      </c>
      <c r="KJ144" s="3">
        <v>20</v>
      </c>
      <c r="KK144" s="3">
        <v>23</v>
      </c>
      <c r="KL144" s="3">
        <v>61</v>
      </c>
      <c r="KM144" s="3">
        <v>80</v>
      </c>
      <c r="KN144" s="3">
        <v>112</v>
      </c>
      <c r="KO144" s="3">
        <v>104</v>
      </c>
      <c r="KP144" s="3">
        <v>95</v>
      </c>
      <c r="KQ144" s="3">
        <v>78</v>
      </c>
      <c r="KR144" s="3">
        <v>66</v>
      </c>
      <c r="KS144" s="3">
        <v>62</v>
      </c>
      <c r="KT144" s="3">
        <v>83</v>
      </c>
      <c r="KU144" s="3">
        <v>63</v>
      </c>
      <c r="KV144" s="3">
        <v>74</v>
      </c>
      <c r="KW144" s="3">
        <v>39</v>
      </c>
      <c r="KX144" s="3">
        <v>47</v>
      </c>
      <c r="KY144" s="3">
        <v>11</v>
      </c>
      <c r="KZ144" s="3">
        <v>8</v>
      </c>
      <c r="LA144" s="3">
        <v>12</v>
      </c>
      <c r="LB144" s="3">
        <v>8</v>
      </c>
      <c r="LC144" s="3">
        <v>0</v>
      </c>
    </row>
    <row r="145" spans="1:318" s="3" customFormat="1" x14ac:dyDescent="0.2">
      <c r="A145" s="3" t="b">
        <v>1</v>
      </c>
      <c r="B145" s="3">
        <v>10</v>
      </c>
      <c r="D145" s="3">
        <v>10446</v>
      </c>
      <c r="E145" s="3">
        <v>8</v>
      </c>
      <c r="F145" s="3">
        <v>2</v>
      </c>
      <c r="G145" s="3" t="s">
        <v>420</v>
      </c>
      <c r="H145" s="3">
        <v>6</v>
      </c>
      <c r="I145" s="3">
        <v>2.3999999999999986</v>
      </c>
      <c r="J145" s="3">
        <v>0.547324989286611</v>
      </c>
      <c r="K145" s="3">
        <v>0.64652320222545256</v>
      </c>
      <c r="L145" s="3">
        <v>0.41869863677001051</v>
      </c>
      <c r="M145" s="3">
        <f>AA145-AS145</f>
        <v>4.6015918136726768</v>
      </c>
      <c r="N145" s="3">
        <f>AB145-AS145</f>
        <v>3</v>
      </c>
      <c r="O145" s="3">
        <f>AC145-AS145</f>
        <v>5.3999999999999986</v>
      </c>
      <c r="P145" s="3">
        <f>AD145-AS145</f>
        <v>4.6904560018852308</v>
      </c>
      <c r="Q145" s="3">
        <f>AE145-AS145</f>
        <v>3.1000000000000014</v>
      </c>
      <c r="R145" s="3">
        <f>AF145-AS145</f>
        <v>3.8000000000000007</v>
      </c>
      <c r="S145" s="3">
        <f>AG145-AS145</f>
        <v>4.3000000000000007</v>
      </c>
      <c r="T145" s="3">
        <f>AH145-AS145</f>
        <v>5</v>
      </c>
      <c r="U145" s="3">
        <f>AI145-AS145</f>
        <v>5.2000000000000028</v>
      </c>
      <c r="V145" s="3">
        <f>AJ145-AS145</f>
        <v>5.3999999999999986</v>
      </c>
      <c r="W145" s="3">
        <f>(AA145-AY145)/(AX145-AY145)</f>
        <v>0.54100407274535611</v>
      </c>
      <c r="X145" s="3">
        <f>(AX145-AA145)/(AA145-AY145)</f>
        <v>0.84841492028968046</v>
      </c>
      <c r="Y145" s="3">
        <f>J145/AA145</f>
        <v>1.7103055137799941E-2</v>
      </c>
      <c r="Z145" s="3">
        <f>(AA145-AY145)/(AX145-AA145)</f>
        <v>1.178668568981039</v>
      </c>
      <c r="AA145" s="3">
        <v>32.001591813672675</v>
      </c>
      <c r="AB145" s="3">
        <v>30.4</v>
      </c>
      <c r="AC145" s="3">
        <v>32.799999999999997</v>
      </c>
      <c r="AD145" s="3">
        <v>32.090456001885229</v>
      </c>
      <c r="AE145" s="3">
        <v>30.5</v>
      </c>
      <c r="AF145" s="3">
        <v>31.2</v>
      </c>
      <c r="AG145" s="3">
        <v>31.7</v>
      </c>
      <c r="AH145" s="3">
        <v>32.4</v>
      </c>
      <c r="AI145" s="3">
        <v>32.6</v>
      </c>
      <c r="AJ145" s="3">
        <v>32.799999999999997</v>
      </c>
      <c r="AK145" s="3">
        <v>2020</v>
      </c>
      <c r="AL145" s="3">
        <v>10</v>
      </c>
      <c r="AM145" s="3">
        <v>27</v>
      </c>
      <c r="AN145" s="3">
        <v>9</v>
      </c>
      <c r="AO145" s="3">
        <v>28</v>
      </c>
      <c r="AP145" s="3">
        <v>55</v>
      </c>
      <c r="AQ145" s="3">
        <v>681</v>
      </c>
      <c r="AR145" s="4">
        <v>0.39444444444444443</v>
      </c>
      <c r="AS145" s="3">
        <f>VLOOKUP(AR145,גיליון1!A148:F731,2,0)</f>
        <v>27.4</v>
      </c>
      <c r="AT145" s="3">
        <f>VLOOKUP(AR145,גיליון1!A148:F731,3,0)</f>
        <v>57</v>
      </c>
      <c r="AU145" s="3">
        <f>VLOOKUP(AR145,גיליון1!A148:F731,4,0)</f>
        <v>655</v>
      </c>
      <c r="AV145" s="3">
        <f>VLOOKUP(AR145,גיליון1!A148:F731,5,0)</f>
        <v>0.8</v>
      </c>
      <c r="AW145" s="3">
        <f>VLOOKUP(AR145,גיליון1!A148:F731,6,0)</f>
        <v>193</v>
      </c>
      <c r="AX145" s="3">
        <f>AS145+(AZ145*BF145)/(BB145*1005)</f>
        <v>38.224034806417784</v>
      </c>
      <c r="AY145" s="3">
        <f>AS145+(AZ145*BD145*BE145*BF145)/(BB145*1005*(BE145*BD145+BK145*AZ145))-(AZ145*BL145)/(BE145*BD145+BK145*AZ145)</f>
        <v>24.667393835847705</v>
      </c>
      <c r="AZ145" s="3">
        <f>BA145*BC145/(BA145+BC145)</f>
        <v>29.943250629035802</v>
      </c>
      <c r="BA145" s="3">
        <f>BB145*1005/(4*0.98*0.0000000567*(AS145+273.15)^3)</f>
        <v>195.60910583106346</v>
      </c>
      <c r="BB145" s="3">
        <f>101325/(287.05*(AS145+273.15))</f>
        <v>1.1744710844958199</v>
      </c>
      <c r="BC145" s="3">
        <f>100*SQRT(0.1/AV145)</f>
        <v>35.355339059327378</v>
      </c>
      <c r="BD145" s="3">
        <f>BC145/1.08</f>
        <v>32.736425054932752</v>
      </c>
      <c r="BE145" s="3">
        <f>0.072*AS145+64.67</f>
        <v>66.642800000000008</v>
      </c>
      <c r="BF145" s="3">
        <f>AU145*(1-0.21)+BG145-BH145</f>
        <v>426.6764031562318</v>
      </c>
      <c r="BG145" s="3">
        <f>(1.72*(BI145/1000/(AS145+273.16))^(1/7)*0.0000000567*(AS145+273.16)^4)</f>
        <v>391.09499632617411</v>
      </c>
      <c r="BH145" s="3">
        <f>0.98*0.0000000567*(AA145+273.16)^4</f>
        <v>481.86859316994241</v>
      </c>
      <c r="BI145" s="3">
        <f>BJ145*AT145/100</f>
        <v>2079.9522326154406</v>
      </c>
      <c r="BJ145" s="3">
        <f>(610.7*10^(7.5*AS145/(AS145+237.3)))</f>
        <v>3649.0390045884924</v>
      </c>
      <c r="BK145" s="3">
        <f>(EXP((0.0492)*AS145))*55.259</f>
        <v>212.74860768470677</v>
      </c>
      <c r="BL145" s="3">
        <f>(1-(AT145/100))*BJ145</f>
        <v>1569.086771973052</v>
      </c>
      <c r="JH145" s="3">
        <v>2</v>
      </c>
      <c r="JI145" s="3">
        <v>5</v>
      </c>
      <c r="JJ145" s="3">
        <v>1</v>
      </c>
      <c r="JK145" s="3">
        <v>8</v>
      </c>
      <c r="JL145" s="3">
        <v>2</v>
      </c>
      <c r="JM145" s="3">
        <v>2</v>
      </c>
      <c r="JN145" s="3">
        <v>6</v>
      </c>
      <c r="JO145" s="3">
        <v>3</v>
      </c>
      <c r="JP145" s="3">
        <v>5</v>
      </c>
      <c r="JQ145" s="3">
        <v>4</v>
      </c>
      <c r="JR145" s="3">
        <v>6</v>
      </c>
      <c r="JS145" s="3">
        <v>12</v>
      </c>
      <c r="JT145" s="3">
        <v>15</v>
      </c>
      <c r="JU145" s="3">
        <v>15</v>
      </c>
      <c r="JV145" s="3">
        <v>19</v>
      </c>
      <c r="JW145" s="3">
        <v>16</v>
      </c>
      <c r="JX145" s="3">
        <v>32</v>
      </c>
      <c r="JY145" s="3">
        <v>35</v>
      </c>
      <c r="JZ145" s="3">
        <v>30</v>
      </c>
      <c r="KA145" s="3">
        <v>24</v>
      </c>
      <c r="KB145" s="3">
        <v>42</v>
      </c>
      <c r="KC145" s="3">
        <v>29</v>
      </c>
      <c r="KD145" s="3">
        <v>23</v>
      </c>
      <c r="KE145" s="3">
        <v>12</v>
      </c>
      <c r="KF145" s="3">
        <v>12</v>
      </c>
      <c r="KG145" s="3">
        <v>8</v>
      </c>
    </row>
    <row r="146" spans="1:318" s="3" customFormat="1" x14ac:dyDescent="0.2">
      <c r="A146" s="3" t="b">
        <v>0</v>
      </c>
      <c r="D146" s="3">
        <v>10446</v>
      </c>
      <c r="E146" s="3">
        <v>8</v>
      </c>
      <c r="F146" s="3">
        <v>2</v>
      </c>
      <c r="G146" s="3" t="s">
        <v>90</v>
      </c>
      <c r="H146" s="3">
        <v>6</v>
      </c>
      <c r="I146" s="3">
        <v>1.6999999999999993</v>
      </c>
      <c r="J146" s="3">
        <v>0.25816703676648928</v>
      </c>
      <c r="K146" s="3">
        <v>0.28996837801179254</v>
      </c>
      <c r="L146" s="3">
        <v>0.18857547666147562</v>
      </c>
      <c r="M146" s="3">
        <f>AA146-AS146</f>
        <v>2.9621178560534318</v>
      </c>
      <c r="N146" s="3">
        <f>AB146-AS146</f>
        <v>2.3000000000000007</v>
      </c>
      <c r="O146" s="3">
        <f>AC146-AS146</f>
        <v>4</v>
      </c>
      <c r="P146" s="3">
        <f>AD146-AS146</f>
        <v>2.9448884898373073</v>
      </c>
      <c r="Q146" s="3">
        <f>AE146-AS146</f>
        <v>2.5</v>
      </c>
      <c r="R146" s="3">
        <f>AF146-AS146</f>
        <v>2.6999999999999993</v>
      </c>
      <c r="S146" s="3">
        <f>AG146-AS146</f>
        <v>2.8000000000000007</v>
      </c>
      <c r="T146" s="3">
        <f>AH146-AS146</f>
        <v>3.0999999999999979</v>
      </c>
      <c r="U146" s="3">
        <f>AI146-AS146</f>
        <v>3.1999999999999993</v>
      </c>
      <c r="V146" s="3">
        <f>AJ146-AS146</f>
        <v>3.5999999999999979</v>
      </c>
      <c r="W146" s="3">
        <f>(AA146-AY146)/(AX146-AY146)</f>
        <v>0.40211088336999701</v>
      </c>
      <c r="X146" s="3">
        <f>(AX146-AA146)/(AA146-AY146)</f>
        <v>1.4868762357766456</v>
      </c>
      <c r="Y146" s="3">
        <f>J146/AA146</f>
        <v>8.5310300486734526E-3</v>
      </c>
      <c r="Z146" s="3">
        <f>(AA146-AY146)/(AX146-AA146)</f>
        <v>0.67255093325078685</v>
      </c>
      <c r="AA146" s="3">
        <v>30.262117856053433</v>
      </c>
      <c r="AB146" s="3">
        <v>29.6</v>
      </c>
      <c r="AC146" s="3">
        <v>31.3</v>
      </c>
      <c r="AD146" s="3">
        <v>30.244888489837308</v>
      </c>
      <c r="AE146" s="3">
        <v>29.8</v>
      </c>
      <c r="AF146" s="3">
        <v>30</v>
      </c>
      <c r="AG146" s="3">
        <v>30.1</v>
      </c>
      <c r="AH146" s="3">
        <v>30.4</v>
      </c>
      <c r="AI146" s="3">
        <v>30.5</v>
      </c>
      <c r="AJ146" s="3">
        <v>30.9</v>
      </c>
      <c r="AK146" s="3">
        <v>2020</v>
      </c>
      <c r="AL146" s="3">
        <v>10</v>
      </c>
      <c r="AM146" s="3">
        <v>27</v>
      </c>
      <c r="AN146" s="3">
        <v>9</v>
      </c>
      <c r="AO146" s="3">
        <v>29</v>
      </c>
      <c r="AP146" s="3">
        <v>22</v>
      </c>
      <c r="AQ146" s="3">
        <v>81</v>
      </c>
      <c r="AR146" s="4">
        <v>0.39513888888888887</v>
      </c>
      <c r="AS146" s="3">
        <f>VLOOKUP(AR146,גיליון1!A149:F732,2,0)</f>
        <v>27.3</v>
      </c>
      <c r="AT146" s="3">
        <f>VLOOKUP(AR146,גיליון1!A149:F732,3,0)</f>
        <v>58</v>
      </c>
      <c r="AU146" s="3">
        <f>VLOOKUP(AR146,גיליון1!A149:F732,4,0)</f>
        <v>655</v>
      </c>
      <c r="AV146" s="3">
        <f>VLOOKUP(AR146,גיליון1!A149:F732,5,0)</f>
        <v>0.8</v>
      </c>
      <c r="AW146" s="3">
        <f>VLOOKUP(AR146,גיליון1!A149:F732,6,0)</f>
        <v>11</v>
      </c>
      <c r="AX146" s="3">
        <f>AS146+(AZ146*BF146)/(BB146*1005)</f>
        <v>38.402569768217333</v>
      </c>
      <c r="AY146" s="3">
        <f>AS146+(AZ146*BD146*BE146*BF146)/(BB146*1005*(BE146*BD146+BK146*AZ146))-(AZ146*BL146)/(BE146*BD146+BK146*AZ146)</f>
        <v>24.787249325444449</v>
      </c>
      <c r="AZ146" s="3">
        <f>BA146*BC146/(BA146+BC146)</f>
        <v>29.949349139445513</v>
      </c>
      <c r="BA146" s="3">
        <f>BB146*1005/(4*0.98*0.0000000567*(AS146+273.15)^3)</f>
        <v>195.86965738449052</v>
      </c>
      <c r="BB146" s="3">
        <f>101325/(287.05*(AS146+273.15))</f>
        <v>1.1748619885013101</v>
      </c>
      <c r="BC146" s="3">
        <f>100*SQRT(0.1/AV146)</f>
        <v>35.355339059327378</v>
      </c>
      <c r="BD146" s="3">
        <f>BC146/1.08</f>
        <v>32.736425054932752</v>
      </c>
      <c r="BE146" s="3">
        <f>0.072*AS146+64.67</f>
        <v>66.635599999999997</v>
      </c>
      <c r="BF146" s="3">
        <f>AU146*(1-0.21)+BG146-BH146</f>
        <v>437.71258835382685</v>
      </c>
      <c r="BG146" s="3">
        <f>(1.72*(BI146/1000/(AS146+273.16))^(1/7)*0.0000000567*(AS146+273.16)^4)</f>
        <v>391.23782826654389</v>
      </c>
      <c r="BH146" s="3">
        <f>0.98*0.0000000567*(AA146+273.16)^4</f>
        <v>470.97523991271703</v>
      </c>
      <c r="BI146" s="3">
        <f>BJ146*AT146/100</f>
        <v>2104.0954506940775</v>
      </c>
      <c r="BJ146" s="3">
        <f>(610.7*10^(7.5*AS146/(AS146+237.3)))</f>
        <v>3627.7507770587545</v>
      </c>
      <c r="BK146" s="3">
        <f>(EXP((0.0492)*AS146))*55.259</f>
        <v>211.70445525613579</v>
      </c>
      <c r="BL146" s="3">
        <f>(1-(AT146/100))*BJ146</f>
        <v>1523.655326364677</v>
      </c>
      <c r="IZ146" s="3">
        <v>3</v>
      </c>
      <c r="JA146" s="3">
        <v>11</v>
      </c>
      <c r="JB146" s="3">
        <v>18</v>
      </c>
      <c r="JC146" s="3">
        <v>44</v>
      </c>
      <c r="JD146" s="3">
        <v>48</v>
      </c>
      <c r="JE146" s="3">
        <v>164</v>
      </c>
      <c r="JF146" s="3">
        <v>205</v>
      </c>
      <c r="JG146" s="3">
        <v>206</v>
      </c>
      <c r="JH146" s="3">
        <v>185</v>
      </c>
      <c r="JI146" s="3">
        <v>128</v>
      </c>
      <c r="JJ146" s="3">
        <v>88</v>
      </c>
      <c r="JK146" s="3">
        <v>32</v>
      </c>
      <c r="JL146" s="3">
        <v>17</v>
      </c>
      <c r="JM146" s="3">
        <v>1</v>
      </c>
      <c r="JN146" s="3">
        <v>3</v>
      </c>
      <c r="JO146" s="3">
        <v>7</v>
      </c>
      <c r="JP146" s="3">
        <v>1</v>
      </c>
      <c r="JQ146" s="3">
        <v>2</v>
      </c>
      <c r="JR146" s="3">
        <v>6</v>
      </c>
      <c r="JS146" s="3">
        <v>3</v>
      </c>
      <c r="JT146" s="3">
        <v>0</v>
      </c>
      <c r="JU146" s="3">
        <v>0</v>
      </c>
    </row>
    <row r="147" spans="1:318" s="3" customFormat="1" x14ac:dyDescent="0.2">
      <c r="A147" s="3" t="b">
        <v>0</v>
      </c>
      <c r="D147" s="3">
        <v>10446</v>
      </c>
      <c r="E147" s="3">
        <v>8</v>
      </c>
      <c r="F147" s="3">
        <v>2</v>
      </c>
      <c r="G147" s="3" t="s">
        <v>259</v>
      </c>
      <c r="H147" s="3">
        <v>6</v>
      </c>
      <c r="I147" s="3">
        <v>1.8999999999999986</v>
      </c>
      <c r="J147" s="3">
        <v>0.37738028860814449</v>
      </c>
      <c r="K147" s="3">
        <v>0.41208157756403807</v>
      </c>
      <c r="L147" s="3">
        <v>0.28045006984055898</v>
      </c>
      <c r="M147" s="3">
        <f>AA147-AS147</f>
        <v>4.1757517668907731</v>
      </c>
      <c r="N147" s="3">
        <f>AB147-AS147</f>
        <v>2.8000000000000007</v>
      </c>
      <c r="O147" s="3">
        <f>AC147-AS147</f>
        <v>4.6999999999999993</v>
      </c>
      <c r="P147" s="3">
        <f>AD147-AS147</f>
        <v>4.2244043979745918</v>
      </c>
      <c r="Q147" s="3">
        <f>AE147-AS147</f>
        <v>3</v>
      </c>
      <c r="R147" s="3">
        <f>AF147-AS147</f>
        <v>3.6999999999999993</v>
      </c>
      <c r="S147" s="3">
        <f>AG147-AS147</f>
        <v>4</v>
      </c>
      <c r="T147" s="3">
        <f>AH147-AS147</f>
        <v>4.5</v>
      </c>
      <c r="U147" s="3">
        <f>AI147-AS147</f>
        <v>4.5999999999999979</v>
      </c>
      <c r="V147" s="3">
        <f>AJ147-AS147</f>
        <v>4.6999999999999993</v>
      </c>
      <c r="W147" s="3">
        <f>(AA147-AY147)/(AX147-AY147)</f>
        <v>0.50011825084136319</v>
      </c>
      <c r="X147" s="3">
        <f>(AX147-AA147)/(AA147-AY147)</f>
        <v>0.99952710847418891</v>
      </c>
      <c r="Y147" s="3">
        <f>J147/AA147</f>
        <v>1.1989556004985063E-2</v>
      </c>
      <c r="Z147" s="3">
        <f>(AA147-AY147)/(AX147-AA147)</f>
        <v>1.0004731152580073</v>
      </c>
      <c r="AA147" s="3">
        <v>31.475751766890774</v>
      </c>
      <c r="AB147" s="3">
        <v>30.1</v>
      </c>
      <c r="AC147" s="3">
        <v>32</v>
      </c>
      <c r="AD147" s="3">
        <v>31.524404397974592</v>
      </c>
      <c r="AE147" s="3">
        <v>30.3</v>
      </c>
      <c r="AF147" s="3">
        <v>31</v>
      </c>
      <c r="AG147" s="3">
        <v>31.3</v>
      </c>
      <c r="AH147" s="3">
        <v>31.8</v>
      </c>
      <c r="AI147" s="3">
        <v>31.9</v>
      </c>
      <c r="AJ147" s="3">
        <v>32</v>
      </c>
      <c r="AK147" s="3">
        <v>2020</v>
      </c>
      <c r="AL147" s="3">
        <v>10</v>
      </c>
      <c r="AM147" s="3">
        <v>27</v>
      </c>
      <c r="AN147" s="3">
        <v>9</v>
      </c>
      <c r="AO147" s="3">
        <v>29</v>
      </c>
      <c r="AP147" s="3">
        <v>41</v>
      </c>
      <c r="AQ147" s="3">
        <v>920</v>
      </c>
      <c r="AR147" s="4">
        <v>0.39513888888888887</v>
      </c>
      <c r="AS147" s="3">
        <f>VLOOKUP(AR147,גיליון1!A150:F733,2,0)</f>
        <v>27.3</v>
      </c>
      <c r="AT147" s="3">
        <f>VLOOKUP(AR147,גיליון1!A150:F733,3,0)</f>
        <v>58</v>
      </c>
      <c r="AU147" s="3">
        <f>VLOOKUP(AR147,גיליון1!A150:F733,4,0)</f>
        <v>655</v>
      </c>
      <c r="AV147" s="3">
        <f>VLOOKUP(AR147,גיליון1!A150:F733,5,0)</f>
        <v>0.8</v>
      </c>
      <c r="AW147" s="3">
        <f>VLOOKUP(AR147,גיליון1!A150:F733,6,0)</f>
        <v>11</v>
      </c>
      <c r="AX147" s="3">
        <f>AS147+(AZ147*BF147)/(BB147*1005)</f>
        <v>38.210288141919122</v>
      </c>
      <c r="AY147" s="3">
        <f>AS147+(AZ147*BD147*BE147*BF147)/(BB147*1005*(BE147*BD147+BK147*AZ147))-(AZ147*BL147)/(BE147*BD147+BK147*AZ147)</f>
        <v>24.738029179947794</v>
      </c>
      <c r="AZ147" s="3">
        <f>BA147*BC147/(BA147+BC147)</f>
        <v>29.949349139445513</v>
      </c>
      <c r="BA147" s="3">
        <f>BB147*1005/(4*0.98*0.0000000567*(AS147+273.15)^3)</f>
        <v>195.86965738449052</v>
      </c>
      <c r="BB147" s="3">
        <f>101325/(287.05*(AS147+273.15))</f>
        <v>1.1748619885013101</v>
      </c>
      <c r="BC147" s="3">
        <f>100*SQRT(0.1/AV147)</f>
        <v>35.355339059327378</v>
      </c>
      <c r="BD147" s="3">
        <f>BC147/1.08</f>
        <v>32.736425054932752</v>
      </c>
      <c r="BE147" s="3">
        <f>0.072*AS147+64.67</f>
        <v>66.635599999999997</v>
      </c>
      <c r="BF147" s="3">
        <f>AU147*(1-0.21)+BG147-BH147</f>
        <v>430.13199304148725</v>
      </c>
      <c r="BG147" s="3">
        <f>(1.72*(BI147/1000/(AS147+273.16))^(1/7)*0.0000000567*(AS147+273.16)^4)</f>
        <v>391.23782826654389</v>
      </c>
      <c r="BH147" s="3">
        <f>0.98*0.0000000567*(AA147+273.16)^4</f>
        <v>478.55583522505663</v>
      </c>
      <c r="BI147" s="3">
        <f>BJ147*AT147/100</f>
        <v>2104.0954506940775</v>
      </c>
      <c r="BJ147" s="3">
        <f>(610.7*10^(7.5*AS147/(AS147+237.3)))</f>
        <v>3627.7507770587545</v>
      </c>
      <c r="BK147" s="3">
        <f>(EXP((0.0492)*AS147))*55.259</f>
        <v>211.70445525613579</v>
      </c>
      <c r="BL147" s="3">
        <f>(1-(AT147/100))*BJ147</f>
        <v>1523.655326364677</v>
      </c>
      <c r="JE147" s="3">
        <v>4</v>
      </c>
      <c r="JF147" s="3">
        <v>7</v>
      </c>
      <c r="JG147" s="3">
        <v>3</v>
      </c>
      <c r="JH147" s="3">
        <v>7</v>
      </c>
      <c r="JI147" s="3">
        <v>4</v>
      </c>
      <c r="JJ147" s="3">
        <v>7</v>
      </c>
      <c r="JK147" s="3">
        <v>10</v>
      </c>
      <c r="JL147" s="3">
        <v>17</v>
      </c>
      <c r="JM147" s="3">
        <v>14</v>
      </c>
      <c r="JN147" s="3">
        <v>15</v>
      </c>
      <c r="JO147" s="3">
        <v>35</v>
      </c>
      <c r="JP147" s="3">
        <v>32</v>
      </c>
      <c r="JQ147" s="3">
        <v>42</v>
      </c>
      <c r="JR147" s="3">
        <v>98</v>
      </c>
      <c r="JS147" s="3">
        <v>109</v>
      </c>
      <c r="JT147" s="3">
        <v>113</v>
      </c>
      <c r="JU147" s="3">
        <v>103</v>
      </c>
      <c r="JV147" s="3">
        <v>84</v>
      </c>
      <c r="JW147" s="3">
        <v>108</v>
      </c>
      <c r="JX147" s="3">
        <v>53</v>
      </c>
      <c r="JY147" s="3">
        <v>15</v>
      </c>
    </row>
    <row r="148" spans="1:318" s="3" customFormat="1" x14ac:dyDescent="0.2">
      <c r="A148" s="3" t="b">
        <v>0</v>
      </c>
      <c r="D148" s="3">
        <v>10446</v>
      </c>
      <c r="E148" s="3">
        <v>8</v>
      </c>
      <c r="F148" s="3">
        <v>2</v>
      </c>
      <c r="G148" s="3" t="s">
        <v>421</v>
      </c>
      <c r="H148" s="3">
        <v>6</v>
      </c>
      <c r="I148" s="3">
        <v>0.69999999999999929</v>
      </c>
      <c r="J148" s="3">
        <v>0.17376227072021916</v>
      </c>
      <c r="K148" s="3">
        <v>0.25259550406212838</v>
      </c>
      <c r="L148" s="3">
        <v>0.1449647233308102</v>
      </c>
      <c r="M148" s="3">
        <f>AA148-AS148</f>
        <v>0.75037255948764425</v>
      </c>
      <c r="N148" s="3">
        <f>AB148-AS148</f>
        <v>0.30000000000000071</v>
      </c>
      <c r="O148" s="3">
        <f>AC148-AS148</f>
        <v>1</v>
      </c>
      <c r="P148" s="3">
        <f>AD148-AS148</f>
        <v>0.76087242473967009</v>
      </c>
      <c r="Q148" s="3">
        <f>AE148-AS148</f>
        <v>0.39999999999999858</v>
      </c>
      <c r="R148" s="3">
        <f>AF148-AS148</f>
        <v>0.5</v>
      </c>
      <c r="S148" s="3">
        <f>AG148-AS148</f>
        <v>0.59999999999999787</v>
      </c>
      <c r="T148" s="3">
        <f>AH148-AS148</f>
        <v>0.89999999999999858</v>
      </c>
      <c r="U148" s="3">
        <f>AI148-AS148</f>
        <v>1</v>
      </c>
      <c r="V148" s="3">
        <f>AJ148-AS148</f>
        <v>1</v>
      </c>
      <c r="W148" s="3">
        <f>(AA148-AY148)/(AX148-AY148)</f>
        <v>0.30923906571246501</v>
      </c>
      <c r="X148" s="3">
        <f>(AX148-AA148)/(AA148-AY148)</f>
        <v>2.233744086297992</v>
      </c>
      <c r="Y148" s="3">
        <f>J148/AA148</f>
        <v>6.1946510817891621E-3</v>
      </c>
      <c r="Z148" s="3">
        <f>(AA148-AY148)/(AX148-AA148)</f>
        <v>0.44767885727559353</v>
      </c>
      <c r="AA148" s="3">
        <v>28.050372559487645</v>
      </c>
      <c r="AB148" s="3">
        <v>27.6</v>
      </c>
      <c r="AC148" s="3">
        <v>28.3</v>
      </c>
      <c r="AD148" s="3">
        <v>28.060872424739671</v>
      </c>
      <c r="AE148" s="3">
        <v>27.7</v>
      </c>
      <c r="AF148" s="3">
        <v>27.8</v>
      </c>
      <c r="AG148" s="3">
        <v>27.9</v>
      </c>
      <c r="AH148" s="3">
        <v>28.2</v>
      </c>
      <c r="AI148" s="3">
        <v>28.3</v>
      </c>
      <c r="AJ148" s="3">
        <v>28.3</v>
      </c>
      <c r="AK148" s="3">
        <v>2020</v>
      </c>
      <c r="AL148" s="3">
        <v>10</v>
      </c>
      <c r="AM148" s="3">
        <v>27</v>
      </c>
      <c r="AN148" s="3">
        <v>9</v>
      </c>
      <c r="AO148" s="3">
        <v>30</v>
      </c>
      <c r="AP148" s="3">
        <v>5</v>
      </c>
      <c r="AQ148" s="3">
        <v>281</v>
      </c>
      <c r="AR148" s="4">
        <v>0.39583333333333331</v>
      </c>
      <c r="AS148" s="3">
        <f>VLOOKUP(AR148,גיליון1!A151:F734,2,0)</f>
        <v>27.3</v>
      </c>
      <c r="AT148" s="3">
        <f>VLOOKUP(AR148,גיליון1!A151:F734,3,0)</f>
        <v>58</v>
      </c>
      <c r="AU148" s="3">
        <f>VLOOKUP(AR148,גיליון1!A151:F734,4,0)</f>
        <v>656</v>
      </c>
      <c r="AV148" s="3">
        <f>VLOOKUP(AR148,גיליון1!A151:F734,5,0)</f>
        <v>1.3</v>
      </c>
      <c r="AW148" s="3">
        <f>VLOOKUP(AR148,גיליון1!A151:F734,6,0)</f>
        <v>14</v>
      </c>
      <c r="AX148" s="3">
        <f>AS148+(AZ148*BF148)/(BB148*1005)</f>
        <v>36.602128521117685</v>
      </c>
      <c r="AY148" s="3">
        <f>AS148+(AZ148*BD148*BE148*BF148)/(BB148*1005*(BE148*BD148+BK148*AZ148))-(AZ148*BL148)/(BE148*BD148+BK148*AZ148)</f>
        <v>24.221932222885364</v>
      </c>
      <c r="AZ148" s="3">
        <f>BA148*BC148/(BA148+BC148)</f>
        <v>24.294872452422897</v>
      </c>
      <c r="BA148" s="3">
        <f>BB148*1005/(4*0.98*0.0000000567*(AS148+273.15)^3)</f>
        <v>195.86965738449052</v>
      </c>
      <c r="BB148" s="3">
        <f>101325/(287.05*(AS148+273.15))</f>
        <v>1.1748619885013101</v>
      </c>
      <c r="BC148" s="3">
        <f>100*SQRT(0.1/AV148)</f>
        <v>27.735009811261456</v>
      </c>
      <c r="BD148" s="3">
        <f>BC148/1.08</f>
        <v>25.6805646400569</v>
      </c>
      <c r="BE148" s="3">
        <f>0.072*AS148+64.67</f>
        <v>66.635599999999997</v>
      </c>
      <c r="BF148" s="3">
        <f>AU148*(1-0.21)+BG148-BH148</f>
        <v>452.08555094010353</v>
      </c>
      <c r="BG148" s="3">
        <f>(1.72*(BI148/1000/(AS148+273.16))^(1/7)*0.0000000567*(AS148+273.16)^4)</f>
        <v>391.23782826654389</v>
      </c>
      <c r="BH148" s="3">
        <f>0.98*0.0000000567*(AA148+273.16)^4</f>
        <v>457.39227732644031</v>
      </c>
      <c r="BI148" s="3">
        <f>BJ148*AT148/100</f>
        <v>2104.0954506940775</v>
      </c>
      <c r="BJ148" s="3">
        <f>(610.7*10^(7.5*AS148/(AS148+237.3)))</f>
        <v>3627.7507770587545</v>
      </c>
      <c r="BK148" s="3">
        <f>(EXP((0.0492)*AS148))*55.259</f>
        <v>211.70445525613579</v>
      </c>
      <c r="BL148" s="3">
        <f>(1-(AT148/100))*BJ148</f>
        <v>1523.655326364677</v>
      </c>
      <c r="ID148" s="3">
        <v>1</v>
      </c>
      <c r="IE148" s="3">
        <v>2</v>
      </c>
      <c r="IF148" s="3">
        <v>23</v>
      </c>
      <c r="IG148" s="3">
        <v>56</v>
      </c>
      <c r="IH148" s="3">
        <v>114</v>
      </c>
      <c r="II148" s="3">
        <v>195</v>
      </c>
      <c r="IJ148" s="3">
        <v>162</v>
      </c>
      <c r="IK148" s="3">
        <v>182</v>
      </c>
      <c r="IL148" s="3">
        <v>161</v>
      </c>
      <c r="IM148" s="3">
        <v>61</v>
      </c>
    </row>
    <row r="149" spans="1:318" s="3" customFormat="1" x14ac:dyDescent="0.2">
      <c r="A149" s="3" t="b">
        <v>1</v>
      </c>
      <c r="B149" s="3">
        <v>10</v>
      </c>
      <c r="D149" s="3">
        <v>10446</v>
      </c>
      <c r="E149" s="3">
        <v>6</v>
      </c>
      <c r="F149" s="3">
        <v>2</v>
      </c>
      <c r="G149" s="3" t="s">
        <v>91</v>
      </c>
      <c r="H149" s="3">
        <v>6</v>
      </c>
      <c r="I149" s="3">
        <v>2</v>
      </c>
      <c r="J149" s="3">
        <v>0.40401898737986663</v>
      </c>
      <c r="K149" s="3">
        <v>0.52780335127283706</v>
      </c>
      <c r="L149" s="3">
        <v>0.32369566442050479</v>
      </c>
      <c r="M149" s="3">
        <f>AA149-AS149</f>
        <v>6.3440772420898135</v>
      </c>
      <c r="N149" s="3">
        <f>AB149-AS149</f>
        <v>5.4000000000000021</v>
      </c>
      <c r="O149" s="3">
        <f>AC149-AS149</f>
        <v>7.4000000000000021</v>
      </c>
      <c r="P149" s="3">
        <f>AD149-AS149</f>
        <v>6.3020221481367678</v>
      </c>
      <c r="Q149" s="3">
        <f>AE149-AS149</f>
        <v>5.6999999999999993</v>
      </c>
      <c r="R149" s="3">
        <f>AF149-AS149</f>
        <v>5.9000000000000021</v>
      </c>
      <c r="S149" s="3">
        <f>AG149-AS149</f>
        <v>6.0999999999999979</v>
      </c>
      <c r="T149" s="3">
        <f>AH149-AS149</f>
        <v>6.5999999999999979</v>
      </c>
      <c r="U149" s="3">
        <f>AI149-AS149</f>
        <v>6.9000000000000021</v>
      </c>
      <c r="V149" s="3">
        <f>AJ149-AS149</f>
        <v>7.3000000000000007</v>
      </c>
      <c r="W149" s="3">
        <f>(AA149-AY149)/(AX149-AY149)</f>
        <v>0.81088882452790279</v>
      </c>
      <c r="X149" s="3">
        <f>(AX149-AA149)/(AA149-AY149)</f>
        <v>0.23321467721817132</v>
      </c>
      <c r="Y149" s="3">
        <f>J149/AA149</f>
        <v>1.2008621442422145E-2</v>
      </c>
      <c r="Z149" s="3">
        <f>(AA149-AY149)/(AX149-AA149)</f>
        <v>4.287894792592768</v>
      </c>
      <c r="AA149" s="3">
        <v>33.644077242089814</v>
      </c>
      <c r="AB149" s="3">
        <v>32.700000000000003</v>
      </c>
      <c r="AC149" s="3">
        <v>34.700000000000003</v>
      </c>
      <c r="AD149" s="3">
        <v>33.602022148136768</v>
      </c>
      <c r="AE149" s="3">
        <v>33</v>
      </c>
      <c r="AF149" s="3">
        <v>33.200000000000003</v>
      </c>
      <c r="AG149" s="3">
        <v>33.4</v>
      </c>
      <c r="AH149" s="3">
        <v>33.9</v>
      </c>
      <c r="AI149" s="3">
        <v>34.200000000000003</v>
      </c>
      <c r="AJ149" s="3">
        <v>34.6</v>
      </c>
      <c r="AK149" s="3">
        <v>2020</v>
      </c>
      <c r="AL149" s="3">
        <v>10</v>
      </c>
      <c r="AM149" s="3">
        <v>27</v>
      </c>
      <c r="AN149" s="3">
        <v>9</v>
      </c>
      <c r="AO149" s="3">
        <v>30</v>
      </c>
      <c r="AP149" s="3">
        <v>51</v>
      </c>
      <c r="AQ149" s="3">
        <v>361</v>
      </c>
      <c r="AR149" s="4">
        <v>0.39583333333333331</v>
      </c>
      <c r="AS149" s="3">
        <f>VLOOKUP(AR149,גיליון1!A152:F735,2,0)</f>
        <v>27.3</v>
      </c>
      <c r="AT149" s="3">
        <f>VLOOKUP(AR149,גיליון1!A152:F735,3,0)</f>
        <v>58</v>
      </c>
      <c r="AU149" s="3">
        <f>VLOOKUP(AR149,גיליון1!A152:F735,4,0)</f>
        <v>656</v>
      </c>
      <c r="AV149" s="3">
        <f>VLOOKUP(AR149,גיליון1!A152:F735,5,0)</f>
        <v>1.3</v>
      </c>
      <c r="AW149" s="3">
        <f>VLOOKUP(AR149,גיליון1!A152:F735,6,0)</f>
        <v>14</v>
      </c>
      <c r="AX149" s="3">
        <f>AS149+(AZ149*BF149)/(BB149*1005)</f>
        <v>35.883310691903333</v>
      </c>
      <c r="AY149" s="3">
        <f>AS149+(AZ149*BD149*BE149*BF149)/(BB149*1005*(BE149*BD149+BK149*AZ149))-(AZ149*BL149)/(BE149*BD149+BK149*AZ149)</f>
        <v>24.042479793234889</v>
      </c>
      <c r="AZ149" s="3">
        <f>BA149*BC149/(BA149+BC149)</f>
        <v>24.294872452422897</v>
      </c>
      <c r="BA149" s="3">
        <f>BB149*1005/(4*0.98*0.0000000567*(AS149+273.15)^3)</f>
        <v>195.86965738449052</v>
      </c>
      <c r="BB149" s="3">
        <f>101325/(287.05*(AS149+273.15))</f>
        <v>1.1748619885013101</v>
      </c>
      <c r="BC149" s="3">
        <f>100*SQRT(0.1/AV149)</f>
        <v>27.735009811261456</v>
      </c>
      <c r="BD149" s="3">
        <f>BC149/1.08</f>
        <v>25.6805646400569</v>
      </c>
      <c r="BE149" s="3">
        <f>0.072*AS149+64.67</f>
        <v>66.635599999999997</v>
      </c>
      <c r="BF149" s="3">
        <f>AU149*(1-0.21)+BG149-BH149</f>
        <v>417.15084179174022</v>
      </c>
      <c r="BG149" s="3">
        <f>(1.72*(BI149/1000/(AS149+273.16))^(1/7)*0.0000000567*(AS149+273.16)^4)</f>
        <v>391.23782826654389</v>
      </c>
      <c r="BH149" s="3">
        <f>0.98*0.0000000567*(AA149+273.16)^4</f>
        <v>492.32698647480362</v>
      </c>
      <c r="BI149" s="3">
        <f>BJ149*AT149/100</f>
        <v>2104.0954506940775</v>
      </c>
      <c r="BJ149" s="3">
        <f>(610.7*10^(7.5*AS149/(AS149+237.3)))</f>
        <v>3627.7507770587545</v>
      </c>
      <c r="BK149" s="3">
        <f>(EXP((0.0492)*AS149))*55.259</f>
        <v>211.70445525613579</v>
      </c>
      <c r="BL149" s="3">
        <f>(1-(AT149/100))*BJ149</f>
        <v>1523.655326364677</v>
      </c>
      <c r="KF149" s="3">
        <v>7</v>
      </c>
      <c r="KG149" s="3">
        <v>3</v>
      </c>
      <c r="KH149" s="3">
        <v>11</v>
      </c>
      <c r="KI149" s="3">
        <v>38</v>
      </c>
      <c r="KJ149" s="3">
        <v>62</v>
      </c>
      <c r="KK149" s="3">
        <v>81</v>
      </c>
      <c r="KL149" s="3">
        <v>98</v>
      </c>
      <c r="KM149" s="3">
        <v>115</v>
      </c>
      <c r="KN149" s="3">
        <v>100</v>
      </c>
      <c r="KO149" s="3">
        <v>110</v>
      </c>
      <c r="KP149" s="3">
        <v>69</v>
      </c>
      <c r="KQ149" s="3">
        <v>85</v>
      </c>
      <c r="KR149" s="3">
        <v>66</v>
      </c>
      <c r="KS149" s="3">
        <v>40</v>
      </c>
      <c r="KT149" s="3">
        <v>47</v>
      </c>
      <c r="KU149" s="3">
        <v>37</v>
      </c>
      <c r="KV149" s="3">
        <v>27</v>
      </c>
      <c r="KW149" s="3">
        <v>10</v>
      </c>
      <c r="KX149" s="3">
        <v>15</v>
      </c>
      <c r="KY149" s="3">
        <v>9</v>
      </c>
      <c r="KZ149" s="3">
        <v>6</v>
      </c>
      <c r="LA149" s="3">
        <v>1</v>
      </c>
      <c r="LB149" s="3">
        <v>1</v>
      </c>
    </row>
    <row r="150" spans="1:318" s="3" customFormat="1" x14ac:dyDescent="0.2">
      <c r="A150" s="3" t="b">
        <v>1</v>
      </c>
      <c r="B150" s="3">
        <v>10</v>
      </c>
      <c r="D150" s="3">
        <v>10446</v>
      </c>
      <c r="E150" s="3">
        <v>6</v>
      </c>
      <c r="F150" s="3">
        <v>2</v>
      </c>
      <c r="G150" s="3" t="s">
        <v>260</v>
      </c>
      <c r="H150" s="3">
        <v>6</v>
      </c>
      <c r="I150" s="3">
        <v>3</v>
      </c>
      <c r="J150" s="3">
        <v>0.67741785036473789</v>
      </c>
      <c r="K150" s="3">
        <v>0.9129108293666377</v>
      </c>
      <c r="L150" s="3">
        <v>0.55159858139647655</v>
      </c>
      <c r="M150" s="3">
        <f>AA150-AS150</f>
        <v>2.935794744827998</v>
      </c>
      <c r="N150" s="3">
        <f>AB150-AS150</f>
        <v>1.3000000000000007</v>
      </c>
      <c r="O150" s="3">
        <f>AC150-AS150</f>
        <v>4.3000000000000007</v>
      </c>
      <c r="P150" s="3">
        <f>AD150-AS150</f>
        <v>3.099247289527046</v>
      </c>
      <c r="Q150" s="3">
        <f>AE150-AS150</f>
        <v>1.5</v>
      </c>
      <c r="R150" s="3">
        <f>AF150-AS150</f>
        <v>1.8000000000000007</v>
      </c>
      <c r="S150" s="3">
        <f>AG150-AS150</f>
        <v>2.5</v>
      </c>
      <c r="T150" s="3">
        <f>AH150-AS150</f>
        <v>3.4000000000000021</v>
      </c>
      <c r="U150" s="3">
        <f>AI150-AS150</f>
        <v>3.6999999999999993</v>
      </c>
      <c r="V150" s="3">
        <f>AJ150-AS150</f>
        <v>4.1000000000000014</v>
      </c>
      <c r="W150" s="3">
        <f>(AA150-AY150)/(AX150-AY150)</f>
        <v>0.52950736952041444</v>
      </c>
      <c r="X150" s="3">
        <f>(AX150-AA150)/(AA150-AY150)</f>
        <v>0.88854784194169067</v>
      </c>
      <c r="Y150" s="3">
        <f>J150/AA150</f>
        <v>2.2478844712764661E-2</v>
      </c>
      <c r="Z150" s="3">
        <f>(AA150-AY150)/(AX150-AA150)</f>
        <v>1.1254318032158623</v>
      </c>
      <c r="AA150" s="3">
        <v>30.135794744827997</v>
      </c>
      <c r="AB150" s="3">
        <v>28.5</v>
      </c>
      <c r="AC150" s="3">
        <v>31.5</v>
      </c>
      <c r="AD150" s="3">
        <v>30.299247289527045</v>
      </c>
      <c r="AE150" s="3">
        <v>28.7</v>
      </c>
      <c r="AF150" s="3">
        <v>29</v>
      </c>
      <c r="AG150" s="3">
        <v>29.7</v>
      </c>
      <c r="AH150" s="3">
        <v>30.6</v>
      </c>
      <c r="AI150" s="3">
        <v>30.9</v>
      </c>
      <c r="AJ150" s="3">
        <v>31.3</v>
      </c>
      <c r="AK150" s="3">
        <v>2020</v>
      </c>
      <c r="AL150" s="3">
        <v>10</v>
      </c>
      <c r="AM150" s="3">
        <v>27</v>
      </c>
      <c r="AN150" s="3">
        <v>9</v>
      </c>
      <c r="AO150" s="3">
        <v>31</v>
      </c>
      <c r="AP150" s="3">
        <v>5</v>
      </c>
      <c r="AQ150" s="3">
        <v>119.00000000000001</v>
      </c>
      <c r="AR150" s="4">
        <v>0.39652777777777781</v>
      </c>
      <c r="AS150" s="3">
        <f>VLOOKUP(AR150,גיליון1!A153:F736,2,0)</f>
        <v>27.2</v>
      </c>
      <c r="AT150" s="3">
        <f>VLOOKUP(AR150,גיליון1!A153:F736,3,0)</f>
        <v>58</v>
      </c>
      <c r="AU150" s="3">
        <f>VLOOKUP(AR150,גיליון1!A153:F736,4,0)</f>
        <v>656</v>
      </c>
      <c r="AV150" s="3">
        <f>VLOOKUP(AR150,גיליון1!A153:F736,5,0)</f>
        <v>1.5</v>
      </c>
      <c r="AW150" s="3">
        <f>VLOOKUP(AR150,גיליון1!A153:F736,6,0)</f>
        <v>168</v>
      </c>
      <c r="AX150" s="3">
        <f>AS150+(AZ150*BF150)/(BB150*1005)</f>
        <v>35.669813448653706</v>
      </c>
      <c r="AY150" s="3">
        <f>AS150+(AZ150*BD150*BE150*BF150)/(BB150*1005*(BE150*BD150+BK150*AZ150))-(AZ150*BL150)/(BE150*BD150+BK150*AZ150)</f>
        <v>23.907634095951121</v>
      </c>
      <c r="AZ150" s="3">
        <f>BA150*BC150/(BA150+BC150)</f>
        <v>22.816216665250334</v>
      </c>
      <c r="BA150" s="3">
        <f>BB150*1005/(4*0.98*0.0000000567*(AS150+273.15)^3)</f>
        <v>196.13064290112573</v>
      </c>
      <c r="BB150" s="3">
        <f>101325/(287.05*(AS150+273.15))</f>
        <v>1.1752531528057886</v>
      </c>
      <c r="BC150" s="3">
        <f>100*SQRT(0.1/AV150)</f>
        <v>25.819888974716111</v>
      </c>
      <c r="BD150" s="3">
        <f>BC150/1.08</f>
        <v>23.90730460621862</v>
      </c>
      <c r="BE150" s="3">
        <f>0.072*AS150+64.67</f>
        <v>66.628399999999999</v>
      </c>
      <c r="BF150" s="3">
        <f>AU150*(1-0.21)+BG150-BH150</f>
        <v>438.45769790744629</v>
      </c>
      <c r="BG150" s="3">
        <f>(1.72*(BI150/1000/(AS150+273.16))^(1/7)*0.0000000567*(AS150+273.16)^4)</f>
        <v>390.40910684352571</v>
      </c>
      <c r="BH150" s="3">
        <f>0.98*0.0000000567*(AA150+273.16)^4</f>
        <v>470.19140893607943</v>
      </c>
      <c r="BI150" s="3">
        <f>BJ150*AT150/100</f>
        <v>2091.8110566068381</v>
      </c>
      <c r="BJ150" s="3">
        <f>(610.7*10^(7.5*AS150/(AS150+237.3)))</f>
        <v>3606.5707872531689</v>
      </c>
      <c r="BK150" s="3">
        <f>(EXP((0.0492)*AS150))*55.259</f>
        <v>210.66542744062775</v>
      </c>
      <c r="BL150" s="3">
        <f>(1-(AT150/100))*BJ150</f>
        <v>1514.759730646331</v>
      </c>
      <c r="IP150" s="3">
        <v>10</v>
      </c>
      <c r="IQ150" s="3">
        <v>19</v>
      </c>
      <c r="IR150" s="3">
        <v>36</v>
      </c>
      <c r="IS150" s="3">
        <v>36</v>
      </c>
      <c r="IT150" s="3">
        <v>41</v>
      </c>
      <c r="IU150" s="3">
        <v>17</v>
      </c>
      <c r="IV150" s="3">
        <v>13</v>
      </c>
      <c r="IW150" s="3">
        <v>30</v>
      </c>
      <c r="IX150" s="3">
        <v>28</v>
      </c>
      <c r="IY150" s="3">
        <v>44</v>
      </c>
      <c r="IZ150" s="3">
        <v>30</v>
      </c>
      <c r="JA150" s="3">
        <v>37</v>
      </c>
      <c r="JB150" s="3">
        <v>39</v>
      </c>
      <c r="JC150" s="3">
        <v>37</v>
      </c>
      <c r="JD150" s="3">
        <v>63</v>
      </c>
      <c r="JE150" s="3">
        <v>71</v>
      </c>
      <c r="JF150" s="3">
        <v>51</v>
      </c>
      <c r="JG150" s="3">
        <v>86</v>
      </c>
      <c r="JH150" s="3">
        <v>89</v>
      </c>
      <c r="JI150" s="3">
        <v>114</v>
      </c>
      <c r="JJ150" s="3">
        <v>115</v>
      </c>
      <c r="JK150" s="3">
        <v>126</v>
      </c>
      <c r="JL150" s="3">
        <v>82</v>
      </c>
      <c r="JM150" s="3">
        <v>39</v>
      </c>
      <c r="JN150" s="3">
        <v>41</v>
      </c>
      <c r="JO150" s="3">
        <v>23</v>
      </c>
      <c r="JP150" s="3">
        <v>23</v>
      </c>
      <c r="JQ150" s="3">
        <v>13</v>
      </c>
      <c r="JR150" s="3">
        <v>10</v>
      </c>
      <c r="JS150" s="3">
        <v>6</v>
      </c>
      <c r="JT150" s="3">
        <v>6</v>
      </c>
      <c r="JU150" s="3">
        <v>0</v>
      </c>
      <c r="JV150" s="3">
        <v>2</v>
      </c>
    </row>
    <row r="151" spans="1:318" s="3" customFormat="1" x14ac:dyDescent="0.2">
      <c r="A151" s="3" t="b">
        <v>1</v>
      </c>
      <c r="B151" s="3">
        <v>10</v>
      </c>
      <c r="D151" s="3">
        <v>10446</v>
      </c>
      <c r="E151" s="3">
        <v>6</v>
      </c>
      <c r="F151" s="3">
        <v>2</v>
      </c>
      <c r="G151" s="3" t="s">
        <v>422</v>
      </c>
      <c r="H151" s="3">
        <v>6</v>
      </c>
      <c r="I151" s="3">
        <v>1.8000000000000043</v>
      </c>
      <c r="J151" s="3">
        <v>0.38132967173562271</v>
      </c>
      <c r="K151" s="3">
        <v>0.50319104896880162</v>
      </c>
      <c r="L151" s="3">
        <v>0.30219645271688145</v>
      </c>
      <c r="M151" s="3">
        <f>AA151-AS151</f>
        <v>7.3403568300990791</v>
      </c>
      <c r="N151" s="3">
        <f>AB151-AS151</f>
        <v>6.1999999999999993</v>
      </c>
      <c r="O151" s="3">
        <f>AC151-AS151</f>
        <v>8.0000000000000036</v>
      </c>
      <c r="P151" s="3">
        <f>AD151-AS151</f>
        <v>7.4007852357323607</v>
      </c>
      <c r="Q151" s="3">
        <f>AE151-AS151</f>
        <v>6.4000000000000021</v>
      </c>
      <c r="R151" s="3">
        <f>AF151-AS151</f>
        <v>6.8000000000000007</v>
      </c>
      <c r="S151" s="3">
        <f>AG151-AS151</f>
        <v>7.0999999999999979</v>
      </c>
      <c r="T151" s="3">
        <f>AH151-AS151</f>
        <v>7.5999999999999979</v>
      </c>
      <c r="U151" s="3">
        <f>AI151-AS151</f>
        <v>7.8000000000000007</v>
      </c>
      <c r="V151" s="3">
        <f>AJ151-AS151</f>
        <v>8.0000000000000036</v>
      </c>
      <c r="W151" s="3">
        <f>(AA151-AY151)/(AX151-AY151)</f>
        <v>0.94802963969351184</v>
      </c>
      <c r="X151" s="3">
        <f>(AX151-AA151)/(AA151-AY151)</f>
        <v>5.4819341221535707E-2</v>
      </c>
      <c r="Y151" s="3">
        <f>J151/AA151</f>
        <v>1.1040119637771816E-2</v>
      </c>
      <c r="Z151" s="3">
        <f>(AA151-AY151)/(AX151-AA151)</f>
        <v>18.241736907395584</v>
      </c>
      <c r="AA151" s="3">
        <v>34.540356830099078</v>
      </c>
      <c r="AB151" s="3">
        <v>33.4</v>
      </c>
      <c r="AC151" s="3">
        <v>35.200000000000003</v>
      </c>
      <c r="AD151" s="3">
        <v>34.60078523573236</v>
      </c>
      <c r="AE151" s="3">
        <v>33.6</v>
      </c>
      <c r="AF151" s="3">
        <v>34</v>
      </c>
      <c r="AG151" s="3">
        <v>34.299999999999997</v>
      </c>
      <c r="AH151" s="3">
        <v>34.799999999999997</v>
      </c>
      <c r="AI151" s="3">
        <v>35</v>
      </c>
      <c r="AJ151" s="3">
        <v>35.200000000000003</v>
      </c>
      <c r="AK151" s="3">
        <v>2020</v>
      </c>
      <c r="AL151" s="3">
        <v>10</v>
      </c>
      <c r="AM151" s="3">
        <v>27</v>
      </c>
      <c r="AN151" s="3">
        <v>9</v>
      </c>
      <c r="AO151" s="3">
        <v>31</v>
      </c>
      <c r="AP151" s="3">
        <v>22</v>
      </c>
      <c r="AQ151" s="3">
        <v>81</v>
      </c>
      <c r="AR151" s="4">
        <v>0.39652777777777781</v>
      </c>
      <c r="AS151" s="3">
        <f>VLOOKUP(AR151,גיליון1!A154:F737,2,0)</f>
        <v>27.2</v>
      </c>
      <c r="AT151" s="3">
        <f>VLOOKUP(AR151,גיליון1!A154:F737,3,0)</f>
        <v>58</v>
      </c>
      <c r="AU151" s="3">
        <f>VLOOKUP(AR151,גיליון1!A154:F737,4,0)</f>
        <v>656</v>
      </c>
      <c r="AV151" s="3">
        <f>VLOOKUP(AR151,גיליון1!A154:F737,5,0)</f>
        <v>1.5</v>
      </c>
      <c r="AW151" s="3">
        <f>VLOOKUP(AR151,גיליון1!A154:F737,6,0)</f>
        <v>168</v>
      </c>
      <c r="AX151" s="3">
        <f>AS151+(AZ151*BF151)/(BB151*1005)</f>
        <v>35.130593422153623</v>
      </c>
      <c r="AY151" s="3">
        <f>AS151+(AZ151*BD151*BE151*BF151)/(BB151*1005*(BE151*BD151+BK151*AZ151))-(AZ151*BL151)/(BE151*BD151+BK151*AZ151)</f>
        <v>23.773416204722295</v>
      </c>
      <c r="AZ151" s="3">
        <f>BA151*BC151/(BA151+BC151)</f>
        <v>22.816216665250334</v>
      </c>
      <c r="BA151" s="3">
        <f>BB151*1005/(4*0.98*0.0000000567*(AS151+273.15)^3)</f>
        <v>196.13064290112573</v>
      </c>
      <c r="BB151" s="3">
        <f>101325/(287.05*(AS151+273.15))</f>
        <v>1.1752531528057886</v>
      </c>
      <c r="BC151" s="3">
        <f>100*SQRT(0.1/AV151)</f>
        <v>25.819888974716111</v>
      </c>
      <c r="BD151" s="3">
        <f>BC151/1.08</f>
        <v>23.90730460621862</v>
      </c>
      <c r="BE151" s="3">
        <f>0.072*AS151+64.67</f>
        <v>66.628399999999999</v>
      </c>
      <c r="BF151" s="3">
        <f>AU151*(1-0.21)+BG151-BH151</f>
        <v>410.54383971941292</v>
      </c>
      <c r="BG151" s="3">
        <f>(1.72*(BI151/1000/(AS151+273.16))^(1/7)*0.0000000567*(AS151+273.16)^4)</f>
        <v>390.40910684352571</v>
      </c>
      <c r="BH151" s="3">
        <f>0.98*0.0000000567*(AA151+273.16)^4</f>
        <v>498.1052671241128</v>
      </c>
      <c r="BI151" s="3">
        <f>BJ151*AT151/100</f>
        <v>2091.8110566068381</v>
      </c>
      <c r="BJ151" s="3">
        <f>(610.7*10^(7.5*AS151/(AS151+237.3)))</f>
        <v>3606.5707872531689</v>
      </c>
      <c r="BK151" s="3">
        <f>(EXP((0.0492)*AS151))*55.259</f>
        <v>210.66542744062775</v>
      </c>
      <c r="BL151" s="3">
        <f>(1-(AT151/100))*BJ151</f>
        <v>1514.759730646331</v>
      </c>
      <c r="KK151" s="3">
        <v>3</v>
      </c>
      <c r="KL151" s="3">
        <v>1</v>
      </c>
      <c r="KM151" s="3">
        <v>5</v>
      </c>
      <c r="KN151" s="3">
        <v>10</v>
      </c>
      <c r="KO151" s="3">
        <v>17</v>
      </c>
      <c r="KP151" s="3">
        <v>14</v>
      </c>
      <c r="KQ151" s="3">
        <v>22</v>
      </c>
      <c r="KR151" s="3">
        <v>22</v>
      </c>
      <c r="KS151" s="3">
        <v>33</v>
      </c>
      <c r="KT151" s="3">
        <v>48</v>
      </c>
      <c r="KU151" s="3">
        <v>61</v>
      </c>
      <c r="KV151" s="3">
        <v>58</v>
      </c>
      <c r="KW151" s="3">
        <v>95</v>
      </c>
      <c r="KX151" s="3">
        <v>93</v>
      </c>
      <c r="KY151" s="3">
        <v>121</v>
      </c>
      <c r="KZ151" s="3">
        <v>115</v>
      </c>
      <c r="LA151" s="3">
        <v>95</v>
      </c>
      <c r="LB151" s="3">
        <v>84</v>
      </c>
      <c r="LC151" s="3">
        <v>43</v>
      </c>
      <c r="LD151" s="3">
        <v>27</v>
      </c>
      <c r="LE151" s="3">
        <v>8</v>
      </c>
      <c r="LF151" s="3">
        <v>0</v>
      </c>
    </row>
    <row r="152" spans="1:318" s="3" customFormat="1" x14ac:dyDescent="0.2">
      <c r="A152" s="3" t="b">
        <v>0</v>
      </c>
      <c r="D152" s="3">
        <v>10446</v>
      </c>
      <c r="E152" s="3">
        <v>6</v>
      </c>
      <c r="F152" s="3">
        <v>2</v>
      </c>
      <c r="G152" s="3" t="s">
        <v>92</v>
      </c>
      <c r="H152" s="3">
        <v>6</v>
      </c>
      <c r="I152" s="3">
        <v>1.2999999999999972</v>
      </c>
      <c r="J152" s="3">
        <v>0.28370591748874663</v>
      </c>
      <c r="K152" s="3">
        <v>0.40633371859939871</v>
      </c>
      <c r="L152" s="3">
        <v>0.22781253521913139</v>
      </c>
      <c r="M152" s="3">
        <f>AA152-AS152</f>
        <v>4.2644400666338313</v>
      </c>
      <c r="N152" s="3">
        <f>AB152-AS152</f>
        <v>3.4000000000000021</v>
      </c>
      <c r="O152" s="3">
        <f>AC152-AS152</f>
        <v>4.6999999999999993</v>
      </c>
      <c r="P152" s="3">
        <f>AD152-AS152</f>
        <v>4.2825836950313381</v>
      </c>
      <c r="Q152" s="3">
        <f>AE152-AS152</f>
        <v>3.5</v>
      </c>
      <c r="R152" s="3">
        <f>AF152-AS152</f>
        <v>3.9000000000000021</v>
      </c>
      <c r="S152" s="3">
        <f>AG152-AS152</f>
        <v>4.1000000000000014</v>
      </c>
      <c r="T152" s="3">
        <f>AH152-AS152</f>
        <v>4.5</v>
      </c>
      <c r="U152" s="3">
        <f>AI152-AS152</f>
        <v>4.6000000000000014</v>
      </c>
      <c r="V152" s="3">
        <f>AJ152-AS152</f>
        <v>4.6999999999999993</v>
      </c>
      <c r="W152" s="3">
        <f>(AA152-AY152)/(AX152-AY152)</f>
        <v>0.65253220626363306</v>
      </c>
      <c r="X152" s="3">
        <f>(AX152-AA152)/(AA152-AY152)</f>
        <v>0.53249140870141898</v>
      </c>
      <c r="Y152" s="3">
        <f>J152/AA152</f>
        <v>9.0167159144713301E-3</v>
      </c>
      <c r="Z152" s="3">
        <f>(AA152-AY152)/(AX152-AA152)</f>
        <v>1.8779645711818884</v>
      </c>
      <c r="AA152" s="3">
        <v>31.464440066633831</v>
      </c>
      <c r="AB152" s="3">
        <v>30.6</v>
      </c>
      <c r="AC152" s="3">
        <v>31.9</v>
      </c>
      <c r="AD152" s="3">
        <v>31.482583695031337</v>
      </c>
      <c r="AE152" s="3">
        <v>30.7</v>
      </c>
      <c r="AF152" s="3">
        <v>31.1</v>
      </c>
      <c r="AG152" s="3">
        <v>31.3</v>
      </c>
      <c r="AH152" s="3">
        <v>31.7</v>
      </c>
      <c r="AI152" s="3">
        <v>31.8</v>
      </c>
      <c r="AJ152" s="3">
        <v>31.9</v>
      </c>
      <c r="AK152" s="3">
        <v>2020</v>
      </c>
      <c r="AL152" s="3">
        <v>10</v>
      </c>
      <c r="AM152" s="3">
        <v>27</v>
      </c>
      <c r="AN152" s="3">
        <v>9</v>
      </c>
      <c r="AO152" s="3">
        <v>31</v>
      </c>
      <c r="AP152" s="3">
        <v>53</v>
      </c>
      <c r="AQ152" s="3">
        <v>599</v>
      </c>
      <c r="AR152" s="4">
        <v>0.39652777777777781</v>
      </c>
      <c r="AS152" s="3">
        <f>VLOOKUP(AR152,גיליון1!A155:F738,2,0)</f>
        <v>27.2</v>
      </c>
      <c r="AT152" s="3">
        <f>VLOOKUP(AR152,גיליון1!A155:F738,3,0)</f>
        <v>58</v>
      </c>
      <c r="AU152" s="3">
        <f>VLOOKUP(AR152,גיליון1!A155:F738,4,0)</f>
        <v>656</v>
      </c>
      <c r="AV152" s="3">
        <f>VLOOKUP(AR152,גיליון1!A155:F738,5,0)</f>
        <v>1.5</v>
      </c>
      <c r="AW152" s="3">
        <f>VLOOKUP(AR152,גיליון1!A155:F738,6,0)</f>
        <v>168</v>
      </c>
      <c r="AX152" s="3">
        <f>AS152+(AZ152*BF152)/(BB152*1005)</f>
        <v>35.509608392151762</v>
      </c>
      <c r="AY152" s="3">
        <f>AS152+(AZ152*BD152*BE152*BF152)/(BB152*1005*(BE152*BD152+BK152*AZ152))-(AZ152*BL152)/(BE152*BD152+BK152*AZ152)</f>
        <v>23.867757266843991</v>
      </c>
      <c r="AZ152" s="3">
        <f>BA152*BC152/(BA152+BC152)</f>
        <v>22.816216665250334</v>
      </c>
      <c r="BA152" s="3">
        <f>BB152*1005/(4*0.98*0.0000000567*(AS152+273.15)^3)</f>
        <v>196.13064290112573</v>
      </c>
      <c r="BB152" s="3">
        <f>101325/(287.05*(AS152+273.15))</f>
        <v>1.1752531528057886</v>
      </c>
      <c r="BC152" s="3">
        <f>100*SQRT(0.1/AV152)</f>
        <v>25.819888974716111</v>
      </c>
      <c r="BD152" s="3">
        <f>BC152/1.08</f>
        <v>23.90730460621862</v>
      </c>
      <c r="BE152" s="3">
        <f>0.072*AS152+64.67</f>
        <v>66.628399999999999</v>
      </c>
      <c r="BF152" s="3">
        <f>AU152*(1-0.21)+BG152-BH152</f>
        <v>430.16434638408532</v>
      </c>
      <c r="BG152" s="3">
        <f>(1.72*(BI152/1000/(AS152+273.16))^(1/7)*0.0000000567*(AS152+273.16)^4)</f>
        <v>390.40910684352571</v>
      </c>
      <c r="BH152" s="3">
        <f>0.98*0.0000000567*(AA152+273.16)^4</f>
        <v>478.48476045944039</v>
      </c>
      <c r="BI152" s="3">
        <f>BJ152*AT152/100</f>
        <v>2091.8110566068381</v>
      </c>
      <c r="BJ152" s="3">
        <f>(610.7*10^(7.5*AS152/(AS152+237.3)))</f>
        <v>3606.5707872531689</v>
      </c>
      <c r="BK152" s="3">
        <f>(EXP((0.0492)*AS152))*55.259</f>
        <v>210.66542744062775</v>
      </c>
      <c r="BL152" s="3">
        <f>(1-(AT152/100))*BJ152</f>
        <v>1514.759730646331</v>
      </c>
      <c r="JF152" s="3">
        <v>0</v>
      </c>
      <c r="JG152" s="3">
        <v>1</v>
      </c>
      <c r="JH152" s="3">
        <v>0</v>
      </c>
      <c r="JI152" s="3">
        <v>4</v>
      </c>
      <c r="JJ152" s="3">
        <v>4</v>
      </c>
      <c r="JK152" s="3">
        <v>15</v>
      </c>
      <c r="JL152" s="3">
        <v>13</v>
      </c>
      <c r="JM152" s="3">
        <v>17</v>
      </c>
      <c r="JN152" s="3">
        <v>22</v>
      </c>
      <c r="JO152" s="3">
        <v>47</v>
      </c>
      <c r="JP152" s="3">
        <v>82</v>
      </c>
      <c r="JQ152" s="3">
        <v>176</v>
      </c>
      <c r="JR152" s="3">
        <v>174</v>
      </c>
      <c r="JS152" s="3">
        <v>153</v>
      </c>
      <c r="JT152" s="3">
        <v>180</v>
      </c>
      <c r="JU152" s="3">
        <v>176</v>
      </c>
      <c r="JV152" s="3">
        <v>161</v>
      </c>
      <c r="JW152" s="3">
        <v>126</v>
      </c>
      <c r="JX152" s="3">
        <v>27</v>
      </c>
    </row>
    <row r="153" spans="1:318" s="3" customFormat="1" x14ac:dyDescent="0.2">
      <c r="A153" s="3" t="b">
        <v>0</v>
      </c>
      <c r="D153" s="3">
        <v>10446</v>
      </c>
      <c r="E153" s="3">
        <v>6</v>
      </c>
      <c r="F153" s="3">
        <v>2</v>
      </c>
      <c r="G153" s="3" t="s">
        <v>261</v>
      </c>
      <c r="H153" s="3">
        <v>6</v>
      </c>
      <c r="I153" s="3">
        <v>2.3999999999999986</v>
      </c>
      <c r="J153" s="3">
        <v>0.40598802830293551</v>
      </c>
      <c r="K153" s="3">
        <v>0.50804241107010739</v>
      </c>
      <c r="L153" s="3">
        <v>0.31380053181656864</v>
      </c>
      <c r="M153" s="3">
        <f>AA153-AS153</f>
        <v>1.4962496189738168</v>
      </c>
      <c r="N153" s="3">
        <f>AB153-AS153</f>
        <v>0.30000000000000071</v>
      </c>
      <c r="O153" s="3">
        <f>AC153-AS153</f>
        <v>2.6999999999999993</v>
      </c>
      <c r="P153" s="3">
        <f>AD153-AS153</f>
        <v>1.448762564222033</v>
      </c>
      <c r="Q153" s="3">
        <f>AE153-AS153</f>
        <v>0.80000000000000071</v>
      </c>
      <c r="R153" s="3">
        <f>AF153-AS153</f>
        <v>1</v>
      </c>
      <c r="S153" s="3">
        <f>AG153-AS153</f>
        <v>1.1999999999999993</v>
      </c>
      <c r="T153" s="3">
        <f>AH153-AS153</f>
        <v>1.6999999999999993</v>
      </c>
      <c r="U153" s="3">
        <f>AI153-AS153</f>
        <v>2</v>
      </c>
      <c r="V153" s="3">
        <f>AJ153-AS153</f>
        <v>2.5</v>
      </c>
      <c r="W153" s="3">
        <f>(AA153-AY153)/(AX153-AY153)</f>
        <v>0.4608736313637502</v>
      </c>
      <c r="X153" s="3">
        <f>(AX153-AA153)/(AA153-AY153)</f>
        <v>1.1697921771765192</v>
      </c>
      <c r="Y153" s="3">
        <f>J153/AA153</f>
        <v>1.4098642485562788E-2</v>
      </c>
      <c r="Z153" s="3">
        <f>(AA153-AY153)/(AX153-AA153)</f>
        <v>0.85485269906117878</v>
      </c>
      <c r="AA153" s="3">
        <v>28.796249618973818</v>
      </c>
      <c r="AB153" s="3">
        <v>27.6</v>
      </c>
      <c r="AC153" s="3">
        <v>30</v>
      </c>
      <c r="AD153" s="3">
        <v>28.748762564222034</v>
      </c>
      <c r="AE153" s="3">
        <v>28.1</v>
      </c>
      <c r="AF153" s="3">
        <v>28.3</v>
      </c>
      <c r="AG153" s="3">
        <v>28.5</v>
      </c>
      <c r="AH153" s="3">
        <v>29</v>
      </c>
      <c r="AI153" s="3">
        <v>29.3</v>
      </c>
      <c r="AJ153" s="3">
        <v>29.8</v>
      </c>
      <c r="AK153" s="3">
        <v>2020</v>
      </c>
      <c r="AL153" s="3">
        <v>10</v>
      </c>
      <c r="AM153" s="3">
        <v>27</v>
      </c>
      <c r="AN153" s="3">
        <v>9</v>
      </c>
      <c r="AO153" s="3">
        <v>32</v>
      </c>
      <c r="AP153" s="3">
        <v>3</v>
      </c>
      <c r="AQ153" s="3">
        <v>520</v>
      </c>
      <c r="AR153" s="4">
        <v>0.3972222222222222</v>
      </c>
      <c r="AS153" s="3">
        <f>VLOOKUP(AR153,גיליון1!A156:F739,2,0)</f>
        <v>27.3</v>
      </c>
      <c r="AT153" s="3">
        <f>VLOOKUP(AR153,גיליון1!A156:F739,3,0)</f>
        <v>58</v>
      </c>
      <c r="AU153" s="3">
        <f>VLOOKUP(AR153,גיליון1!A156:F739,4,0)</f>
        <v>658</v>
      </c>
      <c r="AV153" s="3">
        <f>VLOOKUP(AR153,גיליון1!A156:F739,5,0)</f>
        <v>2.1</v>
      </c>
      <c r="AW153" s="3">
        <f>VLOOKUP(AR153,גיליון1!A156:F739,6,0)</f>
        <v>198</v>
      </c>
      <c r="AX153" s="3">
        <f>AS153+(AZ153*BF153)/(BB153*1005)</f>
        <v>34.768336652209612</v>
      </c>
      <c r="AY153" s="3">
        <f>AS153+(AZ153*BD153*BE153*BF153)/(BB153*1005*(BE153*BD153+BK153*AZ153))-(AZ153*BL153)/(BE153*BD153+BK153*AZ153)</f>
        <v>23.690994899583931</v>
      </c>
      <c r="AZ153" s="3">
        <f>BA153*BC153/(BA153+BC153)</f>
        <v>19.634332951954615</v>
      </c>
      <c r="BA153" s="3">
        <f>BB153*1005/(4*0.98*0.0000000567*(AS153+273.15)^3)</f>
        <v>195.86965738449052</v>
      </c>
      <c r="BB153" s="3">
        <f>101325/(287.05*(AS153+273.15))</f>
        <v>1.1748619885013101</v>
      </c>
      <c r="BC153" s="3">
        <f>100*SQRT(0.1/AV153)</f>
        <v>21.821789023599237</v>
      </c>
      <c r="BD153" s="3">
        <f>BC153/1.08</f>
        <v>20.205360207036328</v>
      </c>
      <c r="BE153" s="3">
        <f>0.072*AS153+64.67</f>
        <v>66.635599999999997</v>
      </c>
      <c r="BF153" s="3">
        <f>AU153*(1-0.21)+BG153-BH153</f>
        <v>449.11819494149961</v>
      </c>
      <c r="BG153" s="3">
        <f>(1.72*(BI153/1000/(AS153+273.16))^(1/7)*0.0000000567*(AS153+273.16)^4)</f>
        <v>391.23782826654389</v>
      </c>
      <c r="BH153" s="3">
        <f>0.98*0.0000000567*(AA153+273.16)^4</f>
        <v>461.93963332504438</v>
      </c>
      <c r="BI153" s="3">
        <f>BJ153*AT153/100</f>
        <v>2104.0954506940775</v>
      </c>
      <c r="BJ153" s="3">
        <f>(610.7*10^(7.5*AS153/(AS153+237.3)))</f>
        <v>3627.7507770587545</v>
      </c>
      <c r="BK153" s="3">
        <f>(EXP((0.0492)*AS153))*55.259</f>
        <v>211.70445525613579</v>
      </c>
      <c r="BL153" s="3">
        <f>(1-(AT153/100))*BJ153</f>
        <v>1523.655326364677</v>
      </c>
      <c r="IG153" s="3">
        <v>6</v>
      </c>
      <c r="IH153" s="3">
        <v>4</v>
      </c>
      <c r="II153" s="3">
        <v>3</v>
      </c>
      <c r="IJ153" s="3">
        <v>9</v>
      </c>
      <c r="IK153" s="3">
        <v>10</v>
      </c>
      <c r="IL153" s="3">
        <v>62</v>
      </c>
      <c r="IM153" s="3">
        <v>136</v>
      </c>
      <c r="IN153" s="3">
        <v>124</v>
      </c>
      <c r="IO153" s="3">
        <v>136</v>
      </c>
      <c r="IP153" s="3">
        <v>201</v>
      </c>
      <c r="IQ153" s="3">
        <v>294</v>
      </c>
      <c r="IR153" s="3">
        <v>301</v>
      </c>
      <c r="IS153" s="3">
        <v>189</v>
      </c>
      <c r="IT153" s="3">
        <v>168</v>
      </c>
      <c r="IU153" s="3">
        <v>122</v>
      </c>
      <c r="IV153" s="3">
        <v>101</v>
      </c>
      <c r="IW153" s="3">
        <v>112</v>
      </c>
      <c r="IX153" s="3">
        <v>78</v>
      </c>
      <c r="IY153" s="3">
        <v>60</v>
      </c>
      <c r="IZ153" s="3">
        <v>42</v>
      </c>
      <c r="JA153" s="3">
        <v>15</v>
      </c>
      <c r="JB153" s="3">
        <v>32</v>
      </c>
      <c r="JC153" s="3">
        <v>6</v>
      </c>
      <c r="JD153" s="3">
        <v>10</v>
      </c>
      <c r="JE153" s="3">
        <v>14</v>
      </c>
      <c r="JF153" s="3">
        <v>3</v>
      </c>
    </row>
    <row r="154" spans="1:318" s="3" customFormat="1" x14ac:dyDescent="0.2">
      <c r="A154" s="3" t="b">
        <v>0</v>
      </c>
      <c r="D154" s="3">
        <v>10446</v>
      </c>
      <c r="E154" s="3">
        <v>6</v>
      </c>
      <c r="F154" s="3">
        <v>2</v>
      </c>
      <c r="G154" s="3" t="s">
        <v>423</v>
      </c>
      <c r="H154" s="3">
        <v>6</v>
      </c>
      <c r="I154" s="3">
        <v>1.1999999999999993</v>
      </c>
      <c r="J154" s="3">
        <v>0.26939877786565941</v>
      </c>
      <c r="K154" s="3">
        <v>0.37772050147583514</v>
      </c>
      <c r="L154" s="3">
        <v>0.21820139641906636</v>
      </c>
      <c r="M154" s="3">
        <f>AA154-AS154</f>
        <v>3.778711523542583</v>
      </c>
      <c r="N154" s="3">
        <f>AB154-AS154</f>
        <v>3</v>
      </c>
      <c r="O154" s="3">
        <f>AC154-AS154</f>
        <v>4.1999999999999993</v>
      </c>
      <c r="P154" s="3">
        <f>AD154-AS154</f>
        <v>3.8294809594569408</v>
      </c>
      <c r="Q154" s="3">
        <f>AE154-AS154</f>
        <v>3.0999999999999979</v>
      </c>
      <c r="R154" s="3">
        <f>AF154-AS154</f>
        <v>3.3999999999999986</v>
      </c>
      <c r="S154" s="3">
        <f>AG154-AS154</f>
        <v>3.5999999999999979</v>
      </c>
      <c r="T154" s="3">
        <f>AH154-AS154</f>
        <v>4</v>
      </c>
      <c r="U154" s="3">
        <f>AI154-AS154</f>
        <v>4.0999999999999979</v>
      </c>
      <c r="V154" s="3">
        <f>AJ154-AS154</f>
        <v>4.1999999999999993</v>
      </c>
      <c r="W154" s="3">
        <f>(AA154-AY154)/(AX154-AY154)</f>
        <v>0.68305043830243639</v>
      </c>
      <c r="X154" s="3">
        <f>(AX154-AA154)/(AA154-AY154)</f>
        <v>0.46402072808161615</v>
      </c>
      <c r="Y154" s="3">
        <f>J154/AA154</f>
        <v>8.6682737043839754E-3</v>
      </c>
      <c r="Z154" s="3">
        <f>(AA154-AY154)/(AX154-AA154)</f>
        <v>2.1550761409609076</v>
      </c>
      <c r="AA154" s="3">
        <v>31.078711523542584</v>
      </c>
      <c r="AB154" s="3">
        <v>30.3</v>
      </c>
      <c r="AC154" s="3">
        <v>31.5</v>
      </c>
      <c r="AD154" s="3">
        <v>31.129480959456941</v>
      </c>
      <c r="AE154" s="3">
        <v>30.4</v>
      </c>
      <c r="AF154" s="3">
        <v>30.7</v>
      </c>
      <c r="AG154" s="3">
        <v>30.9</v>
      </c>
      <c r="AH154" s="3">
        <v>31.3</v>
      </c>
      <c r="AI154" s="3">
        <v>31.4</v>
      </c>
      <c r="AJ154" s="3">
        <v>31.5</v>
      </c>
      <c r="AK154" s="3">
        <v>2020</v>
      </c>
      <c r="AL154" s="3">
        <v>10</v>
      </c>
      <c r="AM154" s="3">
        <v>27</v>
      </c>
      <c r="AN154" s="3">
        <v>9</v>
      </c>
      <c r="AO154" s="3">
        <v>32</v>
      </c>
      <c r="AP154" s="3">
        <v>39</v>
      </c>
      <c r="AQ154" s="3">
        <v>680</v>
      </c>
      <c r="AR154" s="4">
        <v>0.3972222222222222</v>
      </c>
      <c r="AS154" s="3">
        <f>VLOOKUP(AR154,גיליון1!A157:F740,2,0)</f>
        <v>27.3</v>
      </c>
      <c r="AT154" s="3">
        <f>VLOOKUP(AR154,גיליון1!A157:F740,3,0)</f>
        <v>58</v>
      </c>
      <c r="AU154" s="3">
        <f>VLOOKUP(AR154,גיליון1!A157:F740,4,0)</f>
        <v>658</v>
      </c>
      <c r="AV154" s="3">
        <f>VLOOKUP(AR154,גיליון1!A157:F740,5,0)</f>
        <v>2.1</v>
      </c>
      <c r="AW154" s="3">
        <f>VLOOKUP(AR154,גיליון1!A157:F740,6,0)</f>
        <v>198</v>
      </c>
      <c r="AX154" s="3">
        <f>AS154+(AZ154*BF154)/(BB154*1005)</f>
        <v>34.53343339628352</v>
      </c>
      <c r="AY154" s="3">
        <f>AS154+(AZ154*BD154*BE154*BF154)/(BB154*1005*(BE154*BD154+BK154*AZ154))-(AZ154*BL154)/(BE154*BD154+BK154*AZ154)</f>
        <v>23.633522841942806</v>
      </c>
      <c r="AZ154" s="3">
        <f>BA154*BC154/(BA154+BC154)</f>
        <v>19.634332951954615</v>
      </c>
      <c r="BA154" s="3">
        <f>BB154*1005/(4*0.98*0.0000000567*(AS154+273.15)^3)</f>
        <v>195.86965738449052</v>
      </c>
      <c r="BB154" s="3">
        <f>101325/(287.05*(AS154+273.15))</f>
        <v>1.1748619885013101</v>
      </c>
      <c r="BC154" s="3">
        <f>100*SQRT(0.1/AV154)</f>
        <v>21.821789023599237</v>
      </c>
      <c r="BD154" s="3">
        <f>BC154/1.08</f>
        <v>20.205360207036328</v>
      </c>
      <c r="BE154" s="3">
        <f>0.072*AS154+64.67</f>
        <v>66.635599999999997</v>
      </c>
      <c r="BF154" s="3">
        <f>AU154*(1-0.21)+BG154-BH154</f>
        <v>434.99198033704778</v>
      </c>
      <c r="BG154" s="3">
        <f>(1.72*(BI154/1000/(AS154+273.16))^(1/7)*0.0000000567*(AS154+273.16)^4)</f>
        <v>391.23782826654389</v>
      </c>
      <c r="BH154" s="3">
        <f>0.98*0.0000000567*(AA154+273.16)^4</f>
        <v>476.06584792949621</v>
      </c>
      <c r="BI154" s="3">
        <f>BJ154*AT154/100</f>
        <v>2104.0954506940775</v>
      </c>
      <c r="BJ154" s="3">
        <f>(610.7*10^(7.5*AS154/(AS154+237.3)))</f>
        <v>3627.7507770587545</v>
      </c>
      <c r="BK154" s="3">
        <f>(EXP((0.0492)*AS154))*55.259</f>
        <v>211.70445525613579</v>
      </c>
      <c r="BL154" s="3">
        <f>(1-(AT154/100))*BJ154</f>
        <v>1523.655326364677</v>
      </c>
      <c r="JH154" s="3">
        <v>21</v>
      </c>
      <c r="JI154" s="3">
        <v>14</v>
      </c>
      <c r="JJ154" s="3">
        <v>23</v>
      </c>
      <c r="JK154" s="3">
        <v>25</v>
      </c>
      <c r="JL154" s="3">
        <v>49</v>
      </c>
      <c r="JM154" s="3">
        <v>64</v>
      </c>
      <c r="JN154" s="3">
        <v>103</v>
      </c>
      <c r="JO154" s="3">
        <v>97</v>
      </c>
      <c r="JP154" s="3">
        <v>128</v>
      </c>
      <c r="JQ154" s="3">
        <v>154</v>
      </c>
      <c r="JR154" s="3">
        <v>124</v>
      </c>
      <c r="JS154" s="3">
        <v>45</v>
      </c>
      <c r="JT154" s="3">
        <v>15</v>
      </c>
    </row>
    <row r="155" spans="1:318" s="3" customFormat="1" x14ac:dyDescent="0.2">
      <c r="A155" s="3" t="b">
        <v>1</v>
      </c>
      <c r="B155" s="3" t="s">
        <v>562</v>
      </c>
      <c r="D155" s="3">
        <v>10446</v>
      </c>
      <c r="E155" s="3">
        <v>1</v>
      </c>
      <c r="F155" s="3">
        <v>2</v>
      </c>
      <c r="G155" s="3" t="s">
        <v>93</v>
      </c>
      <c r="H155" s="3">
        <v>6</v>
      </c>
      <c r="I155" s="3">
        <v>2.4999999999999964</v>
      </c>
      <c r="J155" s="3">
        <v>0.4876019367516593</v>
      </c>
      <c r="K155" s="3">
        <v>0.63516130152939354</v>
      </c>
      <c r="L155" s="3">
        <v>0.3803395404018925</v>
      </c>
      <c r="M155" s="3">
        <f>AA155-AS155</f>
        <v>3.9932788382565043</v>
      </c>
      <c r="N155" s="3">
        <f>AB155-AS155</f>
        <v>3.1000000000000014</v>
      </c>
      <c r="O155" s="3">
        <f>AC155-AS155</f>
        <v>5.5999999999999979</v>
      </c>
      <c r="P155" s="3">
        <f>AD155-AS155</f>
        <v>3.9624438163509303</v>
      </c>
      <c r="Q155" s="3">
        <f>AE155-AS155</f>
        <v>3.1999999999999993</v>
      </c>
      <c r="R155" s="3">
        <f>AF155-AS155</f>
        <v>3.4000000000000021</v>
      </c>
      <c r="S155" s="3">
        <f>AG155-AS155</f>
        <v>3.6999999999999993</v>
      </c>
      <c r="T155" s="3">
        <f>AH155-AS155</f>
        <v>4.3000000000000007</v>
      </c>
      <c r="U155" s="3">
        <f>AI155-AS155</f>
        <v>4.6000000000000014</v>
      </c>
      <c r="V155" s="3">
        <f>AJ155-AS155</f>
        <v>5.3000000000000007</v>
      </c>
      <c r="W155" s="3">
        <f>(AA155-AY155)/(AX155-AY155)</f>
        <v>0.62252156513116075</v>
      </c>
      <c r="X155" s="3">
        <f>(AX155-AA155)/(AA155-AY155)</f>
        <v>0.6063700536853005</v>
      </c>
      <c r="Y155" s="3">
        <f>J155/AA155</f>
        <v>1.5631634599234487E-2</v>
      </c>
      <c r="Z155" s="3">
        <f>(AA155-AY155)/(AX155-AA155)</f>
        <v>1.6491579587784018</v>
      </c>
      <c r="AA155" s="3">
        <v>31.193278838256504</v>
      </c>
      <c r="AB155" s="3">
        <v>30.3</v>
      </c>
      <c r="AC155" s="3">
        <v>32.799999999999997</v>
      </c>
      <c r="AD155" s="3">
        <v>31.16244381635093</v>
      </c>
      <c r="AE155" s="3">
        <v>30.4</v>
      </c>
      <c r="AF155" s="3">
        <v>30.6</v>
      </c>
      <c r="AG155" s="3">
        <v>30.9</v>
      </c>
      <c r="AH155" s="3">
        <v>31.5</v>
      </c>
      <c r="AI155" s="3">
        <v>31.8</v>
      </c>
      <c r="AJ155" s="3">
        <v>32.5</v>
      </c>
      <c r="AK155" s="3">
        <v>2020</v>
      </c>
      <c r="AL155" s="3">
        <v>10</v>
      </c>
      <c r="AM155" s="3">
        <v>27</v>
      </c>
      <c r="AN155" s="3">
        <v>9</v>
      </c>
      <c r="AO155" s="3">
        <v>33</v>
      </c>
      <c r="AP155" s="3">
        <v>37</v>
      </c>
      <c r="AQ155" s="3">
        <v>117</v>
      </c>
      <c r="AR155" s="4">
        <v>0.3979166666666667</v>
      </c>
      <c r="AS155" s="3">
        <f>VLOOKUP(AR155,גיליון1!A158:F741,2,0)</f>
        <v>27.2</v>
      </c>
      <c r="AT155" s="3">
        <f>VLOOKUP(AR155,גיליון1!A158:F741,3,0)</f>
        <v>58</v>
      </c>
      <c r="AU155" s="3">
        <f>VLOOKUP(AR155,גיליון1!A158:F741,4,0)</f>
        <v>661</v>
      </c>
      <c r="AV155" s="3">
        <f>VLOOKUP(AR155,גיליון1!A158:F741,5,0)</f>
        <v>1.5</v>
      </c>
      <c r="AW155" s="3">
        <f>VLOOKUP(AR155,גיליון1!A158:F741,6,0)</f>
        <v>192</v>
      </c>
      <c r="AX155" s="3">
        <f>AS155+(AZ155*BF155)/(BB155*1005)</f>
        <v>35.61877845926692</v>
      </c>
      <c r="AY155" s="3">
        <f>AS155+(AZ155*BD155*BE155*BF155)/(BB155*1005*(BE155*BD155+BK155*AZ155))-(AZ155*BL155)/(BE155*BD155+BK155*AZ155)</f>
        <v>23.894930916696374</v>
      </c>
      <c r="AZ155" s="3">
        <f>BA155*BC155/(BA155+BC155)</f>
        <v>22.816216665250334</v>
      </c>
      <c r="BA155" s="3">
        <f>BB155*1005/(4*0.98*0.0000000567*(AS155+273.15)^3)</f>
        <v>196.13064290112573</v>
      </c>
      <c r="BB155" s="3">
        <f>101325/(287.05*(AS155+273.15))</f>
        <v>1.1752531528057886</v>
      </c>
      <c r="BC155" s="3">
        <f>100*SQRT(0.1/AV155)</f>
        <v>25.819888974716111</v>
      </c>
      <c r="BD155" s="3">
        <f>BC155/1.08</f>
        <v>23.90730460621862</v>
      </c>
      <c r="BE155" s="3">
        <f>0.072*AS155+64.67</f>
        <v>66.628399999999999</v>
      </c>
      <c r="BF155" s="3">
        <f>AU155*(1-0.21)+BG155-BH155</f>
        <v>435.81576439912118</v>
      </c>
      <c r="BG155" s="3">
        <f>(1.72*(BI155/1000/(AS155+273.16))^(1/7)*0.0000000567*(AS155+273.16)^4)</f>
        <v>390.40910684352571</v>
      </c>
      <c r="BH155" s="3">
        <f>0.98*0.0000000567*(AA155+273.16)^4</f>
        <v>476.78334244440458</v>
      </c>
      <c r="BI155" s="3">
        <f>BJ155*AT155/100</f>
        <v>2091.8110566068381</v>
      </c>
      <c r="BJ155" s="3">
        <f>(610.7*10^(7.5*AS155/(AS155+237.3)))</f>
        <v>3606.5707872531689</v>
      </c>
      <c r="BK155" s="3">
        <f>(EXP((0.0492)*AS155))*55.259</f>
        <v>210.66542744062775</v>
      </c>
      <c r="BL155" s="3">
        <f>(1-(AT155/100))*BJ155</f>
        <v>1514.759730646331</v>
      </c>
      <c r="JC155" s="3">
        <v>3</v>
      </c>
      <c r="JD155" s="3">
        <v>0</v>
      </c>
      <c r="JE155" s="3">
        <v>0</v>
      </c>
      <c r="JF155" s="3">
        <v>3</v>
      </c>
      <c r="JG155" s="3">
        <v>1</v>
      </c>
      <c r="JH155" s="3">
        <v>8</v>
      </c>
      <c r="JI155" s="3">
        <v>43</v>
      </c>
      <c r="JJ155" s="3">
        <v>35</v>
      </c>
      <c r="JK155" s="3">
        <v>61</v>
      </c>
      <c r="JL155" s="3">
        <v>71</v>
      </c>
      <c r="JM155" s="3">
        <v>68</v>
      </c>
      <c r="JN155" s="3">
        <v>79</v>
      </c>
      <c r="JO155" s="3">
        <v>70</v>
      </c>
      <c r="JP155" s="3">
        <v>99</v>
      </c>
      <c r="JQ155" s="3">
        <v>87</v>
      </c>
      <c r="JR155" s="3">
        <v>71</v>
      </c>
      <c r="JS155" s="3">
        <v>62</v>
      </c>
      <c r="JT155" s="3">
        <v>54</v>
      </c>
      <c r="JU155" s="3">
        <v>56</v>
      </c>
      <c r="JV155" s="3">
        <v>35</v>
      </c>
      <c r="JW155" s="3">
        <v>27</v>
      </c>
      <c r="JX155" s="3">
        <v>25</v>
      </c>
      <c r="JY155" s="3">
        <v>13</v>
      </c>
      <c r="JZ155" s="3">
        <v>5</v>
      </c>
      <c r="KA155" s="3">
        <v>4</v>
      </c>
      <c r="KB155" s="3">
        <v>4</v>
      </c>
      <c r="KC155" s="3">
        <v>2</v>
      </c>
      <c r="KD155" s="3">
        <v>5</v>
      </c>
      <c r="KE155" s="3">
        <v>5</v>
      </c>
      <c r="KF155" s="3">
        <v>5</v>
      </c>
      <c r="KG155" s="3">
        <v>5</v>
      </c>
      <c r="KH155" s="3">
        <v>0</v>
      </c>
      <c r="KI155" s="3">
        <v>0</v>
      </c>
    </row>
    <row r="156" spans="1:318" s="3" customFormat="1" x14ac:dyDescent="0.2">
      <c r="A156" s="3" t="b">
        <v>1</v>
      </c>
      <c r="B156" s="3" t="s">
        <v>562</v>
      </c>
      <c r="D156" s="3">
        <v>10446</v>
      </c>
      <c r="E156" s="3">
        <v>1</v>
      </c>
      <c r="F156" s="3">
        <v>2</v>
      </c>
      <c r="G156" s="3" t="s">
        <v>262</v>
      </c>
      <c r="H156" s="3">
        <v>6</v>
      </c>
      <c r="I156" s="3">
        <v>1.9000000000000057</v>
      </c>
      <c r="J156" s="3">
        <v>0.41778957087449475</v>
      </c>
      <c r="K156" s="3">
        <v>0.6440492810798446</v>
      </c>
      <c r="L156" s="3">
        <v>0.35216196048199444</v>
      </c>
      <c r="M156" s="3">
        <f>AA156-AS156</f>
        <v>6.6019196092195678</v>
      </c>
      <c r="N156" s="3">
        <f>AB156-AS156</f>
        <v>5.5999999999999979</v>
      </c>
      <c r="O156" s="3">
        <f>AC156-AS156</f>
        <v>7.5000000000000036</v>
      </c>
      <c r="P156" s="3">
        <f>AD156-AS156</f>
        <v>6.6130039595702108</v>
      </c>
      <c r="Q156" s="3">
        <f>AE156-AS156</f>
        <v>5.8000000000000007</v>
      </c>
      <c r="R156" s="3">
        <f>AF156-AS156</f>
        <v>6.0000000000000036</v>
      </c>
      <c r="S156" s="3">
        <f>AG156-AS156</f>
        <v>6.3000000000000007</v>
      </c>
      <c r="T156" s="3">
        <f>AH156-AS156</f>
        <v>6.9000000000000021</v>
      </c>
      <c r="U156" s="3">
        <f>AI156-AS156</f>
        <v>7.0999999999999979</v>
      </c>
      <c r="V156" s="3">
        <f>AJ156-AS156</f>
        <v>7.4000000000000021</v>
      </c>
      <c r="W156" s="3">
        <f>(AA156-AY156)/(AX156-AY156)</f>
        <v>0.96192790265487738</v>
      </c>
      <c r="X156" s="3">
        <f>(AX156-AA156)/(AA156-AY156)</f>
        <v>3.9578951021220346E-2</v>
      </c>
      <c r="Y156" s="3">
        <f>J156/AA156</f>
        <v>1.2359936231566608E-2</v>
      </c>
      <c r="Z156" s="3">
        <f>(AA156-AY156)/(AX156-AA156)</f>
        <v>25.265955114976332</v>
      </c>
      <c r="AA156" s="3">
        <v>33.801919609219567</v>
      </c>
      <c r="AB156" s="3">
        <v>32.799999999999997</v>
      </c>
      <c r="AC156" s="3">
        <v>34.700000000000003</v>
      </c>
      <c r="AD156" s="3">
        <v>33.81300395957021</v>
      </c>
      <c r="AE156" s="3">
        <v>33</v>
      </c>
      <c r="AF156" s="3">
        <v>33.200000000000003</v>
      </c>
      <c r="AG156" s="3">
        <v>33.5</v>
      </c>
      <c r="AH156" s="3">
        <v>34.1</v>
      </c>
      <c r="AI156" s="3">
        <v>34.299999999999997</v>
      </c>
      <c r="AJ156" s="3">
        <v>34.6</v>
      </c>
      <c r="AK156" s="3">
        <v>2020</v>
      </c>
      <c r="AL156" s="3">
        <v>10</v>
      </c>
      <c r="AM156" s="3">
        <v>27</v>
      </c>
      <c r="AN156" s="3">
        <v>9</v>
      </c>
      <c r="AO156" s="3">
        <v>34</v>
      </c>
      <c r="AP156" s="3">
        <v>0</v>
      </c>
      <c r="AQ156" s="3">
        <v>157</v>
      </c>
      <c r="AR156" s="4">
        <v>0.39861111111111108</v>
      </c>
      <c r="AS156" s="3">
        <f>VLOOKUP(AR156,גיליון1!A159:F742,2,0)</f>
        <v>27.2</v>
      </c>
      <c r="AT156" s="3">
        <f>VLOOKUP(AR156,גיליון1!A159:F742,3,0)</f>
        <v>58</v>
      </c>
      <c r="AU156" s="3">
        <f>VLOOKUP(AR156,גיליון1!A159:F742,4,0)</f>
        <v>664</v>
      </c>
      <c r="AV156" s="3">
        <f>VLOOKUP(AR156,גיליון1!A159:F742,5,0)</f>
        <v>2.1</v>
      </c>
      <c r="AW156" s="3">
        <f>VLOOKUP(AR156,גיליון1!A159:F742,6,0)</f>
        <v>205</v>
      </c>
      <c r="AX156" s="3">
        <f>AS156+(AZ156*BF156)/(BB156*1005)</f>
        <v>34.209809751044681</v>
      </c>
      <c r="AY156" s="3">
        <f>AS156+(AZ156*BD156*BE156*BF156)/(BB156*1005*(BE156*BD156+BK156*AZ156))-(AZ156*BL156)/(BE156*BD156+BK156*AZ156)</f>
        <v>23.496185594024919</v>
      </c>
      <c r="AZ156" s="3">
        <f>BA156*BC156/(BA156+BC156)</f>
        <v>19.636952304938809</v>
      </c>
      <c r="BA156" s="3">
        <f>BB156*1005/(4*0.98*0.0000000567*(AS156+273.15)^3)</f>
        <v>196.13064290112573</v>
      </c>
      <c r="BB156" s="3">
        <f>101325/(287.05*(AS156+273.15))</f>
        <v>1.1752531528057886</v>
      </c>
      <c r="BC156" s="3">
        <f>100*SQRT(0.1/AV156)</f>
        <v>21.821789023599237</v>
      </c>
      <c r="BD156" s="3">
        <f>BC156/1.08</f>
        <v>20.205360207036328</v>
      </c>
      <c r="BE156" s="3">
        <f>0.072*AS156+64.67</f>
        <v>66.628399999999999</v>
      </c>
      <c r="BF156" s="3">
        <f>AU156*(1-0.21)+BG156-BH156</f>
        <v>421.6281827732555</v>
      </c>
      <c r="BG156" s="3">
        <f>(1.72*(BI156/1000/(AS156+273.16))^(1/7)*0.0000000567*(AS156+273.16)^4)</f>
        <v>390.40910684352571</v>
      </c>
      <c r="BH156" s="3">
        <f>0.98*0.0000000567*(AA156+273.16)^4</f>
        <v>493.34092407027026</v>
      </c>
      <c r="BI156" s="3">
        <f>BJ156*AT156/100</f>
        <v>2091.8110566068381</v>
      </c>
      <c r="BJ156" s="3">
        <f>(610.7*10^(7.5*AS156/(AS156+237.3)))</f>
        <v>3606.5707872531689</v>
      </c>
      <c r="BK156" s="3">
        <f>(EXP((0.0492)*AS156))*55.259</f>
        <v>210.66542744062775</v>
      </c>
      <c r="BL156" s="3">
        <f>(1-(AT156/100))*BJ156</f>
        <v>1514.759730646331</v>
      </c>
      <c r="KF156" s="3">
        <v>3</v>
      </c>
      <c r="KG156" s="3">
        <v>7</v>
      </c>
      <c r="KH156" s="3">
        <v>27</v>
      </c>
      <c r="KI156" s="3">
        <v>42</v>
      </c>
      <c r="KJ156" s="3">
        <v>84</v>
      </c>
      <c r="KK156" s="3">
        <v>82</v>
      </c>
      <c r="KL156" s="3">
        <v>111</v>
      </c>
      <c r="KM156" s="3">
        <v>106</v>
      </c>
      <c r="KN156" s="3">
        <v>163</v>
      </c>
      <c r="KO156" s="3">
        <v>153</v>
      </c>
      <c r="KP156" s="3">
        <v>115</v>
      </c>
      <c r="KQ156" s="3">
        <v>144</v>
      </c>
      <c r="KR156" s="3">
        <v>126</v>
      </c>
      <c r="KS156" s="3">
        <v>150</v>
      </c>
      <c r="KT156" s="3">
        <v>170</v>
      </c>
      <c r="KU156" s="3">
        <v>138</v>
      </c>
      <c r="KV156" s="3">
        <v>85</v>
      </c>
      <c r="KW156" s="3">
        <v>65</v>
      </c>
      <c r="KX156" s="3">
        <v>30</v>
      </c>
      <c r="KY156" s="3">
        <v>22</v>
      </c>
      <c r="KZ156" s="3">
        <v>10</v>
      </c>
    </row>
    <row r="157" spans="1:318" s="3" customFormat="1" x14ac:dyDescent="0.2">
      <c r="A157" s="3" t="b">
        <v>1</v>
      </c>
      <c r="B157" s="3" t="s">
        <v>562</v>
      </c>
      <c r="D157" s="3">
        <v>10446</v>
      </c>
      <c r="E157" s="3">
        <v>1</v>
      </c>
      <c r="F157" s="3">
        <v>2</v>
      </c>
      <c r="G157" s="3" t="s">
        <v>424</v>
      </c>
      <c r="H157" s="3">
        <v>6</v>
      </c>
      <c r="I157" s="3">
        <v>3.3999999999999986</v>
      </c>
      <c r="J157" s="3">
        <v>0.66227097721207118</v>
      </c>
      <c r="K157" s="3">
        <v>0.84573473096286023</v>
      </c>
      <c r="L157" s="3">
        <v>0.51755477529903149</v>
      </c>
      <c r="M157" s="3">
        <f>AA157-AS157</f>
        <v>6.00118099843721</v>
      </c>
      <c r="N157" s="3">
        <f>AB157-AS157</f>
        <v>3.9000000000000021</v>
      </c>
      <c r="O157" s="3">
        <f>AC157-AS157</f>
        <v>7.3000000000000007</v>
      </c>
      <c r="P157" s="3">
        <f>AD157-AS157</f>
        <v>5.9965602105510705</v>
      </c>
      <c r="Q157" s="3">
        <f>AE157-AS157</f>
        <v>4.4000000000000021</v>
      </c>
      <c r="R157" s="3">
        <f>AF157-AS157</f>
        <v>5.1999999999999993</v>
      </c>
      <c r="S157" s="3">
        <f>AG157-AS157</f>
        <v>5.5999999999999979</v>
      </c>
      <c r="T157" s="3">
        <f>AH157-AS157</f>
        <v>6.5000000000000036</v>
      </c>
      <c r="U157" s="3">
        <f>AI157-AS157</f>
        <v>6.9000000000000021</v>
      </c>
      <c r="V157" s="3">
        <f>AJ157-AS157</f>
        <v>7.0999999999999979</v>
      </c>
      <c r="W157" s="3">
        <f>(AA157-AY157)/(AX157-AY157)</f>
        <v>0.90032936569827637</v>
      </c>
      <c r="X157" s="3">
        <f>(AX157-AA157)/(AA157-AY157)</f>
        <v>0.11070463554681592</v>
      </c>
      <c r="Y157" s="3">
        <f>J157/AA157</f>
        <v>1.994721143332957E-2</v>
      </c>
      <c r="Z157" s="3">
        <f>(AA157-AY157)/(AX157-AA157)</f>
        <v>9.0330454100732727</v>
      </c>
      <c r="AA157" s="3">
        <v>33.201180998437209</v>
      </c>
      <c r="AB157" s="3">
        <v>31.1</v>
      </c>
      <c r="AC157" s="3">
        <v>34.5</v>
      </c>
      <c r="AD157" s="3">
        <v>33.19656021055107</v>
      </c>
      <c r="AE157" s="3">
        <v>31.6</v>
      </c>
      <c r="AF157" s="3">
        <v>32.4</v>
      </c>
      <c r="AG157" s="3">
        <v>32.799999999999997</v>
      </c>
      <c r="AH157" s="3">
        <v>33.700000000000003</v>
      </c>
      <c r="AI157" s="3">
        <v>34.1</v>
      </c>
      <c r="AJ157" s="3">
        <v>34.299999999999997</v>
      </c>
      <c r="AK157" s="3">
        <v>2020</v>
      </c>
      <c r="AL157" s="3">
        <v>10</v>
      </c>
      <c r="AM157" s="3">
        <v>27</v>
      </c>
      <c r="AN157" s="3">
        <v>9</v>
      </c>
      <c r="AO157" s="3">
        <v>34</v>
      </c>
      <c r="AP157" s="3">
        <v>14</v>
      </c>
      <c r="AQ157" s="3">
        <v>239.00000000000003</v>
      </c>
      <c r="AR157" s="4">
        <v>0.39861111111111108</v>
      </c>
      <c r="AS157" s="3">
        <f>VLOOKUP(AR157,גיליון1!A160:F743,2,0)</f>
        <v>27.2</v>
      </c>
      <c r="AT157" s="3">
        <f>VLOOKUP(AR157,גיליון1!A160:F743,3,0)</f>
        <v>58</v>
      </c>
      <c r="AU157" s="3">
        <f>VLOOKUP(AR157,גיליון1!A160:F743,4,0)</f>
        <v>664</v>
      </c>
      <c r="AV157" s="3">
        <f>VLOOKUP(AR157,גיליון1!A160:F743,5,0)</f>
        <v>2.1</v>
      </c>
      <c r="AW157" s="3">
        <f>VLOOKUP(AR157,גיליון1!A160:F743,6,0)</f>
        <v>205</v>
      </c>
      <c r="AX157" s="3">
        <f>AS157+(AZ157*BF157)/(BB157*1005)</f>
        <v>34.273828866276304</v>
      </c>
      <c r="AY157" s="3">
        <f>AS157+(AZ157*BD157*BE157*BF157)/(BB157*1005*(BE157*BD157+BK157*AZ157))-(AZ157*BL157)/(BE157*BD157+BK157*AZ157)</f>
        <v>23.511904099228392</v>
      </c>
      <c r="AZ157" s="3">
        <f>BA157*BC157/(BA157+BC157)</f>
        <v>19.636952304938809</v>
      </c>
      <c r="BA157" s="3">
        <f>BB157*1005/(4*0.98*0.0000000567*(AS157+273.15)^3)</f>
        <v>196.13064290112573</v>
      </c>
      <c r="BB157" s="3">
        <f>101325/(287.05*(AS157+273.15))</f>
        <v>1.1752531528057886</v>
      </c>
      <c r="BC157" s="3">
        <f>100*SQRT(0.1/AV157)</f>
        <v>21.821789023599237</v>
      </c>
      <c r="BD157" s="3">
        <f>BC157/1.08</f>
        <v>20.205360207036328</v>
      </c>
      <c r="BE157" s="3">
        <f>0.072*AS157+64.67</f>
        <v>66.628399999999999</v>
      </c>
      <c r="BF157" s="3">
        <f>AU157*(1-0.21)+BG157-BH157</f>
        <v>425.47882411396222</v>
      </c>
      <c r="BG157" s="3">
        <f>(1.72*(BI157/1000/(AS157+273.16))^(1/7)*0.0000000567*(AS157+273.16)^4)</f>
        <v>390.40910684352571</v>
      </c>
      <c r="BH157" s="3">
        <f>0.98*0.0000000567*(AA157+273.16)^4</f>
        <v>489.49028272956355</v>
      </c>
      <c r="BI157" s="3">
        <f>BJ157*AT157/100</f>
        <v>2091.8110566068381</v>
      </c>
      <c r="BJ157" s="3">
        <f>(610.7*10^(7.5*AS157/(AS157+237.3)))</f>
        <v>3606.5707872531689</v>
      </c>
      <c r="BK157" s="3">
        <f>(EXP((0.0492)*AS157))*55.259</f>
        <v>210.66542744062775</v>
      </c>
      <c r="BL157" s="3">
        <f>(1-(AT157/100))*BJ157</f>
        <v>1514.759730646331</v>
      </c>
      <c r="JP157" s="3">
        <v>8</v>
      </c>
      <c r="JQ157" s="3">
        <v>1</v>
      </c>
      <c r="JR157" s="3">
        <v>7</v>
      </c>
      <c r="JS157" s="3">
        <v>0</v>
      </c>
      <c r="JT157" s="3">
        <v>2</v>
      </c>
      <c r="JU157" s="3">
        <v>9</v>
      </c>
      <c r="JV157" s="3">
        <v>9</v>
      </c>
      <c r="JW157" s="3">
        <v>5</v>
      </c>
      <c r="JX157" s="3">
        <v>13</v>
      </c>
      <c r="JY157" s="3">
        <v>4</v>
      </c>
      <c r="JZ157" s="3">
        <v>18</v>
      </c>
      <c r="KA157" s="3">
        <v>21</v>
      </c>
      <c r="KB157" s="3">
        <v>16</v>
      </c>
      <c r="KC157" s="3">
        <v>28</v>
      </c>
      <c r="KD157" s="3">
        <v>21</v>
      </c>
      <c r="KE157" s="3">
        <v>36</v>
      </c>
      <c r="KF157" s="3">
        <v>52</v>
      </c>
      <c r="KG157" s="3">
        <v>47</v>
      </c>
      <c r="KH157" s="3">
        <v>73</v>
      </c>
      <c r="KI157" s="3">
        <v>75</v>
      </c>
      <c r="KJ157" s="3">
        <v>84</v>
      </c>
      <c r="KK157" s="3">
        <v>56</v>
      </c>
      <c r="KL157" s="3">
        <v>63</v>
      </c>
      <c r="KM157" s="3">
        <v>65</v>
      </c>
      <c r="KN157" s="3">
        <v>51</v>
      </c>
      <c r="KO157" s="3">
        <v>29</v>
      </c>
      <c r="KP157" s="3">
        <v>45</v>
      </c>
      <c r="KQ157" s="3">
        <v>25</v>
      </c>
      <c r="KR157" s="3">
        <v>51</v>
      </c>
      <c r="KS157" s="3">
        <v>57</v>
      </c>
      <c r="KT157" s="3">
        <v>38</v>
      </c>
      <c r="KU157" s="3">
        <v>18</v>
      </c>
      <c r="KV157" s="3">
        <v>14</v>
      </c>
      <c r="KW157" s="3">
        <v>7</v>
      </c>
      <c r="KX157" s="3">
        <v>5</v>
      </c>
    </row>
    <row r="158" spans="1:318" s="3" customFormat="1" x14ac:dyDescent="0.2">
      <c r="A158" s="3" t="b">
        <v>0</v>
      </c>
      <c r="D158" s="3">
        <v>10446</v>
      </c>
      <c r="E158" s="3">
        <v>1</v>
      </c>
      <c r="F158" s="3">
        <v>2</v>
      </c>
      <c r="G158" s="3" t="s">
        <v>94</v>
      </c>
      <c r="H158" s="3">
        <v>6</v>
      </c>
      <c r="I158" s="3">
        <v>1.4999999999999964</v>
      </c>
      <c r="J158" s="3">
        <v>0.311821805099187</v>
      </c>
      <c r="K158" s="3">
        <v>0.43672650240154098</v>
      </c>
      <c r="L158" s="3">
        <v>0.24564613561663845</v>
      </c>
      <c r="M158" s="3">
        <f>AA158-AS158</f>
        <v>5.7676952825594512</v>
      </c>
      <c r="N158" s="3">
        <f>AB158-AS158</f>
        <v>4.6999999999999993</v>
      </c>
      <c r="O158" s="3">
        <f>AC158-AS158</f>
        <v>6.1999999999999957</v>
      </c>
      <c r="P158" s="3">
        <f>AD158-AS158</f>
        <v>5.8018531776189306</v>
      </c>
      <c r="Q158" s="3">
        <f>AE158-AS158</f>
        <v>4.8999999999999986</v>
      </c>
      <c r="R158" s="3">
        <f>AF158-AS158</f>
        <v>5.3999999999999986</v>
      </c>
      <c r="S158" s="3">
        <f>AG158-AS158</f>
        <v>5.6000000000000014</v>
      </c>
      <c r="T158" s="3">
        <f>AH158-AS158</f>
        <v>6</v>
      </c>
      <c r="U158" s="3">
        <f>AI158-AS158</f>
        <v>6.1000000000000014</v>
      </c>
      <c r="V158" s="3">
        <f>AJ158-AS158</f>
        <v>6.1999999999999957</v>
      </c>
      <c r="W158" s="3">
        <f>(AA158-AY158)/(AX158-AY158)</f>
        <v>0.78613756246199762</v>
      </c>
      <c r="X158" s="3">
        <f>(AX158-AA158)/(AA158-AY158)</f>
        <v>0.27204200352446667</v>
      </c>
      <c r="Y158" s="3">
        <f>J158/AA158</f>
        <v>9.4871819401541255E-3</v>
      </c>
      <c r="Z158" s="3">
        <f>(AA158-AY158)/(AX158-AA158)</f>
        <v>3.675902937944886</v>
      </c>
      <c r="AA158" s="3">
        <v>32.867695282559453</v>
      </c>
      <c r="AB158" s="3">
        <v>31.8</v>
      </c>
      <c r="AC158" s="3">
        <v>33.299999999999997</v>
      </c>
      <c r="AD158" s="3">
        <v>32.901853177618932</v>
      </c>
      <c r="AE158" s="3">
        <v>32</v>
      </c>
      <c r="AF158" s="3">
        <v>32.5</v>
      </c>
      <c r="AG158" s="3">
        <v>32.700000000000003</v>
      </c>
      <c r="AH158" s="3">
        <v>33.1</v>
      </c>
      <c r="AI158" s="3">
        <v>33.200000000000003</v>
      </c>
      <c r="AJ158" s="3">
        <v>33.299999999999997</v>
      </c>
      <c r="AK158" s="3">
        <v>2020</v>
      </c>
      <c r="AL158" s="3">
        <v>10</v>
      </c>
      <c r="AM158" s="3">
        <v>27</v>
      </c>
      <c r="AN158" s="3">
        <v>9</v>
      </c>
      <c r="AO158" s="3">
        <v>35</v>
      </c>
      <c r="AP158" s="3">
        <v>1</v>
      </c>
      <c r="AQ158" s="3">
        <v>598</v>
      </c>
      <c r="AR158" s="4">
        <v>0.39930555555555558</v>
      </c>
      <c r="AS158" s="3">
        <f>VLOOKUP(AR158,גיליון1!A161:F744,2,0)</f>
        <v>27.1</v>
      </c>
      <c r="AT158" s="3">
        <f>VLOOKUP(AR158,גיליון1!A161:F744,3,0)</f>
        <v>58</v>
      </c>
      <c r="AU158" s="3">
        <f>VLOOKUP(AR158,גיליון1!A161:F744,4,0)</f>
        <v>664</v>
      </c>
      <c r="AV158" s="3">
        <f>VLOOKUP(AR158,גיליון1!A161:F744,5,0)</f>
        <v>1.5</v>
      </c>
      <c r="AW158" s="3">
        <f>VLOOKUP(AR158,גיליון1!A161:F744,6,0)</f>
        <v>199</v>
      </c>
      <c r="AX158" s="3">
        <f>AS158+(AZ158*BF158)/(BB158*1005)</f>
        <v>35.342749659538754</v>
      </c>
      <c r="AY158" s="3">
        <f>AS158+(AZ158*BD158*BE158*BF158)/(BB158*1005*(BE158*BD158+BK158*AZ158))-(AZ158*BL158)/(BE158*BD158+BK158*AZ158)</f>
        <v>23.76963562664789</v>
      </c>
      <c r="AZ158" s="3">
        <f>BA158*BC158/(BA158+BC158)</f>
        <v>22.819750323323184</v>
      </c>
      <c r="BA158" s="3">
        <f>BB158*1005/(4*0.98*0.0000000567*(AS158+273.15)^3)</f>
        <v>196.39206324860592</v>
      </c>
      <c r="BB158" s="3">
        <f>101325/(287.05*(AS158+273.15))</f>
        <v>1.1756445776693376</v>
      </c>
      <c r="BC158" s="3">
        <f>100*SQRT(0.1/AV158)</f>
        <v>25.819888974716111</v>
      </c>
      <c r="BD158" s="3">
        <f>BC158/1.08</f>
        <v>23.90730460621862</v>
      </c>
      <c r="BE158" s="3">
        <f>0.072*AS158+64.67</f>
        <v>66.621200000000002</v>
      </c>
      <c r="BF158" s="3">
        <f>AU158*(1-0.21)+BG158-BH158</f>
        <v>426.77928215894093</v>
      </c>
      <c r="BG158" s="3">
        <f>(1.72*(BI158/1000/(AS158+273.16))^(1/7)*0.0000000567*(AS158+273.16)^4)</f>
        <v>389.58172775104146</v>
      </c>
      <c r="BH158" s="3">
        <f>0.98*0.0000000567*(AA158+273.16)^4</f>
        <v>487.36244559210064</v>
      </c>
      <c r="BI158" s="3">
        <f>BJ158*AT158/100</f>
        <v>2079.5891718223847</v>
      </c>
      <c r="BJ158" s="3">
        <f>(610.7*10^(7.5*AS158/(AS158+237.3)))</f>
        <v>3585.4985721075595</v>
      </c>
      <c r="BK158" s="3">
        <f>(EXP((0.0492)*AS158))*55.259</f>
        <v>209.63149908700925</v>
      </c>
      <c r="BL158" s="3">
        <f>(1-(AT158/100))*BJ158</f>
        <v>1505.9094002851753</v>
      </c>
      <c r="JU158" s="3">
        <v>3</v>
      </c>
      <c r="JV158" s="3">
        <v>2</v>
      </c>
      <c r="JW158" s="3">
        <v>6</v>
      </c>
      <c r="JX158" s="3">
        <v>14</v>
      </c>
      <c r="JY158" s="3">
        <v>8</v>
      </c>
      <c r="JZ158" s="3">
        <v>9</v>
      </c>
      <c r="KA158" s="3">
        <v>13</v>
      </c>
      <c r="KB158" s="3">
        <v>16</v>
      </c>
      <c r="KC158" s="3">
        <v>36</v>
      </c>
      <c r="KD158" s="3">
        <v>56</v>
      </c>
      <c r="KE158" s="3">
        <v>130</v>
      </c>
      <c r="KF158" s="3">
        <v>128</v>
      </c>
      <c r="KG158" s="3">
        <v>125</v>
      </c>
      <c r="KH158" s="3">
        <v>113</v>
      </c>
      <c r="KI158" s="3">
        <v>132</v>
      </c>
      <c r="KJ158" s="3">
        <v>169</v>
      </c>
      <c r="KK158" s="3">
        <v>107</v>
      </c>
      <c r="KL158" s="3">
        <v>23</v>
      </c>
      <c r="KM158" s="3">
        <v>3</v>
      </c>
    </row>
    <row r="159" spans="1:318" s="3" customFormat="1" x14ac:dyDescent="0.2">
      <c r="A159" s="3" t="b">
        <v>0</v>
      </c>
      <c r="D159" s="3">
        <v>10446</v>
      </c>
      <c r="E159" s="3">
        <v>1</v>
      </c>
      <c r="F159" s="3">
        <v>2</v>
      </c>
      <c r="G159" s="3" t="s">
        <v>263</v>
      </c>
      <c r="H159" s="3">
        <v>6</v>
      </c>
      <c r="I159" s="3">
        <v>2</v>
      </c>
      <c r="J159" s="3">
        <v>0.45123589038802103</v>
      </c>
      <c r="K159" s="3">
        <v>0.66992756877152715</v>
      </c>
      <c r="L159" s="3">
        <v>0.37736257087809594</v>
      </c>
      <c r="M159" s="3">
        <f>AA159-AS159</f>
        <v>4.2810821249573223</v>
      </c>
      <c r="N159" s="3">
        <f>AB159-AS159</f>
        <v>3.2999999999999972</v>
      </c>
      <c r="O159" s="3">
        <f>AC159-AS159</f>
        <v>5.2999999999999972</v>
      </c>
      <c r="P159" s="3">
        <f>AD159-AS159</f>
        <v>4.2330981317561722</v>
      </c>
      <c r="Q159" s="3">
        <f>AE159-AS159</f>
        <v>3.5</v>
      </c>
      <c r="R159" s="3">
        <f>AF159-AS159</f>
        <v>3.7999999999999972</v>
      </c>
      <c r="S159" s="3">
        <f>AG159-AS159</f>
        <v>3.8999999999999986</v>
      </c>
      <c r="T159" s="3">
        <f>AH159-AS159</f>
        <v>4.5999999999999979</v>
      </c>
      <c r="U159" s="3">
        <f>AI159-AS159</f>
        <v>4.8999999999999986</v>
      </c>
      <c r="V159" s="3">
        <f>AJ159-AS159</f>
        <v>5.2999999999999972</v>
      </c>
      <c r="W159" s="3">
        <f>(AA159-AY159)/(AX159-AY159)</f>
        <v>0.64615911433872397</v>
      </c>
      <c r="X159" s="3">
        <f>(AX159-AA159)/(AA159-AY159)</f>
        <v>0.54760642976211071</v>
      </c>
      <c r="Y159" s="3">
        <f>J159/AA159</f>
        <v>1.4379232959246931E-2</v>
      </c>
      <c r="Z159" s="3">
        <f>(AA159-AY159)/(AX159-AA159)</f>
        <v>1.8261290329158784</v>
      </c>
      <c r="AA159" s="3">
        <v>31.381082124957324</v>
      </c>
      <c r="AB159" s="3">
        <v>30.4</v>
      </c>
      <c r="AC159" s="3">
        <v>32.4</v>
      </c>
      <c r="AD159" s="3">
        <v>31.333098131756174</v>
      </c>
      <c r="AE159" s="3">
        <v>30.6</v>
      </c>
      <c r="AF159" s="3">
        <v>30.9</v>
      </c>
      <c r="AG159" s="3">
        <v>31</v>
      </c>
      <c r="AH159" s="3">
        <v>31.7</v>
      </c>
      <c r="AI159" s="3">
        <v>32</v>
      </c>
      <c r="AJ159" s="3">
        <v>32.4</v>
      </c>
      <c r="AK159" s="3">
        <v>2020</v>
      </c>
      <c r="AL159" s="3">
        <v>10</v>
      </c>
      <c r="AM159" s="3">
        <v>27</v>
      </c>
      <c r="AN159" s="3">
        <v>9</v>
      </c>
      <c r="AO159" s="3">
        <v>35</v>
      </c>
      <c r="AP159" s="3">
        <v>18</v>
      </c>
      <c r="AQ159" s="3">
        <v>557</v>
      </c>
      <c r="AR159" s="4">
        <v>0.39930555555555558</v>
      </c>
      <c r="AS159" s="3">
        <f>VLOOKUP(AR159,גיליון1!A162:F745,2,0)</f>
        <v>27.1</v>
      </c>
      <c r="AT159" s="3">
        <f>VLOOKUP(AR159,גיליון1!A162:F745,3,0)</f>
        <v>58</v>
      </c>
      <c r="AU159" s="3">
        <f>VLOOKUP(AR159,גיליון1!A162:F745,4,0)</f>
        <v>664</v>
      </c>
      <c r="AV159" s="3">
        <f>VLOOKUP(AR159,גיליון1!A162:F745,5,0)</f>
        <v>1.5</v>
      </c>
      <c r="AW159" s="3">
        <f>VLOOKUP(AR159,גיליון1!A162:F745,6,0)</f>
        <v>199</v>
      </c>
      <c r="AX159" s="3">
        <f>AS159+(AZ159*BF159)/(BB159*1005)</f>
        <v>35.524323066890808</v>
      </c>
      <c r="AY159" s="3">
        <f>AS159+(AZ159*BD159*BE159*BF159)/(BB159*1005*(BE159*BD159+BK159*AZ159))-(AZ159*BL159)/(BE159*BD159+BK159*AZ159)</f>
        <v>23.814989550526857</v>
      </c>
      <c r="AZ159" s="3">
        <f>BA159*BC159/(BA159+BC159)</f>
        <v>22.819750323323184</v>
      </c>
      <c r="BA159" s="3">
        <f>BB159*1005/(4*0.98*0.0000000567*(AS159+273.15)^3)</f>
        <v>196.39206324860592</v>
      </c>
      <c r="BB159" s="3">
        <f>101325/(287.05*(AS159+273.15))</f>
        <v>1.1756445776693376</v>
      </c>
      <c r="BC159" s="3">
        <f>100*SQRT(0.1/AV159)</f>
        <v>25.819888974716111</v>
      </c>
      <c r="BD159" s="3">
        <f>BC159/1.08</f>
        <v>23.90730460621862</v>
      </c>
      <c r="BE159" s="3">
        <f>0.072*AS159+64.67</f>
        <v>66.621200000000002</v>
      </c>
      <c r="BF159" s="3">
        <f>AU159*(1-0.21)+BG159-BH159</f>
        <v>436.18048584091673</v>
      </c>
      <c r="BG159" s="3">
        <f>(1.72*(BI159/1000/(AS159+273.16))^(1/7)*0.0000000567*(AS159+273.16)^4)</f>
        <v>389.58172775104146</v>
      </c>
      <c r="BH159" s="3">
        <f>0.98*0.0000000567*(AA159+273.16)^4</f>
        <v>477.96124191012484</v>
      </c>
      <c r="BI159" s="3">
        <f>BJ159*AT159/100</f>
        <v>2079.5891718223847</v>
      </c>
      <c r="BJ159" s="3">
        <f>(610.7*10^(7.5*AS159/(AS159+237.3)))</f>
        <v>3585.4985721075595</v>
      </c>
      <c r="BK159" s="3">
        <f>(EXP((0.0492)*AS159))*55.259</f>
        <v>209.63149908700925</v>
      </c>
      <c r="BL159" s="3">
        <f>(1-(AT159/100))*BJ159</f>
        <v>1505.9094002851753</v>
      </c>
      <c r="JH159" s="3">
        <v>4</v>
      </c>
      <c r="JI159" s="3">
        <v>11</v>
      </c>
      <c r="JJ159" s="3">
        <v>14</v>
      </c>
      <c r="JK159" s="3">
        <v>24</v>
      </c>
      <c r="JL159" s="3">
        <v>37</v>
      </c>
      <c r="JM159" s="3">
        <v>69</v>
      </c>
      <c r="JN159" s="3">
        <v>103</v>
      </c>
      <c r="JO159" s="3">
        <v>146</v>
      </c>
      <c r="JP159" s="3">
        <v>99</v>
      </c>
      <c r="JQ159" s="3">
        <v>73</v>
      </c>
      <c r="JR159" s="3">
        <v>88</v>
      </c>
      <c r="JS159" s="3">
        <v>64</v>
      </c>
      <c r="JT159" s="3">
        <v>79</v>
      </c>
      <c r="JU159" s="3">
        <v>98</v>
      </c>
      <c r="JV159" s="3">
        <v>72</v>
      </c>
      <c r="JW159" s="3">
        <v>61</v>
      </c>
      <c r="JX159" s="3">
        <v>48</v>
      </c>
      <c r="JY159" s="3">
        <v>48</v>
      </c>
      <c r="JZ159" s="3">
        <v>20</v>
      </c>
      <c r="KA159" s="3">
        <v>20</v>
      </c>
      <c r="KB159" s="3">
        <v>18</v>
      </c>
      <c r="KC159" s="3">
        <v>13</v>
      </c>
      <c r="KD159" s="3">
        <v>3</v>
      </c>
    </row>
    <row r="160" spans="1:318" s="3" customFormat="1" x14ac:dyDescent="0.2">
      <c r="A160" s="3" t="b">
        <v>0</v>
      </c>
      <c r="D160" s="3">
        <v>10446</v>
      </c>
      <c r="E160" s="3">
        <v>1</v>
      </c>
      <c r="F160" s="3">
        <v>2</v>
      </c>
      <c r="G160" s="3" t="s">
        <v>425</v>
      </c>
      <c r="H160" s="3">
        <v>6</v>
      </c>
      <c r="I160" s="3">
        <v>1.1000000000000014</v>
      </c>
      <c r="J160" s="3">
        <v>0.14873308850557962</v>
      </c>
      <c r="K160" s="3">
        <v>0.16767584590070328</v>
      </c>
      <c r="L160" s="3">
        <v>0.10997364760210379</v>
      </c>
      <c r="M160" s="3">
        <f>AA160-AS160</f>
        <v>4.1341278906441907</v>
      </c>
      <c r="N160" s="3">
        <f>AB160-AS160</f>
        <v>3.5999999999999979</v>
      </c>
      <c r="O160" s="3">
        <f>AC160-AS160</f>
        <v>4.6999999999999993</v>
      </c>
      <c r="P160" s="3">
        <f>AD160-AS160</f>
        <v>4.1433121300740581</v>
      </c>
      <c r="Q160" s="3">
        <f>AE160-AS160</f>
        <v>3.7999999999999972</v>
      </c>
      <c r="R160" s="3">
        <f>AF160-AS160</f>
        <v>3.8999999999999986</v>
      </c>
      <c r="S160" s="3">
        <f>AG160-AS160</f>
        <v>4.0999999999999979</v>
      </c>
      <c r="T160" s="3">
        <f>AH160-AS160</f>
        <v>4.1999999999999993</v>
      </c>
      <c r="U160" s="3">
        <f>AI160-AS160</f>
        <v>4.2999999999999972</v>
      </c>
      <c r="V160" s="3">
        <f>AJ160-AS160</f>
        <v>4.5</v>
      </c>
      <c r="W160" s="3">
        <f>(AA160-AY160)/(AX160-AY160)</f>
        <v>0.63250757295817261</v>
      </c>
      <c r="X160" s="3">
        <f>(AX160-AA160)/(AA160-AY160)</f>
        <v>0.58100873847739587</v>
      </c>
      <c r="Y160" s="3">
        <f>J160/AA160</f>
        <v>4.7618774254340824E-3</v>
      </c>
      <c r="Z160" s="3">
        <f>(AA160-AY160)/(AX160-AA160)</f>
        <v>1.7211445091525159</v>
      </c>
      <c r="AA160" s="3">
        <v>31.234127890644192</v>
      </c>
      <c r="AB160" s="3">
        <v>30.7</v>
      </c>
      <c r="AC160" s="3">
        <v>31.8</v>
      </c>
      <c r="AD160" s="3">
        <v>31.243312130074059</v>
      </c>
      <c r="AE160" s="3">
        <v>30.9</v>
      </c>
      <c r="AF160" s="3">
        <v>31</v>
      </c>
      <c r="AG160" s="3">
        <v>31.2</v>
      </c>
      <c r="AH160" s="3">
        <v>31.3</v>
      </c>
      <c r="AI160" s="3">
        <v>31.4</v>
      </c>
      <c r="AJ160" s="3">
        <v>31.6</v>
      </c>
      <c r="AK160" s="3">
        <v>2020</v>
      </c>
      <c r="AL160" s="3">
        <v>10</v>
      </c>
      <c r="AM160" s="3">
        <v>27</v>
      </c>
      <c r="AN160" s="3">
        <v>9</v>
      </c>
      <c r="AO160" s="3">
        <v>35</v>
      </c>
      <c r="AP160" s="3">
        <v>51</v>
      </c>
      <c r="AQ160" s="3">
        <v>196</v>
      </c>
      <c r="AR160" s="4">
        <v>0.39930555555555558</v>
      </c>
      <c r="AS160" s="3">
        <f>VLOOKUP(AR160,גיליון1!A163:F746,2,0)</f>
        <v>27.1</v>
      </c>
      <c r="AT160" s="3">
        <f>VLOOKUP(AR160,גיליון1!A163:F746,3,0)</f>
        <v>58</v>
      </c>
      <c r="AU160" s="3">
        <f>VLOOKUP(AR160,גיליון1!A163:F746,4,0)</f>
        <v>664</v>
      </c>
      <c r="AV160" s="3">
        <f>VLOOKUP(AR160,גיליון1!A163:F746,5,0)</f>
        <v>1.5</v>
      </c>
      <c r="AW160" s="3">
        <f>VLOOKUP(AR160,גיליון1!A163:F746,6,0)</f>
        <v>199</v>
      </c>
      <c r="AX160" s="3">
        <f>AS160+(AZ160*BF160)/(BB160*1005)</f>
        <v>35.542128121499054</v>
      </c>
      <c r="AY160" s="3">
        <f>AS160+(AZ160*BD160*BE160*BF160)/(BB160*1005*(BE160*BD160+BK160*AZ160))-(AZ160*BL160)/(BE160*BD160+BK160*AZ160)</f>
        <v>23.819436947880575</v>
      </c>
      <c r="AZ160" s="3">
        <f>BA160*BC160/(BA160+BC160)</f>
        <v>22.819750323323184</v>
      </c>
      <c r="BA160" s="3">
        <f>BB160*1005/(4*0.98*0.0000000567*(AS160+273.15)^3)</f>
        <v>196.39206324860592</v>
      </c>
      <c r="BB160" s="3">
        <f>101325/(287.05*(AS160+273.15))</f>
        <v>1.1756445776693376</v>
      </c>
      <c r="BC160" s="3">
        <f>100*SQRT(0.1/AV160)</f>
        <v>25.819888974716111</v>
      </c>
      <c r="BD160" s="3">
        <f>BC160/1.08</f>
        <v>23.90730460621862</v>
      </c>
      <c r="BE160" s="3">
        <f>0.072*AS160+64.67</f>
        <v>66.621200000000002</v>
      </c>
      <c r="BF160" s="3">
        <f>AU160*(1-0.21)+BG160-BH160</f>
        <v>437.10236612824474</v>
      </c>
      <c r="BG160" s="3">
        <f>(1.72*(BI160/1000/(AS160+273.16))^(1/7)*0.0000000567*(AS160+273.16)^4)</f>
        <v>389.58172775104146</v>
      </c>
      <c r="BH160" s="3">
        <f>0.98*0.0000000567*(AA160+273.16)^4</f>
        <v>477.03936162279683</v>
      </c>
      <c r="BI160" s="3">
        <f>BJ160*AT160/100</f>
        <v>2079.5891718223847</v>
      </c>
      <c r="BJ160" s="3">
        <f>(610.7*10^(7.5*AS160/(AS160+237.3)))</f>
        <v>3585.4985721075595</v>
      </c>
      <c r="BK160" s="3">
        <f>(EXP((0.0492)*AS160))*55.259</f>
        <v>209.63149908700925</v>
      </c>
      <c r="BL160" s="3">
        <f>(1-(AT160/100))*BJ160</f>
        <v>1505.9094002851753</v>
      </c>
      <c r="JK160" s="3">
        <v>8</v>
      </c>
      <c r="JL160" s="3">
        <v>19</v>
      </c>
      <c r="JM160" s="3">
        <v>78</v>
      </c>
      <c r="JN160" s="3">
        <v>151</v>
      </c>
      <c r="JO160" s="3">
        <v>321</v>
      </c>
      <c r="JP160" s="3">
        <v>530</v>
      </c>
      <c r="JQ160" s="3">
        <v>330</v>
      </c>
      <c r="JR160" s="3">
        <v>83</v>
      </c>
      <c r="JS160" s="3">
        <v>36</v>
      </c>
      <c r="JT160" s="3">
        <v>10</v>
      </c>
      <c r="JU160" s="3">
        <v>8</v>
      </c>
      <c r="JV160" s="3">
        <v>5</v>
      </c>
    </row>
    <row r="161" spans="1:335" s="3" customFormat="1" x14ac:dyDescent="0.2">
      <c r="A161" s="3" t="b">
        <v>1</v>
      </c>
      <c r="B161" s="3">
        <v>8</v>
      </c>
      <c r="D161" s="3">
        <v>10446</v>
      </c>
      <c r="E161" s="3">
        <v>12</v>
      </c>
      <c r="F161" s="3">
        <v>2</v>
      </c>
      <c r="G161" s="3" t="s">
        <v>95</v>
      </c>
      <c r="H161" s="3">
        <v>6</v>
      </c>
      <c r="I161" s="3">
        <v>2.1000000000000014</v>
      </c>
      <c r="J161" s="3">
        <v>0.46516978902644596</v>
      </c>
      <c r="K161" s="3">
        <v>0.7246556973599354</v>
      </c>
      <c r="L161" s="3">
        <v>0.38792648029294713</v>
      </c>
      <c r="M161" s="3">
        <f>AA161-AS161</f>
        <v>8.7030476233236023</v>
      </c>
      <c r="N161" s="3">
        <f>AB161-AS161</f>
        <v>7.5999999999999979</v>
      </c>
      <c r="O161" s="3">
        <f>AC161-AS161</f>
        <v>9.6999999999999993</v>
      </c>
      <c r="P161" s="3">
        <f>AD161-AS161</f>
        <v>8.7250578459135006</v>
      </c>
      <c r="Q161" s="3">
        <f>AE161-AS161</f>
        <v>7.8000000000000007</v>
      </c>
      <c r="R161" s="3">
        <f>AF161-AS161</f>
        <v>8.0999999999999979</v>
      </c>
      <c r="S161" s="3">
        <f>AG161-AS161</f>
        <v>8.3000000000000007</v>
      </c>
      <c r="T161" s="3">
        <f>AH161-AS161</f>
        <v>9.0999999999999979</v>
      </c>
      <c r="U161" s="3">
        <f>AI161-AS161</f>
        <v>9.3000000000000007</v>
      </c>
      <c r="V161" s="3">
        <f>AJ161-AS161</f>
        <v>9.5999999999999979</v>
      </c>
      <c r="W161" s="3">
        <f>(AA161-AY161)/(AX161-AY161)</f>
        <v>1.0463169952956926</v>
      </c>
      <c r="X161" s="3">
        <f>(AX161-AA161)/(AA161-AY161)</f>
        <v>-4.4266694991992497E-2</v>
      </c>
      <c r="Y161" s="3">
        <f>J161/AA161</f>
        <v>1.2956275854539406E-2</v>
      </c>
      <c r="Z161" s="3">
        <f>(AA161-AY161)/(AX161-AA161)</f>
        <v>-22.590346990686616</v>
      </c>
      <c r="AA161" s="3">
        <v>35.903047623323602</v>
      </c>
      <c r="AB161" s="3">
        <v>34.799999999999997</v>
      </c>
      <c r="AC161" s="3">
        <v>36.9</v>
      </c>
      <c r="AD161" s="3">
        <v>35.9250578459135</v>
      </c>
      <c r="AE161" s="3">
        <v>35</v>
      </c>
      <c r="AF161" s="3">
        <v>35.299999999999997</v>
      </c>
      <c r="AG161" s="3">
        <v>35.5</v>
      </c>
      <c r="AH161" s="3">
        <v>36.299999999999997</v>
      </c>
      <c r="AI161" s="3">
        <v>36.5</v>
      </c>
      <c r="AJ161" s="3">
        <v>36.799999999999997</v>
      </c>
      <c r="AK161" s="3">
        <v>2020</v>
      </c>
      <c r="AL161" s="3">
        <v>10</v>
      </c>
      <c r="AM161" s="3">
        <v>27</v>
      </c>
      <c r="AN161" s="3">
        <v>9</v>
      </c>
      <c r="AO161" s="3">
        <v>36</v>
      </c>
      <c r="AP161" s="3">
        <v>47</v>
      </c>
      <c r="AQ161" s="3">
        <v>356</v>
      </c>
      <c r="AR161" s="4">
        <v>0.39999999999999997</v>
      </c>
      <c r="AS161" s="3">
        <f>VLOOKUP(AR161,גיליון1!A164:F747,2,0)</f>
        <v>27.2</v>
      </c>
      <c r="AT161" s="3">
        <f>VLOOKUP(AR161,גיליון1!A164:F747,3,0)</f>
        <v>59</v>
      </c>
      <c r="AU161" s="3">
        <f>VLOOKUP(AR161,גיליון1!A164:F747,4,0)</f>
        <v>666</v>
      </c>
      <c r="AV161" s="3">
        <f>VLOOKUP(AR161,גיליון1!A164:F747,5,0)</f>
        <v>1.4</v>
      </c>
      <c r="AW161" s="3">
        <f>VLOOKUP(AR161,גיליון1!A164:F747,6,0)</f>
        <v>211</v>
      </c>
      <c r="AX161" s="3">
        <f>AS161+(AZ161*BF161)/(BB161*1005)</f>
        <v>35.375006955598913</v>
      </c>
      <c r="AY161" s="3">
        <f>AS161+(AZ161*BD161*BE161*BF161)/(BB161*1005*(BE161*BD161+BK161*AZ161))-(AZ161*BL161)/(BE161*BD161+BK161*AZ161)</f>
        <v>23.974425714229028</v>
      </c>
      <c r="AZ161" s="3">
        <f>BA161*BC161/(BA161+BC161)</f>
        <v>23.520990581861568</v>
      </c>
      <c r="BA161" s="3">
        <f>BB161*1005/(4*0.98*0.0000000567*(AS161+273.15)^3)</f>
        <v>196.13064290112573</v>
      </c>
      <c r="BB161" s="3">
        <f>101325/(287.05*(AS161+273.15))</f>
        <v>1.1752531528057886</v>
      </c>
      <c r="BC161" s="3">
        <f>100*SQRT(0.1/AV161)</f>
        <v>26.726124191242441</v>
      </c>
      <c r="BD161" s="3">
        <f>BC161/1.08</f>
        <v>24.746411288187442</v>
      </c>
      <c r="BE161" s="3">
        <f>0.072*AS161+64.67</f>
        <v>66.628399999999999</v>
      </c>
      <c r="BF161" s="3">
        <f>AU161*(1-0.21)+BG161-BH161</f>
        <v>410.51592528236785</v>
      </c>
      <c r="BG161" s="3">
        <f>(1.72*(BI161/1000/(AS161+273.16))^(1/7)*0.0000000567*(AS161+273.16)^4)</f>
        <v>391.3636751351068</v>
      </c>
      <c r="BH161" s="3">
        <f>0.98*0.0000000567*(AA161+273.16)^4</f>
        <v>506.98774985273889</v>
      </c>
      <c r="BI161" s="3">
        <f>BJ161*AT161/100</f>
        <v>2127.8767644793697</v>
      </c>
      <c r="BJ161" s="3">
        <f>(610.7*10^(7.5*AS161/(AS161+237.3)))</f>
        <v>3606.5707872531689</v>
      </c>
      <c r="BK161" s="3">
        <f>(EXP((0.0492)*AS161))*55.259</f>
        <v>210.66542744062775</v>
      </c>
      <c r="BL161" s="3">
        <f>(1-(AT161/100))*BJ161</f>
        <v>1478.6940227737994</v>
      </c>
      <c r="LA161" s="3">
        <v>16</v>
      </c>
      <c r="LB161" s="3">
        <v>25</v>
      </c>
      <c r="LC161" s="3">
        <v>53</v>
      </c>
      <c r="LD161" s="3">
        <v>67</v>
      </c>
      <c r="LE161" s="3">
        <v>100</v>
      </c>
      <c r="LF161" s="3">
        <v>114</v>
      </c>
      <c r="LG161" s="3">
        <v>126</v>
      </c>
      <c r="LH161" s="3">
        <v>131</v>
      </c>
      <c r="LI161" s="3">
        <v>113</v>
      </c>
      <c r="LJ161" s="3">
        <v>148</v>
      </c>
      <c r="LK161" s="3">
        <v>173</v>
      </c>
      <c r="LL161" s="3">
        <v>170</v>
      </c>
      <c r="LM161" s="3">
        <v>130</v>
      </c>
      <c r="LN161" s="3">
        <v>165</v>
      </c>
      <c r="LO161" s="3">
        <v>201</v>
      </c>
      <c r="LP161" s="3">
        <v>178</v>
      </c>
      <c r="LQ161" s="3">
        <v>123</v>
      </c>
      <c r="LR161" s="3">
        <v>67</v>
      </c>
      <c r="LS161" s="3">
        <v>38</v>
      </c>
      <c r="LT161" s="3">
        <v>47</v>
      </c>
      <c r="LU161" s="3">
        <v>21</v>
      </c>
      <c r="LV161" s="3">
        <v>11</v>
      </c>
      <c r="LW161" s="3">
        <v>2</v>
      </c>
    </row>
    <row r="162" spans="1:335" s="3" customFormat="1" x14ac:dyDescent="0.2">
      <c r="A162" s="3" t="b">
        <v>1</v>
      </c>
      <c r="B162" s="3">
        <v>8</v>
      </c>
      <c r="D162" s="3">
        <v>10446</v>
      </c>
      <c r="E162" s="3">
        <v>12</v>
      </c>
      <c r="F162" s="3">
        <v>2</v>
      </c>
      <c r="G162" s="3" t="s">
        <v>264</v>
      </c>
      <c r="H162" s="3">
        <v>6</v>
      </c>
      <c r="I162" s="3">
        <v>2.1000000000000014</v>
      </c>
      <c r="J162" s="3">
        <v>0.48724374984685714</v>
      </c>
      <c r="K162" s="3">
        <v>0.72811036342187663</v>
      </c>
      <c r="L162" s="3">
        <v>0.39366712899802375</v>
      </c>
      <c r="M162" s="3">
        <f>AA162-AS162</f>
        <v>8.0547768035348959</v>
      </c>
      <c r="N162" s="3">
        <f>AB162-AS162</f>
        <v>6.9999999999999964</v>
      </c>
      <c r="O162" s="3">
        <f>AC162-AS162</f>
        <v>9.0999999999999979</v>
      </c>
      <c r="P162" s="3">
        <f>AD162-AS162</f>
        <v>8.0312744908056963</v>
      </c>
      <c r="Q162" s="3">
        <f>AE162-AS162</f>
        <v>7.0999999999999979</v>
      </c>
      <c r="R162" s="3">
        <f>AF162-AS162</f>
        <v>7.4999999999999964</v>
      </c>
      <c r="S162" s="3">
        <f>AG162-AS162</f>
        <v>7.6999999999999993</v>
      </c>
      <c r="T162" s="3">
        <f>AH162-AS162</f>
        <v>8.4000000000000021</v>
      </c>
      <c r="U162" s="3">
        <f>AI162-AS162</f>
        <v>8.6999999999999993</v>
      </c>
      <c r="V162" s="3">
        <f>AJ162-AS162</f>
        <v>9.0999999999999979</v>
      </c>
      <c r="W162" s="3">
        <f>(AA162-AY162)/(AX162-AY162)</f>
        <v>0.81033470469739588</v>
      </c>
      <c r="X162" s="3">
        <f>(AX162-AA162)/(AA162-AY162)</f>
        <v>0.23405796913687793</v>
      </c>
      <c r="Y162" s="3">
        <f>J162/AA162</f>
        <v>1.3781553552280969E-2</v>
      </c>
      <c r="Z162" s="3">
        <f>(AA162-AY162)/(AX162-AA162)</f>
        <v>4.2724458547070299</v>
      </c>
      <c r="AA162" s="3">
        <v>35.354776803534897</v>
      </c>
      <c r="AB162" s="3">
        <v>34.299999999999997</v>
      </c>
      <c r="AC162" s="3">
        <v>36.4</v>
      </c>
      <c r="AD162" s="3">
        <v>35.331274490805697</v>
      </c>
      <c r="AE162" s="3">
        <v>34.4</v>
      </c>
      <c r="AF162" s="3">
        <v>34.799999999999997</v>
      </c>
      <c r="AG162" s="3">
        <v>35</v>
      </c>
      <c r="AH162" s="3">
        <v>35.700000000000003</v>
      </c>
      <c r="AI162" s="3">
        <v>36</v>
      </c>
      <c r="AJ162" s="3">
        <v>36.4</v>
      </c>
      <c r="AK162" s="3">
        <v>2020</v>
      </c>
      <c r="AL162" s="3">
        <v>10</v>
      </c>
      <c r="AM162" s="3">
        <v>27</v>
      </c>
      <c r="AN162" s="3">
        <v>9</v>
      </c>
      <c r="AO162" s="3">
        <v>37</v>
      </c>
      <c r="AP162" s="3">
        <v>1</v>
      </c>
      <c r="AQ162" s="3">
        <v>436</v>
      </c>
      <c r="AR162" s="4">
        <v>0.40069444444444446</v>
      </c>
      <c r="AS162" s="3">
        <f>VLOOKUP(AR162,גיליון1!A165:F748,2,0)</f>
        <v>27.3</v>
      </c>
      <c r="AT162" s="3">
        <f>VLOOKUP(AR162,גיליון1!A165:F748,3,0)</f>
        <v>58</v>
      </c>
      <c r="AU162" s="3">
        <f>VLOOKUP(AR162,גיליון1!A165:F748,4,0)</f>
        <v>669</v>
      </c>
      <c r="AV162" s="3">
        <f>VLOOKUP(AR162,גיליון1!A165:F748,5,0)</f>
        <v>0.8</v>
      </c>
      <c r="AW162" s="3">
        <f>VLOOKUP(AR162,גיליון1!A165:F748,6,0)</f>
        <v>18</v>
      </c>
      <c r="AX162" s="3">
        <f>AS162+(AZ162*BF162)/(BB162*1005)</f>
        <v>37.860658889005848</v>
      </c>
      <c r="AY162" s="3">
        <f>AS162+(AZ162*BD162*BE162*BF162)/(BB162*1005*(BE162*BD162+BK162*AZ162))-(AZ162*BL162)/(BE162*BD162+BK162*AZ162)</f>
        <v>24.648531275079925</v>
      </c>
      <c r="AZ162" s="3">
        <f>BA162*BC162/(BA162+BC162)</f>
        <v>29.949349139445513</v>
      </c>
      <c r="BA162" s="3">
        <f>BB162*1005/(4*0.98*0.0000000567*(AS162+273.15)^3)</f>
        <v>195.86965738449052</v>
      </c>
      <c r="BB162" s="3">
        <f>101325/(287.05*(AS162+273.15))</f>
        <v>1.1748619885013101</v>
      </c>
      <c r="BC162" s="3">
        <f>100*SQRT(0.1/AV162)</f>
        <v>35.355339059327378</v>
      </c>
      <c r="BD162" s="3">
        <f>BC162/1.08</f>
        <v>32.736425054932752</v>
      </c>
      <c r="BE162" s="3">
        <f>0.072*AS162+64.67</f>
        <v>66.635599999999997</v>
      </c>
      <c r="BF162" s="3">
        <f>AU162*(1-0.21)+BG162-BH162</f>
        <v>416.3480557682467</v>
      </c>
      <c r="BG162" s="3">
        <f>(1.72*(BI162/1000/(AS162+273.16))^(1/7)*0.0000000567*(AS162+273.16)^4)</f>
        <v>391.23782826654389</v>
      </c>
      <c r="BH162" s="3">
        <f>0.98*0.0000000567*(AA162+273.16)^4</f>
        <v>503.39977249829712</v>
      </c>
      <c r="BI162" s="3">
        <f>BJ162*AT162/100</f>
        <v>2104.0954506940775</v>
      </c>
      <c r="BJ162" s="3">
        <f>(610.7*10^(7.5*AS162/(AS162+237.3)))</f>
        <v>3627.7507770587545</v>
      </c>
      <c r="BK162" s="3">
        <f>(EXP((0.0492)*AS162))*55.259</f>
        <v>211.70445525613579</v>
      </c>
      <c r="BL162" s="3">
        <f>(1-(AT162/100))*BJ162</f>
        <v>1523.655326364677</v>
      </c>
      <c r="KT162" s="3">
        <v>1</v>
      </c>
      <c r="KU162" s="3">
        <v>1</v>
      </c>
      <c r="KV162" s="3">
        <v>7</v>
      </c>
      <c r="KW162" s="3">
        <v>16</v>
      </c>
      <c r="KX162" s="3">
        <v>12</v>
      </c>
      <c r="KY162" s="3">
        <v>19</v>
      </c>
      <c r="KZ162" s="3">
        <v>43</v>
      </c>
      <c r="LA162" s="3">
        <v>48</v>
      </c>
      <c r="LB162" s="3">
        <v>59</v>
      </c>
      <c r="LC162" s="3">
        <v>59</v>
      </c>
      <c r="LD162" s="3">
        <v>55</v>
      </c>
      <c r="LE162" s="3">
        <v>48</v>
      </c>
      <c r="LF162" s="3">
        <v>96</v>
      </c>
      <c r="LG162" s="3">
        <v>48</v>
      </c>
      <c r="LH162" s="3">
        <v>48</v>
      </c>
      <c r="LI162" s="3">
        <v>32</v>
      </c>
      <c r="LJ162" s="3">
        <v>36</v>
      </c>
      <c r="LK162" s="3">
        <v>41</v>
      </c>
      <c r="LL162" s="3">
        <v>36</v>
      </c>
      <c r="LM162" s="3">
        <v>22</v>
      </c>
      <c r="LN162" s="3">
        <v>21</v>
      </c>
      <c r="LO162" s="3">
        <v>10</v>
      </c>
      <c r="LP162" s="3">
        <v>27</v>
      </c>
      <c r="LQ162" s="3">
        <v>8</v>
      </c>
    </row>
    <row r="163" spans="1:335" s="3" customFormat="1" x14ac:dyDescent="0.2">
      <c r="A163" s="3" t="b">
        <v>1</v>
      </c>
      <c r="B163" s="3">
        <v>8</v>
      </c>
      <c r="D163" s="3">
        <v>10446</v>
      </c>
      <c r="E163" s="3">
        <v>12</v>
      </c>
      <c r="F163" s="3">
        <v>2</v>
      </c>
      <c r="G163" s="3" t="s">
        <v>426</v>
      </c>
      <c r="H163" s="3">
        <v>6</v>
      </c>
      <c r="I163" s="3">
        <v>2.3999999999999986</v>
      </c>
      <c r="J163" s="3">
        <v>0.59543476122247152</v>
      </c>
      <c r="K163" s="3">
        <v>0.94315798307410148</v>
      </c>
      <c r="L163" s="3">
        <v>0.49905135798847639</v>
      </c>
      <c r="M163" s="3">
        <f>AA163-AS163</f>
        <v>6.0867831415802875</v>
      </c>
      <c r="N163" s="3">
        <f>AB163-AS163</f>
        <v>4.6999999999999993</v>
      </c>
      <c r="O163" s="3">
        <f>AC163-AS163</f>
        <v>7.0999999999999979</v>
      </c>
      <c r="P163" s="3">
        <f>AD163-AS163</f>
        <v>6.1200343065081135</v>
      </c>
      <c r="Q163" s="3">
        <f>AE163-AS163</f>
        <v>4.9000000000000021</v>
      </c>
      <c r="R163" s="3">
        <f>AF163-AS163</f>
        <v>5.3000000000000007</v>
      </c>
      <c r="S163" s="3">
        <f>AG163-AS163</f>
        <v>5.5999999999999979</v>
      </c>
      <c r="T163" s="3">
        <f>AH163-AS163</f>
        <v>6.5999999999999979</v>
      </c>
      <c r="U163" s="3">
        <f>AI163-AS163</f>
        <v>6.9000000000000021</v>
      </c>
      <c r="V163" s="3">
        <f>AJ163-AS163</f>
        <v>7.0999999999999979</v>
      </c>
      <c r="W163" s="3">
        <f>(AA163-AY163)/(AX163-AY163)</f>
        <v>0.64343626049922709</v>
      </c>
      <c r="X163" s="3">
        <f>(AX163-AA163)/(AA163-AY163)</f>
        <v>0.55415549509771711</v>
      </c>
      <c r="Y163" s="3">
        <f>J163/AA163</f>
        <v>1.7834445406059805E-2</v>
      </c>
      <c r="Z163" s="3">
        <f>(AA163-AY163)/(AX163-AA163)</f>
        <v>1.8045476564726024</v>
      </c>
      <c r="AA163" s="3">
        <v>33.386783141580288</v>
      </c>
      <c r="AB163" s="3">
        <v>32</v>
      </c>
      <c r="AC163" s="3">
        <v>34.4</v>
      </c>
      <c r="AD163" s="3">
        <v>33.420034306508114</v>
      </c>
      <c r="AE163" s="3">
        <v>32.200000000000003</v>
      </c>
      <c r="AF163" s="3">
        <v>32.6</v>
      </c>
      <c r="AG163" s="3">
        <v>32.9</v>
      </c>
      <c r="AH163" s="3">
        <v>33.9</v>
      </c>
      <c r="AI163" s="3">
        <v>34.200000000000003</v>
      </c>
      <c r="AJ163" s="3">
        <v>34.4</v>
      </c>
      <c r="AK163" s="3">
        <v>2020</v>
      </c>
      <c r="AL163" s="3">
        <v>10</v>
      </c>
      <c r="AM163" s="3">
        <v>27</v>
      </c>
      <c r="AN163" s="3">
        <v>9</v>
      </c>
      <c r="AO163" s="3">
        <v>37</v>
      </c>
      <c r="AP163" s="3">
        <v>25</v>
      </c>
      <c r="AQ163" s="3">
        <v>117</v>
      </c>
      <c r="AR163" s="4">
        <v>0.40069444444444446</v>
      </c>
      <c r="AS163" s="3">
        <f>VLOOKUP(AR163,גיליון1!A166:F749,2,0)</f>
        <v>27.3</v>
      </c>
      <c r="AT163" s="3">
        <f>VLOOKUP(AR163,גיליון1!A166:F749,3,0)</f>
        <v>58</v>
      </c>
      <c r="AU163" s="3">
        <f>VLOOKUP(AR163,גיליון1!A166:F749,4,0)</f>
        <v>669</v>
      </c>
      <c r="AV163" s="3">
        <f>VLOOKUP(AR163,גיליון1!A166:F749,5,0)</f>
        <v>0.8</v>
      </c>
      <c r="AW163" s="3">
        <f>VLOOKUP(AR163,גיליון1!A166:F749,6,0)</f>
        <v>18</v>
      </c>
      <c r="AX163" s="3">
        <f>AS163+(AZ163*BF163)/(BB163*1005)</f>
        <v>38.183357808189832</v>
      </c>
      <c r="AY163" s="3">
        <f>AS163+(AZ163*BD163*BE163*BF163)/(BB163*1005*(BE163*BD163+BK163*AZ163))-(AZ163*BL163)/(BE163*BD163+BK163*AZ163)</f>
        <v>24.731135567854182</v>
      </c>
      <c r="AZ163" s="3">
        <f>BA163*BC163/(BA163+BC163)</f>
        <v>29.949349139445513</v>
      </c>
      <c r="BA163" s="3">
        <f>BB163*1005/(4*0.98*0.0000000567*(AS163+273.15)^3)</f>
        <v>195.86965738449052</v>
      </c>
      <c r="BB163" s="3">
        <f>101325/(287.05*(AS163+273.15))</f>
        <v>1.1748619885013101</v>
      </c>
      <c r="BC163" s="3">
        <f>100*SQRT(0.1/AV163)</f>
        <v>35.355339059327378</v>
      </c>
      <c r="BD163" s="3">
        <f>BC163/1.08</f>
        <v>32.736425054932752</v>
      </c>
      <c r="BE163" s="3">
        <f>0.072*AS163+64.67</f>
        <v>66.635599999999997</v>
      </c>
      <c r="BF163" s="3">
        <f>AU163*(1-0.21)+BG163-BH163</f>
        <v>429.07027973295004</v>
      </c>
      <c r="BG163" s="3">
        <f>(1.72*(BI163/1000/(AS163+273.16))^(1/7)*0.0000000567*(AS163+273.16)^4)</f>
        <v>391.23782826654389</v>
      </c>
      <c r="BH163" s="3">
        <f>0.98*0.0000000567*(AA163+273.16)^4</f>
        <v>490.67754853359378</v>
      </c>
      <c r="BI163" s="3">
        <f>BJ163*AT163/100</f>
        <v>2104.0954506940775</v>
      </c>
      <c r="BJ163" s="3">
        <f>(610.7*10^(7.5*AS163/(AS163+237.3)))</f>
        <v>3627.7507770587545</v>
      </c>
      <c r="BK163" s="3">
        <f>(EXP((0.0492)*AS163))*55.259</f>
        <v>211.70445525613579</v>
      </c>
      <c r="BL163" s="3">
        <f>(1-(AT163/100))*BJ163</f>
        <v>1523.655326364677</v>
      </c>
      <c r="JW163" s="3">
        <v>1</v>
      </c>
      <c r="JX163" s="3">
        <v>0</v>
      </c>
      <c r="JY163" s="3">
        <v>9</v>
      </c>
      <c r="JZ163" s="3">
        <v>18</v>
      </c>
      <c r="KA163" s="3">
        <v>17</v>
      </c>
      <c r="KB163" s="3">
        <v>11</v>
      </c>
      <c r="KC163" s="3">
        <v>24</v>
      </c>
      <c r="KD163" s="3">
        <v>22</v>
      </c>
      <c r="KE163" s="3">
        <v>40</v>
      </c>
      <c r="KF163" s="3">
        <v>45</v>
      </c>
      <c r="KG163" s="3">
        <v>50</v>
      </c>
      <c r="KH163" s="3">
        <v>50</v>
      </c>
      <c r="KI163" s="3">
        <v>44</v>
      </c>
      <c r="KJ163" s="3">
        <v>45</v>
      </c>
      <c r="KK163" s="3">
        <v>62</v>
      </c>
      <c r="KL163" s="3">
        <v>50</v>
      </c>
      <c r="KM163" s="3">
        <v>63</v>
      </c>
      <c r="KN163" s="3">
        <v>56</v>
      </c>
      <c r="KO163" s="3">
        <v>53</v>
      </c>
      <c r="KP163" s="3">
        <v>60</v>
      </c>
      <c r="KQ163" s="3">
        <v>39</v>
      </c>
      <c r="KR163" s="3">
        <v>48</v>
      </c>
      <c r="KS163" s="3">
        <v>55</v>
      </c>
      <c r="KT163" s="3">
        <v>56</v>
      </c>
      <c r="KU163" s="3">
        <v>49</v>
      </c>
      <c r="KV163" s="3">
        <v>18</v>
      </c>
      <c r="KW163" s="3">
        <v>15</v>
      </c>
    </row>
    <row r="164" spans="1:335" s="3" customFormat="1" x14ac:dyDescent="0.2">
      <c r="A164" s="3" t="b">
        <v>0</v>
      </c>
      <c r="D164" s="3">
        <v>10446</v>
      </c>
      <c r="E164" s="3">
        <v>12</v>
      </c>
      <c r="F164" s="3">
        <v>2</v>
      </c>
      <c r="G164" s="3" t="s">
        <v>96</v>
      </c>
      <c r="H164" s="3">
        <v>6</v>
      </c>
      <c r="I164" s="3">
        <v>1.6999999999999993</v>
      </c>
      <c r="J164" s="3">
        <v>0.27761933813283635</v>
      </c>
      <c r="K164" s="3">
        <v>0.33989722170156256</v>
      </c>
      <c r="L164" s="3">
        <v>0.214480917469548</v>
      </c>
      <c r="M164" s="3">
        <f>AA164-AS164</f>
        <v>4.3175676387950652</v>
      </c>
      <c r="N164" s="3">
        <f>AB164-AS164</f>
        <v>3.3000000000000007</v>
      </c>
      <c r="O164" s="3">
        <f>AC164-AS164</f>
        <v>5</v>
      </c>
      <c r="P164" s="3">
        <f>AD164-AS164</f>
        <v>4.3332773569189627</v>
      </c>
      <c r="Q164" s="3">
        <f>AE164-AS164</f>
        <v>3.7000000000000028</v>
      </c>
      <c r="R164" s="3">
        <f>AF164-AS164</f>
        <v>4</v>
      </c>
      <c r="S164" s="3">
        <f>AG164-AS164</f>
        <v>4.1000000000000014</v>
      </c>
      <c r="T164" s="3">
        <f>AH164-AS164</f>
        <v>4.5</v>
      </c>
      <c r="U164" s="3">
        <f>AI164-AS164</f>
        <v>4.7000000000000028</v>
      </c>
      <c r="V164" s="3">
        <f>AJ164-AS164</f>
        <v>4.8999999999999986</v>
      </c>
      <c r="W164" s="3">
        <f>(AA164-AY164)/(AX164-AY164)</f>
        <v>0.64950478203173201</v>
      </c>
      <c r="X164" s="3">
        <f>(AX164-AA164)/(AA164-AY164)</f>
        <v>0.53963454567936397</v>
      </c>
      <c r="Y164" s="3">
        <f>J164/AA164</f>
        <v>8.7528571325018213E-3</v>
      </c>
      <c r="Z164" s="3">
        <f>(AA164-AY164)/(AX164-AA164)</f>
        <v>1.8531059733047048</v>
      </c>
      <c r="AA164" s="3">
        <v>31.717567638795064</v>
      </c>
      <c r="AB164" s="3">
        <v>30.7</v>
      </c>
      <c r="AC164" s="3">
        <v>32.4</v>
      </c>
      <c r="AD164" s="3">
        <v>31.733277356918961</v>
      </c>
      <c r="AE164" s="3">
        <v>31.1</v>
      </c>
      <c r="AF164" s="3">
        <v>31.4</v>
      </c>
      <c r="AG164" s="3">
        <v>31.5</v>
      </c>
      <c r="AH164" s="3">
        <v>31.9</v>
      </c>
      <c r="AI164" s="3">
        <v>32.1</v>
      </c>
      <c r="AJ164" s="3">
        <v>32.299999999999997</v>
      </c>
      <c r="AK164" s="3">
        <v>2020</v>
      </c>
      <c r="AL164" s="3">
        <v>10</v>
      </c>
      <c r="AM164" s="3">
        <v>27</v>
      </c>
      <c r="AN164" s="3">
        <v>9</v>
      </c>
      <c r="AO164" s="3">
        <v>38</v>
      </c>
      <c r="AP164" s="3">
        <v>7</v>
      </c>
      <c r="AQ164" s="3">
        <v>996</v>
      </c>
      <c r="AR164" s="4">
        <v>0.40138888888888885</v>
      </c>
      <c r="AS164" s="3">
        <f>VLOOKUP(AR164,גיליון1!A167:F750,2,0)</f>
        <v>27.4</v>
      </c>
      <c r="AT164" s="3">
        <f>VLOOKUP(AR164,גיליון1!A167:F750,3,0)</f>
        <v>57</v>
      </c>
      <c r="AU164" s="3">
        <f>VLOOKUP(AR164,גיליון1!A167:F750,4,0)</f>
        <v>670</v>
      </c>
      <c r="AV164" s="3">
        <f>VLOOKUP(AR164,גיליון1!A167:F750,5,0)</f>
        <v>1.5</v>
      </c>
      <c r="AW164" s="3">
        <f>VLOOKUP(AR164,גיליון1!A167:F750,6,0)</f>
        <v>2</v>
      </c>
      <c r="AX164" s="3">
        <f>AS164+(AZ164*BF164)/(BB164*1005)</f>
        <v>35.908771598589894</v>
      </c>
      <c r="AY164" s="3">
        <f>AS164+(AZ164*BD164*BE164*BF164)/(BB164*1005*(BE164*BD164+BK164*AZ164))-(AZ164*BL164)/(BE164*BD164+BK164*AZ164)</f>
        <v>23.950822545560932</v>
      </c>
      <c r="AZ164" s="3">
        <f>BA164*BC164/(BA164+BC164)</f>
        <v>22.809142043170784</v>
      </c>
      <c r="BA164" s="3">
        <f>BB164*1005/(4*0.98*0.0000000567*(AS164+273.15)^3)</f>
        <v>195.60910583106346</v>
      </c>
      <c r="BB164" s="3">
        <f>101325/(287.05*(AS164+273.15))</f>
        <v>1.1744710844958199</v>
      </c>
      <c r="BC164" s="3">
        <f>100*SQRT(0.1/AV164)</f>
        <v>25.819888974716111</v>
      </c>
      <c r="BD164" s="3">
        <f>BC164/1.08</f>
        <v>23.90730460621862</v>
      </c>
      <c r="BE164" s="3">
        <f>0.072*AS164+64.67</f>
        <v>66.642800000000008</v>
      </c>
      <c r="BF164" s="3">
        <f>AU164*(1-0.21)+BG164-BH164</f>
        <v>440.31786549226007</v>
      </c>
      <c r="BG164" s="3">
        <f>(1.72*(BI164/1000/(AS164+273.16))^(1/7)*0.0000000567*(AS164+273.16)^4)</f>
        <v>391.09499632617411</v>
      </c>
      <c r="BH164" s="3">
        <f>0.98*0.0000000567*(AA164+273.16)^4</f>
        <v>480.07713083391405</v>
      </c>
      <c r="BI164" s="3">
        <f>BJ164*AT164/100</f>
        <v>2079.9522326154406</v>
      </c>
      <c r="BJ164" s="3">
        <f>(610.7*10^(7.5*AS164/(AS164+237.3)))</f>
        <v>3649.0390045884924</v>
      </c>
      <c r="BK164" s="3">
        <f>(EXP((0.0492)*AS164))*55.259</f>
        <v>212.74860768470677</v>
      </c>
      <c r="BL164" s="3">
        <f>(1-(AT164/100))*BJ164</f>
        <v>1569.086771973052</v>
      </c>
      <c r="JK164" s="3">
        <v>4</v>
      </c>
      <c r="JL164" s="3">
        <v>10</v>
      </c>
      <c r="JM164" s="3">
        <v>11</v>
      </c>
      <c r="JN164" s="3">
        <v>19</v>
      </c>
      <c r="JO164" s="3">
        <v>50</v>
      </c>
      <c r="JP164" s="3">
        <v>50</v>
      </c>
      <c r="JQ164" s="3">
        <v>111</v>
      </c>
      <c r="JR164" s="3">
        <v>181</v>
      </c>
      <c r="JS164" s="3">
        <v>287</v>
      </c>
      <c r="JT164" s="3">
        <v>395</v>
      </c>
      <c r="JU164" s="3">
        <v>513</v>
      </c>
      <c r="JV164" s="3">
        <v>631</v>
      </c>
      <c r="JW164" s="3">
        <v>509</v>
      </c>
      <c r="JX164" s="3">
        <v>336</v>
      </c>
      <c r="JY164" s="3">
        <v>239</v>
      </c>
      <c r="JZ164" s="3">
        <v>165</v>
      </c>
      <c r="KA164" s="3">
        <v>77</v>
      </c>
      <c r="KB164" s="3">
        <v>36</v>
      </c>
      <c r="KC164" s="3">
        <v>17</v>
      </c>
    </row>
    <row r="165" spans="1:335" s="3" customFormat="1" x14ac:dyDescent="0.2">
      <c r="A165" s="3" t="b">
        <v>0</v>
      </c>
      <c r="D165" s="3">
        <v>10446</v>
      </c>
      <c r="E165" s="3">
        <v>12</v>
      </c>
      <c r="F165" s="3">
        <v>2</v>
      </c>
      <c r="G165" s="3" t="s">
        <v>265</v>
      </c>
      <c r="H165" s="3">
        <v>6</v>
      </c>
      <c r="I165" s="3">
        <v>0.80000000000000426</v>
      </c>
      <c r="J165" s="3">
        <v>0.17846116810232299</v>
      </c>
      <c r="K165" s="3">
        <v>0.25182120065079516</v>
      </c>
      <c r="L165" s="3">
        <v>0.14583968436297728</v>
      </c>
      <c r="M165" s="3">
        <f>AA165-AS165</f>
        <v>6.392052543635657</v>
      </c>
      <c r="N165" s="3">
        <f>AB165-AS165</f>
        <v>5.8999999999999986</v>
      </c>
      <c r="O165" s="3">
        <f>AC165-AS165</f>
        <v>6.7000000000000028</v>
      </c>
      <c r="P165" s="3">
        <f>AD165-AS165</f>
        <v>6.4071485444741612</v>
      </c>
      <c r="Q165" s="3">
        <f>AE165-AS165</f>
        <v>6.1000000000000014</v>
      </c>
      <c r="R165" s="3">
        <f>AF165-AS165</f>
        <v>6.2000000000000028</v>
      </c>
      <c r="S165" s="3">
        <f>AG165-AS165</f>
        <v>6.3000000000000043</v>
      </c>
      <c r="T165" s="3">
        <f>AH165-AS165</f>
        <v>6.5</v>
      </c>
      <c r="U165" s="3">
        <f>AI165-AS165</f>
        <v>6.6000000000000014</v>
      </c>
      <c r="V165" s="3">
        <f>AJ165-AS165</f>
        <v>6.8000000000000043</v>
      </c>
      <c r="W165" s="3">
        <f>(AA165-AY165)/(AX165-AY165)</f>
        <v>0.84177742692301982</v>
      </c>
      <c r="X165" s="3">
        <f>(AX165-AA165)/(AA165-AY165)</f>
        <v>0.18796248036174715</v>
      </c>
      <c r="Y165" s="3">
        <f>J165/AA165</f>
        <v>5.2811579844662055E-3</v>
      </c>
      <c r="Z165" s="3">
        <f>(AA165-AY165)/(AX165-AA165)</f>
        <v>5.3202107041545155</v>
      </c>
      <c r="AA165" s="3">
        <v>33.792052543635656</v>
      </c>
      <c r="AB165" s="3">
        <v>33.299999999999997</v>
      </c>
      <c r="AC165" s="3">
        <v>34.1</v>
      </c>
      <c r="AD165" s="3">
        <v>33.80714854447416</v>
      </c>
      <c r="AE165" s="3">
        <v>33.5</v>
      </c>
      <c r="AF165" s="3">
        <v>33.6</v>
      </c>
      <c r="AG165" s="3">
        <v>33.700000000000003</v>
      </c>
      <c r="AH165" s="3">
        <v>33.9</v>
      </c>
      <c r="AI165" s="3">
        <v>34</v>
      </c>
      <c r="AJ165" s="3">
        <v>34.200000000000003</v>
      </c>
      <c r="AK165" s="3">
        <v>2020</v>
      </c>
      <c r="AL165" s="3">
        <v>10</v>
      </c>
      <c r="AM165" s="3">
        <v>27</v>
      </c>
      <c r="AN165" s="3">
        <v>9</v>
      </c>
      <c r="AO165" s="3">
        <v>38</v>
      </c>
      <c r="AP165" s="3">
        <v>29</v>
      </c>
      <c r="AQ165" s="3">
        <v>756</v>
      </c>
      <c r="AR165" s="4">
        <v>0.40138888888888885</v>
      </c>
      <c r="AS165" s="3">
        <f>VLOOKUP(AR165,גיליון1!A168:F751,2,0)</f>
        <v>27.4</v>
      </c>
      <c r="AT165" s="3">
        <f>VLOOKUP(AR165,גיליון1!A168:F751,3,0)</f>
        <v>57</v>
      </c>
      <c r="AU165" s="3">
        <f>VLOOKUP(AR165,גיליון1!A168:F751,4,0)</f>
        <v>670</v>
      </c>
      <c r="AV165" s="3">
        <f>VLOOKUP(AR165,גיליון1!A168:F751,5,0)</f>
        <v>1.5</v>
      </c>
      <c r="AW165" s="3">
        <f>VLOOKUP(AR165,גיליון1!A168:F751,6,0)</f>
        <v>2</v>
      </c>
      <c r="AX165" s="3">
        <f>AS165+(AZ165*BF165)/(BB165*1005)</f>
        <v>35.653685691752457</v>
      </c>
      <c r="AY165" s="3">
        <f>AS165+(AZ165*BD165*BE165*BF165)/(BB165*1005*(BE165*BD165+BK165*AZ165))-(AZ165*BL165)/(BE165*BD165+BK165*AZ165)</f>
        <v>23.887771941815778</v>
      </c>
      <c r="AZ165" s="3">
        <f>BA165*BC165/(BA165+BC165)</f>
        <v>22.809142043170784</v>
      </c>
      <c r="BA165" s="3">
        <f>BB165*1005/(4*0.98*0.0000000567*(AS165+273.15)^3)</f>
        <v>195.60910583106346</v>
      </c>
      <c r="BB165" s="3">
        <f>101325/(287.05*(AS165+273.15))</f>
        <v>1.1744710844958199</v>
      </c>
      <c r="BC165" s="3">
        <f>100*SQRT(0.1/AV165)</f>
        <v>25.819888974716111</v>
      </c>
      <c r="BD165" s="3">
        <f>BC165/1.08</f>
        <v>23.90730460621862</v>
      </c>
      <c r="BE165" s="3">
        <f>0.072*AS165+64.67</f>
        <v>66.642800000000008</v>
      </c>
      <c r="BF165" s="3">
        <f>AU165*(1-0.21)+BG165-BH165</f>
        <v>427.11750152498269</v>
      </c>
      <c r="BG165" s="3">
        <f>(1.72*(BI165/1000/(AS165+273.16))^(1/7)*0.0000000567*(AS165+273.16)^4)</f>
        <v>391.09499632617411</v>
      </c>
      <c r="BH165" s="3">
        <f>0.98*0.0000000567*(AA165+273.16)^4</f>
        <v>493.27749480119144</v>
      </c>
      <c r="BI165" s="3">
        <f>BJ165*AT165/100</f>
        <v>2079.9522326154406</v>
      </c>
      <c r="BJ165" s="3">
        <f>(610.7*10^(7.5*AS165/(AS165+237.3)))</f>
        <v>3649.0390045884924</v>
      </c>
      <c r="BK165" s="3">
        <f>(EXP((0.0492)*AS165))*55.259</f>
        <v>212.74860768470677</v>
      </c>
      <c r="BL165" s="3">
        <f>(1-(AT165/100))*BJ165</f>
        <v>1569.086771973052</v>
      </c>
      <c r="KL165" s="3">
        <v>6</v>
      </c>
      <c r="KM165" s="3">
        <v>33</v>
      </c>
      <c r="KN165" s="3">
        <v>61</v>
      </c>
      <c r="KO165" s="3">
        <v>120</v>
      </c>
      <c r="KP165" s="3">
        <v>119</v>
      </c>
      <c r="KQ165" s="3">
        <v>153</v>
      </c>
      <c r="KR165" s="3">
        <v>120</v>
      </c>
      <c r="KS165" s="3">
        <v>56</v>
      </c>
      <c r="KT165" s="3">
        <v>24</v>
      </c>
      <c r="KU165" s="3">
        <v>4</v>
      </c>
    </row>
    <row r="166" spans="1:335" s="3" customFormat="1" x14ac:dyDescent="0.2">
      <c r="A166" s="3" t="b">
        <v>0</v>
      </c>
      <c r="D166" s="3">
        <v>10446</v>
      </c>
      <c r="E166" s="3">
        <v>12</v>
      </c>
      <c r="F166" s="3">
        <v>2</v>
      </c>
      <c r="G166" s="3" t="s">
        <v>427</v>
      </c>
      <c r="H166" s="3">
        <v>6</v>
      </c>
      <c r="I166" s="3">
        <v>2.0999999999999979</v>
      </c>
      <c r="J166" s="3">
        <v>0.34943155048829599</v>
      </c>
      <c r="K166" s="3">
        <v>0.34325215482402882</v>
      </c>
      <c r="L166" s="3">
        <v>0.24711243383054093</v>
      </c>
      <c r="M166" s="3">
        <f>AA166-AS166</f>
        <v>5.1420488643413265</v>
      </c>
      <c r="N166" s="3">
        <f>AB166-AS166</f>
        <v>3.8000000000000007</v>
      </c>
      <c r="O166" s="3">
        <f>AC166-AS166</f>
        <v>5.8999999999999986</v>
      </c>
      <c r="P166" s="3">
        <f>AD166-AS166</f>
        <v>5.1886362792584819</v>
      </c>
      <c r="Q166" s="3">
        <f>AE166-AS166</f>
        <v>4.3000000000000007</v>
      </c>
      <c r="R166" s="3">
        <f>AF166-AS166</f>
        <v>4.7000000000000028</v>
      </c>
      <c r="S166" s="3">
        <f>AG166-AS166</f>
        <v>5</v>
      </c>
      <c r="T166" s="3">
        <f>AH166-AS166</f>
        <v>5.3999999999999986</v>
      </c>
      <c r="U166" s="3">
        <f>AI166-AS166</f>
        <v>5.5</v>
      </c>
      <c r="V166" s="3">
        <f>AJ166-AS166</f>
        <v>5.7000000000000028</v>
      </c>
      <c r="W166" s="3">
        <f>(AA166-AY166)/(AX166-AY166)</f>
        <v>0.72513576739472652</v>
      </c>
      <c r="X166" s="3">
        <f>(AX166-AA166)/(AA166-AY166)</f>
        <v>0.37905209612374785</v>
      </c>
      <c r="Y166" s="3">
        <f>J166/AA166</f>
        <v>1.0737847267852683E-2</v>
      </c>
      <c r="Z166" s="3">
        <f>(AA166-AY166)/(AX166-AA166)</f>
        <v>2.6381597944614277</v>
      </c>
      <c r="AA166" s="3">
        <v>32.542048864341325</v>
      </c>
      <c r="AB166" s="3">
        <v>31.2</v>
      </c>
      <c r="AC166" s="3">
        <v>33.299999999999997</v>
      </c>
      <c r="AD166" s="3">
        <v>32.58863627925848</v>
      </c>
      <c r="AE166" s="3">
        <v>31.7</v>
      </c>
      <c r="AF166" s="3">
        <v>32.1</v>
      </c>
      <c r="AG166" s="3">
        <v>32.4</v>
      </c>
      <c r="AH166" s="3">
        <v>32.799999999999997</v>
      </c>
      <c r="AI166" s="3">
        <v>32.9</v>
      </c>
      <c r="AJ166" s="3">
        <v>33.1</v>
      </c>
      <c r="AK166" s="3">
        <v>2020</v>
      </c>
      <c r="AL166" s="3">
        <v>10</v>
      </c>
      <c r="AM166" s="3">
        <v>27</v>
      </c>
      <c r="AN166" s="3">
        <v>9</v>
      </c>
      <c r="AO166" s="3">
        <v>38</v>
      </c>
      <c r="AP166" s="3">
        <v>56</v>
      </c>
      <c r="AQ166" s="3">
        <v>635</v>
      </c>
      <c r="AR166" s="4">
        <v>0.40138888888888885</v>
      </c>
      <c r="AS166" s="3">
        <f>VLOOKUP(AR166,גיליון1!A169:F752,2,0)</f>
        <v>27.4</v>
      </c>
      <c r="AT166" s="3">
        <f>VLOOKUP(AR166,גיליון1!A169:F752,3,0)</f>
        <v>57</v>
      </c>
      <c r="AU166" s="3">
        <f>VLOOKUP(AR166,גיליון1!A169:F752,4,0)</f>
        <v>670</v>
      </c>
      <c r="AV166" s="3">
        <f>VLOOKUP(AR166,גיליון1!A169:F752,5,0)</f>
        <v>1.5</v>
      </c>
      <c r="AW166" s="3">
        <f>VLOOKUP(AR166,גיליון1!A169:F752,6,0)</f>
        <v>2</v>
      </c>
      <c r="AX166" s="3">
        <f>AS166+(AZ166*BF166)/(BB166*1005)</f>
        <v>35.808011596940474</v>
      </c>
      <c r="AY166" s="3">
        <f>AS166+(AZ166*BD166*BE166*BF166)/(BB166*1005*(BE166*BD166+BK166*AZ166))-(AZ166*BL166)/(BE166*BD166+BK166*AZ166)</f>
        <v>23.925917292988871</v>
      </c>
      <c r="AZ166" s="3">
        <f>BA166*BC166/(BA166+BC166)</f>
        <v>22.809142043170784</v>
      </c>
      <c r="BA166" s="3">
        <f>BB166*1005/(4*0.98*0.0000000567*(AS166+273.15)^3)</f>
        <v>195.60910583106346</v>
      </c>
      <c r="BB166" s="3">
        <f>101325/(287.05*(AS166+273.15))</f>
        <v>1.1744710844958199</v>
      </c>
      <c r="BC166" s="3">
        <f>100*SQRT(0.1/AV166)</f>
        <v>25.819888974716111</v>
      </c>
      <c r="BD166" s="3">
        <f>BC166/1.08</f>
        <v>23.90730460621862</v>
      </c>
      <c r="BE166" s="3">
        <f>0.072*AS166+64.67</f>
        <v>66.642800000000008</v>
      </c>
      <c r="BF166" s="3">
        <f>AU166*(1-0.21)+BG166-BH166</f>
        <v>435.10366643435799</v>
      </c>
      <c r="BG166" s="3">
        <f>(1.72*(BI166/1000/(AS166+273.16))^(1/7)*0.0000000567*(AS166+273.16)^4)</f>
        <v>391.09499632617411</v>
      </c>
      <c r="BH166" s="3">
        <f>0.98*0.0000000567*(AA166+273.16)^4</f>
        <v>485.29132989181613</v>
      </c>
      <c r="BI166" s="3">
        <f>BJ166*AT166/100</f>
        <v>2079.9522326154406</v>
      </c>
      <c r="BJ166" s="3">
        <f>(610.7*10^(7.5*AS166/(AS166+237.3)))</f>
        <v>3649.0390045884924</v>
      </c>
      <c r="BK166" s="3">
        <f>(EXP((0.0492)*AS166))*55.259</f>
        <v>212.74860768470677</v>
      </c>
      <c r="BL166" s="3">
        <f>(1-(AT166/100))*BJ166</f>
        <v>1569.086771973052</v>
      </c>
      <c r="JA166" s="3">
        <v>0</v>
      </c>
      <c r="JB166" s="3">
        <v>0</v>
      </c>
      <c r="JC166" s="3">
        <v>1</v>
      </c>
      <c r="JD166" s="3">
        <v>0</v>
      </c>
      <c r="JE166" s="3">
        <v>0</v>
      </c>
      <c r="JF166" s="3">
        <v>0</v>
      </c>
      <c r="JG166" s="3">
        <v>0</v>
      </c>
      <c r="JH166" s="3">
        <v>0</v>
      </c>
      <c r="JI166" s="3">
        <v>0</v>
      </c>
      <c r="JJ166" s="3">
        <v>2</v>
      </c>
      <c r="JK166" s="3">
        <v>4</v>
      </c>
      <c r="JL166" s="3">
        <v>1</v>
      </c>
      <c r="JM166" s="3">
        <v>3</v>
      </c>
      <c r="JN166" s="3">
        <v>2</v>
      </c>
      <c r="JO166" s="3">
        <v>4</v>
      </c>
      <c r="JP166" s="3">
        <v>5</v>
      </c>
      <c r="JQ166" s="3">
        <v>0</v>
      </c>
      <c r="JR166" s="3">
        <v>5</v>
      </c>
      <c r="JS166" s="3">
        <v>5</v>
      </c>
      <c r="JT166" s="3">
        <v>16</v>
      </c>
      <c r="JU166" s="3">
        <v>28</v>
      </c>
      <c r="JV166" s="3">
        <v>50</v>
      </c>
      <c r="JW166" s="3">
        <v>52</v>
      </c>
      <c r="JX166" s="3">
        <v>96</v>
      </c>
      <c r="JY166" s="3">
        <v>66</v>
      </c>
      <c r="JZ166" s="3">
        <v>117</v>
      </c>
      <c r="KA166" s="3">
        <v>143</v>
      </c>
      <c r="KB166" s="3">
        <v>265</v>
      </c>
      <c r="KC166" s="3">
        <v>412</v>
      </c>
      <c r="KD166" s="3">
        <v>387</v>
      </c>
      <c r="KE166" s="3">
        <v>368</v>
      </c>
      <c r="KF166" s="3">
        <v>216</v>
      </c>
      <c r="KG166" s="3">
        <v>122</v>
      </c>
      <c r="KH166" s="3">
        <v>66</v>
      </c>
      <c r="KI166" s="3">
        <v>31</v>
      </c>
      <c r="KJ166" s="3">
        <v>7</v>
      </c>
      <c r="KK166" s="3">
        <v>8</v>
      </c>
      <c r="KL166" s="3">
        <v>2</v>
      </c>
      <c r="KM166" s="3">
        <v>1</v>
      </c>
      <c r="KN166" s="3">
        <v>3</v>
      </c>
    </row>
    <row r="167" spans="1:335" s="3" customFormat="1" x14ac:dyDescent="0.2">
      <c r="A167" s="3" t="b">
        <v>1</v>
      </c>
      <c r="B167" s="3" t="s">
        <v>565</v>
      </c>
      <c r="D167" s="3">
        <v>10446</v>
      </c>
      <c r="E167" s="3">
        <v>15</v>
      </c>
      <c r="F167" s="3">
        <v>2</v>
      </c>
      <c r="G167" s="3" t="s">
        <v>97</v>
      </c>
      <c r="H167" s="3">
        <v>6</v>
      </c>
      <c r="I167" s="3">
        <v>2.0000000000000036</v>
      </c>
      <c r="J167" s="3">
        <v>0.43972762432430001</v>
      </c>
      <c r="K167" s="3">
        <v>0.60710994965990039</v>
      </c>
      <c r="L167" s="3">
        <v>0.35381451809112341</v>
      </c>
      <c r="M167" s="3">
        <f>AA167-AS167</f>
        <v>4.4991255742442497</v>
      </c>
      <c r="N167" s="3">
        <f>AB167-AS167</f>
        <v>3.3000000000000007</v>
      </c>
      <c r="O167" s="3">
        <f>AC167-AS167</f>
        <v>5.3000000000000043</v>
      </c>
      <c r="P167" s="3">
        <f>AD167-AS167</f>
        <v>4.5239119397306595</v>
      </c>
      <c r="Q167" s="3">
        <f>AE167-AS167</f>
        <v>3.5</v>
      </c>
      <c r="R167" s="3">
        <f>AF167-AS167</f>
        <v>3.9000000000000021</v>
      </c>
      <c r="S167" s="3">
        <f>AG167-AS167</f>
        <v>4.2000000000000028</v>
      </c>
      <c r="T167" s="3">
        <f>AH167-AS167</f>
        <v>4.8000000000000043</v>
      </c>
      <c r="U167" s="3">
        <f>AI167-AS167</f>
        <v>5.1000000000000014</v>
      </c>
      <c r="V167" s="3">
        <f>AJ167-AS167</f>
        <v>5.3000000000000043</v>
      </c>
      <c r="W167" s="3">
        <f>(AA167-AY167)/(AX167-AY167)</f>
        <v>0.53717643277099891</v>
      </c>
      <c r="X167" s="3">
        <f>(AX167-AA167)/(AA167-AY167)</f>
        <v>0.86158576399479769</v>
      </c>
      <c r="Y167" s="3">
        <f>J167/AA167</f>
        <v>1.3784942891329335E-2</v>
      </c>
      <c r="Z167" s="3">
        <f>(AA167-AY167)/(AX167-AA167)</f>
        <v>1.1606505606167816</v>
      </c>
      <c r="AA167" s="3">
        <v>31.899125574244248</v>
      </c>
      <c r="AB167" s="3">
        <v>30.7</v>
      </c>
      <c r="AC167" s="3">
        <v>32.700000000000003</v>
      </c>
      <c r="AD167" s="3">
        <v>31.923911939730658</v>
      </c>
      <c r="AE167" s="3">
        <v>30.9</v>
      </c>
      <c r="AF167" s="3">
        <v>31.3</v>
      </c>
      <c r="AG167" s="3">
        <v>31.6</v>
      </c>
      <c r="AH167" s="3">
        <v>32.200000000000003</v>
      </c>
      <c r="AI167" s="3">
        <v>32.5</v>
      </c>
      <c r="AJ167" s="3">
        <v>32.700000000000003</v>
      </c>
      <c r="AK167" s="3">
        <v>2020</v>
      </c>
      <c r="AL167" s="3">
        <v>10</v>
      </c>
      <c r="AM167" s="3">
        <v>27</v>
      </c>
      <c r="AN167" s="3">
        <v>9</v>
      </c>
      <c r="AO167" s="3">
        <v>41</v>
      </c>
      <c r="AP167" s="3">
        <v>42</v>
      </c>
      <c r="AQ167" s="3">
        <v>75</v>
      </c>
      <c r="AR167" s="4">
        <v>0.40347222222222223</v>
      </c>
      <c r="AS167" s="3">
        <f>VLOOKUP(AR167,גיליון1!A170:F753,2,0)</f>
        <v>27.4</v>
      </c>
      <c r="AT167" s="3">
        <f>VLOOKUP(AR167,גיליון1!A170:F753,3,0)</f>
        <v>57</v>
      </c>
      <c r="AU167" s="3">
        <f>VLOOKUP(AR167,גיליון1!A170:F753,4,0)</f>
        <v>679</v>
      </c>
      <c r="AV167" s="3">
        <f>VLOOKUP(AR167,גיליון1!A170:F753,5,0)</f>
        <v>0.9</v>
      </c>
      <c r="AW167" s="3">
        <f>VLOOKUP(AR167,גיליון1!A170:F753,6,0)</f>
        <v>198</v>
      </c>
      <c r="AX167" s="3">
        <f>AS167+(AZ167*BF167)/(BB167*1005)</f>
        <v>38.168215345021707</v>
      </c>
      <c r="AY167" s="3">
        <f>AS167+(AZ167*BD167*BE167*BF167)/(BB167*1005*(BE167*BD167+BK167*AZ167))-(AZ167*BL167)/(BE167*BD167+BK167*AZ167)</f>
        <v>24.62290301723446</v>
      </c>
      <c r="AZ167" s="3">
        <f>BA167*BC167/(BA167+BC167)</f>
        <v>28.480099851736437</v>
      </c>
      <c r="BA167" s="3">
        <f>BB167*1005/(4*0.98*0.0000000567*(AS167+273.15)^3)</f>
        <v>195.60910583106346</v>
      </c>
      <c r="BB167" s="3">
        <f>101325/(287.05*(AS167+273.15))</f>
        <v>1.1744710844958199</v>
      </c>
      <c r="BC167" s="3">
        <f>100*SQRT(0.1/AV167)</f>
        <v>33.333333333333336</v>
      </c>
      <c r="BD167" s="3">
        <f>BC167/1.08</f>
        <v>30.864197530864196</v>
      </c>
      <c r="BE167" s="3">
        <f>0.072*AS167+64.67</f>
        <v>66.642800000000008</v>
      </c>
      <c r="BF167" s="3">
        <f>AU167*(1-0.21)+BG167-BH167</f>
        <v>446.28327879085691</v>
      </c>
      <c r="BG167" s="3">
        <f>(1.72*(BI167/1000/(AS167+273.16))^(1/7)*0.0000000567*(AS167+273.16)^4)</f>
        <v>391.09499632617411</v>
      </c>
      <c r="BH167" s="3">
        <f>0.98*0.0000000567*(AA167+273.16)^4</f>
        <v>481.22171753531711</v>
      </c>
      <c r="BI167" s="3">
        <f>BJ167*AT167/100</f>
        <v>2079.9522326154406</v>
      </c>
      <c r="BJ167" s="3">
        <f>(610.7*10^(7.5*AS167/(AS167+237.3)))</f>
        <v>3649.0390045884924</v>
      </c>
      <c r="BK167" s="3">
        <f>(EXP((0.0492)*AS167))*55.259</f>
        <v>212.74860768470677</v>
      </c>
      <c r="BL167" s="3">
        <f>(1-(AT167/100))*BJ167</f>
        <v>1569.086771973052</v>
      </c>
      <c r="JK167" s="3">
        <v>6</v>
      </c>
      <c r="JL167" s="3">
        <v>7</v>
      </c>
      <c r="JM167" s="3">
        <v>9</v>
      </c>
      <c r="JN167" s="3">
        <v>4</v>
      </c>
      <c r="JO167" s="3">
        <v>15</v>
      </c>
      <c r="JP167" s="3">
        <v>40</v>
      </c>
      <c r="JQ167" s="3">
        <v>38</v>
      </c>
      <c r="JR167" s="3">
        <v>33</v>
      </c>
      <c r="JS167" s="3">
        <v>49</v>
      </c>
      <c r="JT167" s="3">
        <v>71</v>
      </c>
      <c r="JU167" s="3">
        <v>67</v>
      </c>
      <c r="JV167" s="3">
        <v>76</v>
      </c>
      <c r="JW167" s="3">
        <v>78</v>
      </c>
      <c r="JX167" s="3">
        <v>90</v>
      </c>
      <c r="JY167" s="3">
        <v>56</v>
      </c>
      <c r="JZ167" s="3">
        <v>77</v>
      </c>
      <c r="KA167" s="3">
        <v>45</v>
      </c>
      <c r="KB167" s="3">
        <v>57</v>
      </c>
      <c r="KC167" s="3">
        <v>28</v>
      </c>
      <c r="KD167" s="3">
        <v>23</v>
      </c>
      <c r="KE167" s="3">
        <v>10</v>
      </c>
      <c r="KF167" s="3">
        <v>2</v>
      </c>
      <c r="KG167" s="3">
        <v>2</v>
      </c>
    </row>
    <row r="168" spans="1:335" s="3" customFormat="1" x14ac:dyDescent="0.2">
      <c r="A168" s="3" t="b">
        <v>1</v>
      </c>
      <c r="B168" s="3" t="s">
        <v>565</v>
      </c>
      <c r="D168" s="3">
        <v>10446</v>
      </c>
      <c r="E168" s="3">
        <v>15</v>
      </c>
      <c r="F168" s="3">
        <v>2</v>
      </c>
      <c r="G168" s="3" t="s">
        <v>266</v>
      </c>
      <c r="H168" s="3">
        <v>6</v>
      </c>
      <c r="I168" s="3">
        <v>3.0999999999999979</v>
      </c>
      <c r="J168" s="3">
        <v>0.63081936080191492</v>
      </c>
      <c r="K168" s="3">
        <v>0.76334493707781803</v>
      </c>
      <c r="L168" s="3">
        <v>0.48687232747888531</v>
      </c>
      <c r="M168" s="3">
        <f>AA168-AS168</f>
        <v>5.130653340382004</v>
      </c>
      <c r="N168" s="3">
        <f>AB168-AS168</f>
        <v>2.9000000000000021</v>
      </c>
      <c r="O168" s="3">
        <f>AC168-AS168</f>
        <v>6</v>
      </c>
      <c r="P168" s="3">
        <f>AD168-AS168</f>
        <v>5.2596282333048308</v>
      </c>
      <c r="Q168" s="3">
        <f>AE168-AS168</f>
        <v>3.4000000000000021</v>
      </c>
      <c r="R168" s="3">
        <f>AF168-AS168</f>
        <v>4.3000000000000007</v>
      </c>
      <c r="S168" s="3">
        <f>AG168-AS168</f>
        <v>4.8000000000000043</v>
      </c>
      <c r="T168" s="3">
        <f>AH168-AS168</f>
        <v>5.6000000000000014</v>
      </c>
      <c r="U168" s="3">
        <f>AI168-AS168</f>
        <v>5.8000000000000043</v>
      </c>
      <c r="V168" s="3">
        <f>AJ168-AS168</f>
        <v>6</v>
      </c>
      <c r="W168" s="3">
        <f>(AA168-AY168)/(AX168-AY168)</f>
        <v>0.58873397325887222</v>
      </c>
      <c r="X168" s="3">
        <f>(AX168-AA168)/(AA168-AY168)</f>
        <v>0.69856003801616851</v>
      </c>
      <c r="Y168" s="3">
        <f>J168/AA168</f>
        <v>1.9391536782289148E-2</v>
      </c>
      <c r="Z168" s="3">
        <f>(AA168-AY168)/(AX168-AA168)</f>
        <v>1.4315161841205331</v>
      </c>
      <c r="AA168" s="3">
        <v>32.530653340382003</v>
      </c>
      <c r="AB168" s="3">
        <v>30.3</v>
      </c>
      <c r="AC168" s="3">
        <v>33.4</v>
      </c>
      <c r="AD168" s="3">
        <v>32.659628233304829</v>
      </c>
      <c r="AE168" s="3">
        <v>30.8</v>
      </c>
      <c r="AF168" s="3">
        <v>31.7</v>
      </c>
      <c r="AG168" s="3">
        <v>32.200000000000003</v>
      </c>
      <c r="AH168" s="3">
        <v>33</v>
      </c>
      <c r="AI168" s="3">
        <v>33.200000000000003</v>
      </c>
      <c r="AJ168" s="3">
        <v>33.4</v>
      </c>
      <c r="AK168" s="3">
        <v>2020</v>
      </c>
      <c r="AL168" s="3">
        <v>10</v>
      </c>
      <c r="AM168" s="3">
        <v>27</v>
      </c>
      <c r="AN168" s="3">
        <v>9</v>
      </c>
      <c r="AO168" s="3">
        <v>41</v>
      </c>
      <c r="AP168" s="3">
        <v>59</v>
      </c>
      <c r="AQ168" s="3">
        <v>994</v>
      </c>
      <c r="AR168" s="4">
        <v>0.40347222222222223</v>
      </c>
      <c r="AS168" s="3">
        <f>VLOOKUP(AR168,גיליון1!A171:F754,2,0)</f>
        <v>27.4</v>
      </c>
      <c r="AT168" s="3">
        <f>VLOOKUP(AR168,גיליון1!A171:F754,3,0)</f>
        <v>57</v>
      </c>
      <c r="AU168" s="3">
        <f>VLOOKUP(AR168,גיליון1!A171:F754,4,0)</f>
        <v>679</v>
      </c>
      <c r="AV168" s="3">
        <f>VLOOKUP(AR168,גיליון1!A171:F754,5,0)</f>
        <v>0.9</v>
      </c>
      <c r="AW168" s="3">
        <f>VLOOKUP(AR168,גיליון1!A171:F754,6,0)</f>
        <v>198</v>
      </c>
      <c r="AX168" s="3">
        <f>AS168+(AZ168*BF168)/(BB168*1005)</f>
        <v>38.071766923292714</v>
      </c>
      <c r="AY168" s="3">
        <f>AS168+(AZ168*BD168*BE168*BF168)/(BB168*1005*(BE168*BD168+BK168*AZ168))-(AZ168*BL168)/(BE168*BD168+BK168*AZ168)</f>
        <v>24.598459568395207</v>
      </c>
      <c r="AZ168" s="3">
        <f>BA168*BC168/(BA168+BC168)</f>
        <v>28.480099851736437</v>
      </c>
      <c r="BA168" s="3">
        <f>BB168*1005/(4*0.98*0.0000000567*(AS168+273.15)^3)</f>
        <v>195.60910583106346</v>
      </c>
      <c r="BB168" s="3">
        <f>101325/(287.05*(AS168+273.15))</f>
        <v>1.1744710844958199</v>
      </c>
      <c r="BC168" s="3">
        <f>100*SQRT(0.1/AV168)</f>
        <v>33.333333333333336</v>
      </c>
      <c r="BD168" s="3">
        <f>BC168/1.08</f>
        <v>30.864197530864196</v>
      </c>
      <c r="BE168" s="3">
        <f>0.072*AS168+64.67</f>
        <v>66.642800000000008</v>
      </c>
      <c r="BF168" s="3">
        <f>AU168*(1-0.21)+BG168-BH168</f>
        <v>442.28602237423831</v>
      </c>
      <c r="BG168" s="3">
        <f>(1.72*(BI168/1000/(AS168+273.16))^(1/7)*0.0000000567*(AS168+273.16)^4)</f>
        <v>391.09499632617411</v>
      </c>
      <c r="BH168" s="3">
        <f>0.98*0.0000000567*(AA168+273.16)^4</f>
        <v>485.21897395193571</v>
      </c>
      <c r="BI168" s="3">
        <f>BJ168*AT168/100</f>
        <v>2079.9522326154406</v>
      </c>
      <c r="BJ168" s="3">
        <f>(610.7*10^(7.5*AS168/(AS168+237.3)))</f>
        <v>3649.0390045884924</v>
      </c>
      <c r="BK168" s="3">
        <f>(EXP((0.0492)*AS168))*55.259</f>
        <v>212.74860768470677</v>
      </c>
      <c r="BL168" s="3">
        <f>(1-(AT168/100))*BJ168</f>
        <v>1569.086771973052</v>
      </c>
      <c r="JF168" s="3">
        <v>2</v>
      </c>
      <c r="JG168" s="3">
        <v>3</v>
      </c>
      <c r="JH168" s="3">
        <v>6</v>
      </c>
      <c r="JI168" s="3">
        <v>3</v>
      </c>
      <c r="JJ168" s="3">
        <v>11</v>
      </c>
      <c r="JK168" s="3">
        <v>2</v>
      </c>
      <c r="JL168" s="3">
        <v>4</v>
      </c>
      <c r="JM168" s="3">
        <v>10</v>
      </c>
      <c r="JN168" s="3">
        <v>8</v>
      </c>
      <c r="JO168" s="3">
        <v>23</v>
      </c>
      <c r="JP168" s="3">
        <v>4</v>
      </c>
      <c r="JQ168" s="3">
        <v>11</v>
      </c>
      <c r="JR168" s="3">
        <v>24</v>
      </c>
      <c r="JS168" s="3">
        <v>22</v>
      </c>
      <c r="JT168" s="3">
        <v>20</v>
      </c>
      <c r="JU168" s="3">
        <v>26</v>
      </c>
      <c r="JV168" s="3">
        <v>31</v>
      </c>
      <c r="JW168" s="3">
        <v>41</v>
      </c>
      <c r="JX168" s="3">
        <v>43</v>
      </c>
      <c r="JY168" s="3">
        <v>59</v>
      </c>
      <c r="JZ168" s="3">
        <v>57</v>
      </c>
      <c r="KA168" s="3">
        <v>71</v>
      </c>
      <c r="KB168" s="3">
        <v>80</v>
      </c>
      <c r="KC168" s="3">
        <v>84</v>
      </c>
      <c r="KD168" s="3">
        <v>113</v>
      </c>
      <c r="KE168" s="3">
        <v>135</v>
      </c>
      <c r="KF168" s="3">
        <v>135</v>
      </c>
      <c r="KG168" s="3">
        <v>120</v>
      </c>
      <c r="KH168" s="3">
        <v>140</v>
      </c>
      <c r="KI168" s="3">
        <v>93</v>
      </c>
      <c r="KJ168" s="3">
        <v>120</v>
      </c>
      <c r="KK168" s="3">
        <v>80</v>
      </c>
      <c r="KL168" s="3">
        <v>76</v>
      </c>
      <c r="KM168" s="3">
        <v>26</v>
      </c>
      <c r="KN168" s="3">
        <v>2</v>
      </c>
    </row>
    <row r="169" spans="1:335" s="3" customFormat="1" x14ac:dyDescent="0.2">
      <c r="A169" s="3" t="b">
        <v>1</v>
      </c>
      <c r="B169" s="3" t="s">
        <v>565</v>
      </c>
      <c r="D169" s="3">
        <v>10446</v>
      </c>
      <c r="E169" s="3">
        <v>15</v>
      </c>
      <c r="F169" s="3">
        <v>2</v>
      </c>
      <c r="G169" s="3" t="s">
        <v>428</v>
      </c>
      <c r="H169" s="3">
        <v>6</v>
      </c>
      <c r="I169" s="3">
        <v>2.7000000000000028</v>
      </c>
      <c r="J169" s="3">
        <v>0.75826892606140006</v>
      </c>
      <c r="K169" s="3">
        <v>1.3734219912549577</v>
      </c>
      <c r="L169" s="3">
        <v>0.66334218227953479</v>
      </c>
      <c r="M169" s="3">
        <f>AA169-AS169</f>
        <v>5.201250923664908</v>
      </c>
      <c r="N169" s="3">
        <f>AB169-AS169</f>
        <v>3.8999999999999986</v>
      </c>
      <c r="O169" s="3">
        <f>AC169-AS169</f>
        <v>6.6000000000000014</v>
      </c>
      <c r="P169" s="3">
        <f>AD169-AS169</f>
        <v>5.1689881034149536</v>
      </c>
      <c r="Q169" s="3">
        <f>AE169-AS169</f>
        <v>4</v>
      </c>
      <c r="R169" s="3">
        <f>AF169-AS169</f>
        <v>4.1999999999999993</v>
      </c>
      <c r="S169" s="3">
        <f>AG169-AS169</f>
        <v>4.5</v>
      </c>
      <c r="T169" s="3">
        <f>AH169-AS169</f>
        <v>5.8999999999999986</v>
      </c>
      <c r="U169" s="3">
        <f>AI169-AS169</f>
        <v>6.1999999999999957</v>
      </c>
      <c r="V169" s="3">
        <f>AJ169-AS169</f>
        <v>6.6000000000000014</v>
      </c>
      <c r="W169" s="3">
        <f>(AA169-AY169)/(AX169-AY169)</f>
        <v>0.59726050571571021</v>
      </c>
      <c r="X169" s="3">
        <f>(AX169-AA169)/(AA169-AY169)</f>
        <v>0.67431127695556958</v>
      </c>
      <c r="Y169" s="3">
        <f>J169/AA169</f>
        <v>2.3117073425828909E-2</v>
      </c>
      <c r="Z169" s="3">
        <f>(AA169-AY169)/(AX169-AA169)</f>
        <v>1.4829946260351361</v>
      </c>
      <c r="AA169" s="3">
        <v>32.801250923664909</v>
      </c>
      <c r="AB169" s="3">
        <v>31.5</v>
      </c>
      <c r="AC169" s="3">
        <v>34.200000000000003</v>
      </c>
      <c r="AD169" s="3">
        <v>32.768988103414955</v>
      </c>
      <c r="AE169" s="3">
        <v>31.6</v>
      </c>
      <c r="AF169" s="3">
        <v>31.8</v>
      </c>
      <c r="AG169" s="3">
        <v>32.1</v>
      </c>
      <c r="AH169" s="3">
        <v>33.5</v>
      </c>
      <c r="AI169" s="3">
        <v>33.799999999999997</v>
      </c>
      <c r="AJ169" s="3">
        <v>34.200000000000003</v>
      </c>
      <c r="AK169" s="3">
        <v>2020</v>
      </c>
      <c r="AL169" s="3">
        <v>10</v>
      </c>
      <c r="AM169" s="3">
        <v>27</v>
      </c>
      <c r="AN169" s="3">
        <v>9</v>
      </c>
      <c r="AO169" s="3">
        <v>42</v>
      </c>
      <c r="AP169" s="3">
        <v>21</v>
      </c>
      <c r="AQ169" s="3">
        <v>432</v>
      </c>
      <c r="AR169" s="4">
        <v>0.40416666666666662</v>
      </c>
      <c r="AS169" s="3">
        <f>VLOOKUP(AR169,גיליון1!A172:F755,2,0)</f>
        <v>27.6</v>
      </c>
      <c r="AT169" s="3">
        <f>VLOOKUP(AR169,גיליון1!A172:F755,3,0)</f>
        <v>56</v>
      </c>
      <c r="AU169" s="3">
        <f>VLOOKUP(AR169,גיליון1!A172:F755,4,0)</f>
        <v>682</v>
      </c>
      <c r="AV169" s="3">
        <f>VLOOKUP(AR169,גיליון1!A172:F755,5,0)</f>
        <v>0.9</v>
      </c>
      <c r="AW169" s="3">
        <f>VLOOKUP(AR169,גיליון1!A172:F755,6,0)</f>
        <v>43</v>
      </c>
      <c r="AX169" s="3">
        <f>AS169+(AZ169*BF169)/(BB169*1005)</f>
        <v>38.306534323515365</v>
      </c>
      <c r="AY169" s="3">
        <f>AS169+(AZ169*BD169*BE169*BF169)/(BB169*1005*(BE169*BD169+BK169*AZ169))-(AZ169*BL169)/(BE169*BD169+BK169*AZ169)</f>
        <v>24.63694522688624</v>
      </c>
      <c r="AZ169" s="3">
        <f>BA169*BC169/(BA169+BC169)</f>
        <v>28.469055703369456</v>
      </c>
      <c r="BA169" s="3">
        <f>BB169*1005/(4*0.98*0.0000000567*(AS169+273.15)^3)</f>
        <v>195.08930115337509</v>
      </c>
      <c r="BB169" s="3">
        <f>101325/(287.05*(AS169+273.15))</f>
        <v>1.173690056343204</v>
      </c>
      <c r="BC169" s="3">
        <f>100*SQRT(0.1/AV169)</f>
        <v>33.333333333333336</v>
      </c>
      <c r="BD169" s="3">
        <f>BC169/1.08</f>
        <v>30.864197530864196</v>
      </c>
      <c r="BE169" s="3">
        <f>0.072*AS169+64.67</f>
        <v>66.657200000000003</v>
      </c>
      <c r="BF169" s="3">
        <f>AU169*(1-0.21)+BG169-BH169</f>
        <v>443.60388238235549</v>
      </c>
      <c r="BG169" s="3">
        <f>(1.72*(BI169/1000/(AS169+273.16))^(1/7)*0.0000000567*(AS169+273.16)^4)</f>
        <v>391.76320364938709</v>
      </c>
      <c r="BH169" s="3">
        <f>0.98*0.0000000567*(AA169+273.16)^4</f>
        <v>486.93932126703163</v>
      </c>
      <c r="BI169" s="3">
        <f>BJ169*AT169/100</f>
        <v>2067.4875384424486</v>
      </c>
      <c r="BJ169" s="3">
        <f>(610.7*10^(7.5*AS169/(AS169+237.3)))</f>
        <v>3691.9420329329441</v>
      </c>
      <c r="BK169" s="3">
        <f>(EXP((0.0492)*AS169))*55.259</f>
        <v>214.85238760658794</v>
      </c>
      <c r="BL169" s="3">
        <f>(1-(AT169/100))*BJ169</f>
        <v>1624.4544944904951</v>
      </c>
      <c r="JS169" s="3">
        <v>4</v>
      </c>
      <c r="JT169" s="3">
        <v>5</v>
      </c>
      <c r="JU169" s="3">
        <v>29</v>
      </c>
      <c r="JV169" s="3">
        <v>25</v>
      </c>
      <c r="JW169" s="3">
        <v>19</v>
      </c>
      <c r="JX169" s="3">
        <v>26</v>
      </c>
      <c r="JY169" s="3">
        <v>48</v>
      </c>
      <c r="JZ169" s="3">
        <v>33</v>
      </c>
      <c r="KA169" s="3">
        <v>20</v>
      </c>
      <c r="KB169" s="3">
        <v>28</v>
      </c>
      <c r="KC169" s="3">
        <v>18</v>
      </c>
      <c r="KD169" s="3">
        <v>21</v>
      </c>
      <c r="KE169" s="3">
        <v>27</v>
      </c>
      <c r="KF169" s="3">
        <v>22</v>
      </c>
      <c r="KG169" s="3">
        <v>23</v>
      </c>
      <c r="KH169" s="3">
        <v>18</v>
      </c>
      <c r="KI169" s="3">
        <v>27</v>
      </c>
      <c r="KJ169" s="3">
        <v>17</v>
      </c>
      <c r="KK169" s="3">
        <v>15</v>
      </c>
      <c r="KL169" s="3">
        <v>21</v>
      </c>
      <c r="KM169" s="3">
        <v>39</v>
      </c>
      <c r="KN169" s="3">
        <v>39</v>
      </c>
      <c r="KO169" s="3">
        <v>19</v>
      </c>
      <c r="KP169" s="3">
        <v>37</v>
      </c>
      <c r="KQ169" s="3">
        <v>16</v>
      </c>
      <c r="KR169" s="3">
        <v>15</v>
      </c>
      <c r="KS169" s="3">
        <v>7</v>
      </c>
      <c r="KT169" s="3">
        <v>6</v>
      </c>
      <c r="KU169" s="3">
        <v>11</v>
      </c>
      <c r="KV169" s="3">
        <v>1</v>
      </c>
      <c r="KW169" s="3">
        <v>1</v>
      </c>
    </row>
    <row r="170" spans="1:335" s="3" customFormat="1" x14ac:dyDescent="0.2">
      <c r="A170" s="3" t="b">
        <v>0</v>
      </c>
      <c r="D170" s="3">
        <v>10446</v>
      </c>
      <c r="E170" s="3">
        <v>15</v>
      </c>
      <c r="F170" s="3">
        <v>2</v>
      </c>
      <c r="G170" s="3" t="s">
        <v>98</v>
      </c>
      <c r="H170" s="3">
        <v>6</v>
      </c>
      <c r="I170" s="3">
        <v>2.5</v>
      </c>
      <c r="J170" s="3">
        <v>0.49469885032658373</v>
      </c>
      <c r="K170" s="3">
        <v>0.69170492942788542</v>
      </c>
      <c r="L170" s="3">
        <v>0.39358999786911913</v>
      </c>
      <c r="M170" s="3">
        <f>AA170-AS170</f>
        <v>4.0771065278865279</v>
      </c>
      <c r="N170" s="3">
        <f>AB170-AS170</f>
        <v>2.5</v>
      </c>
      <c r="O170" s="3">
        <f>AC170-AS170</f>
        <v>5</v>
      </c>
      <c r="P170" s="3">
        <f>AD170-AS170</f>
        <v>4.0915334501297806</v>
      </c>
      <c r="Q170" s="3">
        <f>AE170-AS170</f>
        <v>2.8999999999999986</v>
      </c>
      <c r="R170" s="3">
        <f>AF170-AS170</f>
        <v>3.3999999999999986</v>
      </c>
      <c r="S170" s="3">
        <f>AG170-AS170</f>
        <v>3.7999999999999972</v>
      </c>
      <c r="T170" s="3">
        <f>AH170-AS170</f>
        <v>4.5</v>
      </c>
      <c r="U170" s="3">
        <f>AI170-AS170</f>
        <v>4.6999999999999957</v>
      </c>
      <c r="V170" s="3">
        <f>AJ170-AS170</f>
        <v>4.8999999999999986</v>
      </c>
      <c r="W170" s="3">
        <f>(AA170-AY170)/(AX170-AY170)</f>
        <v>0.50709259769260207</v>
      </c>
      <c r="X170" s="3">
        <f>(AX170-AA170)/(AA170-AY170)</f>
        <v>0.97202641992852923</v>
      </c>
      <c r="Y170" s="3">
        <f>J170/AA170</f>
        <v>1.5616920374058849E-2</v>
      </c>
      <c r="Z170" s="3">
        <f>(AA170-AY170)/(AX170-AA170)</f>
        <v>1.0287786211341123</v>
      </c>
      <c r="AA170" s="3">
        <v>31.677106527886529</v>
      </c>
      <c r="AB170" s="3">
        <v>30.1</v>
      </c>
      <c r="AC170" s="3">
        <v>32.6</v>
      </c>
      <c r="AD170" s="3">
        <v>31.691533450129782</v>
      </c>
      <c r="AE170" s="3">
        <v>30.5</v>
      </c>
      <c r="AF170" s="3">
        <v>31</v>
      </c>
      <c r="AG170" s="3">
        <v>31.4</v>
      </c>
      <c r="AH170" s="3">
        <v>32.1</v>
      </c>
      <c r="AI170" s="3">
        <v>32.299999999999997</v>
      </c>
      <c r="AJ170" s="3">
        <v>32.5</v>
      </c>
      <c r="AK170" s="3">
        <v>2020</v>
      </c>
      <c r="AL170" s="3">
        <v>10</v>
      </c>
      <c r="AM170" s="3">
        <v>27</v>
      </c>
      <c r="AN170" s="3">
        <v>9</v>
      </c>
      <c r="AO170" s="3">
        <v>42</v>
      </c>
      <c r="AP170" s="3">
        <v>49</v>
      </c>
      <c r="AQ170" s="3">
        <v>114</v>
      </c>
      <c r="AR170" s="4">
        <v>0.40416666666666662</v>
      </c>
      <c r="AS170" s="3">
        <f>VLOOKUP(AR170,גיליון1!A173:F756,2,0)</f>
        <v>27.6</v>
      </c>
      <c r="AT170" s="3">
        <f>VLOOKUP(AR170,גיליון1!A173:F756,3,0)</f>
        <v>56</v>
      </c>
      <c r="AU170" s="3">
        <f>VLOOKUP(AR170,גיליון1!A173:F756,4,0)</f>
        <v>682</v>
      </c>
      <c r="AV170" s="3">
        <f>VLOOKUP(AR170,גיליון1!A173:F756,5,0)</f>
        <v>0.9</v>
      </c>
      <c r="AW170" s="3">
        <f>VLOOKUP(AR170,גיליון1!A173:F756,6,0)</f>
        <v>43</v>
      </c>
      <c r="AX170" s="3">
        <f>AS170+(AZ170*BF170)/(BB170*1005)</f>
        <v>38.478305332374696</v>
      </c>
      <c r="AY170" s="3">
        <f>AS170+(AZ170*BD170*BE170*BF170)/(BB170*1005*(BE170*BD170+BK170*AZ170))-(AZ170*BL170)/(BE170*BD170+BK170*AZ170)</f>
        <v>24.68017859974622</v>
      </c>
      <c r="AZ170" s="3">
        <f>BA170*BC170/(BA170+BC170)</f>
        <v>28.469055703369456</v>
      </c>
      <c r="BA170" s="3">
        <f>BB170*1005/(4*0.98*0.0000000567*(AS170+273.15)^3)</f>
        <v>195.08930115337509</v>
      </c>
      <c r="BB170" s="3">
        <f>101325/(287.05*(AS170+273.15))</f>
        <v>1.173690056343204</v>
      </c>
      <c r="BC170" s="3">
        <f>100*SQRT(0.1/AV170)</f>
        <v>33.333333333333336</v>
      </c>
      <c r="BD170" s="3">
        <f>BC170/1.08</f>
        <v>30.864197530864196</v>
      </c>
      <c r="BE170" s="3">
        <f>0.072*AS170+64.67</f>
        <v>66.657200000000003</v>
      </c>
      <c r="BF170" s="3">
        <f>AU170*(1-0.21)+BG170-BH170</f>
        <v>450.72087132651598</v>
      </c>
      <c r="BG170" s="3">
        <f>(1.72*(BI170/1000/(AS170+273.16))^(1/7)*0.0000000567*(AS170+273.16)^4)</f>
        <v>391.76320364938709</v>
      </c>
      <c r="BH170" s="3">
        <f>0.98*0.0000000567*(AA170+273.16)^4</f>
        <v>479.82233232287115</v>
      </c>
      <c r="BI170" s="3">
        <f>BJ170*AT170/100</f>
        <v>2067.4875384424486</v>
      </c>
      <c r="BJ170" s="3">
        <f>(610.7*10^(7.5*AS170/(AS170+237.3)))</f>
        <v>3691.9420329329441</v>
      </c>
      <c r="BK170" s="3">
        <f>(EXP((0.0492)*AS170))*55.259</f>
        <v>214.85238760658794</v>
      </c>
      <c r="BL170" s="3">
        <f>(1-(AT170/100))*BJ170</f>
        <v>1624.4544944904951</v>
      </c>
      <c r="JE170" s="3">
        <v>4</v>
      </c>
      <c r="JF170" s="3">
        <v>7</v>
      </c>
      <c r="JG170" s="3">
        <v>11</v>
      </c>
      <c r="JH170" s="3">
        <v>13</v>
      </c>
      <c r="JI170" s="3">
        <v>33</v>
      </c>
      <c r="JJ170" s="3">
        <v>28</v>
      </c>
      <c r="JK170" s="3">
        <v>25</v>
      </c>
      <c r="JL170" s="3">
        <v>26</v>
      </c>
      <c r="JM170" s="3">
        <v>46</v>
      </c>
      <c r="JN170" s="3">
        <v>66</v>
      </c>
      <c r="JO170" s="3">
        <v>95</v>
      </c>
      <c r="JP170" s="3">
        <v>84</v>
      </c>
      <c r="JQ170" s="3">
        <v>124</v>
      </c>
      <c r="JR170" s="3">
        <v>212</v>
      </c>
      <c r="JS170" s="3">
        <v>201</v>
      </c>
      <c r="JT170" s="3">
        <v>228</v>
      </c>
      <c r="JU170" s="3">
        <v>261</v>
      </c>
      <c r="JV170" s="3">
        <v>226</v>
      </c>
      <c r="JW170" s="3">
        <v>184</v>
      </c>
      <c r="JX170" s="3">
        <v>177</v>
      </c>
      <c r="JY170" s="3">
        <v>175</v>
      </c>
      <c r="JZ170" s="3">
        <v>205</v>
      </c>
      <c r="KA170" s="3">
        <v>139</v>
      </c>
      <c r="KB170" s="3">
        <v>153</v>
      </c>
      <c r="KC170" s="3">
        <v>88</v>
      </c>
      <c r="KD170" s="3">
        <v>36</v>
      </c>
      <c r="KE170" s="3">
        <v>26</v>
      </c>
    </row>
    <row r="171" spans="1:335" s="3" customFormat="1" x14ac:dyDescent="0.2">
      <c r="A171" s="3" t="b">
        <v>0</v>
      </c>
      <c r="D171" s="3">
        <v>10446</v>
      </c>
      <c r="E171" s="3">
        <v>15</v>
      </c>
      <c r="F171" s="3">
        <v>2</v>
      </c>
      <c r="G171" s="3" t="s">
        <v>267</v>
      </c>
      <c r="H171" s="3">
        <v>6</v>
      </c>
      <c r="I171" s="3">
        <v>2.3999999999999986</v>
      </c>
      <c r="J171" s="3">
        <v>0.49250262279631468</v>
      </c>
      <c r="K171" s="3">
        <v>0.59556908951128662</v>
      </c>
      <c r="L171" s="3">
        <v>0.38062585828825213</v>
      </c>
      <c r="M171" s="3">
        <f>AA171-AS171</f>
        <v>5.1364577161588691</v>
      </c>
      <c r="N171" s="3">
        <f>AB171-AS171</f>
        <v>3.5999999999999979</v>
      </c>
      <c r="O171" s="3">
        <f>AC171-AS171</f>
        <v>5.9999999999999964</v>
      </c>
      <c r="P171" s="3">
        <f>AD171-AS171</f>
        <v>5.2286696896906157</v>
      </c>
      <c r="Q171" s="3">
        <f>AE171-AS171</f>
        <v>3.8000000000000007</v>
      </c>
      <c r="R171" s="3">
        <f>AF171-AS171</f>
        <v>4.4000000000000021</v>
      </c>
      <c r="S171" s="3">
        <f>AG171-AS171</f>
        <v>4.9000000000000021</v>
      </c>
      <c r="T171" s="3">
        <f>AH171-AS171</f>
        <v>5.4999999999999964</v>
      </c>
      <c r="U171" s="3">
        <f>AI171-AS171</f>
        <v>5.6999999999999993</v>
      </c>
      <c r="V171" s="3">
        <f>AJ171-AS171</f>
        <v>5.9000000000000021</v>
      </c>
      <c r="W171" s="3">
        <f>(AA171-AY171)/(AX171-AY171)</f>
        <v>0.6257501471453798</v>
      </c>
      <c r="X171" s="3">
        <f>(AX171-AA171)/(AA171-AY171)</f>
        <v>0.5980819254488664</v>
      </c>
      <c r="Y171" s="3">
        <f>J171/AA171</f>
        <v>1.4953114480027683E-2</v>
      </c>
      <c r="Z171" s="3">
        <f>(AA171-AY171)/(AX171-AA171)</f>
        <v>1.672011738608369</v>
      </c>
      <c r="AA171" s="3">
        <v>32.93645771615887</v>
      </c>
      <c r="AB171" s="3">
        <v>31.4</v>
      </c>
      <c r="AC171" s="3">
        <v>33.799999999999997</v>
      </c>
      <c r="AD171" s="3">
        <v>33.028669689690616</v>
      </c>
      <c r="AE171" s="3">
        <v>31.6</v>
      </c>
      <c r="AF171" s="3">
        <v>32.200000000000003</v>
      </c>
      <c r="AG171" s="3">
        <v>32.700000000000003</v>
      </c>
      <c r="AH171" s="3">
        <v>33.299999999999997</v>
      </c>
      <c r="AI171" s="3">
        <v>33.5</v>
      </c>
      <c r="AJ171" s="3">
        <v>33.700000000000003</v>
      </c>
      <c r="AK171" s="3">
        <v>2020</v>
      </c>
      <c r="AL171" s="3">
        <v>10</v>
      </c>
      <c r="AM171" s="3">
        <v>27</v>
      </c>
      <c r="AN171" s="3">
        <v>9</v>
      </c>
      <c r="AO171" s="3">
        <v>43</v>
      </c>
      <c r="AP171" s="3">
        <v>7</v>
      </c>
      <c r="AQ171" s="3">
        <v>33</v>
      </c>
      <c r="AR171" s="4">
        <v>0.40486111111111112</v>
      </c>
      <c r="AS171" s="3">
        <f>VLOOKUP(AR171,גיליון1!A174:F757,2,0)</f>
        <v>27.8</v>
      </c>
      <c r="AT171" s="3">
        <f>VLOOKUP(AR171,גיליון1!A174:F757,3,0)</f>
        <v>54</v>
      </c>
      <c r="AU171" s="3">
        <f>VLOOKUP(AR171,גיליון1!A174:F757,4,0)</f>
        <v>684</v>
      </c>
      <c r="AV171" s="3">
        <f>VLOOKUP(AR171,גיליון1!A174:F757,5,0)</f>
        <v>1</v>
      </c>
      <c r="AW171" s="3">
        <f>VLOOKUP(AR171,גיליון1!A174:F757,6,0)</f>
        <v>39</v>
      </c>
      <c r="AX171" s="3">
        <f>AS171+(AZ171*BF171)/(BB171*1005)</f>
        <v>38.044624057071374</v>
      </c>
      <c r="AY171" s="3">
        <f>AS171+(AZ171*BD171*BE171*BF171)/(BB171*1005*(BE171*BD171+BK171*AZ171))-(AZ171*BL171)/(BE171*BD171+BK171*AZ171)</f>
        <v>24.395543631389003</v>
      </c>
      <c r="AZ171" s="3">
        <f>BA171*BC171/(BA171+BC171)</f>
        <v>27.201792816407789</v>
      </c>
      <c r="BA171" s="3">
        <f>BB171*1005/(4*0.98*0.0000000567*(AS171+273.15)^3)</f>
        <v>194.57122196725015</v>
      </c>
      <c r="BB171" s="3">
        <f>101325/(287.05*(AS171+273.15))</f>
        <v>1.1729100662741938</v>
      </c>
      <c r="BC171" s="3">
        <f>100*SQRT(0.1/AV171)</f>
        <v>31.622776601683793</v>
      </c>
      <c r="BD171" s="3">
        <f>BC171/1.08</f>
        <v>29.280348705262767</v>
      </c>
      <c r="BE171" s="3">
        <f>0.072*AS171+64.67</f>
        <v>66.671599999999998</v>
      </c>
      <c r="BF171" s="3">
        <f>AU171*(1-0.21)+BG171-BH171</f>
        <v>443.94510599530389</v>
      </c>
      <c r="BG171" s="3">
        <f>(1.72*(BI171/1000/(AS171+273.16))^(1/7)*0.0000000567*(AS171+273.16)^4)</f>
        <v>391.3857279352614</v>
      </c>
      <c r="BH171" s="3">
        <f>0.98*0.0000000567*(AA171+273.16)^4</f>
        <v>487.80062193995747</v>
      </c>
      <c r="BI171" s="3">
        <f>BJ171*AT171/100</f>
        <v>2017.053148468191</v>
      </c>
      <c r="BJ171" s="3">
        <f>(610.7*10^(7.5*AS171/(AS171+237.3)))</f>
        <v>3735.2836082744275</v>
      </c>
      <c r="BK171" s="3">
        <f>(EXP((0.0492)*AS171))*55.259</f>
        <v>216.97697090766803</v>
      </c>
      <c r="BL171" s="3">
        <f>(1-(AT171/100))*BJ171</f>
        <v>1718.2304598062365</v>
      </c>
      <c r="JR171" s="3">
        <v>2</v>
      </c>
      <c r="JS171" s="3">
        <v>10</v>
      </c>
      <c r="JT171" s="3">
        <v>13</v>
      </c>
      <c r="JU171" s="3">
        <v>5</v>
      </c>
      <c r="JV171" s="3">
        <v>16</v>
      </c>
      <c r="JW171" s="3">
        <v>15</v>
      </c>
      <c r="JX171" s="3">
        <v>19</v>
      </c>
      <c r="JY171" s="3">
        <v>16</v>
      </c>
      <c r="JZ171" s="3">
        <v>16</v>
      </c>
      <c r="KA171" s="3">
        <v>25</v>
      </c>
      <c r="KB171" s="3">
        <v>26</v>
      </c>
      <c r="KC171" s="3">
        <v>41</v>
      </c>
      <c r="KD171" s="3">
        <v>48</v>
      </c>
      <c r="KE171" s="3">
        <v>46</v>
      </c>
      <c r="KF171" s="3">
        <v>66</v>
      </c>
      <c r="KG171" s="3">
        <v>88</v>
      </c>
      <c r="KH171" s="3">
        <v>125</v>
      </c>
      <c r="KI171" s="3">
        <v>87</v>
      </c>
      <c r="KJ171" s="3">
        <v>133</v>
      </c>
      <c r="KK171" s="3">
        <v>115</v>
      </c>
      <c r="KL171" s="3">
        <v>114</v>
      </c>
      <c r="KM171" s="3">
        <v>103</v>
      </c>
      <c r="KN171" s="3">
        <v>40</v>
      </c>
      <c r="KO171" s="3">
        <v>19</v>
      </c>
      <c r="KP171" s="3">
        <v>11</v>
      </c>
      <c r="KQ171" s="3">
        <v>5</v>
      </c>
      <c r="KR171" s="3">
        <v>3</v>
      </c>
    </row>
    <row r="172" spans="1:335" s="3" customFormat="1" x14ac:dyDescent="0.2">
      <c r="A172" s="3" t="b">
        <v>0</v>
      </c>
      <c r="D172" s="3">
        <v>10446</v>
      </c>
      <c r="E172" s="3">
        <v>15</v>
      </c>
      <c r="F172" s="3">
        <v>2</v>
      </c>
      <c r="G172" s="3" t="s">
        <v>429</v>
      </c>
      <c r="H172" s="3">
        <v>6</v>
      </c>
      <c r="I172" s="3">
        <v>1.8999999999999986</v>
      </c>
      <c r="J172" s="3">
        <v>0.48199646143697156</v>
      </c>
      <c r="K172" s="3">
        <v>0.78989975079235819</v>
      </c>
      <c r="L172" s="3">
        <v>0.40799535726932074</v>
      </c>
      <c r="M172" s="3">
        <f>AA172-AS172</f>
        <v>5.2978009105106132</v>
      </c>
      <c r="N172" s="3">
        <f>AB172-AS172</f>
        <v>4.4000000000000021</v>
      </c>
      <c r="O172" s="3">
        <f>AC172-AS172</f>
        <v>6.3000000000000007</v>
      </c>
      <c r="P172" s="3">
        <f>AD172-AS172</f>
        <v>5.3376791475984753</v>
      </c>
      <c r="Q172" s="3">
        <f>AE172-AS172</f>
        <v>4.5999999999999979</v>
      </c>
      <c r="R172" s="3">
        <f>AF172-AS172</f>
        <v>4.6999999999999993</v>
      </c>
      <c r="S172" s="3">
        <f>AG172-AS172</f>
        <v>4.8000000000000007</v>
      </c>
      <c r="T172" s="3">
        <f>AH172-AS172</f>
        <v>5.5999999999999979</v>
      </c>
      <c r="U172" s="3">
        <f>AI172-AS172</f>
        <v>5.9999999999999964</v>
      </c>
      <c r="V172" s="3">
        <f>AJ172-AS172</f>
        <v>6.1999999999999993</v>
      </c>
      <c r="W172" s="3">
        <f>(AA172-AY172)/(AX172-AY172)</f>
        <v>0.63883888144264767</v>
      </c>
      <c r="X172" s="3">
        <f>(AX172-AA172)/(AA172-AY172)</f>
        <v>0.5653399144112301</v>
      </c>
      <c r="Y172" s="3">
        <f>J172/AA172</f>
        <v>1.4562794148777047E-2</v>
      </c>
      <c r="Z172" s="3">
        <f>(AA172-AY172)/(AX172-AA172)</f>
        <v>1.7688473332746091</v>
      </c>
      <c r="AA172" s="3">
        <v>33.097800910510614</v>
      </c>
      <c r="AB172" s="3">
        <v>32.200000000000003</v>
      </c>
      <c r="AC172" s="3">
        <v>34.1</v>
      </c>
      <c r="AD172" s="3">
        <v>33.137679147598476</v>
      </c>
      <c r="AE172" s="3">
        <v>32.4</v>
      </c>
      <c r="AF172" s="3">
        <v>32.5</v>
      </c>
      <c r="AG172" s="3">
        <v>32.6</v>
      </c>
      <c r="AH172" s="3">
        <v>33.4</v>
      </c>
      <c r="AI172" s="3">
        <v>33.799999999999997</v>
      </c>
      <c r="AJ172" s="3">
        <v>34</v>
      </c>
      <c r="AK172" s="3">
        <v>2020</v>
      </c>
      <c r="AL172" s="3">
        <v>10</v>
      </c>
      <c r="AM172" s="3">
        <v>27</v>
      </c>
      <c r="AN172" s="3">
        <v>9</v>
      </c>
      <c r="AO172" s="3">
        <v>43</v>
      </c>
      <c r="AP172" s="3">
        <v>32</v>
      </c>
      <c r="AQ172" s="3">
        <v>952.00000000000011</v>
      </c>
      <c r="AR172" s="4">
        <v>0.40486111111111112</v>
      </c>
      <c r="AS172" s="3">
        <f>VLOOKUP(AR172,גיליון1!A175:F758,2,0)</f>
        <v>27.8</v>
      </c>
      <c r="AT172" s="3">
        <f>VLOOKUP(AR172,גיליון1!A175:F758,3,0)</f>
        <v>54</v>
      </c>
      <c r="AU172" s="3">
        <f>VLOOKUP(AR172,גיליון1!A175:F758,4,0)</f>
        <v>684</v>
      </c>
      <c r="AV172" s="3">
        <f>VLOOKUP(AR172,גיליון1!A175:F758,5,0)</f>
        <v>1</v>
      </c>
      <c r="AW172" s="3">
        <f>VLOOKUP(AR172,גיליון1!A175:F758,6,0)</f>
        <v>39</v>
      </c>
      <c r="AX172" s="3">
        <f>AS172+(AZ172*BF172)/(BB172*1005)</f>
        <v>38.020871804605278</v>
      </c>
      <c r="AY172" s="3">
        <f>AS172+(AZ172*BD172*BE172*BF172)/(BB172*1005*(BE172*BD172+BK172*AZ172))-(AZ172*BL172)/(BE172*BD172+BK172*AZ172)</f>
        <v>24.389640087969422</v>
      </c>
      <c r="AZ172" s="3">
        <f>BA172*BC172/(BA172+BC172)</f>
        <v>27.201792816407789</v>
      </c>
      <c r="BA172" s="3">
        <f>BB172*1005/(4*0.98*0.0000000567*(AS172+273.15)^3)</f>
        <v>194.57122196725015</v>
      </c>
      <c r="BB172" s="3">
        <f>101325/(287.05*(AS172+273.15))</f>
        <v>1.1729100662741938</v>
      </c>
      <c r="BC172" s="3">
        <f>100*SQRT(0.1/AV172)</f>
        <v>31.622776601683793</v>
      </c>
      <c r="BD172" s="3">
        <f>BC172/1.08</f>
        <v>29.280348705262767</v>
      </c>
      <c r="BE172" s="3">
        <f>0.072*AS172+64.67</f>
        <v>66.671599999999998</v>
      </c>
      <c r="BF172" s="3">
        <f>AU172*(1-0.21)+BG172-BH172</f>
        <v>442.91581529806177</v>
      </c>
      <c r="BG172" s="3">
        <f>(1.72*(BI172/1000/(AS172+273.16))^(1/7)*0.0000000567*(AS172+273.16)^4)</f>
        <v>391.3857279352614</v>
      </c>
      <c r="BH172" s="3">
        <f>0.98*0.0000000567*(AA172+273.16)^4</f>
        <v>488.82991263719958</v>
      </c>
      <c r="BI172" s="3">
        <f>BJ172*AT172/100</f>
        <v>2017.053148468191</v>
      </c>
      <c r="BJ172" s="3">
        <f>(610.7*10^(7.5*AS172/(AS172+237.3)))</f>
        <v>3735.2836082744275</v>
      </c>
      <c r="BK172" s="3">
        <f>(EXP((0.0492)*AS172))*55.259</f>
        <v>216.97697090766803</v>
      </c>
      <c r="BL172" s="3">
        <f>(1-(AT172/100))*BJ172</f>
        <v>1718.2304598062365</v>
      </c>
      <c r="KA172" s="3">
        <v>7</v>
      </c>
      <c r="KB172" s="3">
        <v>47</v>
      </c>
      <c r="KC172" s="3">
        <v>98</v>
      </c>
      <c r="KD172" s="3">
        <v>105</v>
      </c>
      <c r="KE172" s="3">
        <v>75</v>
      </c>
      <c r="KF172" s="3">
        <v>61</v>
      </c>
      <c r="KG172" s="3">
        <v>47</v>
      </c>
      <c r="KH172" s="3">
        <v>52</v>
      </c>
      <c r="KI172" s="3">
        <v>60</v>
      </c>
      <c r="KJ172" s="3">
        <v>110</v>
      </c>
      <c r="KK172" s="3">
        <v>90</v>
      </c>
      <c r="KL172" s="3">
        <v>97</v>
      </c>
      <c r="KM172" s="3">
        <v>65</v>
      </c>
      <c r="KN172" s="3">
        <v>54</v>
      </c>
      <c r="KO172" s="3">
        <v>43</v>
      </c>
      <c r="KP172" s="3">
        <v>37</v>
      </c>
      <c r="KQ172" s="3">
        <v>54</v>
      </c>
      <c r="KR172" s="3">
        <v>34</v>
      </c>
      <c r="KS172" s="3">
        <v>20</v>
      </c>
      <c r="KT172" s="3">
        <v>8</v>
      </c>
    </row>
    <row r="173" spans="1:335" s="3" customFormat="1" x14ac:dyDescent="0.2">
      <c r="A173" s="3" t="b">
        <v>1</v>
      </c>
      <c r="B173" s="3" t="s">
        <v>565</v>
      </c>
      <c r="D173" s="3">
        <v>10446</v>
      </c>
      <c r="E173" s="3">
        <v>11</v>
      </c>
      <c r="F173" s="3">
        <v>2</v>
      </c>
      <c r="G173" s="3" t="s">
        <v>99</v>
      </c>
      <c r="H173" s="3">
        <v>6</v>
      </c>
      <c r="I173" s="3">
        <v>1.3000000000000043</v>
      </c>
      <c r="J173" s="3">
        <v>0.29538311840457565</v>
      </c>
      <c r="K173" s="3">
        <v>0.42234941214047694</v>
      </c>
      <c r="L173" s="3">
        <v>0.23938115428706422</v>
      </c>
      <c r="M173" s="3">
        <f>AA173-AS173</f>
        <v>5.7855621888457271</v>
      </c>
      <c r="N173" s="3">
        <f>AB173-AS173</f>
        <v>4.9999999999999964</v>
      </c>
      <c r="O173" s="3">
        <f>AC173-AS173</f>
        <v>6.3000000000000007</v>
      </c>
      <c r="P173" s="3">
        <f>AD173-AS173</f>
        <v>5.7961560449384244</v>
      </c>
      <c r="Q173" s="3">
        <f>AE173-AS173</f>
        <v>5.1999999999999993</v>
      </c>
      <c r="R173" s="3">
        <f>AF173-AS173</f>
        <v>5.4000000000000021</v>
      </c>
      <c r="S173" s="3">
        <f>AG173-AS173</f>
        <v>5.5999999999999979</v>
      </c>
      <c r="T173" s="3">
        <f>AH173-AS173</f>
        <v>5.9999999999999964</v>
      </c>
      <c r="U173" s="3">
        <f>AI173-AS173</f>
        <v>6.1999999999999993</v>
      </c>
      <c r="V173" s="3">
        <f>AJ173-AS173</f>
        <v>6.3000000000000007</v>
      </c>
      <c r="W173" s="3">
        <f>(AA173-AY173)/(AX173-AY173)</f>
        <v>0.74653251569118706</v>
      </c>
      <c r="X173" s="3">
        <f>(AX173-AA173)/(AA173-AY173)</f>
        <v>0.33952638228240689</v>
      </c>
      <c r="Y173" s="3">
        <f>J173/AA173</f>
        <v>8.7949433969182408E-3</v>
      </c>
      <c r="Z173" s="3">
        <f>(AA173-AY173)/(AX173-AA173)</f>
        <v>2.9452792247768036</v>
      </c>
      <c r="AA173" s="3">
        <v>33.585562188845728</v>
      </c>
      <c r="AB173" s="3">
        <v>32.799999999999997</v>
      </c>
      <c r="AC173" s="3">
        <v>34.1</v>
      </c>
      <c r="AD173" s="3">
        <v>33.596156044938425</v>
      </c>
      <c r="AE173" s="3">
        <v>33</v>
      </c>
      <c r="AF173" s="3">
        <v>33.200000000000003</v>
      </c>
      <c r="AG173" s="3">
        <v>33.4</v>
      </c>
      <c r="AH173" s="3">
        <v>33.799999999999997</v>
      </c>
      <c r="AI173" s="3">
        <v>34</v>
      </c>
      <c r="AJ173" s="3">
        <v>34.1</v>
      </c>
      <c r="AK173" s="3">
        <v>2020</v>
      </c>
      <c r="AL173" s="3">
        <v>10</v>
      </c>
      <c r="AM173" s="3">
        <v>27</v>
      </c>
      <c r="AN173" s="3">
        <v>9</v>
      </c>
      <c r="AO173" s="3">
        <v>44</v>
      </c>
      <c r="AP173" s="3">
        <v>52</v>
      </c>
      <c r="AQ173" s="3">
        <v>951.00000000000011</v>
      </c>
      <c r="AR173" s="4">
        <v>0.4055555555555555</v>
      </c>
      <c r="AS173" s="3">
        <f>VLOOKUP(AR173,גיליון1!A176:F759,2,0)</f>
        <v>27.8</v>
      </c>
      <c r="AT173" s="3">
        <f>VLOOKUP(AR173,גיליון1!A176:F759,3,0)</f>
        <v>53</v>
      </c>
      <c r="AU173" s="3">
        <f>VLOOKUP(AR173,גיליון1!A176:F759,4,0)</f>
        <v>686</v>
      </c>
      <c r="AV173" s="3">
        <f>VLOOKUP(AR173,גיליון1!A176:F759,5,0)</f>
        <v>1.3</v>
      </c>
      <c r="AW173" s="3">
        <f>VLOOKUP(AR173,גיליון1!A176:F759,6,0)</f>
        <v>222</v>
      </c>
      <c r="AX173" s="3">
        <f>AS173+(AZ173*BF173)/(BB173*1005)</f>
        <v>36.867828347271249</v>
      </c>
      <c r="AY173" s="3">
        <f>AS173+(AZ173*BD173*BE173*BF173)/(BB173*1005*(BE173*BD173+BK173*AZ173))-(AZ173*BL173)/(BE173*BD173+BK173*AZ173)</f>
        <v>23.918371862247071</v>
      </c>
      <c r="AZ173" s="3">
        <f>BA173*BC173/(BA173+BC173)</f>
        <v>24.274779465594989</v>
      </c>
      <c r="BA173" s="3">
        <f>BB173*1005/(4*0.98*0.0000000567*(AS173+273.15)^3)</f>
        <v>194.57122196725015</v>
      </c>
      <c r="BB173" s="3">
        <f>101325/(287.05*(AS173+273.15))</f>
        <v>1.1729100662741938</v>
      </c>
      <c r="BC173" s="3">
        <f>100*SQRT(0.1/AV173)</f>
        <v>27.735009811261456</v>
      </c>
      <c r="BD173" s="3">
        <f>BC173/1.08</f>
        <v>25.6805646400569</v>
      </c>
      <c r="BE173" s="3">
        <f>0.072*AS173+64.67</f>
        <v>66.671599999999998</v>
      </c>
      <c r="BF173" s="3">
        <f>AU173*(1-0.21)+BG173-BH173</f>
        <v>440.33050428529378</v>
      </c>
      <c r="BG173" s="3">
        <f>(1.72*(BI173/1000/(AS173+273.16))^(1/7)*0.0000000567*(AS173+273.16)^4)</f>
        <v>390.34200293226337</v>
      </c>
      <c r="BH173" s="3">
        <f>0.98*0.0000000567*(AA173+273.16)^4</f>
        <v>491.95149864696958</v>
      </c>
      <c r="BI173" s="3">
        <f>BJ173*AT173/100</f>
        <v>1979.7003123854465</v>
      </c>
      <c r="BJ173" s="3">
        <f>(610.7*10^(7.5*AS173/(AS173+237.3)))</f>
        <v>3735.2836082744275</v>
      </c>
      <c r="BK173" s="3">
        <f>(EXP((0.0492)*AS173))*55.259</f>
        <v>216.97697090766803</v>
      </c>
      <c r="BL173" s="3">
        <f>(1-(AT173/100))*BJ173</f>
        <v>1755.5832958889807</v>
      </c>
      <c r="KG173" s="3">
        <v>11</v>
      </c>
      <c r="KH173" s="3">
        <v>12</v>
      </c>
      <c r="KI173" s="3">
        <v>34</v>
      </c>
      <c r="KJ173" s="3">
        <v>53</v>
      </c>
      <c r="KK173" s="3">
        <v>50</v>
      </c>
      <c r="KL173" s="3">
        <v>76</v>
      </c>
      <c r="KM173" s="3">
        <v>93</v>
      </c>
      <c r="KN173" s="3">
        <v>129</v>
      </c>
      <c r="KO173" s="3">
        <v>121</v>
      </c>
      <c r="KP173" s="3">
        <v>92</v>
      </c>
      <c r="KQ173" s="3">
        <v>87</v>
      </c>
      <c r="KR173" s="3">
        <v>92</v>
      </c>
      <c r="KS173" s="3">
        <v>50</v>
      </c>
      <c r="KT173" s="3">
        <v>13</v>
      </c>
    </row>
    <row r="174" spans="1:335" s="3" customFormat="1" x14ac:dyDescent="0.2">
      <c r="A174" s="3" t="b">
        <v>1</v>
      </c>
      <c r="B174" s="3" t="s">
        <v>565</v>
      </c>
      <c r="D174" s="3">
        <v>10446</v>
      </c>
      <c r="E174" s="3">
        <v>11</v>
      </c>
      <c r="F174" s="3">
        <v>2</v>
      </c>
      <c r="G174" s="3" t="s">
        <v>268</v>
      </c>
      <c r="H174" s="3">
        <v>6</v>
      </c>
      <c r="I174" s="3">
        <v>1.7000000000000028</v>
      </c>
      <c r="J174" s="3">
        <v>0.3197285938808378</v>
      </c>
      <c r="K174" s="3">
        <v>0.3749690707118134</v>
      </c>
      <c r="L174" s="3">
        <v>0.24551707510156243</v>
      </c>
      <c r="M174" s="3">
        <f>AA174-AS174</f>
        <v>4.1193116477433698</v>
      </c>
      <c r="N174" s="3">
        <f>AB174-AS174</f>
        <v>3.0999999999999979</v>
      </c>
      <c r="O174" s="3">
        <f>AC174-AS174</f>
        <v>4.8000000000000007</v>
      </c>
      <c r="P174" s="3">
        <f>AD174-AS174</f>
        <v>4.1536697963016529</v>
      </c>
      <c r="Q174" s="3">
        <f>AE174-AS174</f>
        <v>3.3000000000000007</v>
      </c>
      <c r="R174" s="3">
        <f>AF174-AS174</f>
        <v>3.6999999999999993</v>
      </c>
      <c r="S174" s="3">
        <f>AG174-AS174</f>
        <v>3.8999999999999986</v>
      </c>
      <c r="T174" s="3">
        <f>AH174-AS174</f>
        <v>4.3000000000000007</v>
      </c>
      <c r="U174" s="3">
        <f>AI174-AS174</f>
        <v>4.4999999999999964</v>
      </c>
      <c r="V174" s="3">
        <f>AJ174-AS174</f>
        <v>4.6999999999999993</v>
      </c>
      <c r="W174" s="3">
        <f>(AA174-AY174)/(AX174-AY174)</f>
        <v>0.63147875016916044</v>
      </c>
      <c r="X174" s="3">
        <f>(AX174-AA174)/(AA174-AY174)</f>
        <v>0.58358456200168285</v>
      </c>
      <c r="Y174" s="3">
        <f>J174/AA174</f>
        <v>1.0016775969648516E-2</v>
      </c>
      <c r="Z174" s="3">
        <f>(AA174-AY174)/(AX174-AA174)</f>
        <v>1.713547727462188</v>
      </c>
      <c r="AA174" s="3">
        <v>31.91931164774337</v>
      </c>
      <c r="AB174" s="3">
        <v>30.9</v>
      </c>
      <c r="AC174" s="3">
        <v>32.6</v>
      </c>
      <c r="AD174" s="3">
        <v>31.953669796301654</v>
      </c>
      <c r="AE174" s="3">
        <v>31.1</v>
      </c>
      <c r="AF174" s="3">
        <v>31.5</v>
      </c>
      <c r="AG174" s="3">
        <v>31.7</v>
      </c>
      <c r="AH174" s="3">
        <v>32.1</v>
      </c>
      <c r="AI174" s="3">
        <v>32.299999999999997</v>
      </c>
      <c r="AJ174" s="3">
        <v>32.5</v>
      </c>
      <c r="AK174" s="3">
        <v>2020</v>
      </c>
      <c r="AL174" s="3">
        <v>10</v>
      </c>
      <c r="AM174" s="3">
        <v>27</v>
      </c>
      <c r="AN174" s="3">
        <v>9</v>
      </c>
      <c r="AO174" s="3">
        <v>45</v>
      </c>
      <c r="AP174" s="3">
        <v>14</v>
      </c>
      <c r="AQ174" s="3">
        <v>391</v>
      </c>
      <c r="AR174" s="4">
        <v>0.40625</v>
      </c>
      <c r="AS174" s="3">
        <f>VLOOKUP(AR174,גיליון1!A177:F760,2,0)</f>
        <v>27.8</v>
      </c>
      <c r="AT174" s="3">
        <f>VLOOKUP(AR174,גיליון1!A177:F760,3,0)</f>
        <v>54</v>
      </c>
      <c r="AU174" s="3">
        <f>VLOOKUP(AR174,גיליון1!A177:F760,4,0)</f>
        <v>688</v>
      </c>
      <c r="AV174" s="3">
        <f>VLOOKUP(AR174,גיליון1!A177:F760,5,0)</f>
        <v>1.5</v>
      </c>
      <c r="AW174" s="3">
        <f>VLOOKUP(AR174,גיליון1!A177:F760,6,0)</f>
        <v>5</v>
      </c>
      <c r="AX174" s="3">
        <f>AS174+(AZ174*BF174)/(BB174*1005)</f>
        <v>36.570808795368571</v>
      </c>
      <c r="AY174" s="3">
        <f>AS174+(AZ174*BD174*BE174*BF174)/(BB174*1005*(BE174*BD174+BK174*AZ174))-(AZ174*BL174)/(BE174*BD174+BK174*AZ174)</f>
        <v>23.94874928113336</v>
      </c>
      <c r="AZ174" s="3">
        <f>BA174*BC174/(BA174+BC174)</f>
        <v>22.794963587220721</v>
      </c>
      <c r="BA174" s="3">
        <f>BB174*1005/(4*0.98*0.0000000567*(AS174+273.15)^3)</f>
        <v>194.57122196725015</v>
      </c>
      <c r="BB174" s="3">
        <f>101325/(287.05*(AS174+273.15))</f>
        <v>1.1729100662741938</v>
      </c>
      <c r="BC174" s="3">
        <f>100*SQRT(0.1/AV174)</f>
        <v>25.819888974716111</v>
      </c>
      <c r="BD174" s="3">
        <f>BC174/1.08</f>
        <v>23.90730460621862</v>
      </c>
      <c r="BE174" s="3">
        <f>0.072*AS174+64.67</f>
        <v>66.671599999999998</v>
      </c>
      <c r="BF174" s="3">
        <f>AU174*(1-0.21)+BG174-BH174</f>
        <v>453.55662602933165</v>
      </c>
      <c r="BG174" s="3">
        <f>(1.72*(BI174/1000/(AS174+273.16))^(1/7)*0.0000000567*(AS174+273.16)^4)</f>
        <v>391.3857279352614</v>
      </c>
      <c r="BH174" s="3">
        <f>0.98*0.0000000567*(AA174+273.16)^4</f>
        <v>481.34910190592979</v>
      </c>
      <c r="BI174" s="3">
        <f>BJ174*AT174/100</f>
        <v>2017.053148468191</v>
      </c>
      <c r="BJ174" s="3">
        <f>(610.7*10^(7.5*AS174/(AS174+237.3)))</f>
        <v>3735.2836082744275</v>
      </c>
      <c r="BK174" s="3">
        <f>(EXP((0.0492)*AS174))*55.259</f>
        <v>216.97697090766803</v>
      </c>
      <c r="BL174" s="3">
        <f>(1-(AT174/100))*BJ174</f>
        <v>1718.2304598062365</v>
      </c>
      <c r="JM174" s="3">
        <v>2</v>
      </c>
      <c r="JN174" s="3">
        <v>8</v>
      </c>
      <c r="JO174" s="3">
        <v>10</v>
      </c>
      <c r="JP174" s="3">
        <v>28</v>
      </c>
      <c r="JQ174" s="3">
        <v>16</v>
      </c>
      <c r="JR174" s="3">
        <v>33</v>
      </c>
      <c r="JS174" s="3">
        <v>29</v>
      </c>
      <c r="JT174" s="3">
        <v>61</v>
      </c>
      <c r="JU174" s="3">
        <v>79</v>
      </c>
      <c r="JV174" s="3">
        <v>138</v>
      </c>
      <c r="JW174" s="3">
        <v>155</v>
      </c>
      <c r="JX174" s="3">
        <v>168</v>
      </c>
      <c r="JY174" s="3">
        <v>217</v>
      </c>
      <c r="JZ174" s="3">
        <v>142</v>
      </c>
      <c r="KA174" s="3">
        <v>88</v>
      </c>
      <c r="KB174" s="3">
        <v>72</v>
      </c>
      <c r="KC174" s="3">
        <v>33</v>
      </c>
      <c r="KD174" s="3">
        <v>18</v>
      </c>
      <c r="KE174" s="3">
        <v>6</v>
      </c>
      <c r="KF174" s="3">
        <v>3</v>
      </c>
    </row>
    <row r="175" spans="1:335" s="3" customFormat="1" x14ac:dyDescent="0.2">
      <c r="A175" s="3" t="b">
        <v>1</v>
      </c>
      <c r="B175" s="3" t="s">
        <v>565</v>
      </c>
      <c r="D175" s="3">
        <v>10446</v>
      </c>
      <c r="E175" s="3">
        <v>11</v>
      </c>
      <c r="F175" s="3">
        <v>2</v>
      </c>
      <c r="G175" s="3" t="s">
        <v>430</v>
      </c>
      <c r="H175" s="3">
        <v>6</v>
      </c>
      <c r="I175" s="3">
        <v>1.5</v>
      </c>
      <c r="J175" s="3">
        <v>0.33456742729688022</v>
      </c>
      <c r="K175" s="3">
        <v>0.49662352726986114</v>
      </c>
      <c r="L175" s="3">
        <v>0.27378836473720342</v>
      </c>
      <c r="M175" s="3">
        <f>AA175-AS175</f>
        <v>4.5439815792251714</v>
      </c>
      <c r="N175" s="3">
        <f>AB175-AS175</f>
        <v>3.5999999999999979</v>
      </c>
      <c r="O175" s="3">
        <f>AC175-AS175</f>
        <v>5.0999999999999979</v>
      </c>
      <c r="P175" s="3">
        <f>AD175-AS175</f>
        <v>4.57539608340171</v>
      </c>
      <c r="Q175" s="3">
        <f>AE175-AS175</f>
        <v>3.8000000000000007</v>
      </c>
      <c r="R175" s="3">
        <f>AF175-AS175</f>
        <v>4.0999999999999979</v>
      </c>
      <c r="S175" s="3">
        <f>AG175-AS175</f>
        <v>4.3000000000000007</v>
      </c>
      <c r="T175" s="3">
        <f>AH175-AS175</f>
        <v>4.8000000000000007</v>
      </c>
      <c r="U175" s="3">
        <f>AI175-AS175</f>
        <v>4.9000000000000021</v>
      </c>
      <c r="V175" s="3">
        <f>AJ175-AS175</f>
        <v>5.0999999999999979</v>
      </c>
      <c r="W175" s="3">
        <f>(AA175-AY175)/(AX175-AY175)</f>
        <v>0.66820605457266546</v>
      </c>
      <c r="X175" s="3">
        <f>(AX175-AA175)/(AA175-AY175)</f>
        <v>0.49654435657504636</v>
      </c>
      <c r="Y175" s="3">
        <f>J175/AA175</f>
        <v>1.034403963152687E-2</v>
      </c>
      <c r="Z175" s="3">
        <f>(AA175-AY175)/(AX175-AA175)</f>
        <v>2.0139187703140529</v>
      </c>
      <c r="AA175" s="3">
        <v>32.343981579225172</v>
      </c>
      <c r="AB175" s="3">
        <v>31.4</v>
      </c>
      <c r="AC175" s="3">
        <v>32.9</v>
      </c>
      <c r="AD175" s="3">
        <v>32.375396083401711</v>
      </c>
      <c r="AE175" s="3">
        <v>31.6</v>
      </c>
      <c r="AF175" s="3">
        <v>31.9</v>
      </c>
      <c r="AG175" s="3">
        <v>32.1</v>
      </c>
      <c r="AH175" s="3">
        <v>32.6</v>
      </c>
      <c r="AI175" s="3">
        <v>32.700000000000003</v>
      </c>
      <c r="AJ175" s="3">
        <v>32.9</v>
      </c>
      <c r="AK175" s="3">
        <v>2020</v>
      </c>
      <c r="AL175" s="3">
        <v>10</v>
      </c>
      <c r="AM175" s="3">
        <v>27</v>
      </c>
      <c r="AN175" s="3">
        <v>9</v>
      </c>
      <c r="AO175" s="3">
        <v>45</v>
      </c>
      <c r="AP175" s="3">
        <v>39</v>
      </c>
      <c r="AQ175" s="3">
        <v>351.00000000000006</v>
      </c>
      <c r="AR175" s="4">
        <v>0.40625</v>
      </c>
      <c r="AS175" s="3">
        <v>27.8</v>
      </c>
      <c r="AT175" s="3">
        <v>54</v>
      </c>
      <c r="AU175" s="3">
        <v>688</v>
      </c>
      <c r="AV175" s="3">
        <v>1.5</v>
      </c>
      <c r="AW175" s="3">
        <v>5</v>
      </c>
      <c r="AX175" s="3">
        <f>AS175+(AZ175*BF175)/(BB175*1005)</f>
        <v>36.51887216856786</v>
      </c>
      <c r="AY175" s="3">
        <f>AS175+(AZ175*BD175*BE175*BF175)/(BB175*1005*(BE175*BD175+BK175*AZ175))-(AZ175*BL175)/(BE175*BD175+BK175*AZ175)</f>
        <v>23.936091057340434</v>
      </c>
      <c r="AZ175" s="3">
        <f>BA175*BC175/(BA175+BC175)</f>
        <v>22.794963587220721</v>
      </c>
      <c r="BA175" s="3">
        <f>BB175*1005/(4*0.98*0.0000000567*(AS175+273.15)^3)</f>
        <v>194.57122196725015</v>
      </c>
      <c r="BB175" s="3">
        <f>101325/(287.05*(AS175+273.15))</f>
        <v>1.1729100662741938</v>
      </c>
      <c r="BC175" s="3">
        <f>100*SQRT(0.1/AV175)</f>
        <v>25.819888974716111</v>
      </c>
      <c r="BD175" s="3">
        <f>BC175/1.08</f>
        <v>23.90730460621862</v>
      </c>
      <c r="BE175" s="3">
        <f>0.072*AS175+64.67</f>
        <v>66.671599999999998</v>
      </c>
      <c r="BF175" s="3">
        <f>AU175*(1-0.21)+BG175-BH175</f>
        <v>450.8708758586618</v>
      </c>
      <c r="BG175" s="3">
        <f>(1.72*(BI175/1000/(AS175+273.16))^(1/7)*0.0000000567*(AS175+273.16)^4)</f>
        <v>391.3857279352614</v>
      </c>
      <c r="BH175" s="3">
        <f>0.98*0.0000000567*(AA175+273.16)^4</f>
        <v>484.03485207659963</v>
      </c>
      <c r="BI175" s="3">
        <f>BJ175*AT175/100</f>
        <v>2017.053148468191</v>
      </c>
      <c r="BJ175" s="3">
        <f>(610.7*10^(7.5*AS175/(AS175+237.3)))</f>
        <v>3735.2836082744275</v>
      </c>
      <c r="BK175" s="3">
        <f>(EXP((0.0492)*AS175))*55.259</f>
        <v>216.97697090766803</v>
      </c>
      <c r="BL175" s="3">
        <f>(1-(AT175/100))*BJ175</f>
        <v>1718.2304598062365</v>
      </c>
      <c r="JS175" s="3">
        <v>7</v>
      </c>
      <c r="JT175" s="3">
        <v>20</v>
      </c>
      <c r="JU175" s="3">
        <v>26</v>
      </c>
      <c r="JV175" s="3">
        <v>27</v>
      </c>
      <c r="JW175" s="3">
        <v>53</v>
      </c>
      <c r="JX175" s="3">
        <v>76</v>
      </c>
      <c r="JY175" s="3">
        <v>114</v>
      </c>
      <c r="JZ175" s="3">
        <v>112</v>
      </c>
      <c r="KA175" s="3">
        <v>123</v>
      </c>
      <c r="KB175" s="3">
        <v>155</v>
      </c>
      <c r="KC175" s="3">
        <v>135</v>
      </c>
      <c r="KD175" s="3">
        <v>145</v>
      </c>
      <c r="KE175" s="3">
        <v>162</v>
      </c>
      <c r="KF175" s="3">
        <v>97</v>
      </c>
      <c r="KG175" s="3">
        <v>68</v>
      </c>
      <c r="KH175" s="3">
        <v>22</v>
      </c>
      <c r="KI175" s="3">
        <v>3</v>
      </c>
      <c r="KJ175" s="3">
        <v>1</v>
      </c>
    </row>
    <row r="176" spans="1:335" s="3" customFormat="1" x14ac:dyDescent="0.2">
      <c r="A176" s="3" t="b">
        <v>0</v>
      </c>
      <c r="D176" s="3">
        <v>10446</v>
      </c>
      <c r="E176" s="3">
        <v>11</v>
      </c>
      <c r="F176" s="3">
        <v>2</v>
      </c>
      <c r="G176" s="3" t="s">
        <v>100</v>
      </c>
      <c r="H176" s="3">
        <v>6</v>
      </c>
      <c r="I176" s="3">
        <v>2.0000000000000036</v>
      </c>
      <c r="J176" s="3">
        <v>0.41992266207620421</v>
      </c>
      <c r="K176" s="3">
        <v>0.60600574726292677</v>
      </c>
      <c r="L176" s="3">
        <v>0.34309425556655737</v>
      </c>
      <c r="M176" s="3">
        <f>AA176-AS176</f>
        <v>4.3319702913366953</v>
      </c>
      <c r="N176" s="3">
        <f>AB176-AS176</f>
        <v>3.1999999999999993</v>
      </c>
      <c r="O176" s="3">
        <f>AC176-AS176</f>
        <v>5.2000000000000028</v>
      </c>
      <c r="P176" s="3">
        <f>AD176-AS176</f>
        <v>4.3584172889419506</v>
      </c>
      <c r="Q176" s="3">
        <f>AE176-AS176</f>
        <v>3.3999999999999986</v>
      </c>
      <c r="R176" s="3">
        <f>AF176-AS176</f>
        <v>3.8000000000000007</v>
      </c>
      <c r="S176" s="3">
        <f>AG176-AS176</f>
        <v>4.1000000000000014</v>
      </c>
      <c r="T176" s="3">
        <f>AH176-AS176</f>
        <v>4.7000000000000028</v>
      </c>
      <c r="U176" s="3">
        <f>AI176-AS176</f>
        <v>4.7999999999999972</v>
      </c>
      <c r="V176" s="3">
        <f>AJ176-AS176</f>
        <v>5.1000000000000014</v>
      </c>
      <c r="W176" s="3">
        <f>(AA176-AY176)/(AX176-AY176)</f>
        <v>0.6482167390576471</v>
      </c>
      <c r="X176" s="3">
        <f>(AX176-AA176)/(AA176-AY176)</f>
        <v>0.54269388577308575</v>
      </c>
      <c r="Y176" s="3">
        <f>J176/AA176</f>
        <v>1.3191852663625074E-2</v>
      </c>
      <c r="Z176" s="3">
        <f>(AA176-AY176)/(AX176-AA176)</f>
        <v>1.8426594185329108</v>
      </c>
      <c r="AA176" s="3">
        <v>31.831970291336695</v>
      </c>
      <c r="AB176" s="3">
        <v>30.7</v>
      </c>
      <c r="AC176" s="3">
        <v>32.700000000000003</v>
      </c>
      <c r="AD176" s="3">
        <v>31.858417288941951</v>
      </c>
      <c r="AE176" s="3">
        <v>30.9</v>
      </c>
      <c r="AF176" s="3">
        <v>31.3</v>
      </c>
      <c r="AG176" s="3">
        <v>31.6</v>
      </c>
      <c r="AH176" s="3">
        <v>32.200000000000003</v>
      </c>
      <c r="AI176" s="3">
        <v>32.299999999999997</v>
      </c>
      <c r="AJ176" s="3">
        <v>32.6</v>
      </c>
      <c r="AK176" s="3">
        <v>2020</v>
      </c>
      <c r="AL176" s="3">
        <v>10</v>
      </c>
      <c r="AM176" s="3">
        <v>27</v>
      </c>
      <c r="AN176" s="3">
        <v>9</v>
      </c>
      <c r="AO176" s="3">
        <v>46</v>
      </c>
      <c r="AP176" s="3">
        <v>7</v>
      </c>
      <c r="AQ176" s="3">
        <v>191</v>
      </c>
      <c r="AR176" s="4">
        <v>0.4069444444444445</v>
      </c>
      <c r="AS176" s="3">
        <v>27.5</v>
      </c>
      <c r="AT176" s="3">
        <v>54</v>
      </c>
      <c r="AU176" s="3">
        <v>689</v>
      </c>
      <c r="AV176" s="3">
        <v>1.5</v>
      </c>
      <c r="AW176" s="3">
        <v>5</v>
      </c>
      <c r="AX176" s="3">
        <f>AS176+(AZ176*BF176)/(BB176*1005)</f>
        <v>36.244200041285666</v>
      </c>
      <c r="AY176" s="3">
        <f>AS176+(AZ176*BD176*BE176*BF176)/(BB176*1005*(BE176*BD176+BK176*AZ176))-(AZ176*BL176)/(BE176*BD176+BK176*AZ176)</f>
        <v>23.701733585862115</v>
      </c>
      <c r="AZ176" s="3">
        <f>BA176*BC176/(BA176+BC176)</f>
        <v>22.805601080013243</v>
      </c>
      <c r="BA176" s="3">
        <f>BB176*1005/(4*0.98*0.0000000567*(AS176+273.15)^3)</f>
        <v>195.34898737522633</v>
      </c>
      <c r="BB176" s="3">
        <f>101325/(287.05*(AS176+273.15))</f>
        <v>1.1740804405295813</v>
      </c>
      <c r="BC176" s="3">
        <f>100*SQRT(0.1/AV176)</f>
        <v>25.819888974716111</v>
      </c>
      <c r="BD176" s="3">
        <f>BC176/1.08</f>
        <v>23.90730460621862</v>
      </c>
      <c r="BE176" s="3">
        <f>0.072*AS176+64.67</f>
        <v>66.650000000000006</v>
      </c>
      <c r="BF176" s="3">
        <f>AU176*(1-0.21)+BG176-BH176</f>
        <v>452.42070890982308</v>
      </c>
      <c r="BG176" s="3">
        <f>(1.72*(BI176/1000/(AS176+273.16))^(1/7)*0.0000000567*(AS176+273.16)^4)</f>
        <v>388.90882448406762</v>
      </c>
      <c r="BH176" s="3">
        <f>0.98*0.0000000567*(AA176+273.16)^4</f>
        <v>480.7981155742446</v>
      </c>
      <c r="BI176" s="3">
        <f>BJ176*AT176/100</f>
        <v>1982.0354046175739</v>
      </c>
      <c r="BJ176" s="3">
        <f>(610.7*10^(7.5*AS176/(AS176+237.3)))</f>
        <v>3670.4359344769887</v>
      </c>
      <c r="BK176" s="3">
        <f>(EXP((0.0492)*AS176))*55.259</f>
        <v>213.79791000156325</v>
      </c>
      <c r="BL176" s="3">
        <f>(1-(AT176/100))*BJ176</f>
        <v>1688.4005298594147</v>
      </c>
      <c r="JC176" s="3">
        <v>1</v>
      </c>
      <c r="JD176" s="3">
        <v>0</v>
      </c>
      <c r="JE176" s="3">
        <v>0</v>
      </c>
      <c r="JF176" s="3">
        <v>2</v>
      </c>
      <c r="JG176" s="3">
        <v>0</v>
      </c>
      <c r="JH176" s="3">
        <v>1</v>
      </c>
      <c r="JI176" s="3">
        <v>0</v>
      </c>
      <c r="JJ176" s="3">
        <v>2</v>
      </c>
      <c r="JK176" s="3">
        <v>3</v>
      </c>
      <c r="JL176" s="3">
        <v>18</v>
      </c>
      <c r="JM176" s="3">
        <v>29</v>
      </c>
      <c r="JN176" s="3">
        <v>40</v>
      </c>
      <c r="JO176" s="3">
        <v>50</v>
      </c>
      <c r="JP176" s="3">
        <v>50</v>
      </c>
      <c r="JQ176" s="3">
        <v>58</v>
      </c>
      <c r="JR176" s="3">
        <v>114</v>
      </c>
      <c r="JS176" s="3">
        <v>127</v>
      </c>
      <c r="JT176" s="3">
        <v>245</v>
      </c>
      <c r="JU176" s="3">
        <v>222</v>
      </c>
      <c r="JV176" s="3">
        <v>194</v>
      </c>
      <c r="JW176" s="3">
        <v>185</v>
      </c>
      <c r="JX176" s="3">
        <v>192</v>
      </c>
      <c r="JY176" s="3">
        <v>193</v>
      </c>
      <c r="JZ176" s="3">
        <v>271</v>
      </c>
      <c r="KA176" s="3">
        <v>204</v>
      </c>
      <c r="KB176" s="3">
        <v>132</v>
      </c>
      <c r="KC176" s="3">
        <v>87</v>
      </c>
      <c r="KD176" s="3">
        <v>62</v>
      </c>
      <c r="KE176" s="3">
        <v>20</v>
      </c>
      <c r="KF176" s="3">
        <v>12</v>
      </c>
    </row>
    <row r="177" spans="1:290" s="3" customFormat="1" x14ac:dyDescent="0.2">
      <c r="A177" s="3" t="b">
        <v>0</v>
      </c>
      <c r="D177" s="3">
        <v>10446</v>
      </c>
      <c r="E177" s="3">
        <v>11</v>
      </c>
      <c r="F177" s="3">
        <v>2</v>
      </c>
      <c r="G177" s="3" t="s">
        <v>269</v>
      </c>
      <c r="H177" s="3">
        <v>6</v>
      </c>
      <c r="I177" s="3">
        <v>1.8999999999999986</v>
      </c>
      <c r="J177" s="3">
        <v>0.38944520628838736</v>
      </c>
      <c r="K177" s="3">
        <v>0.49638070556007108</v>
      </c>
      <c r="L177" s="3">
        <v>0.31417092274358321</v>
      </c>
      <c r="M177" s="3">
        <f>AA177-AS177</f>
        <v>4.3224044282682925</v>
      </c>
      <c r="N177" s="3">
        <f>AB177-AS177</f>
        <v>3.2000000000000028</v>
      </c>
      <c r="O177" s="3">
        <f>AC177-AS177</f>
        <v>5.1000000000000014</v>
      </c>
      <c r="P177" s="3">
        <f>AD177-AS177</f>
        <v>4.4226770559014668</v>
      </c>
      <c r="Q177" s="3">
        <f>AE177-AS177</f>
        <v>3.5</v>
      </c>
      <c r="R177" s="3">
        <f>AF177-AS177</f>
        <v>3.7000000000000028</v>
      </c>
      <c r="S177" s="3">
        <f>AG177-AS177</f>
        <v>4.1000000000000014</v>
      </c>
      <c r="T177" s="3">
        <f>AH177-AS177</f>
        <v>4.6000000000000014</v>
      </c>
      <c r="U177" s="3">
        <f>AI177-AS177</f>
        <v>4.7000000000000028</v>
      </c>
      <c r="V177" s="3">
        <f>AJ177-AS177</f>
        <v>5</v>
      </c>
      <c r="W177" s="3">
        <f>(AA177-AY177)/(AX177-AY177)</f>
        <v>0.70700369016543496</v>
      </c>
      <c r="X177" s="3">
        <f>(AX177-AA177)/(AA177-AY177)</f>
        <v>0.4144197744795442</v>
      </c>
      <c r="Y177" s="3">
        <f>J177/AA177</f>
        <v>1.2276661032079495E-2</v>
      </c>
      <c r="Z177" s="3">
        <f>(AA177-AY177)/(AX177-AA177)</f>
        <v>2.4130122681907888</v>
      </c>
      <c r="AA177" s="3">
        <v>31.722404428268291</v>
      </c>
      <c r="AB177" s="3">
        <v>30.6</v>
      </c>
      <c r="AC177" s="3">
        <v>32.5</v>
      </c>
      <c r="AD177" s="3">
        <v>31.822677055901465</v>
      </c>
      <c r="AE177" s="3">
        <v>30.9</v>
      </c>
      <c r="AF177" s="3">
        <v>31.1</v>
      </c>
      <c r="AG177" s="3">
        <v>31.5</v>
      </c>
      <c r="AH177" s="3">
        <v>32</v>
      </c>
      <c r="AI177" s="3">
        <v>32.1</v>
      </c>
      <c r="AJ177" s="3">
        <v>32.4</v>
      </c>
      <c r="AK177" s="3">
        <v>2020</v>
      </c>
      <c r="AL177" s="3">
        <v>10</v>
      </c>
      <c r="AM177" s="3">
        <v>27</v>
      </c>
      <c r="AN177" s="3">
        <v>9</v>
      </c>
      <c r="AO177" s="3">
        <v>47</v>
      </c>
      <c r="AP177" s="3">
        <v>40</v>
      </c>
      <c r="AQ177" s="3">
        <v>311</v>
      </c>
      <c r="AR177" s="4">
        <v>0.40763888888888888</v>
      </c>
      <c r="AS177" s="3">
        <v>27.4</v>
      </c>
      <c r="AT177" s="3">
        <v>55</v>
      </c>
      <c r="AU177" s="3">
        <v>692</v>
      </c>
      <c r="AV177" s="3">
        <v>2</v>
      </c>
      <c r="AW177" s="3">
        <v>3</v>
      </c>
      <c r="AX177" s="3">
        <f>AS177+(AZ177*BF177)/(BB177*1005)</f>
        <v>35.146872059095081</v>
      </c>
      <c r="AY177" s="3">
        <f>AS177+(AZ177*BD177*BE177*BF177)/(BB177*1005*(BE177*BD177+BK177*AZ177))-(AZ177*BL177)/(BE177*BD177+BK177*AZ177)</f>
        <v>23.459122023061003</v>
      </c>
      <c r="AZ177" s="3">
        <f>BA177*BC177/(BA177+BC177)</f>
        <v>20.06678386364597</v>
      </c>
      <c r="BA177" s="3">
        <f>BB177*1005/(4*0.98*0.0000000567*(AS177+273.15)^3)</f>
        <v>195.60910583106346</v>
      </c>
      <c r="BB177" s="3">
        <f>101325/(287.05*(AS177+273.15))</f>
        <v>1.1744710844958199</v>
      </c>
      <c r="BC177" s="3">
        <f>100*SQRT(0.1/AV177)</f>
        <v>22.360679774997898</v>
      </c>
      <c r="BD177" s="3">
        <f>BC177/1.08</f>
        <v>20.704333124998051</v>
      </c>
      <c r="BE177" s="3">
        <f>0.072*AS177+64.67</f>
        <v>66.642800000000008</v>
      </c>
      <c r="BF177" s="3">
        <f>AU177*(1-0.21)+BG177-BH177</f>
        <v>455.67688758560553</v>
      </c>
      <c r="BG177" s="3">
        <f>(1.72*(BI177/1000/(AS177+273.16))^(1/7)*0.0000000567*(AS177+273.16)^4)</f>
        <v>389.10448425259239</v>
      </c>
      <c r="BH177" s="3">
        <f>0.98*0.0000000567*(AA177+273.16)^4</f>
        <v>480.10759666698686</v>
      </c>
      <c r="BI177" s="3">
        <f>BJ177*AT177/100</f>
        <v>2006.9714525236707</v>
      </c>
      <c r="BJ177" s="3">
        <f>(610.7*10^(7.5*AS177/(AS177+237.3)))</f>
        <v>3649.0390045884924</v>
      </c>
      <c r="BK177" s="3">
        <f>(EXP((0.0492)*AS177))*55.259</f>
        <v>212.74860768470677</v>
      </c>
      <c r="BL177" s="3">
        <f>(1-(AT177/100))*BJ177</f>
        <v>1642.0675520648215</v>
      </c>
      <c r="JK177" s="3">
        <v>8</v>
      </c>
      <c r="JL177" s="3">
        <v>15</v>
      </c>
      <c r="JM177" s="3">
        <v>42</v>
      </c>
      <c r="JN177" s="3">
        <v>56</v>
      </c>
      <c r="JO177" s="3">
        <v>77</v>
      </c>
      <c r="JP177" s="3">
        <v>57</v>
      </c>
      <c r="JQ177" s="3">
        <v>83</v>
      </c>
      <c r="JR177" s="3">
        <v>89</v>
      </c>
      <c r="JS177" s="3">
        <v>88</v>
      </c>
      <c r="JT177" s="3">
        <v>102</v>
      </c>
      <c r="JU177" s="3">
        <v>147</v>
      </c>
      <c r="JV177" s="3">
        <v>186</v>
      </c>
      <c r="JW177" s="3">
        <v>258</v>
      </c>
      <c r="JX177" s="3">
        <v>342</v>
      </c>
      <c r="JY177" s="3">
        <v>196</v>
      </c>
      <c r="JZ177" s="3">
        <v>108</v>
      </c>
      <c r="KA177" s="3">
        <v>82</v>
      </c>
      <c r="KB177" s="3">
        <v>42</v>
      </c>
      <c r="KC177" s="3">
        <v>15</v>
      </c>
      <c r="KD177" s="3">
        <v>12</v>
      </c>
    </row>
    <row r="178" spans="1:290" s="3" customFormat="1" x14ac:dyDescent="0.2">
      <c r="A178" s="3" t="b">
        <v>1</v>
      </c>
      <c r="B178" s="3">
        <v>10</v>
      </c>
      <c r="D178" s="3">
        <v>10446</v>
      </c>
      <c r="E178" s="3">
        <v>7</v>
      </c>
      <c r="F178" s="3">
        <v>3</v>
      </c>
      <c r="G178" s="3" t="s">
        <v>566</v>
      </c>
      <c r="H178" s="3">
        <v>6</v>
      </c>
      <c r="I178" s="3">
        <v>3</v>
      </c>
      <c r="J178" s="3">
        <v>0.65248504190864653</v>
      </c>
      <c r="K178" s="3">
        <v>0.95305808041494799</v>
      </c>
      <c r="L178" s="3">
        <v>0.53695549399492781</v>
      </c>
      <c r="M178" s="3">
        <f>AA178-AS178</f>
        <v>7.1752955888535723</v>
      </c>
      <c r="N178" s="3">
        <f>AB178-AS178</f>
        <v>5.8999999999999986</v>
      </c>
      <c r="O178" s="3">
        <f>AC178-AS178</f>
        <v>8.8999999999999986</v>
      </c>
      <c r="P178" s="3">
        <f>AD178-AS178</f>
        <v>7.0787868018367703</v>
      </c>
      <c r="Q178" s="3">
        <f>AE178-AS178</f>
        <v>6.1000000000000014</v>
      </c>
      <c r="R178" s="3">
        <f>AF178-AS178</f>
        <v>6.3999999999999986</v>
      </c>
      <c r="S178" s="3">
        <f>AG178-AS178</f>
        <v>6.7000000000000028</v>
      </c>
      <c r="T178" s="3">
        <f>AH178-AS178</f>
        <v>7.6000000000000014</v>
      </c>
      <c r="U178" s="3">
        <f>AI178-AS178</f>
        <v>8.1000000000000014</v>
      </c>
      <c r="V178" s="3">
        <f>AJ178-AS178</f>
        <v>8.6000000000000014</v>
      </c>
      <c r="W178" s="3">
        <f>(AA178-AY178)/(AX178-AY178)</f>
        <v>0.70254150939873106</v>
      </c>
      <c r="X178" s="3">
        <f>(AX178-AA178)/(AA178-AY178)</f>
        <v>0.42340343826210114</v>
      </c>
      <c r="Y178" s="3">
        <f>J178/AA178</f>
        <v>1.77908597990128E-2</v>
      </c>
      <c r="Z178" s="3">
        <f>(AA178-AY178)/(AX178-AA178)</f>
        <v>2.3618136028951326</v>
      </c>
      <c r="AA178" s="3">
        <v>36.675295588853572</v>
      </c>
      <c r="AB178" s="3">
        <v>35.4</v>
      </c>
      <c r="AC178" s="3">
        <v>38.4</v>
      </c>
      <c r="AD178" s="3">
        <v>36.57878680183677</v>
      </c>
      <c r="AE178" s="3">
        <v>35.6</v>
      </c>
      <c r="AF178" s="3">
        <v>35.9</v>
      </c>
      <c r="AG178" s="3">
        <v>36.200000000000003</v>
      </c>
      <c r="AH178" s="3">
        <v>37.1</v>
      </c>
      <c r="AI178" s="3">
        <v>37.6</v>
      </c>
      <c r="AJ178" s="3">
        <v>38.1</v>
      </c>
      <c r="AK178" s="3">
        <v>2020</v>
      </c>
      <c r="AL178" s="3">
        <v>10</v>
      </c>
      <c r="AM178" s="3">
        <v>27</v>
      </c>
      <c r="AN178" s="3">
        <v>10</v>
      </c>
      <c r="AO178" s="3">
        <v>39</v>
      </c>
      <c r="AP178" s="3">
        <v>37</v>
      </c>
      <c r="AQ178" s="3">
        <v>78</v>
      </c>
      <c r="AR178" s="5">
        <v>0.44375000000000003</v>
      </c>
      <c r="AS178" s="3">
        <v>29.5</v>
      </c>
      <c r="AT178" s="3">
        <v>48</v>
      </c>
      <c r="AU178" s="3">
        <v>769</v>
      </c>
      <c r="AV178" s="3">
        <v>0.9</v>
      </c>
      <c r="AW178" s="3">
        <v>199</v>
      </c>
      <c r="AX178" s="3">
        <f>AS178+(AZ178*BF178)/(BB178*1005)</f>
        <v>41.46137208011843</v>
      </c>
      <c r="AY178" s="3">
        <f>AS178+(AZ178*BD178*BE178*BF178)/(BB178*1005*(BE178*BD178+BK178*AZ178))-(AZ178*BL178)/(BE178*BD178+BK178*AZ178)</f>
        <v>25.371475027287623</v>
      </c>
      <c r="AZ178" s="3">
        <f>BA178*BC178/(BA178+BC178)</f>
        <v>28.363466333196612</v>
      </c>
      <c r="BA178" s="3">
        <f>BB178*1005/(4*0.98*0.0000000567*(AS178+273.15)^3)</f>
        <v>190.2362533539048</v>
      </c>
      <c r="BB178" s="3">
        <f>101325/(287.05*(AS178+273.15))</f>
        <v>1.1663217724937009</v>
      </c>
      <c r="BC178" s="3">
        <f>100*SQRT(0.1/AV178)</f>
        <v>33.333333333333336</v>
      </c>
      <c r="BD178" s="3">
        <f>BC178/1.08</f>
        <v>30.864197530864196</v>
      </c>
      <c r="BE178" s="3">
        <f>0.072*AS178+64.67</f>
        <v>66.793999999999997</v>
      </c>
      <c r="BF178" s="3">
        <f>AU178*(1-0.21)+BG178-BH178</f>
        <v>494.31767488025343</v>
      </c>
      <c r="BG178" s="3">
        <f>(1.72*(BI178/1000/(AS178+273.16))^(1/7)*0.0000000567*(AS178+273.16)^4)</f>
        <v>398.88163778726482</v>
      </c>
      <c r="BH178" s="3">
        <f>0.98*0.0000000567*(AA178+273.16)^4</f>
        <v>512.07396290701138</v>
      </c>
      <c r="BI178" s="3">
        <f>BJ178*AT178/100</f>
        <v>1978.5271808198406</v>
      </c>
      <c r="BJ178" s="3">
        <f>(610.7*10^(7.5*AS178/(AS178+237.3)))</f>
        <v>4121.9316267080012</v>
      </c>
      <c r="BK178" s="3">
        <f>(EXP((0.0492)*AS178))*55.259</f>
        <v>235.9054815884152</v>
      </c>
      <c r="BL178" s="3">
        <f>(1-(AT178/100))*BJ178</f>
        <v>2143.4044458881608</v>
      </c>
    </row>
    <row r="179" spans="1:290" s="3" customFormat="1" x14ac:dyDescent="0.2">
      <c r="A179" s="3" t="b">
        <v>1</v>
      </c>
      <c r="B179" s="3">
        <v>10</v>
      </c>
      <c r="D179" s="3">
        <v>10446</v>
      </c>
      <c r="E179" s="3">
        <v>7</v>
      </c>
      <c r="F179" s="3">
        <v>3</v>
      </c>
      <c r="G179" s="3" t="s">
        <v>567</v>
      </c>
      <c r="H179" s="3">
        <v>6</v>
      </c>
      <c r="I179" s="3">
        <v>3.1000000000000014</v>
      </c>
      <c r="J179" s="3">
        <v>0.62057667825742346</v>
      </c>
      <c r="K179" s="3">
        <v>0.84064371954542594</v>
      </c>
      <c r="L179" s="3">
        <v>0.49799230399065408</v>
      </c>
      <c r="M179" s="3">
        <f>AA179-AS179</f>
        <v>5.4764717472312228</v>
      </c>
      <c r="N179" s="3">
        <f>AB179-AS179</f>
        <v>4</v>
      </c>
      <c r="O179" s="3">
        <f>AC179-AS179</f>
        <v>7.1000000000000014</v>
      </c>
      <c r="P179" s="3">
        <f>AD179-AS179</f>
        <v>5.4376091933197586</v>
      </c>
      <c r="Q179" s="3">
        <f>AE179-AS179</f>
        <v>4.2999999999999972</v>
      </c>
      <c r="R179" s="3">
        <f>AF179-AS179</f>
        <v>4.7000000000000028</v>
      </c>
      <c r="S179" s="3">
        <f>AG179-AS179</f>
        <v>5</v>
      </c>
      <c r="T179" s="3">
        <f>AH179-AS179</f>
        <v>5.8999999999999986</v>
      </c>
      <c r="U179" s="3">
        <f>AI179-AS179</f>
        <v>6.2999999999999972</v>
      </c>
      <c r="V179" s="3">
        <f>AJ179-AS179</f>
        <v>6.7999999999999972</v>
      </c>
      <c r="W179" s="3">
        <f>(AA179-AY179)/(AX179-AY179)</f>
        <v>0.58551450786936876</v>
      </c>
      <c r="X179" s="3">
        <f>(AX179-AA179)/(AA179-AY179)</f>
        <v>0.70789961061580553</v>
      </c>
      <c r="Y179" s="3">
        <f>J179/AA179</f>
        <v>1.7742689506883982E-2</v>
      </c>
      <c r="Z179" s="3">
        <f>(AA179-AY179)/(AX179-AA179)</f>
        <v>1.41262967941188</v>
      </c>
      <c r="AA179" s="3">
        <v>34.976471747231223</v>
      </c>
      <c r="AB179" s="3">
        <v>33.5</v>
      </c>
      <c r="AC179" s="3">
        <v>36.6</v>
      </c>
      <c r="AD179" s="3">
        <v>34.937609193319759</v>
      </c>
      <c r="AE179" s="3">
        <v>33.799999999999997</v>
      </c>
      <c r="AF179" s="3">
        <v>34.200000000000003</v>
      </c>
      <c r="AG179" s="3">
        <v>34.5</v>
      </c>
      <c r="AH179" s="3">
        <v>35.4</v>
      </c>
      <c r="AI179" s="3">
        <v>35.799999999999997</v>
      </c>
      <c r="AJ179" s="3">
        <v>36.299999999999997</v>
      </c>
      <c r="AK179" s="3">
        <v>2020</v>
      </c>
      <c r="AL179" s="3">
        <v>10</v>
      </c>
      <c r="AM179" s="3">
        <v>27</v>
      </c>
      <c r="AN179" s="3">
        <v>10</v>
      </c>
      <c r="AO179" s="3">
        <v>39</v>
      </c>
      <c r="AP179" s="3">
        <v>55</v>
      </c>
      <c r="AQ179" s="3">
        <v>957.00000000000011</v>
      </c>
      <c r="AR179" s="5">
        <v>0.44375000000000003</v>
      </c>
      <c r="AS179" s="3">
        <v>29.5</v>
      </c>
      <c r="AT179" s="3">
        <v>48</v>
      </c>
      <c r="AU179" s="3">
        <v>769</v>
      </c>
      <c r="AV179" s="3">
        <v>0.9</v>
      </c>
      <c r="AW179" s="3">
        <v>199</v>
      </c>
      <c r="AX179" s="3">
        <f>AS179+(AZ179*BF179)/(BB179*1005)</f>
        <v>41.730904823717644</v>
      </c>
      <c r="AY179" s="3">
        <f>AS179+(AZ179*BD179*BE179*BF179)/(BB179*1005*(BE179*BD179+BK179*AZ179))-(AZ179*BL179)/(BE179*BD179+BK179*AZ179)</f>
        <v>25.434959115785212</v>
      </c>
      <c r="AZ179" s="3">
        <f>BA179*BC179/(BA179+BC179)</f>
        <v>28.363466333196612</v>
      </c>
      <c r="BA179" s="3">
        <f>BB179*1005/(4*0.98*0.0000000567*(AS179+273.15)^3)</f>
        <v>190.2362533539048</v>
      </c>
      <c r="BB179" s="3">
        <f>101325/(287.05*(AS179+273.15))</f>
        <v>1.1663217724937009</v>
      </c>
      <c r="BC179" s="3">
        <f>100*SQRT(0.1/AV179)</f>
        <v>33.333333333333336</v>
      </c>
      <c r="BD179" s="3">
        <f>BC179/1.08</f>
        <v>30.864197530864196</v>
      </c>
      <c r="BE179" s="3">
        <f>0.072*AS179+64.67</f>
        <v>66.793999999999997</v>
      </c>
      <c r="BF179" s="3">
        <f>AU179*(1-0.21)+BG179-BH179</f>
        <v>505.45643038653139</v>
      </c>
      <c r="BG179" s="3">
        <f>(1.72*(BI179/1000/(AS179+273.16))^(1/7)*0.0000000567*(AS179+273.16)^4)</f>
        <v>398.88163778726482</v>
      </c>
      <c r="BH179" s="3">
        <f>0.98*0.0000000567*(AA179+273.16)^4</f>
        <v>500.93520740073342</v>
      </c>
      <c r="BI179" s="3">
        <f>BJ179*AT179/100</f>
        <v>1978.5271808198406</v>
      </c>
      <c r="BJ179" s="3">
        <f>(610.7*10^(7.5*AS179/(AS179+237.3)))</f>
        <v>4121.9316267080012</v>
      </c>
      <c r="BK179" s="3">
        <f>(EXP((0.0492)*AS179))*55.259</f>
        <v>235.9054815884152</v>
      </c>
      <c r="BL179" s="3">
        <f>(1-(AT179/100))*BJ179</f>
        <v>2143.4044458881608</v>
      </c>
    </row>
    <row r="180" spans="1:290" s="3" customFormat="1" x14ac:dyDescent="0.2">
      <c r="A180" s="3" t="b">
        <v>1</v>
      </c>
      <c r="B180" s="3">
        <v>10</v>
      </c>
      <c r="D180" s="3">
        <v>10446</v>
      </c>
      <c r="E180" s="3">
        <v>7</v>
      </c>
      <c r="F180" s="3">
        <v>3</v>
      </c>
      <c r="G180" s="3" t="s">
        <v>568</v>
      </c>
      <c r="H180" s="3">
        <v>6</v>
      </c>
      <c r="I180" s="3">
        <v>3.5</v>
      </c>
      <c r="J180" s="3">
        <v>0.89092832384469578</v>
      </c>
      <c r="K180" s="3">
        <v>1.372309127681717</v>
      </c>
      <c r="L180" s="3">
        <v>0.75873111405236948</v>
      </c>
      <c r="M180" s="3">
        <f>AA180-AS180</f>
        <v>4.2339446726791437</v>
      </c>
      <c r="N180" s="3">
        <f>AB180-AS180</f>
        <v>2.6000000000000014</v>
      </c>
      <c r="O180" s="3">
        <f>AC180-AS180</f>
        <v>6.1000000000000014</v>
      </c>
      <c r="P180" s="3">
        <f>AD180-AS180</f>
        <v>4.166821062237581</v>
      </c>
      <c r="Q180" s="3">
        <f>AE180-AS180</f>
        <v>2.7000000000000028</v>
      </c>
      <c r="R180" s="3">
        <f>AF180-AS180</f>
        <v>3.1000000000000014</v>
      </c>
      <c r="S180" s="3">
        <f>AG180-AS180</f>
        <v>3.5</v>
      </c>
      <c r="T180" s="3">
        <f>AH180-AS180</f>
        <v>4.8999999999999986</v>
      </c>
      <c r="U180" s="3">
        <f>AI180-AS180</f>
        <v>5.5</v>
      </c>
      <c r="V180" s="3">
        <f>AJ180-AS180</f>
        <v>5.8999999999999986</v>
      </c>
      <c r="W180" s="3">
        <f>(AA180-AY180)/(AX180-AY180)</f>
        <v>0.47344055503408017</v>
      </c>
      <c r="X180" s="3">
        <f>(AX180-AA180)/(AA180-AY180)</f>
        <v>1.1121975913702955</v>
      </c>
      <c r="Y180" s="3">
        <f>J180/AA180</f>
        <v>2.6488963233872384E-2</v>
      </c>
      <c r="Z180" s="3">
        <f>(AA180-AY180)/(AX180-AA180)</f>
        <v>0.89912081068970728</v>
      </c>
      <c r="AA180" s="3">
        <v>33.633944672679142</v>
      </c>
      <c r="AB180" s="3">
        <v>32</v>
      </c>
      <c r="AC180" s="3">
        <v>35.5</v>
      </c>
      <c r="AD180" s="3">
        <v>33.56682106223758</v>
      </c>
      <c r="AE180" s="3">
        <v>32.1</v>
      </c>
      <c r="AF180" s="3">
        <v>32.5</v>
      </c>
      <c r="AG180" s="3">
        <v>32.9</v>
      </c>
      <c r="AH180" s="3">
        <v>34.299999999999997</v>
      </c>
      <c r="AI180" s="3">
        <v>34.9</v>
      </c>
      <c r="AJ180" s="3">
        <v>35.299999999999997</v>
      </c>
      <c r="AK180" s="3">
        <v>2020</v>
      </c>
      <c r="AL180" s="3">
        <v>10</v>
      </c>
      <c r="AM180" s="3">
        <v>27</v>
      </c>
      <c r="AN180" s="3">
        <v>10</v>
      </c>
      <c r="AO180" s="3">
        <v>40</v>
      </c>
      <c r="AP180" s="3">
        <v>15</v>
      </c>
      <c r="AQ180" s="3">
        <v>478.00000000000006</v>
      </c>
      <c r="AR180" s="5">
        <v>0.44444444444444442</v>
      </c>
      <c r="AS180" s="3">
        <v>29.4</v>
      </c>
      <c r="AT180" s="3">
        <v>48</v>
      </c>
      <c r="AU180" s="3">
        <v>774</v>
      </c>
      <c r="AV180" s="3">
        <v>0.8</v>
      </c>
      <c r="AW180" s="3">
        <v>54</v>
      </c>
      <c r="AX180" s="3">
        <f>AS180+(AZ180*BF180)/(BB180*1005)</f>
        <v>42.554755006567603</v>
      </c>
      <c r="AY180" s="3">
        <f>AS180+(AZ180*BD180*BE180*BF180)/(BB180*1005*(BE180*BD180+BK180*AZ180))-(AZ180*BL180)/(BE180*BD180+BK180*AZ180)</f>
        <v>25.61305845326423</v>
      </c>
      <c r="AZ180" s="3">
        <f>BA180*BC180/(BA180+BC180)</f>
        <v>29.820526202231992</v>
      </c>
      <c r="BA180" s="3">
        <f>BB180*1005/(4*0.98*0.0000000567*(AS180+273.15)^3)</f>
        <v>190.48788857528999</v>
      </c>
      <c r="BB180" s="3">
        <f>101325/(287.05*(AS180+273.15))</f>
        <v>1.1667072696916827</v>
      </c>
      <c r="BC180" s="3">
        <f>100*SQRT(0.1/AV180)</f>
        <v>35.355339059327378</v>
      </c>
      <c r="BD180" s="3">
        <f>BC180/1.08</f>
        <v>32.736425054932752</v>
      </c>
      <c r="BE180" s="3">
        <f>0.072*AS180+64.67</f>
        <v>66.786799999999999</v>
      </c>
      <c r="BF180" s="3">
        <f>AU180*(1-0.21)+BG180-BH180</f>
        <v>517.24395921313021</v>
      </c>
      <c r="BG180" s="3">
        <f>(1.72*(BI180/1000/(AS180+273.16))^(1/7)*0.0000000567*(AS180+273.16)^4)</f>
        <v>398.04591017360951</v>
      </c>
      <c r="BH180" s="3">
        <f>0.98*0.0000000567*(AA180+273.16)^4</f>
        <v>492.26195096047928</v>
      </c>
      <c r="BI180" s="3">
        <f>BJ180*AT180/100</f>
        <v>1967.1651002257163</v>
      </c>
      <c r="BJ180" s="3">
        <f>(610.7*10^(7.5*AS180/(AS180+237.3)))</f>
        <v>4098.2606254702423</v>
      </c>
      <c r="BK180" s="3">
        <f>(EXP((0.0492)*AS180))*55.259</f>
        <v>234.74767715343239</v>
      </c>
      <c r="BL180" s="3">
        <f>(1-(AT180/100))*BJ180</f>
        <v>2131.095525244526</v>
      </c>
    </row>
    <row r="181" spans="1:290" s="3" customFormat="1" x14ac:dyDescent="0.2">
      <c r="A181" s="3" t="b">
        <v>0</v>
      </c>
      <c r="D181" s="3">
        <v>10446</v>
      </c>
      <c r="E181" s="3">
        <v>7</v>
      </c>
      <c r="F181" s="3">
        <v>3</v>
      </c>
      <c r="G181" s="3" t="s">
        <v>569</v>
      </c>
      <c r="H181" s="3">
        <v>6</v>
      </c>
      <c r="I181" s="3">
        <v>2.5</v>
      </c>
      <c r="J181" s="3">
        <v>0.42054705335778042</v>
      </c>
      <c r="K181" s="3">
        <v>0.6007749946372769</v>
      </c>
      <c r="L181" s="3">
        <v>0.33884238004937711</v>
      </c>
      <c r="M181" s="3">
        <f>AA181-AS181</f>
        <v>4.7839320287268521</v>
      </c>
      <c r="N181" s="3">
        <f>AB181-AS181</f>
        <v>3.8999999999999986</v>
      </c>
      <c r="O181" s="3">
        <f>AC181-AS181</f>
        <v>6.3999999999999986</v>
      </c>
      <c r="P181" s="3">
        <f>AD181-AS181</f>
        <v>4.7367355046794231</v>
      </c>
      <c r="Q181" s="3">
        <f>AE181-AS181</f>
        <v>4.1000000000000014</v>
      </c>
      <c r="R181" s="3">
        <f>AF181-AS181</f>
        <v>4.2999999999999972</v>
      </c>
      <c r="S181" s="3">
        <f>AG181-AS181</f>
        <v>4.5</v>
      </c>
      <c r="T181" s="3">
        <f>AH181-AS181</f>
        <v>5.1000000000000014</v>
      </c>
      <c r="U181" s="3">
        <f>AI181-AS181</f>
        <v>5.2999999999999972</v>
      </c>
      <c r="V181" s="3">
        <f>AJ181-AS181</f>
        <v>5.7999999999999972</v>
      </c>
      <c r="W181" s="3">
        <f>(AA181-AY181)/(AX181-AY181)</f>
        <v>0.63006088003708871</v>
      </c>
      <c r="X181" s="3">
        <f>(AX181-AA181)/(AA181-AY181)</f>
        <v>0.58714821326652555</v>
      </c>
      <c r="Y181" s="3">
        <f>J181/AA181</f>
        <v>1.2266593371069567E-2</v>
      </c>
      <c r="Z181" s="3">
        <f>(AA181-AY181)/(AX181-AA181)</f>
        <v>1.7031474803212381</v>
      </c>
      <c r="AA181" s="3">
        <v>34.283932028726852</v>
      </c>
      <c r="AB181" s="3">
        <v>33.4</v>
      </c>
      <c r="AC181" s="3">
        <v>35.9</v>
      </c>
      <c r="AD181" s="3">
        <v>34.236735504679423</v>
      </c>
      <c r="AE181" s="3">
        <v>33.6</v>
      </c>
      <c r="AF181" s="3">
        <v>33.799999999999997</v>
      </c>
      <c r="AG181" s="3">
        <v>34</v>
      </c>
      <c r="AH181" s="3">
        <v>34.6</v>
      </c>
      <c r="AI181" s="3">
        <v>34.799999999999997</v>
      </c>
      <c r="AJ181" s="3">
        <v>35.299999999999997</v>
      </c>
      <c r="AK181" s="3">
        <v>2020</v>
      </c>
      <c r="AL181" s="3">
        <v>10</v>
      </c>
      <c r="AM181" s="3">
        <v>27</v>
      </c>
      <c r="AN181" s="3">
        <v>10</v>
      </c>
      <c r="AO181" s="3">
        <v>41</v>
      </c>
      <c r="AP181" s="3">
        <v>4</v>
      </c>
      <c r="AQ181" s="3">
        <v>117</v>
      </c>
      <c r="AR181" s="5">
        <v>0.44513888888888892</v>
      </c>
      <c r="AS181" s="3">
        <v>29.5</v>
      </c>
      <c r="AT181" s="3">
        <v>47</v>
      </c>
      <c r="AU181" s="3">
        <v>782</v>
      </c>
      <c r="AV181" s="3">
        <v>1.4</v>
      </c>
      <c r="AW181" s="3">
        <v>219</v>
      </c>
      <c r="AX181" s="3">
        <f>AS181+(AZ181*BF181)/(BB181*1005)</f>
        <v>39.876283184111102</v>
      </c>
      <c r="AY181" s="3">
        <f>AS181+(AZ181*BD181*BE181*BF181)/(BB181*1005*(BE181*BD181+BK181*AZ181))-(AZ181*BL181)/(BE181*BD181+BK181*AZ181)</f>
        <v>24.759333249362601</v>
      </c>
      <c r="AZ181" s="3">
        <f>BA181*BC181/(BA181+BC181)</f>
        <v>23.433914166778269</v>
      </c>
      <c r="BA181" s="3">
        <f>BB181*1005/(4*0.98*0.0000000567*(AS181+273.15)^3)</f>
        <v>190.2362533539048</v>
      </c>
      <c r="BB181" s="3">
        <f>101325/(287.05*(AS181+273.15))</f>
        <v>1.1663217724937009</v>
      </c>
      <c r="BC181" s="3">
        <f>100*SQRT(0.1/AV181)</f>
        <v>26.726124191242441</v>
      </c>
      <c r="BD181" s="3">
        <f>BC181/1.08</f>
        <v>24.746411288187442</v>
      </c>
      <c r="BE181" s="3">
        <f>0.072*AS181+64.67</f>
        <v>66.793999999999997</v>
      </c>
      <c r="BF181" s="3">
        <f>AU181*(1-0.21)+BG181-BH181</f>
        <v>519.01681185670759</v>
      </c>
      <c r="BG181" s="3">
        <f>(1.72*(BI181/1000/(AS181+273.16))^(1/7)*0.0000000567*(AS181+273.16)^4)</f>
        <v>397.68375175462234</v>
      </c>
      <c r="BH181" s="3">
        <f>0.98*0.0000000567*(AA181+273.16)^4</f>
        <v>496.44693989791472</v>
      </c>
      <c r="BI181" s="3">
        <f>BJ181*AT181/100</f>
        <v>1937.3078645527605</v>
      </c>
      <c r="BJ181" s="3">
        <f>(610.7*10^(7.5*AS181/(AS181+237.3)))</f>
        <v>4121.9316267080012</v>
      </c>
      <c r="BK181" s="3">
        <f>(EXP((0.0492)*AS181))*55.259</f>
        <v>235.9054815884152</v>
      </c>
      <c r="BL181" s="3">
        <f>(1-(AT181/100))*BJ181</f>
        <v>2184.6237621552409</v>
      </c>
    </row>
    <row r="182" spans="1:290" s="3" customFormat="1" x14ac:dyDescent="0.2">
      <c r="A182" s="3" t="b">
        <v>0</v>
      </c>
      <c r="D182" s="3">
        <v>10446</v>
      </c>
      <c r="E182" s="3">
        <v>7</v>
      </c>
      <c r="F182" s="3">
        <v>3</v>
      </c>
      <c r="G182" s="3" t="s">
        <v>570</v>
      </c>
      <c r="H182" s="3">
        <v>6</v>
      </c>
      <c r="I182" s="3">
        <v>2.3999999999999986</v>
      </c>
      <c r="J182" s="3">
        <v>0.42723883239878763</v>
      </c>
      <c r="K182" s="3">
        <v>0.5612545146030925</v>
      </c>
      <c r="L182" s="3">
        <v>0.33950049324304932</v>
      </c>
      <c r="M182" s="3">
        <f>AA182-AS182</f>
        <v>2.0693428197326114</v>
      </c>
      <c r="N182" s="3">
        <f>AB182-AS182</f>
        <v>0.89999999999999858</v>
      </c>
      <c r="O182" s="3">
        <f>AC182-AS182</f>
        <v>3.2999999999999972</v>
      </c>
      <c r="P182" s="3">
        <f>AD182-AS182</f>
        <v>2.0662097081959701</v>
      </c>
      <c r="Q182" s="3">
        <f>AE182-AS182</f>
        <v>1.1999999999999993</v>
      </c>
      <c r="R182" s="3">
        <f>AF182-AS182</f>
        <v>1.5</v>
      </c>
      <c r="S182" s="3">
        <f>AG182-AS182</f>
        <v>1.8000000000000007</v>
      </c>
      <c r="T182" s="3">
        <f>AH182-AS182</f>
        <v>2.3999999999999986</v>
      </c>
      <c r="U182" s="3">
        <f>AI182-AS182</f>
        <v>2.6000000000000014</v>
      </c>
      <c r="V182" s="3">
        <f>AJ182-AS182</f>
        <v>3</v>
      </c>
      <c r="W182" s="3">
        <f>(AA182-AY182)/(AX182-AY182)</f>
        <v>0.43751408311270706</v>
      </c>
      <c r="X182" s="3">
        <f>(AX182-AA182)/(AA182-AY182)</f>
        <v>1.2856407110040209</v>
      </c>
      <c r="Y182" s="3">
        <f>J182/AA182</f>
        <v>1.353334577911262E-2</v>
      </c>
      <c r="Z182" s="3">
        <f>(AA182-AY182)/(AX182-AA182)</f>
        <v>0.77782228848295432</v>
      </c>
      <c r="AA182" s="3">
        <v>31.569342819732611</v>
      </c>
      <c r="AB182" s="3">
        <v>30.4</v>
      </c>
      <c r="AC182" s="3">
        <v>32.799999999999997</v>
      </c>
      <c r="AD182" s="3">
        <v>31.56620970819597</v>
      </c>
      <c r="AE182" s="3">
        <v>30.7</v>
      </c>
      <c r="AF182" s="3">
        <v>31</v>
      </c>
      <c r="AG182" s="3">
        <v>31.3</v>
      </c>
      <c r="AH182" s="3">
        <v>31.9</v>
      </c>
      <c r="AI182" s="3">
        <v>32.1</v>
      </c>
      <c r="AJ182" s="3">
        <v>32.5</v>
      </c>
      <c r="AK182" s="3">
        <v>2020</v>
      </c>
      <c r="AL182" s="3">
        <v>10</v>
      </c>
      <c r="AM182" s="3">
        <v>27</v>
      </c>
      <c r="AN182" s="3">
        <v>10</v>
      </c>
      <c r="AO182" s="3">
        <v>41</v>
      </c>
      <c r="AP182" s="3">
        <v>30</v>
      </c>
      <c r="AQ182" s="3">
        <v>678</v>
      </c>
      <c r="AR182" s="5">
        <v>0.44513888888888892</v>
      </c>
      <c r="AS182" s="3">
        <v>29.5</v>
      </c>
      <c r="AT182" s="3">
        <v>47</v>
      </c>
      <c r="AU182" s="3">
        <v>782</v>
      </c>
      <c r="AV182" s="3">
        <v>1.4</v>
      </c>
      <c r="AW182" s="3">
        <v>219</v>
      </c>
      <c r="AX182" s="3">
        <f>AS182+(AZ182*BF182)/(BB182*1005)</f>
        <v>40.222202875776773</v>
      </c>
      <c r="AY182" s="3">
        <f>AS182+(AZ182*BD182*BE182*BF182)/(BB182*1005*(BE182*BD182+BK182*AZ182))-(AZ182*BL182)/(BE182*BD182+BK182*AZ182)</f>
        <v>24.838955409017597</v>
      </c>
      <c r="AZ182" s="3">
        <f>BA182*BC182/(BA182+BC182)</f>
        <v>23.433914166778269</v>
      </c>
      <c r="BA182" s="3">
        <f>BB182*1005/(4*0.98*0.0000000567*(AS182+273.15)^3)</f>
        <v>190.2362533539048</v>
      </c>
      <c r="BB182" s="3">
        <f>101325/(287.05*(AS182+273.15))</f>
        <v>1.1663217724937009</v>
      </c>
      <c r="BC182" s="3">
        <f>100*SQRT(0.1/AV182)</f>
        <v>26.726124191242441</v>
      </c>
      <c r="BD182" s="3">
        <f>BC182/1.08</f>
        <v>24.746411288187442</v>
      </c>
      <c r="BE182" s="3">
        <f>0.072*AS182+64.67</f>
        <v>66.793999999999997</v>
      </c>
      <c r="BF182" s="3">
        <f>AU182*(1-0.21)+BG182-BH182</f>
        <v>536.31955237960415</v>
      </c>
      <c r="BG182" s="3">
        <f>(1.72*(BI182/1000/(AS182+273.16))^(1/7)*0.0000000567*(AS182+273.16)^4)</f>
        <v>397.68375175462234</v>
      </c>
      <c r="BH182" s="3">
        <f>0.98*0.0000000567*(AA182+273.16)^4</f>
        <v>479.1441993750181</v>
      </c>
      <c r="BI182" s="3">
        <f>BJ182*AT182/100</f>
        <v>1937.3078645527605</v>
      </c>
      <c r="BJ182" s="3">
        <f>(610.7*10^(7.5*AS182/(AS182+237.3)))</f>
        <v>4121.9316267080012</v>
      </c>
      <c r="BK182" s="3">
        <f>(EXP((0.0492)*AS182))*55.259</f>
        <v>235.9054815884152</v>
      </c>
      <c r="BL182" s="3">
        <f>(1-(AT182/100))*BJ182</f>
        <v>2184.6237621552409</v>
      </c>
    </row>
    <row r="183" spans="1:290" s="3" customFormat="1" x14ac:dyDescent="0.2">
      <c r="A183" s="3" t="b">
        <v>0</v>
      </c>
      <c r="D183" s="3">
        <v>10446</v>
      </c>
      <c r="E183" s="3">
        <v>7</v>
      </c>
      <c r="F183" s="3">
        <v>3</v>
      </c>
      <c r="G183" s="3" t="s">
        <v>571</v>
      </c>
      <c r="H183" s="3">
        <v>6</v>
      </c>
      <c r="I183" s="3">
        <v>1.6000000000000014</v>
      </c>
      <c r="J183" s="3">
        <v>0.28994158054017088</v>
      </c>
      <c r="K183" s="3">
        <v>0.37776662957099921</v>
      </c>
      <c r="L183" s="3">
        <v>0.22730447247417629</v>
      </c>
      <c r="M183" s="3">
        <f>AA183-AS183</f>
        <v>5.1598771060857089</v>
      </c>
      <c r="N183" s="3">
        <f>AB183-AS183</f>
        <v>4.2999999999999972</v>
      </c>
      <c r="O183" s="3">
        <f>AC183-AS183</f>
        <v>5.8999999999999986</v>
      </c>
      <c r="P183" s="3">
        <f>AD183-AS183</f>
        <v>5.1705527551271828</v>
      </c>
      <c r="Q183" s="3">
        <f>AE183-AS183</f>
        <v>4.5</v>
      </c>
      <c r="R183" s="3">
        <f>AF183-AS183</f>
        <v>4.7999999999999972</v>
      </c>
      <c r="S183" s="3">
        <f>AG183-AS183</f>
        <v>5</v>
      </c>
      <c r="T183" s="3">
        <f>AH183-AS183</f>
        <v>5.3999999999999986</v>
      </c>
      <c r="U183" s="3">
        <f>AI183-AS183</f>
        <v>5.5</v>
      </c>
      <c r="V183" s="3">
        <f>AJ183-AS183</f>
        <v>5.7000000000000028</v>
      </c>
      <c r="W183" s="3">
        <f>(AA183-AY183)/(AX183-AY183)</f>
        <v>0.65729845961021527</v>
      </c>
      <c r="X183" s="3">
        <f>(AX183-AA183)/(AA183-AY183)</f>
        <v>0.52137888866042714</v>
      </c>
      <c r="Y183" s="3">
        <f>J183/AA183</f>
        <v>8.3653378127316515E-3</v>
      </c>
      <c r="Z183" s="3">
        <f>(AA183-AY183)/(AX183-AA183)</f>
        <v>1.9179909692340795</v>
      </c>
      <c r="AA183" s="3">
        <v>34.659877106085709</v>
      </c>
      <c r="AB183" s="3">
        <v>33.799999999999997</v>
      </c>
      <c r="AC183" s="3">
        <v>35.4</v>
      </c>
      <c r="AD183" s="3">
        <v>34.670552755127183</v>
      </c>
      <c r="AE183" s="3">
        <v>34</v>
      </c>
      <c r="AF183" s="3">
        <v>34.299999999999997</v>
      </c>
      <c r="AG183" s="3">
        <v>34.5</v>
      </c>
      <c r="AH183" s="3">
        <v>34.9</v>
      </c>
      <c r="AI183" s="3">
        <v>35</v>
      </c>
      <c r="AJ183" s="3">
        <v>35.200000000000003</v>
      </c>
      <c r="AK183" s="3">
        <v>2020</v>
      </c>
      <c r="AL183" s="3">
        <v>10</v>
      </c>
      <c r="AM183" s="3">
        <v>27</v>
      </c>
      <c r="AN183" s="3">
        <v>10</v>
      </c>
      <c r="AO183" s="3">
        <v>41</v>
      </c>
      <c r="AP183" s="3">
        <v>53</v>
      </c>
      <c r="AQ183" s="3">
        <v>76</v>
      </c>
      <c r="AR183" s="5">
        <v>0.44513888888888892</v>
      </c>
      <c r="AS183" s="3">
        <v>29.5</v>
      </c>
      <c r="AT183" s="3">
        <v>47</v>
      </c>
      <c r="AU183" s="3">
        <v>782</v>
      </c>
      <c r="AV183" s="3">
        <v>1.4</v>
      </c>
      <c r="AW183" s="3">
        <v>219</v>
      </c>
      <c r="AX183" s="3">
        <f>AS183+(AZ183*BF183)/(BB183*1005)</f>
        <v>39.827648264379739</v>
      </c>
      <c r="AY183" s="3">
        <f>AS183+(AZ183*BD183*BE183*BF183)/(BB183*1005*(BE183*BD183+BK183*AZ183))-(AZ183*BL183)/(BE183*BD183+BK183*AZ183)</f>
        <v>24.74813869340942</v>
      </c>
      <c r="AZ183" s="3">
        <f>BA183*BC183/(BA183+BC183)</f>
        <v>23.433914166778269</v>
      </c>
      <c r="BA183" s="3">
        <f>BB183*1005/(4*0.98*0.0000000567*(AS183+273.15)^3)</f>
        <v>190.2362533539048</v>
      </c>
      <c r="BB183" s="3">
        <f>101325/(287.05*(AS183+273.15))</f>
        <v>1.1663217724937009</v>
      </c>
      <c r="BC183" s="3">
        <f>100*SQRT(0.1/AV183)</f>
        <v>26.726124191242441</v>
      </c>
      <c r="BD183" s="3">
        <f>BC183/1.08</f>
        <v>24.746411288187442</v>
      </c>
      <c r="BE183" s="3">
        <f>0.072*AS183+64.67</f>
        <v>66.793999999999997</v>
      </c>
      <c r="BF183" s="3">
        <f>AU183*(1-0.21)+BG183-BH183</f>
        <v>516.58411601215562</v>
      </c>
      <c r="BG183" s="3">
        <f>(1.72*(BI183/1000/(AS183+273.16))^(1/7)*0.0000000567*(AS183+273.16)^4)</f>
        <v>397.68375175462234</v>
      </c>
      <c r="BH183" s="3">
        <f>0.98*0.0000000567*(AA183+273.16)^4</f>
        <v>498.87963574246675</v>
      </c>
      <c r="BI183" s="3">
        <f>BJ183*AT183/100</f>
        <v>1937.3078645527605</v>
      </c>
      <c r="BJ183" s="3">
        <f>(610.7*10^(7.5*AS183/(AS183+237.3)))</f>
        <v>4121.9316267080012</v>
      </c>
      <c r="BK183" s="3">
        <f>(EXP((0.0492)*AS183))*55.259</f>
        <v>235.9054815884152</v>
      </c>
      <c r="BL183" s="3">
        <f>(1-(AT183/100))*BJ183</f>
        <v>2184.6237621552409</v>
      </c>
    </row>
    <row r="184" spans="1:290" s="3" customFormat="1" x14ac:dyDescent="0.2">
      <c r="A184" s="3" t="b">
        <v>1</v>
      </c>
      <c r="B184" s="3" t="s">
        <v>564</v>
      </c>
      <c r="D184" s="3">
        <v>10446</v>
      </c>
      <c r="E184" s="3">
        <v>13</v>
      </c>
      <c r="F184" s="3">
        <v>3</v>
      </c>
      <c r="G184" s="3" t="s">
        <v>572</v>
      </c>
      <c r="H184" s="3">
        <v>6</v>
      </c>
      <c r="I184" s="3">
        <v>3.6000000000000014</v>
      </c>
      <c r="J184" s="3">
        <v>0.78893860463436771</v>
      </c>
      <c r="K184" s="3">
        <v>1.2122017973265999</v>
      </c>
      <c r="L184" s="3">
        <v>0.65561422526072366</v>
      </c>
      <c r="M184" s="3">
        <f>AA184-AS184</f>
        <v>3.2094406287220565</v>
      </c>
      <c r="N184" s="3">
        <f>AB184-AS184</f>
        <v>1.5</v>
      </c>
      <c r="O184" s="3">
        <f>AC184-AS184</f>
        <v>5.1000000000000014</v>
      </c>
      <c r="P184" s="3">
        <f>AD184-AS184</f>
        <v>3.254215864842763</v>
      </c>
      <c r="Q184" s="3">
        <f>AE184-AS184</f>
        <v>1.8000000000000007</v>
      </c>
      <c r="R184" s="3">
        <f>AF184-AS184</f>
        <v>2.1000000000000014</v>
      </c>
      <c r="S184" s="3">
        <f>AG184-AS184</f>
        <v>2.6000000000000014</v>
      </c>
      <c r="T184" s="3">
        <f>AH184-AS184</f>
        <v>3.7999999999999972</v>
      </c>
      <c r="U184" s="3">
        <f>AI184-AS184</f>
        <v>4.2999999999999972</v>
      </c>
      <c r="V184" s="3">
        <f>AJ184-AS184</f>
        <v>4.7000000000000028</v>
      </c>
      <c r="W184" s="3">
        <f>(AA184-AY184)/(AX184-AY184)</f>
        <v>0.48521226768907993</v>
      </c>
      <c r="X184" s="3">
        <f>(AX184-AA184)/(AA184-AY184)</f>
        <v>1.0609536621213209</v>
      </c>
      <c r="Y184" s="3">
        <f>J184/AA184</f>
        <v>2.4119599402186144E-2</v>
      </c>
      <c r="Z184" s="3">
        <f>(AA184-AY184)/(AX184-AA184)</f>
        <v>0.94254823344551419</v>
      </c>
      <c r="AA184" s="3">
        <v>32.709440628722056</v>
      </c>
      <c r="AB184" s="3">
        <v>31</v>
      </c>
      <c r="AC184" s="3">
        <v>34.6</v>
      </c>
      <c r="AD184" s="3">
        <v>32.754215864842763</v>
      </c>
      <c r="AE184" s="3">
        <v>31.3</v>
      </c>
      <c r="AF184" s="3">
        <v>31.6</v>
      </c>
      <c r="AG184" s="3">
        <v>32.1</v>
      </c>
      <c r="AH184" s="3">
        <v>33.299999999999997</v>
      </c>
      <c r="AI184" s="3">
        <v>33.799999999999997</v>
      </c>
      <c r="AJ184" s="3">
        <v>34.200000000000003</v>
      </c>
      <c r="AK184" s="3">
        <v>2020</v>
      </c>
      <c r="AL184" s="3">
        <v>10</v>
      </c>
      <c r="AM184" s="3">
        <v>27</v>
      </c>
      <c r="AN184" s="3">
        <v>10</v>
      </c>
      <c r="AO184" s="3">
        <v>42</v>
      </c>
      <c r="AP184" s="3">
        <v>49</v>
      </c>
      <c r="AQ184" s="3">
        <v>876</v>
      </c>
      <c r="AR184" s="5">
        <v>0.4458333333333333</v>
      </c>
      <c r="AS184" s="3">
        <v>29.5</v>
      </c>
      <c r="AT184" s="3">
        <v>47</v>
      </c>
      <c r="AU184" s="3">
        <v>785</v>
      </c>
      <c r="AV184" s="3">
        <v>1.2</v>
      </c>
      <c r="AW184" s="3">
        <v>350</v>
      </c>
      <c r="AX184" s="3">
        <f>AS184+(AZ184*BF184)/(BB184*1005)</f>
        <v>40.864600736674362</v>
      </c>
      <c r="AY184" s="3">
        <f>AS184+(AZ184*BD184*BE184*BF184)/(BB184*1005*(BE184*BD184+BK184*AZ184))-(AZ184*BL184)/(BE184*BD184+BK184*AZ184)</f>
        <v>25.022808875506282</v>
      </c>
      <c r="AZ184" s="3">
        <f>BA184*BC184/(BA184+BC184)</f>
        <v>25.064140539639631</v>
      </c>
      <c r="BA184" s="3">
        <f>BB184*1005/(4*0.98*0.0000000567*(AS184+273.15)^3)</f>
        <v>190.2362533539048</v>
      </c>
      <c r="BB184" s="3">
        <f>101325/(287.05*(AS184+273.15))</f>
        <v>1.1663217724937009</v>
      </c>
      <c r="BC184" s="3">
        <f>100*SQRT(0.1/AV184)</f>
        <v>28.867513459481291</v>
      </c>
      <c r="BD184" s="3">
        <f>BC184/1.08</f>
        <v>26.72917912914934</v>
      </c>
      <c r="BE184" s="3">
        <f>0.072*AS184+64.67</f>
        <v>66.793999999999997</v>
      </c>
      <c r="BF184" s="3">
        <f>AU184*(1-0.21)+BG184-BH184</f>
        <v>531.47863419406121</v>
      </c>
      <c r="BG184" s="3">
        <f>(1.72*(BI184/1000/(AS184+273.16))^(1/7)*0.0000000567*(AS184+273.16)^4)</f>
        <v>397.68375175462234</v>
      </c>
      <c r="BH184" s="3">
        <f>0.98*0.0000000567*(AA184+273.16)^4</f>
        <v>486.3551175605611</v>
      </c>
      <c r="BI184" s="3">
        <f>BJ184*AT184/100</f>
        <v>1937.3078645527605</v>
      </c>
      <c r="BJ184" s="3">
        <f>(610.7*10^(7.5*AS184/(AS184+237.3)))</f>
        <v>4121.9316267080012</v>
      </c>
      <c r="BK184" s="3">
        <f>(EXP((0.0492)*AS184))*55.259</f>
        <v>235.9054815884152</v>
      </c>
      <c r="BL184" s="3">
        <f>(1-(AT184/100))*BJ184</f>
        <v>2184.6237621552409</v>
      </c>
    </row>
    <row r="185" spans="1:290" s="3" customFormat="1" x14ac:dyDescent="0.2">
      <c r="A185" s="3" t="b">
        <v>1</v>
      </c>
      <c r="B185" s="3" t="s">
        <v>564</v>
      </c>
      <c r="D185" s="3">
        <v>10446</v>
      </c>
      <c r="E185" s="3">
        <v>13</v>
      </c>
      <c r="F185" s="3">
        <v>3</v>
      </c>
      <c r="G185" s="3" t="s">
        <v>573</v>
      </c>
      <c r="H185" s="3">
        <v>6</v>
      </c>
      <c r="I185" s="3">
        <v>4.6000000000000014</v>
      </c>
      <c r="J185" s="3">
        <v>0.94912363445033487</v>
      </c>
      <c r="K185" s="3">
        <v>1.237557902400567</v>
      </c>
      <c r="L185" s="3">
        <v>0.75894650294063659</v>
      </c>
      <c r="M185" s="3">
        <f>AA185-AS185</f>
        <v>5.6997268765232931</v>
      </c>
      <c r="N185" s="3">
        <f>AB185-AS185</f>
        <v>3</v>
      </c>
      <c r="O185" s="3">
        <f>AC185-AS185</f>
        <v>7.6000000000000014</v>
      </c>
      <c r="P185" s="3">
        <f>AD185-AS185</f>
        <v>5.8659462471686084</v>
      </c>
      <c r="Q185" s="3">
        <f>AE185-AS185</f>
        <v>3.3999999999999986</v>
      </c>
      <c r="R185" s="3">
        <f>AF185-AS185</f>
        <v>4.3999999999999986</v>
      </c>
      <c r="S185" s="3">
        <f>AG185-AS185</f>
        <v>5.1000000000000014</v>
      </c>
      <c r="T185" s="3">
        <f>AH185-AS185</f>
        <v>6.3999999999999986</v>
      </c>
      <c r="U185" s="3">
        <f>AI185-AS185</f>
        <v>6.7000000000000028</v>
      </c>
      <c r="V185" s="3">
        <f>AJ185-AS185</f>
        <v>7.2999999999999972</v>
      </c>
      <c r="W185" s="3">
        <f>(AA185-AY185)/(AX185-AY185)</f>
        <v>0.61955942745526593</v>
      </c>
      <c r="X185" s="3">
        <f>(AX185-AA185)/(AA185-AY185)</f>
        <v>0.61405017127627037</v>
      </c>
      <c r="Y185" s="3">
        <f>J185/AA185</f>
        <v>2.696394883345983E-2</v>
      </c>
      <c r="Z185" s="3">
        <f>(AA185-AY185)/(AX185-AA185)</f>
        <v>1.6285314242670978</v>
      </c>
      <c r="AA185" s="3">
        <v>35.199726876523293</v>
      </c>
      <c r="AB185" s="3">
        <v>32.5</v>
      </c>
      <c r="AC185" s="3">
        <v>37.1</v>
      </c>
      <c r="AD185" s="3">
        <v>35.365946247168608</v>
      </c>
      <c r="AE185" s="3">
        <v>32.9</v>
      </c>
      <c r="AF185" s="3">
        <v>33.9</v>
      </c>
      <c r="AG185" s="3">
        <v>34.6</v>
      </c>
      <c r="AH185" s="3">
        <v>35.9</v>
      </c>
      <c r="AI185" s="3">
        <v>36.200000000000003</v>
      </c>
      <c r="AJ185" s="3">
        <v>36.799999999999997</v>
      </c>
      <c r="AK185" s="3">
        <v>2020</v>
      </c>
      <c r="AL185" s="3">
        <v>10</v>
      </c>
      <c r="AM185" s="3">
        <v>27</v>
      </c>
      <c r="AN185" s="3">
        <v>10</v>
      </c>
      <c r="AO185" s="3">
        <v>43</v>
      </c>
      <c r="AP185" s="3">
        <v>16</v>
      </c>
      <c r="AQ185" s="3">
        <v>755</v>
      </c>
      <c r="AR185" s="5">
        <v>0.4465277777777778</v>
      </c>
      <c r="AS185" s="3">
        <v>29.5</v>
      </c>
      <c r="AT185" s="3">
        <v>47</v>
      </c>
      <c r="AU185" s="3">
        <v>781</v>
      </c>
      <c r="AV185" s="3">
        <v>1</v>
      </c>
      <c r="AW185" s="3">
        <v>212</v>
      </c>
      <c r="AX185" s="3">
        <f>AS185+(AZ185*BF185)/(BB185*1005)</f>
        <v>41.350687045376567</v>
      </c>
      <c r="AY185" s="3">
        <f>AS185+(AZ185*BD185*BE185*BF185)/(BB185*1005*(BE185*BD185+BK185*AZ185))-(AZ185*BL185)/(BE185*BD185+BK185*AZ185)</f>
        <v>25.182694952130483</v>
      </c>
      <c r="AZ185" s="3">
        <f>BA185*BC185/(BA185+BC185)</f>
        <v>27.11540991843372</v>
      </c>
      <c r="BA185" s="3">
        <f>BB185*1005/(4*0.98*0.0000000567*(AS185+273.15)^3)</f>
        <v>190.2362533539048</v>
      </c>
      <c r="BB185" s="3">
        <f>101325/(287.05*(AS185+273.15))</f>
        <v>1.1663217724937009</v>
      </c>
      <c r="BC185" s="3">
        <f>100*SQRT(0.1/AV185)</f>
        <v>31.622776601683793</v>
      </c>
      <c r="BD185" s="3">
        <f>BC185/1.08</f>
        <v>29.280348705262767</v>
      </c>
      <c r="BE185" s="3">
        <f>0.072*AS185+64.67</f>
        <v>66.793999999999997</v>
      </c>
      <c r="BF185" s="3">
        <f>AU185*(1-0.21)+BG185-BH185</f>
        <v>512.28518888031158</v>
      </c>
      <c r="BG185" s="3">
        <f>(1.72*(BI185/1000/(AS185+273.16))^(1/7)*0.0000000567*(AS185+273.16)^4)</f>
        <v>397.68375175462234</v>
      </c>
      <c r="BH185" s="3">
        <f>0.98*0.0000000567*(AA185+273.16)^4</f>
        <v>502.38856287431076</v>
      </c>
      <c r="BI185" s="3">
        <f>BJ185*AT185/100</f>
        <v>1937.3078645527605</v>
      </c>
      <c r="BJ185" s="3">
        <f>(610.7*10^(7.5*AS185/(AS185+237.3)))</f>
        <v>4121.9316267080012</v>
      </c>
      <c r="BK185" s="3">
        <f>(EXP((0.0492)*AS185))*55.259</f>
        <v>235.9054815884152</v>
      </c>
      <c r="BL185" s="3">
        <f>(1-(AT185/100))*BJ185</f>
        <v>2184.6237621552409</v>
      </c>
    </row>
    <row r="186" spans="1:290" s="3" customFormat="1" x14ac:dyDescent="0.2">
      <c r="A186" s="3" t="b">
        <v>1</v>
      </c>
      <c r="B186" s="3" t="s">
        <v>564</v>
      </c>
      <c r="D186" s="3">
        <v>10446</v>
      </c>
      <c r="E186" s="3">
        <v>13</v>
      </c>
      <c r="F186" s="3">
        <v>3</v>
      </c>
      <c r="G186" s="3" t="s">
        <v>574</v>
      </c>
      <c r="H186" s="3">
        <v>6</v>
      </c>
      <c r="I186" s="3">
        <v>2.5</v>
      </c>
      <c r="J186" s="3">
        <v>0.50579675833830051</v>
      </c>
      <c r="K186" s="3">
        <v>0.6679074419263884</v>
      </c>
      <c r="L186" s="3">
        <v>0.40573158063872011</v>
      </c>
      <c r="M186" s="3">
        <f>AA186-AS186</f>
        <v>3.237507586663547</v>
      </c>
      <c r="N186" s="3">
        <f>AB186-AS186</f>
        <v>1.8999999999999986</v>
      </c>
      <c r="O186" s="3">
        <f>AC186-AS186</f>
        <v>4.3999999999999986</v>
      </c>
      <c r="P186" s="3">
        <f>AD186-AS186</f>
        <v>3.2069317972880569</v>
      </c>
      <c r="Q186" s="3">
        <f>AE186-AS186</f>
        <v>2.1999999999999993</v>
      </c>
      <c r="R186" s="3">
        <f>AF186-AS186</f>
        <v>2.6000000000000014</v>
      </c>
      <c r="S186" s="3">
        <f>AG186-AS186</f>
        <v>2.8999999999999986</v>
      </c>
      <c r="T186" s="3">
        <f>AH186-AS186</f>
        <v>3.6000000000000014</v>
      </c>
      <c r="U186" s="3">
        <f>AI186-AS186</f>
        <v>4</v>
      </c>
      <c r="V186" s="3">
        <f>AJ186-AS186</f>
        <v>4.2999999999999972</v>
      </c>
      <c r="W186" s="3">
        <f>(AA186-AY186)/(AX186-AY186)</f>
        <v>0.45406924871317672</v>
      </c>
      <c r="X186" s="3">
        <f>(AX186-AA186)/(AA186-AY186)</f>
        <v>1.2023072534288113</v>
      </c>
      <c r="Y186" s="3">
        <f>J186/AA186</f>
        <v>1.5450069221040811E-2</v>
      </c>
      <c r="Z186" s="3">
        <f>(AA186-AY186)/(AX186-AA186)</f>
        <v>0.83173414877781082</v>
      </c>
      <c r="AA186" s="3">
        <v>32.737507586663547</v>
      </c>
      <c r="AB186" s="3">
        <v>31.4</v>
      </c>
      <c r="AC186" s="3">
        <v>33.9</v>
      </c>
      <c r="AD186" s="3">
        <v>32.706931797288057</v>
      </c>
      <c r="AE186" s="3">
        <v>31.7</v>
      </c>
      <c r="AF186" s="3">
        <v>32.1</v>
      </c>
      <c r="AG186" s="3">
        <v>32.4</v>
      </c>
      <c r="AH186" s="3">
        <v>33.1</v>
      </c>
      <c r="AI186" s="3">
        <v>33.5</v>
      </c>
      <c r="AJ186" s="3">
        <v>33.799999999999997</v>
      </c>
      <c r="AK186" s="3">
        <v>2020</v>
      </c>
      <c r="AL186" s="3">
        <v>10</v>
      </c>
      <c r="AM186" s="3">
        <v>27</v>
      </c>
      <c r="AN186" s="3">
        <v>10</v>
      </c>
      <c r="AO186" s="3">
        <v>43</v>
      </c>
      <c r="AP186" s="3">
        <v>29</v>
      </c>
      <c r="AQ186" s="3">
        <v>877</v>
      </c>
      <c r="AR186" s="5">
        <v>0.4465277777777778</v>
      </c>
      <c r="AS186" s="3">
        <v>29.5</v>
      </c>
      <c r="AT186" s="3">
        <v>47</v>
      </c>
      <c r="AU186" s="3">
        <v>781</v>
      </c>
      <c r="AV186" s="3">
        <v>1</v>
      </c>
      <c r="AW186" s="3">
        <v>212</v>
      </c>
      <c r="AX186" s="3">
        <f>AS186+(AZ186*BF186)/(BB186*1005)</f>
        <v>41.717458405912396</v>
      </c>
      <c r="AY186" s="3">
        <f>AS186+(AZ186*BD186*BE186*BF186)/(BB186*1005*(BE186*BD186+BK186*AZ186))-(AZ186*BL186)/(BE186*BD186+BK186*AZ186)</f>
        <v>25.268575835949001</v>
      </c>
      <c r="AZ186" s="3">
        <f>BA186*BC186/(BA186+BC186)</f>
        <v>27.11540991843372</v>
      </c>
      <c r="BA186" s="3">
        <f>BB186*1005/(4*0.98*0.0000000567*(AS186+273.15)^3)</f>
        <v>190.2362533539048</v>
      </c>
      <c r="BB186" s="3">
        <f>101325/(287.05*(AS186+273.15))</f>
        <v>1.1663217724937009</v>
      </c>
      <c r="BC186" s="3">
        <f>100*SQRT(0.1/AV186)</f>
        <v>31.622776601683793</v>
      </c>
      <c r="BD186" s="3">
        <f>BC186/1.08</f>
        <v>29.280348705262767</v>
      </c>
      <c r="BE186" s="3">
        <f>0.072*AS186+64.67</f>
        <v>66.793999999999997</v>
      </c>
      <c r="BF186" s="3">
        <f>AU186*(1-0.21)+BG186-BH186</f>
        <v>528.14009543455154</v>
      </c>
      <c r="BG186" s="3">
        <f>(1.72*(BI186/1000/(AS186+273.16))^(1/7)*0.0000000567*(AS186+273.16)^4)</f>
        <v>397.68375175462234</v>
      </c>
      <c r="BH186" s="3">
        <f>0.98*0.0000000567*(AA186+273.16)^4</f>
        <v>486.53365632007075</v>
      </c>
      <c r="BI186" s="3">
        <f>BJ186*AT186/100</f>
        <v>1937.3078645527605</v>
      </c>
      <c r="BJ186" s="3">
        <f>(610.7*10^(7.5*AS186/(AS186+237.3)))</f>
        <v>4121.9316267080012</v>
      </c>
      <c r="BK186" s="3">
        <f>(EXP((0.0492)*AS186))*55.259</f>
        <v>235.9054815884152</v>
      </c>
      <c r="BL186" s="3">
        <f>(1-(AT186/100))*BJ186</f>
        <v>2184.6237621552409</v>
      </c>
    </row>
    <row r="187" spans="1:290" s="3" customFormat="1" x14ac:dyDescent="0.2">
      <c r="A187" s="3" t="b">
        <v>0</v>
      </c>
      <c r="D187" s="3">
        <v>10446</v>
      </c>
      <c r="E187" s="3">
        <v>13</v>
      </c>
      <c r="F187" s="3">
        <v>3</v>
      </c>
      <c r="G187" s="3" t="s">
        <v>575</v>
      </c>
      <c r="H187" s="3">
        <v>6</v>
      </c>
      <c r="I187" s="3">
        <v>2.8000000000000007</v>
      </c>
      <c r="J187" s="3">
        <v>0.43281624144374042</v>
      </c>
      <c r="K187" s="3">
        <v>0.51297657447145184</v>
      </c>
      <c r="L187" s="3">
        <v>0.33180689683311088</v>
      </c>
      <c r="M187" s="3">
        <f>AA187-AS187</f>
        <v>0.86729318352822915</v>
      </c>
      <c r="N187" s="3">
        <f>AB187-AS187</f>
        <v>-0.5</v>
      </c>
      <c r="O187" s="3">
        <f>AC187-AS187</f>
        <v>2.3000000000000007</v>
      </c>
      <c r="P187" s="3">
        <f>AD187-AS187</f>
        <v>0.82339831991214041</v>
      </c>
      <c r="Q187" s="3">
        <f>AE187-AS187</f>
        <v>-0.10000000000000142</v>
      </c>
      <c r="R187" s="3">
        <f>AF187-AS187</f>
        <v>0.39999999999999858</v>
      </c>
      <c r="S187" s="3">
        <f>AG187-AS187</f>
        <v>0.60000000000000142</v>
      </c>
      <c r="T187" s="3">
        <f>AH187-AS187</f>
        <v>1.1000000000000014</v>
      </c>
      <c r="U187" s="3">
        <f>AI187-AS187</f>
        <v>1.5</v>
      </c>
      <c r="V187" s="3">
        <f>AJ187-AS187</f>
        <v>1.8000000000000007</v>
      </c>
      <c r="W187" s="3">
        <f>(AA187-AY187)/(AX187-AY187)</f>
        <v>0.30024519313762354</v>
      </c>
      <c r="X187" s="3">
        <f>(AX187-AA187)/(AA187-AY187)</f>
        <v>2.3306111899737538</v>
      </c>
      <c r="Y187" s="3">
        <f>J187/AA187</f>
        <v>1.4252710599787926E-2</v>
      </c>
      <c r="Z187" s="3">
        <f>(AA187-AY187)/(AX187-AA187)</f>
        <v>0.42907199806728014</v>
      </c>
      <c r="AA187" s="3">
        <v>30.367293183528229</v>
      </c>
      <c r="AB187" s="3">
        <v>29</v>
      </c>
      <c r="AC187" s="3">
        <v>31.8</v>
      </c>
      <c r="AD187" s="3">
        <v>30.32339831991214</v>
      </c>
      <c r="AE187" s="3">
        <v>29.4</v>
      </c>
      <c r="AF187" s="3">
        <v>29.9</v>
      </c>
      <c r="AG187" s="3">
        <v>30.1</v>
      </c>
      <c r="AH187" s="3">
        <v>30.6</v>
      </c>
      <c r="AI187" s="3">
        <v>31</v>
      </c>
      <c r="AJ187" s="3">
        <v>31.3</v>
      </c>
      <c r="AK187" s="3">
        <v>2020</v>
      </c>
      <c r="AL187" s="3">
        <v>10</v>
      </c>
      <c r="AM187" s="3">
        <v>27</v>
      </c>
      <c r="AN187" s="3">
        <v>10</v>
      </c>
      <c r="AO187" s="3">
        <v>43</v>
      </c>
      <c r="AP187" s="3">
        <v>48</v>
      </c>
      <c r="AQ187" s="3">
        <v>276</v>
      </c>
      <c r="AR187" s="5">
        <v>0.4465277777777778</v>
      </c>
      <c r="AS187" s="3">
        <v>29.5</v>
      </c>
      <c r="AT187" s="3">
        <v>47</v>
      </c>
      <c r="AU187" s="3">
        <v>781</v>
      </c>
      <c r="AV187" s="3">
        <v>1</v>
      </c>
      <c r="AW187" s="3">
        <v>212</v>
      </c>
      <c r="AX187" s="3">
        <f>AS187+(AZ187*BF187)/(BB187*1005)</f>
        <v>42.062256965360596</v>
      </c>
      <c r="AY187" s="3">
        <f>AS187+(AZ187*BD187*BE187*BF187)/(BB187*1005*(BE187*BD187+BK187*AZ187))-(AZ187*BL187)/(BE187*BD187+BK187*AZ187)</f>
        <v>25.349311706332941</v>
      </c>
      <c r="AZ187" s="3">
        <f>BA187*BC187/(BA187+BC187)</f>
        <v>27.11540991843372</v>
      </c>
      <c r="BA187" s="3">
        <f>BB187*1005/(4*0.98*0.0000000567*(AS187+273.15)^3)</f>
        <v>190.2362533539048</v>
      </c>
      <c r="BB187" s="3">
        <f>101325/(287.05*(AS187+273.15))</f>
        <v>1.1663217724937009</v>
      </c>
      <c r="BC187" s="3">
        <f>100*SQRT(0.1/AV187)</f>
        <v>31.622776601683793</v>
      </c>
      <c r="BD187" s="3">
        <f>BC187/1.08</f>
        <v>29.280348705262767</v>
      </c>
      <c r="BE187" s="3">
        <f>0.072*AS187+64.67</f>
        <v>66.793999999999997</v>
      </c>
      <c r="BF187" s="3">
        <f>AU187*(1-0.21)+BG187-BH187</f>
        <v>543.04515490293852</v>
      </c>
      <c r="BG187" s="3">
        <f>(1.72*(BI187/1000/(AS187+273.16))^(1/7)*0.0000000567*(AS187+273.16)^4)</f>
        <v>397.68375175462234</v>
      </c>
      <c r="BH187" s="3">
        <f>0.98*0.0000000567*(AA187+273.16)^4</f>
        <v>471.62859685168388</v>
      </c>
      <c r="BI187" s="3">
        <f>BJ187*AT187/100</f>
        <v>1937.3078645527605</v>
      </c>
      <c r="BJ187" s="3">
        <f>(610.7*10^(7.5*AS187/(AS187+237.3)))</f>
        <v>4121.9316267080012</v>
      </c>
      <c r="BK187" s="3">
        <f>(EXP((0.0492)*AS187))*55.259</f>
        <v>235.9054815884152</v>
      </c>
      <c r="BL187" s="3">
        <f>(1-(AT187/100))*BJ187</f>
        <v>2184.6237621552409</v>
      </c>
    </row>
    <row r="188" spans="1:290" s="3" customFormat="1" x14ac:dyDescent="0.2">
      <c r="A188" s="3" t="b">
        <v>0</v>
      </c>
      <c r="D188" s="3">
        <v>10446</v>
      </c>
      <c r="E188" s="3">
        <v>13</v>
      </c>
      <c r="F188" s="3">
        <v>3</v>
      </c>
      <c r="G188" s="3" t="s">
        <v>576</v>
      </c>
      <c r="H188" s="3">
        <v>6</v>
      </c>
      <c r="I188" s="3">
        <v>2</v>
      </c>
      <c r="J188" s="3">
        <v>0.42611643144514078</v>
      </c>
      <c r="K188" s="3">
        <v>0.58826796829384875</v>
      </c>
      <c r="L188" s="3">
        <v>0.34042783061810988</v>
      </c>
      <c r="M188" s="3">
        <f>AA188-AS188</f>
        <v>1.3393699481198169</v>
      </c>
      <c r="N188" s="3">
        <f>AB188-AS188</f>
        <v>9.9999999999997868E-2</v>
      </c>
      <c r="O188" s="3">
        <f>AC188-AS188</f>
        <v>2.0999999999999979</v>
      </c>
      <c r="P188" s="3">
        <f>AD188-AS188</f>
        <v>1.3855303990996184</v>
      </c>
      <c r="Q188" s="3">
        <f>AE188-AS188</f>
        <v>0.29999999999999716</v>
      </c>
      <c r="R188" s="3">
        <f>AF188-AS188</f>
        <v>0.69999999999999929</v>
      </c>
      <c r="S188" s="3">
        <f>AG188-AS188</f>
        <v>1.0999999999999979</v>
      </c>
      <c r="T188" s="3">
        <f>AH188-AS188</f>
        <v>1.6999999999999993</v>
      </c>
      <c r="U188" s="3">
        <f>AI188-AS188</f>
        <v>1.7999999999999972</v>
      </c>
      <c r="V188" s="3">
        <f>AJ188-AS188</f>
        <v>2</v>
      </c>
      <c r="W188" s="3">
        <f>(AA188-AY188)/(AX188-AY188)</f>
        <v>0.33900832211554749</v>
      </c>
      <c r="X188" s="3">
        <f>(AX188-AA188)/(AA188-AY188)</f>
        <v>1.9497800931835543</v>
      </c>
      <c r="Y188" s="3">
        <f>J188/AA188</f>
        <v>1.3772627954598533E-2</v>
      </c>
      <c r="Z188" s="3">
        <f>(AA188-AY188)/(AX188-AA188)</f>
        <v>0.5128783515105152</v>
      </c>
      <c r="AA188" s="3">
        <v>30.939369948119818</v>
      </c>
      <c r="AB188" s="3">
        <v>29.7</v>
      </c>
      <c r="AC188" s="3">
        <v>31.7</v>
      </c>
      <c r="AD188" s="3">
        <v>30.98553039909962</v>
      </c>
      <c r="AE188" s="3">
        <v>29.9</v>
      </c>
      <c r="AF188" s="3">
        <v>30.3</v>
      </c>
      <c r="AG188" s="3">
        <v>30.7</v>
      </c>
      <c r="AH188" s="3">
        <v>31.3</v>
      </c>
      <c r="AI188" s="3">
        <v>31.4</v>
      </c>
      <c r="AJ188" s="3">
        <v>31.6</v>
      </c>
      <c r="AK188" s="3">
        <v>2020</v>
      </c>
      <c r="AL188" s="3">
        <v>10</v>
      </c>
      <c r="AM188" s="3">
        <v>27</v>
      </c>
      <c r="AN188" s="3">
        <v>10</v>
      </c>
      <c r="AO188" s="3">
        <v>44</v>
      </c>
      <c r="AP188" s="3">
        <v>3</v>
      </c>
      <c r="AQ188" s="3">
        <v>957.00000000000011</v>
      </c>
      <c r="AR188" s="5">
        <v>0.44722222222222219</v>
      </c>
      <c r="AS188" s="3">
        <v>29.6</v>
      </c>
      <c r="AT188" s="3">
        <v>46</v>
      </c>
      <c r="AU188" s="3">
        <v>778</v>
      </c>
      <c r="AV188" s="3">
        <v>1</v>
      </c>
      <c r="AW188" s="3">
        <v>245</v>
      </c>
      <c r="AX188" s="3">
        <f>AS188+(AZ188*BF188)/(BB188*1005)</f>
        <v>42.017734313751276</v>
      </c>
      <c r="AY188" s="3">
        <f>AS188+(AZ188*BD188*BE188*BF188)/(BB188*1005*(BE188*BD188+BK188*AZ188))-(AZ188*BL188)/(BE188*BD188+BK188*AZ188)</f>
        <v>25.257516694841922</v>
      </c>
      <c r="AZ188" s="3">
        <f>BA188*BC188/(BA188+BC188)</f>
        <v>27.110300261162518</v>
      </c>
      <c r="BA188" s="3">
        <f>BB188*1005/(4*0.98*0.0000000567*(AS188+273.15)^3)</f>
        <v>189.98503350917903</v>
      </c>
      <c r="BB188" s="3">
        <f>101325/(287.05*(AS188+273.15))</f>
        <v>1.165936529959434</v>
      </c>
      <c r="BC188" s="3">
        <f>100*SQRT(0.1/AV188)</f>
        <v>31.622776601683793</v>
      </c>
      <c r="BD188" s="3">
        <f>BC188/1.08</f>
        <v>29.280348705262767</v>
      </c>
      <c r="BE188" s="3">
        <f>0.072*AS188+64.67</f>
        <v>66.801199999999994</v>
      </c>
      <c r="BF188" s="3">
        <f>AU188*(1-0.21)+BG188-BH188</f>
        <v>536.72151786739664</v>
      </c>
      <c r="BG188" s="3">
        <f>(1.72*(BI188/1000/(AS188+273.16))^(1/7)*0.0000000567*(AS188+273.16)^4)</f>
        <v>397.29581061463739</v>
      </c>
      <c r="BH188" s="3">
        <f>0.98*0.0000000567*(AA188+273.16)^4</f>
        <v>475.19429274724081</v>
      </c>
      <c r="BI188" s="3">
        <f>BJ188*AT188/100</f>
        <v>1907.0318701716867</v>
      </c>
      <c r="BJ188" s="3">
        <f>(610.7*10^(7.5*AS188/(AS188+237.3)))</f>
        <v>4145.7214568949712</v>
      </c>
      <c r="BK188" s="3">
        <f>(EXP((0.0492)*AS188))*55.259</f>
        <v>237.06899645736658</v>
      </c>
      <c r="BL188" s="3">
        <f>(1-(AT188/100))*BJ188</f>
        <v>2238.6895867232847</v>
      </c>
    </row>
    <row r="189" spans="1:290" s="3" customFormat="1" x14ac:dyDescent="0.2">
      <c r="A189" s="3" t="b">
        <v>0</v>
      </c>
      <c r="D189" s="3">
        <v>10446</v>
      </c>
      <c r="E189" s="3">
        <v>13</v>
      </c>
      <c r="F189" s="3">
        <v>3</v>
      </c>
      <c r="G189" s="3" t="s">
        <v>577</v>
      </c>
      <c r="H189" s="3">
        <v>6</v>
      </c>
      <c r="I189" s="3">
        <v>1.6000000000000014</v>
      </c>
      <c r="J189" s="3">
        <v>0.33470943795082131</v>
      </c>
      <c r="K189" s="3">
        <v>0.49436891689680351</v>
      </c>
      <c r="L189" s="3">
        <v>0.27654674777065652</v>
      </c>
      <c r="M189" s="3">
        <f>AA189-AS189</f>
        <v>2.2435649569025493</v>
      </c>
      <c r="N189" s="3">
        <f>AB189-AS189</f>
        <v>1.5</v>
      </c>
      <c r="O189" s="3">
        <f>AC189-AS189</f>
        <v>3.1000000000000014</v>
      </c>
      <c r="P189" s="3">
        <f>AD189-AS189</f>
        <v>2.20480273201823</v>
      </c>
      <c r="Q189" s="3">
        <f>AE189-AS189</f>
        <v>1.5999999999999979</v>
      </c>
      <c r="R189" s="3">
        <f>AF189-AS189</f>
        <v>1.7999999999999972</v>
      </c>
      <c r="S189" s="3">
        <f>AG189-AS189</f>
        <v>2</v>
      </c>
      <c r="T189" s="3">
        <f>AH189-AS189</f>
        <v>2.5</v>
      </c>
      <c r="U189" s="3">
        <f>AI189-AS189</f>
        <v>2.6999999999999957</v>
      </c>
      <c r="V189" s="3">
        <f>AJ189-AS189</f>
        <v>2.8999999999999986</v>
      </c>
      <c r="W189" s="3">
        <f>(AA189-AY189)/(AX189-AY189)</f>
        <v>0.39717194372087583</v>
      </c>
      <c r="X189" s="3">
        <f>(AX189-AA189)/(AA189-AY189)</f>
        <v>1.5178012087952999</v>
      </c>
      <c r="Y189" s="3">
        <f>J189/AA189</f>
        <v>1.0511054224105277E-2</v>
      </c>
      <c r="Z189" s="3">
        <f>(AA189-AY189)/(AX189-AA189)</f>
        <v>0.65884780839891022</v>
      </c>
      <c r="AA189" s="3">
        <v>31.843564956902551</v>
      </c>
      <c r="AB189" s="3">
        <v>31.1</v>
      </c>
      <c r="AC189" s="3">
        <v>32.700000000000003</v>
      </c>
      <c r="AD189" s="3">
        <v>31.804802732018231</v>
      </c>
      <c r="AE189" s="3">
        <v>31.2</v>
      </c>
      <c r="AF189" s="3">
        <v>31.4</v>
      </c>
      <c r="AG189" s="3">
        <v>31.6</v>
      </c>
      <c r="AH189" s="3">
        <v>32.1</v>
      </c>
      <c r="AI189" s="3">
        <v>32.299999999999997</v>
      </c>
      <c r="AJ189" s="3">
        <v>32.5</v>
      </c>
      <c r="AK189" s="3">
        <v>2020</v>
      </c>
      <c r="AL189" s="3">
        <v>10</v>
      </c>
      <c r="AM189" s="3">
        <v>27</v>
      </c>
      <c r="AN189" s="3">
        <v>10</v>
      </c>
      <c r="AO189" s="3">
        <v>44</v>
      </c>
      <c r="AP189" s="3">
        <v>28</v>
      </c>
      <c r="AQ189" s="3">
        <v>596</v>
      </c>
      <c r="AR189" s="5">
        <v>0.44722222222222219</v>
      </c>
      <c r="AS189" s="3">
        <v>29.6</v>
      </c>
      <c r="AT189" s="3">
        <v>46</v>
      </c>
      <c r="AU189" s="3">
        <v>778</v>
      </c>
      <c r="AV189" s="3">
        <v>1</v>
      </c>
      <c r="AW189" s="3">
        <v>245</v>
      </c>
      <c r="AX189" s="3">
        <f>AS189+(AZ189*BF189)/(BB189*1005)</f>
        <v>41.886391101325998</v>
      </c>
      <c r="AY189" s="3">
        <f>AS189+(AZ189*BD189*BE189*BF189)/(BB189*1005*(BE189*BD189+BK189*AZ189))-(AZ189*BL189)/(BE189*BD189+BK189*AZ189)</f>
        <v>25.226870961517886</v>
      </c>
      <c r="AZ189" s="3">
        <f>BA189*BC189/(BA189+BC189)</f>
        <v>27.110300261162518</v>
      </c>
      <c r="BA189" s="3">
        <f>BB189*1005/(4*0.98*0.0000000567*(AS189+273.15)^3)</f>
        <v>189.98503350917903</v>
      </c>
      <c r="BB189" s="3">
        <f>101325/(287.05*(AS189+273.15))</f>
        <v>1.165936529959434</v>
      </c>
      <c r="BC189" s="3">
        <f>100*SQRT(0.1/AV189)</f>
        <v>31.622776601683793</v>
      </c>
      <c r="BD189" s="3">
        <f>BC189/1.08</f>
        <v>29.280348705262767</v>
      </c>
      <c r="BE189" s="3">
        <f>0.072*AS189+64.67</f>
        <v>66.801199999999994</v>
      </c>
      <c r="BF189" s="3">
        <f>AU189*(1-0.21)+BG189-BH189</f>
        <v>531.04457821372614</v>
      </c>
      <c r="BG189" s="3">
        <f>(1.72*(BI189/1000/(AS189+273.16))^(1/7)*0.0000000567*(AS189+273.16)^4)</f>
        <v>397.29581061463739</v>
      </c>
      <c r="BH189" s="3">
        <f>0.98*0.0000000567*(AA189+273.16)^4</f>
        <v>480.87123240091125</v>
      </c>
      <c r="BI189" s="3">
        <f>BJ189*AT189/100</f>
        <v>1907.0318701716867</v>
      </c>
      <c r="BJ189" s="3">
        <f>(610.7*10^(7.5*AS189/(AS189+237.3)))</f>
        <v>4145.7214568949712</v>
      </c>
      <c r="BK189" s="3">
        <f>(EXP((0.0492)*AS189))*55.259</f>
        <v>237.06899645736658</v>
      </c>
      <c r="BL189" s="3">
        <f>(1-(AT189/100))*BJ189</f>
        <v>2238.6895867232847</v>
      </c>
    </row>
    <row r="190" spans="1:290" s="3" customFormat="1" x14ac:dyDescent="0.2">
      <c r="A190" s="3" t="b">
        <v>1</v>
      </c>
      <c r="B190" s="3" t="s">
        <v>563</v>
      </c>
      <c r="D190" s="3">
        <v>10446</v>
      </c>
      <c r="E190" s="3">
        <v>14</v>
      </c>
      <c r="F190" s="3">
        <v>3</v>
      </c>
      <c r="G190" s="3" t="s">
        <v>578</v>
      </c>
      <c r="H190" s="3">
        <v>6</v>
      </c>
      <c r="I190" s="3">
        <v>2.2999999999999972</v>
      </c>
      <c r="J190" s="3">
        <v>0.48553108315578403</v>
      </c>
      <c r="K190" s="3">
        <v>0.61441586370938239</v>
      </c>
      <c r="L190" s="3">
        <v>0.37379490310110719</v>
      </c>
      <c r="M190" s="3">
        <f>AA190-AS190</f>
        <v>5.0511863616635111</v>
      </c>
      <c r="N190" s="3">
        <f>AB190-AS190</f>
        <v>3.7000000000000028</v>
      </c>
      <c r="O190" s="3">
        <f>AC190-AS190</f>
        <v>6</v>
      </c>
      <c r="P190" s="3">
        <f>AD190-AS190</f>
        <v>5.1013801769973242</v>
      </c>
      <c r="Q190" s="3">
        <f>AE190-AS190</f>
        <v>4</v>
      </c>
      <c r="R190" s="3">
        <f>AF190-AS190</f>
        <v>4.3999999999999986</v>
      </c>
      <c r="S190" s="3">
        <f>AG190-AS190</f>
        <v>4.8000000000000043</v>
      </c>
      <c r="T190" s="3">
        <f>AH190-AS190</f>
        <v>5.3999999999999986</v>
      </c>
      <c r="U190" s="3">
        <f>AI190-AS190</f>
        <v>5.6000000000000014</v>
      </c>
      <c r="V190" s="3">
        <f>AJ190-AS190</f>
        <v>5.8999999999999986</v>
      </c>
      <c r="W190" s="3">
        <f>(AA190-AY190)/(AX190-AY190)</f>
        <v>0.50638861795645862</v>
      </c>
      <c r="X190" s="3">
        <f>(AX190-AA190)/(AA190-AY190)</f>
        <v>0.9747679243572257</v>
      </c>
      <c r="Y190" s="3">
        <f>J190/AA190</f>
        <v>1.389169106111782E-2</v>
      </c>
      <c r="Z190" s="3">
        <f>(AA190-AY190)/(AX190-AA190)</f>
        <v>1.0258852133028613</v>
      </c>
      <c r="AA190" s="3">
        <v>34.95118636166351</v>
      </c>
      <c r="AB190" s="3">
        <v>33.6</v>
      </c>
      <c r="AC190" s="3">
        <v>35.9</v>
      </c>
      <c r="AD190" s="3">
        <v>35.001380176997323</v>
      </c>
      <c r="AE190" s="3">
        <v>33.9</v>
      </c>
      <c r="AF190" s="3">
        <v>34.299999999999997</v>
      </c>
      <c r="AG190" s="3">
        <v>34.700000000000003</v>
      </c>
      <c r="AH190" s="3">
        <v>35.299999999999997</v>
      </c>
      <c r="AI190" s="3">
        <v>35.5</v>
      </c>
      <c r="AJ190" s="3">
        <v>35.799999999999997</v>
      </c>
      <c r="AK190" s="3">
        <v>2020</v>
      </c>
      <c r="AL190" s="3">
        <v>10</v>
      </c>
      <c r="AM190" s="3">
        <v>27</v>
      </c>
      <c r="AN190" s="3">
        <v>10</v>
      </c>
      <c r="AO190" s="3">
        <v>45</v>
      </c>
      <c r="AP190" s="3">
        <v>6</v>
      </c>
      <c r="AQ190" s="3">
        <v>835</v>
      </c>
      <c r="AR190" s="5">
        <v>0.44791666666666669</v>
      </c>
      <c r="AS190" s="3">
        <v>29.9</v>
      </c>
      <c r="AT190" s="3">
        <v>46</v>
      </c>
      <c r="AU190" s="3">
        <v>779</v>
      </c>
      <c r="AV190" s="3">
        <v>0.7</v>
      </c>
      <c r="AW190" s="3">
        <v>40</v>
      </c>
      <c r="AX190" s="3">
        <f>AS190+(AZ190*BF190)/(BB190*1005)</f>
        <v>43.744874917647138</v>
      </c>
      <c r="AY190" s="3">
        <f>AS190+(AZ190*BD190*BE190*BF190)/(BB190*1005*(BE190*BD190+BK190*AZ190))-(AZ190*BL190)/(BE190*BD190+BK190*AZ190)</f>
        <v>25.929871301689314</v>
      </c>
      <c r="AZ190" s="3">
        <f>BA190*BC190/(BA190+BC190)</f>
        <v>31.504021157385377</v>
      </c>
      <c r="BA190" s="3">
        <f>BB190*1005/(4*0.98*0.0000000567*(AS190+273.15)^3)</f>
        <v>189.23385801917189</v>
      </c>
      <c r="BB190" s="3">
        <f>101325/(287.05*(AS190+273.15))</f>
        <v>1.1647823278179135</v>
      </c>
      <c r="BC190" s="3">
        <f>100*SQRT(0.1/AV190)</f>
        <v>37.796447300922722</v>
      </c>
      <c r="BD190" s="3">
        <f>BC190/1.08</f>
        <v>34.99671046381733</v>
      </c>
      <c r="BE190" s="3">
        <f>0.072*AS190+64.67</f>
        <v>66.822800000000001</v>
      </c>
      <c r="BF190" s="3">
        <f>AU190*(1-0.21)+BG190-BH190</f>
        <v>514.43899437898199</v>
      </c>
      <c r="BG190" s="3">
        <f>(1.72*(BI190/1000/(AS190+273.16))^(1/7)*0.0000000567*(AS190+273.16)^4)</f>
        <v>399.79979695226513</v>
      </c>
      <c r="BH190" s="3">
        <f>0.98*0.0000000567*(AA190+273.16)^4</f>
        <v>500.77080257328311</v>
      </c>
      <c r="BI190" s="3">
        <f>BJ190*AT190/100</f>
        <v>1940.1921080589102</v>
      </c>
      <c r="BJ190" s="3">
        <f>(610.7*10^(7.5*AS190/(AS190+237.3)))</f>
        <v>4217.8089305628482</v>
      </c>
      <c r="BK190" s="3">
        <f>(EXP((0.0492)*AS190))*55.259</f>
        <v>240.59408600890421</v>
      </c>
      <c r="BL190" s="3">
        <f>(1-(AT190/100))*BJ190</f>
        <v>2277.6168225039382</v>
      </c>
    </row>
    <row r="191" spans="1:290" s="3" customFormat="1" x14ac:dyDescent="0.2">
      <c r="A191" s="3" t="b">
        <v>1</v>
      </c>
      <c r="B191" s="3" t="s">
        <v>563</v>
      </c>
      <c r="D191" s="3">
        <v>10446</v>
      </c>
      <c r="E191" s="3">
        <v>14</v>
      </c>
      <c r="F191" s="3">
        <v>3</v>
      </c>
      <c r="G191" s="3" t="s">
        <v>579</v>
      </c>
      <c r="H191" s="3">
        <v>6</v>
      </c>
      <c r="I191" s="3">
        <v>3.3999999999999986</v>
      </c>
      <c r="J191" s="3">
        <v>0.6810068278900725</v>
      </c>
      <c r="K191" s="3">
        <v>0.99076843715556606</v>
      </c>
      <c r="L191" s="3">
        <v>0.55735201367653053</v>
      </c>
      <c r="M191" s="3">
        <f>AA191-AS191</f>
        <v>5.1348814090833343</v>
      </c>
      <c r="N191" s="3">
        <f>AB191-AS191</f>
        <v>3.2000000000000028</v>
      </c>
      <c r="O191" s="3">
        <f>AC191-AS191</f>
        <v>6.6000000000000014</v>
      </c>
      <c r="P191" s="3">
        <f>AD191-AS191</f>
        <v>5.1709088917382715</v>
      </c>
      <c r="Q191" s="3">
        <f>AE191-AS191</f>
        <v>3.8000000000000043</v>
      </c>
      <c r="R191" s="3">
        <f>AF191-AS191</f>
        <v>4.2000000000000028</v>
      </c>
      <c r="S191" s="3">
        <f>AG191-AS191</f>
        <v>4.6000000000000014</v>
      </c>
      <c r="T191" s="3">
        <f>AH191-AS191</f>
        <v>5.6000000000000014</v>
      </c>
      <c r="U191" s="3">
        <f>AI191-AS191</f>
        <v>6</v>
      </c>
      <c r="V191" s="3">
        <f>AJ191-AS191</f>
        <v>6.3999999999999986</v>
      </c>
      <c r="W191" s="3">
        <f>(AA191-AY191)/(AX191-AY191)</f>
        <v>0.51160201942301864</v>
      </c>
      <c r="X191" s="3">
        <f>(AX191-AA191)/(AA191-AY191)</f>
        <v>0.95464435642336476</v>
      </c>
      <c r="Y191" s="3">
        <f>J191/AA191</f>
        <v>1.943796583577163E-2</v>
      </c>
      <c r="Z191" s="3">
        <f>(AA191-AY191)/(AX191-AA191)</f>
        <v>1.0475105134927556</v>
      </c>
      <c r="AA191" s="3">
        <v>35.034881409083333</v>
      </c>
      <c r="AB191" s="3">
        <v>33.1</v>
      </c>
      <c r="AC191" s="3">
        <v>36.5</v>
      </c>
      <c r="AD191" s="3">
        <v>35.07090889173827</v>
      </c>
      <c r="AE191" s="3">
        <v>33.700000000000003</v>
      </c>
      <c r="AF191" s="3">
        <v>34.1</v>
      </c>
      <c r="AG191" s="3">
        <v>34.5</v>
      </c>
      <c r="AH191" s="3">
        <v>35.5</v>
      </c>
      <c r="AI191" s="3">
        <v>35.9</v>
      </c>
      <c r="AJ191" s="3">
        <v>36.299999999999997</v>
      </c>
      <c r="AK191" s="3">
        <v>2020</v>
      </c>
      <c r="AL191" s="3">
        <v>10</v>
      </c>
      <c r="AM191" s="3">
        <v>27</v>
      </c>
      <c r="AN191" s="3">
        <v>10</v>
      </c>
      <c r="AO191" s="3">
        <v>45</v>
      </c>
      <c r="AP191" s="3">
        <v>21</v>
      </c>
      <c r="AQ191" s="3">
        <v>555</v>
      </c>
      <c r="AR191" s="5">
        <v>0.44791666666666669</v>
      </c>
      <c r="AS191" s="3">
        <v>29.9</v>
      </c>
      <c r="AT191" s="3">
        <v>46</v>
      </c>
      <c r="AU191" s="3">
        <v>779</v>
      </c>
      <c r="AV191" s="3">
        <v>0.7</v>
      </c>
      <c r="AW191" s="3">
        <v>40</v>
      </c>
      <c r="AX191" s="3">
        <f>AS191+(AZ191*BF191)/(BB191*1005)</f>
        <v>43.730225397709177</v>
      </c>
      <c r="AY191" s="3">
        <f>AS191+(AZ191*BD191*BE191*BF191)/(BB191*1005*(BE191*BD191+BK191*AZ191))-(AZ191*BL191)/(BE191*BD191+BK191*AZ191)</f>
        <v>25.92641716256173</v>
      </c>
      <c r="AZ191" s="3">
        <f>BA191*BC191/(BA191+BC191)</f>
        <v>31.504021157385377</v>
      </c>
      <c r="BA191" s="3">
        <f>BB191*1005/(4*0.98*0.0000000567*(AS191+273.15)^3)</f>
        <v>189.23385801917189</v>
      </c>
      <c r="BB191" s="3">
        <f>101325/(287.05*(AS191+273.15))</f>
        <v>1.1647823278179135</v>
      </c>
      <c r="BC191" s="3">
        <f>100*SQRT(0.1/AV191)</f>
        <v>37.796447300922722</v>
      </c>
      <c r="BD191" s="3">
        <f>BC191/1.08</f>
        <v>34.99671046381733</v>
      </c>
      <c r="BE191" s="3">
        <f>0.072*AS191+64.67</f>
        <v>66.822800000000001</v>
      </c>
      <c r="BF191" s="3">
        <f>AU191*(1-0.21)+BG191-BH191</f>
        <v>513.89465690032307</v>
      </c>
      <c r="BG191" s="3">
        <f>(1.72*(BI191/1000/(AS191+273.16))^(1/7)*0.0000000567*(AS191+273.16)^4)</f>
        <v>399.79979695226513</v>
      </c>
      <c r="BH191" s="3">
        <f>0.98*0.0000000567*(AA191+273.16)^4</f>
        <v>501.31514005194202</v>
      </c>
      <c r="BI191" s="3">
        <f>BJ191*AT191/100</f>
        <v>1940.1921080589102</v>
      </c>
      <c r="BJ191" s="3">
        <f>(610.7*10^(7.5*AS191/(AS191+237.3)))</f>
        <v>4217.8089305628482</v>
      </c>
      <c r="BK191" s="3">
        <f>(EXP((0.0492)*AS191))*55.259</f>
        <v>240.59408600890421</v>
      </c>
      <c r="BL191" s="3">
        <f>(1-(AT191/100))*BJ191</f>
        <v>2277.6168225039382</v>
      </c>
    </row>
    <row r="192" spans="1:290" s="3" customFormat="1" x14ac:dyDescent="0.2">
      <c r="A192" s="3" t="b">
        <v>1</v>
      </c>
      <c r="B192" s="3" t="s">
        <v>563</v>
      </c>
      <c r="D192" s="3">
        <v>10446</v>
      </c>
      <c r="E192" s="3">
        <v>14</v>
      </c>
      <c r="F192" s="3">
        <v>3</v>
      </c>
      <c r="G192" s="3" t="s">
        <v>580</v>
      </c>
      <c r="H192" s="3">
        <v>6</v>
      </c>
      <c r="I192" s="3">
        <v>3.7000000000000028</v>
      </c>
      <c r="J192" s="3">
        <v>0.82577881585040891</v>
      </c>
      <c r="K192" s="3">
        <v>0.92740283459770012</v>
      </c>
      <c r="L192" s="3">
        <v>0.64241933364569637</v>
      </c>
      <c r="M192" s="3">
        <f>AA192-AS192</f>
        <v>6.1209852302746128</v>
      </c>
      <c r="N192" s="3">
        <f>AB192-AS192</f>
        <v>3.8999999999999986</v>
      </c>
      <c r="O192" s="3">
        <f>AC192-AS192</f>
        <v>7.6000000000000014</v>
      </c>
      <c r="P192" s="3">
        <f>AD192-AS192</f>
        <v>6.289278580277859</v>
      </c>
      <c r="Q192" s="3">
        <f>AE192-AS192</f>
        <v>4.2000000000000028</v>
      </c>
      <c r="R192" s="3">
        <f>AF192-AS192</f>
        <v>4.7000000000000028</v>
      </c>
      <c r="S192" s="3">
        <f>AG192-AS192</f>
        <v>5.7000000000000028</v>
      </c>
      <c r="T192" s="3">
        <f>AH192-AS192</f>
        <v>6.7000000000000028</v>
      </c>
      <c r="U192" s="3">
        <f>AI192-AS192</f>
        <v>7.1000000000000014</v>
      </c>
      <c r="V192" s="3">
        <f>AJ192-AS192</f>
        <v>7.3999999999999986</v>
      </c>
      <c r="W192" s="3">
        <f>(AA192-AY192)/(AX192-AY192)</f>
        <v>0.57355862005768743</v>
      </c>
      <c r="X192" s="3">
        <f>(AX192-AA192)/(AA192-AY192)</f>
        <v>0.74350095182846698</v>
      </c>
      <c r="Y192" s="3">
        <f>J192/AA192</f>
        <v>2.2924936965809734E-2</v>
      </c>
      <c r="Z192" s="3">
        <f>(AA192-AY192)/(AX192-AA192)</f>
        <v>1.3449881907221954</v>
      </c>
      <c r="AA192" s="3">
        <v>36.020985230274611</v>
      </c>
      <c r="AB192" s="3">
        <v>33.799999999999997</v>
      </c>
      <c r="AC192" s="3">
        <v>37.5</v>
      </c>
      <c r="AD192" s="3">
        <v>36.189278580277858</v>
      </c>
      <c r="AE192" s="3">
        <v>34.1</v>
      </c>
      <c r="AF192" s="3">
        <v>34.6</v>
      </c>
      <c r="AG192" s="3">
        <v>35.6</v>
      </c>
      <c r="AH192" s="3">
        <v>36.6</v>
      </c>
      <c r="AI192" s="3">
        <v>37</v>
      </c>
      <c r="AJ192" s="3">
        <v>37.299999999999997</v>
      </c>
      <c r="AK192" s="3">
        <v>2020</v>
      </c>
      <c r="AL192" s="3">
        <v>10</v>
      </c>
      <c r="AM192" s="3">
        <v>27</v>
      </c>
      <c r="AN192" s="3">
        <v>10</v>
      </c>
      <c r="AO192" s="3">
        <v>45</v>
      </c>
      <c r="AP192" s="3">
        <v>36</v>
      </c>
      <c r="AQ192" s="3">
        <v>915</v>
      </c>
      <c r="AR192" s="5">
        <v>0.44791666666666669</v>
      </c>
      <c r="AS192" s="3">
        <v>29.9</v>
      </c>
      <c r="AT192" s="3">
        <v>46</v>
      </c>
      <c r="AU192" s="3">
        <v>779</v>
      </c>
      <c r="AV192" s="3">
        <v>0.7</v>
      </c>
      <c r="AW192" s="3">
        <v>40</v>
      </c>
      <c r="AX192" s="3">
        <f>AS192+(AZ192*BF192)/(BB192*1005)</f>
        <v>43.556722396751795</v>
      </c>
      <c r="AY192" s="3">
        <f>AS192+(AZ192*BD192*BE192*BF192)/(BB192*1005*(BE192*BD192+BK192*AZ192))-(AZ192*BL192)/(BE192*BD192+BK192*AZ192)</f>
        <v>25.88550773297646</v>
      </c>
      <c r="AZ192" s="3">
        <f>BA192*BC192/(BA192+BC192)</f>
        <v>31.504021157385377</v>
      </c>
      <c r="BA192" s="3">
        <f>BB192*1005/(4*0.98*0.0000000567*(AS192+273.15)^3)</f>
        <v>189.23385801917189</v>
      </c>
      <c r="BB192" s="3">
        <f>101325/(287.05*(AS192+273.15))</f>
        <v>1.1647823278179135</v>
      </c>
      <c r="BC192" s="3">
        <f>100*SQRT(0.1/AV192)</f>
        <v>37.796447300922722</v>
      </c>
      <c r="BD192" s="3">
        <f>BC192/1.08</f>
        <v>34.99671046381733</v>
      </c>
      <c r="BE192" s="3">
        <f>0.072*AS192+64.67</f>
        <v>66.822800000000001</v>
      </c>
      <c r="BF192" s="3">
        <f>AU192*(1-0.21)+BG192-BH192</f>
        <v>507.4477435215332</v>
      </c>
      <c r="BG192" s="3">
        <f>(1.72*(BI192/1000/(AS192+273.16))^(1/7)*0.0000000567*(AS192+273.16)^4)</f>
        <v>399.79979695226513</v>
      </c>
      <c r="BH192" s="3">
        <f>0.98*0.0000000567*(AA192+273.16)^4</f>
        <v>507.76205343073195</v>
      </c>
      <c r="BI192" s="3">
        <f>BJ192*AT192/100</f>
        <v>1940.1921080589102</v>
      </c>
      <c r="BJ192" s="3">
        <f>(610.7*10^(7.5*AS192/(AS192+237.3)))</f>
        <v>4217.8089305628482</v>
      </c>
      <c r="BK192" s="3">
        <f>(EXP((0.0492)*AS192))*55.259</f>
        <v>240.59408600890421</v>
      </c>
      <c r="BL192" s="3">
        <f>(1-(AT192/100))*BJ192</f>
        <v>2277.6168225039382</v>
      </c>
    </row>
    <row r="193" spans="1:64" s="3" customFormat="1" x14ac:dyDescent="0.2">
      <c r="A193" s="3" t="b">
        <v>0</v>
      </c>
      <c r="D193" s="3">
        <v>10446</v>
      </c>
      <c r="E193" s="3">
        <v>14</v>
      </c>
      <c r="F193" s="3">
        <v>3</v>
      </c>
      <c r="G193" s="3" t="s">
        <v>581</v>
      </c>
      <c r="H193" s="3">
        <v>6</v>
      </c>
      <c r="I193" s="3">
        <v>3.2999999999999972</v>
      </c>
      <c r="J193" s="3">
        <v>0.48223034885690541</v>
      </c>
      <c r="K193" s="3">
        <v>0.59378222038492368</v>
      </c>
      <c r="L193" s="3">
        <v>0.36865126297526701</v>
      </c>
      <c r="M193" s="3">
        <f>AA193-AS193</f>
        <v>1.0586971565597914</v>
      </c>
      <c r="N193" s="3">
        <f>AB193-AS193</f>
        <v>-0.39999999999999858</v>
      </c>
      <c r="O193" s="3">
        <f>AC193-AS193</f>
        <v>2.8999999999999986</v>
      </c>
      <c r="P193" s="3">
        <f>AD193-AS193</f>
        <v>1.0455320610513503</v>
      </c>
      <c r="Q193" s="3">
        <f>AE193-AS193</f>
        <v>0</v>
      </c>
      <c r="R193" s="3">
        <f>AF193-AS193</f>
        <v>0.5</v>
      </c>
      <c r="S193" s="3">
        <f>AG193-AS193</f>
        <v>0.80000000000000071</v>
      </c>
      <c r="T193" s="3">
        <f>AH193-AS193</f>
        <v>1.3999999999999986</v>
      </c>
      <c r="U193" s="3">
        <f>AI193-AS193</f>
        <v>1.6000000000000014</v>
      </c>
      <c r="V193" s="3">
        <f>AJ193-AS193</f>
        <v>2</v>
      </c>
      <c r="W193" s="3">
        <f>(AA193-AY193)/(AX193-AY193)</f>
        <v>0.29479500626011002</v>
      </c>
      <c r="X193" s="3">
        <f>(AX193-AA193)/(AA193-AY193)</f>
        <v>2.3921877194814418</v>
      </c>
      <c r="Y193" s="3">
        <f>J193/AA193</f>
        <v>1.5526419103354287E-2</v>
      </c>
      <c r="Z193" s="3">
        <f>(AA193-AY193)/(AX193-AA193)</f>
        <v>0.41802739469658823</v>
      </c>
      <c r="AA193" s="3">
        <v>31.058697156559791</v>
      </c>
      <c r="AB193" s="3">
        <v>29.6</v>
      </c>
      <c r="AC193" s="3">
        <v>32.9</v>
      </c>
      <c r="AD193" s="3">
        <v>31.04553206105135</v>
      </c>
      <c r="AE193" s="3">
        <v>30</v>
      </c>
      <c r="AF193" s="3">
        <v>30.5</v>
      </c>
      <c r="AG193" s="3">
        <v>30.8</v>
      </c>
      <c r="AH193" s="3">
        <v>31.4</v>
      </c>
      <c r="AI193" s="3">
        <v>31.6</v>
      </c>
      <c r="AJ193" s="3">
        <v>32</v>
      </c>
      <c r="AK193" s="3">
        <v>2020</v>
      </c>
      <c r="AL193" s="3">
        <v>10</v>
      </c>
      <c r="AM193" s="3">
        <v>27</v>
      </c>
      <c r="AN193" s="3">
        <v>10</v>
      </c>
      <c r="AO193" s="3">
        <v>46</v>
      </c>
      <c r="AP193" s="3">
        <v>28</v>
      </c>
      <c r="AQ193" s="3">
        <v>434</v>
      </c>
      <c r="AR193" s="5">
        <v>0.44861111111111113</v>
      </c>
      <c r="AS193" s="3">
        <v>30</v>
      </c>
      <c r="AT193" s="3">
        <v>45</v>
      </c>
      <c r="AU193" s="3">
        <v>777</v>
      </c>
      <c r="AV193" s="3">
        <v>0.8</v>
      </c>
      <c r="AW193" s="3">
        <v>328</v>
      </c>
      <c r="AX193" s="3">
        <f>AS193+(AZ193*BF193)/(BB193*1005)</f>
        <v>43.674146288752866</v>
      </c>
      <c r="AY193" s="3">
        <f>AS193+(AZ193*BD193*BE193*BF193)/(BB193*1005*(BE193*BD193+BK193*AZ193))-(AZ193*BL193)/(BE193*BD193+BK193*AZ193)</f>
        <v>25.785093822901786</v>
      </c>
      <c r="AZ193" s="3">
        <f>BA193*BC193/(BA193+BC193)</f>
        <v>29.783430087987682</v>
      </c>
      <c r="BA193" s="3">
        <f>BB193*1005/(4*0.98*0.0000000567*(AS193+273.15)^3)</f>
        <v>188.9842914747754</v>
      </c>
      <c r="BB193" s="3">
        <f>101325/(287.05*(AS193+273.15))</f>
        <v>1.1643981014191607</v>
      </c>
      <c r="BC193" s="3">
        <f>100*SQRT(0.1/AV193)</f>
        <v>35.355339059327378</v>
      </c>
      <c r="BD193" s="3">
        <f>BC193/1.08</f>
        <v>32.736425054932752</v>
      </c>
      <c r="BE193" s="3">
        <f>0.072*AS193+64.67</f>
        <v>66.83</v>
      </c>
      <c r="BF193" s="3">
        <f>AU193*(1-0.21)+BG193-BH193</f>
        <v>537.27057896838164</v>
      </c>
      <c r="BG193" s="3">
        <f>(1.72*(BI193/1000/(AS193+273.16))^(1/7)*0.0000000567*(AS193+273.16)^4)</f>
        <v>399.38116714554445</v>
      </c>
      <c r="BH193" s="3">
        <f>0.98*0.0000000567*(AA193+273.16)^4</f>
        <v>475.94058817716285</v>
      </c>
      <c r="BI193" s="3">
        <f>BJ193*AT193/100</f>
        <v>1908.9355924120632</v>
      </c>
      <c r="BJ193" s="3">
        <f>(610.7*10^(7.5*AS193/(AS193+237.3)))</f>
        <v>4242.0790942490294</v>
      </c>
      <c r="BK193" s="3">
        <f>(EXP((0.0492)*AS193))*55.259</f>
        <v>241.78072565190132</v>
      </c>
      <c r="BL193" s="3">
        <f>(1-(AT193/100))*BJ193</f>
        <v>2333.1435018369662</v>
      </c>
    </row>
    <row r="194" spans="1:64" s="3" customFormat="1" x14ac:dyDescent="0.2">
      <c r="A194" s="3" t="b">
        <v>0</v>
      </c>
      <c r="D194" s="3">
        <v>10446</v>
      </c>
      <c r="E194" s="3">
        <v>14</v>
      </c>
      <c r="F194" s="3">
        <v>3</v>
      </c>
      <c r="G194" s="3" t="s">
        <v>582</v>
      </c>
      <c r="H194" s="3">
        <v>6</v>
      </c>
      <c r="I194" s="3">
        <v>2.2000000000000028</v>
      </c>
      <c r="J194" s="3">
        <v>0.36151923568858518</v>
      </c>
      <c r="K194" s="3">
        <v>0.47932637174383791</v>
      </c>
      <c r="L194" s="3">
        <v>0.28433100067407557</v>
      </c>
      <c r="M194" s="3">
        <f>AA194-AS194</f>
        <v>2.9585377537905799</v>
      </c>
      <c r="N194" s="3">
        <f>AB194-AS194</f>
        <v>1.8999999999999986</v>
      </c>
      <c r="O194" s="3">
        <f>AC194-AS194</f>
        <v>4.1000000000000014</v>
      </c>
      <c r="P194" s="3">
        <f>AD194-AS194</f>
        <v>2.9549561981750117</v>
      </c>
      <c r="Q194" s="3">
        <f>AE194-AS194</f>
        <v>2.2000000000000028</v>
      </c>
      <c r="R194" s="3">
        <f>AF194-AS194</f>
        <v>2.5</v>
      </c>
      <c r="S194" s="3">
        <f>AG194-AS194</f>
        <v>2.7000000000000028</v>
      </c>
      <c r="T194" s="3">
        <f>AH194-AS194</f>
        <v>3.2000000000000028</v>
      </c>
      <c r="U194" s="3">
        <f>AI194-AS194</f>
        <v>3.3999999999999986</v>
      </c>
      <c r="V194" s="3">
        <f>AJ194-AS194</f>
        <v>3.7000000000000028</v>
      </c>
      <c r="W194" s="3">
        <f>(AA194-AY194)/(AX194-AY194)</f>
        <v>0.41034844501357892</v>
      </c>
      <c r="X194" s="3">
        <f>(AX194-AA194)/(AA194-AY194)</f>
        <v>1.436953306760816</v>
      </c>
      <c r="Y194" s="3">
        <f>J194/AA194</f>
        <v>1.0968910040525286E-2</v>
      </c>
      <c r="Z194" s="3">
        <f>(AA194-AY194)/(AX194-AA194)</f>
        <v>0.6959168368902694</v>
      </c>
      <c r="AA194" s="3">
        <v>32.95853775379058</v>
      </c>
      <c r="AB194" s="3">
        <v>31.9</v>
      </c>
      <c r="AC194" s="3">
        <v>34.1</v>
      </c>
      <c r="AD194" s="3">
        <v>32.954956198175012</v>
      </c>
      <c r="AE194" s="3">
        <v>32.200000000000003</v>
      </c>
      <c r="AF194" s="3">
        <v>32.5</v>
      </c>
      <c r="AG194" s="3">
        <v>32.700000000000003</v>
      </c>
      <c r="AH194" s="3">
        <v>33.200000000000003</v>
      </c>
      <c r="AI194" s="3">
        <v>33.4</v>
      </c>
      <c r="AJ194" s="3">
        <v>33.700000000000003</v>
      </c>
      <c r="AK194" s="3">
        <v>2020</v>
      </c>
      <c r="AL194" s="3">
        <v>10</v>
      </c>
      <c r="AM194" s="3">
        <v>27</v>
      </c>
      <c r="AN194" s="3">
        <v>10</v>
      </c>
      <c r="AO194" s="3">
        <v>46</v>
      </c>
      <c r="AP194" s="3">
        <v>46</v>
      </c>
      <c r="AQ194" s="3">
        <v>35</v>
      </c>
      <c r="AR194" s="5">
        <v>0.44861111111111113</v>
      </c>
      <c r="AS194" s="3">
        <v>30</v>
      </c>
      <c r="AT194" s="3">
        <v>45</v>
      </c>
      <c r="AU194" s="3">
        <v>777</v>
      </c>
      <c r="AV194" s="3">
        <v>0.8</v>
      </c>
      <c r="AW194" s="3">
        <v>328</v>
      </c>
      <c r="AX194" s="3">
        <f>AS194+(AZ194*BF194)/(BB194*1005)</f>
        <v>43.36871236544313</v>
      </c>
      <c r="AY194" s="3">
        <f>AS194+(AZ194*BD194*BE194*BF194)/(BB194*1005*(BE194*BD194+BK194*AZ194))-(AZ194*BL194)/(BE194*BD194+BK194*AZ194)</f>
        <v>25.713921966573949</v>
      </c>
      <c r="AZ194" s="3">
        <f>BA194*BC194/(BA194+BC194)</f>
        <v>29.783430087987682</v>
      </c>
      <c r="BA194" s="3">
        <f>BB194*1005/(4*0.98*0.0000000567*(AS194+273.15)^3)</f>
        <v>188.9842914747754</v>
      </c>
      <c r="BB194" s="3">
        <f>101325/(287.05*(AS194+273.15))</f>
        <v>1.1643981014191607</v>
      </c>
      <c r="BC194" s="3">
        <f>100*SQRT(0.1/AV194)</f>
        <v>35.355339059327378</v>
      </c>
      <c r="BD194" s="3">
        <f>BC194/1.08</f>
        <v>32.736425054932752</v>
      </c>
      <c r="BE194" s="3">
        <f>0.072*AS194+64.67</f>
        <v>66.83</v>
      </c>
      <c r="BF194" s="3">
        <f>AU194*(1-0.21)+BG194-BH194</f>
        <v>525.26978145254816</v>
      </c>
      <c r="BG194" s="3">
        <f>(1.72*(BI194/1000/(AS194+273.16))^(1/7)*0.0000000567*(AS194+273.16)^4)</f>
        <v>399.38116714554445</v>
      </c>
      <c r="BH194" s="3">
        <f>0.98*0.0000000567*(AA194+273.16)^4</f>
        <v>487.94138569299645</v>
      </c>
      <c r="BI194" s="3">
        <f>BJ194*AT194/100</f>
        <v>1908.9355924120632</v>
      </c>
      <c r="BJ194" s="3">
        <f>(610.7*10^(7.5*AS194/(AS194+237.3)))</f>
        <v>4242.0790942490294</v>
      </c>
      <c r="BK194" s="3">
        <f>(EXP((0.0492)*AS194))*55.259</f>
        <v>241.78072565190132</v>
      </c>
      <c r="BL194" s="3">
        <f>(1-(AT194/100))*BJ194</f>
        <v>2333.1435018369662</v>
      </c>
    </row>
    <row r="195" spans="1:64" s="3" customFormat="1" x14ac:dyDescent="0.2">
      <c r="A195" s="3" t="b">
        <v>1</v>
      </c>
      <c r="B195" s="3">
        <v>10</v>
      </c>
      <c r="D195" s="3">
        <v>10446</v>
      </c>
      <c r="E195" s="3">
        <v>3</v>
      </c>
      <c r="F195" s="3">
        <v>3</v>
      </c>
      <c r="G195" s="3" t="s">
        <v>583</v>
      </c>
      <c r="H195" s="3">
        <v>6</v>
      </c>
      <c r="I195" s="3">
        <v>3.7000000000000028</v>
      </c>
      <c r="J195" s="3">
        <v>0.87628998412779069</v>
      </c>
      <c r="K195" s="3">
        <v>1.2436407970272969</v>
      </c>
      <c r="L195" s="3">
        <v>0.71012537307751433</v>
      </c>
      <c r="M195" s="3">
        <f>AA195-AS195</f>
        <v>7.2175891195212678</v>
      </c>
      <c r="N195" s="3">
        <f>AB195-AS195</f>
        <v>5.3000000000000007</v>
      </c>
      <c r="O195" s="3">
        <f>AC195-AS195</f>
        <v>9.0000000000000036</v>
      </c>
      <c r="P195" s="3">
        <f>AD195-AS195</f>
        <v>7.1994311350504141</v>
      </c>
      <c r="Q195" s="3">
        <f>AE195-AS195</f>
        <v>5.5000000000000036</v>
      </c>
      <c r="R195" s="3">
        <f>AF195-AS195</f>
        <v>6.0999999999999979</v>
      </c>
      <c r="S195" s="3">
        <f>AG195-AS195</f>
        <v>6.5999999999999979</v>
      </c>
      <c r="T195" s="3">
        <f>AH195-AS195</f>
        <v>7.8000000000000007</v>
      </c>
      <c r="U195" s="3">
        <f>AI195-AS195</f>
        <v>8.4000000000000021</v>
      </c>
      <c r="V195" s="3">
        <f>AJ195-AS195</f>
        <v>8.9000000000000021</v>
      </c>
      <c r="W195" s="3">
        <f>(AA195-AY195)/(AX195-AY195)</f>
        <v>0.76679882416435963</v>
      </c>
      <c r="X195" s="3">
        <f>(AX195-AA195)/(AA195-AY195)</f>
        <v>0.30412302221482651</v>
      </c>
      <c r="Y195" s="3">
        <f>J195/AA195</f>
        <v>2.3419199492749208E-2</v>
      </c>
      <c r="Z195" s="3">
        <f>(AA195-AY195)/(AX195-AA195)</f>
        <v>3.2881430439475894</v>
      </c>
      <c r="AA195" s="3">
        <v>37.417589119521267</v>
      </c>
      <c r="AB195" s="3">
        <v>35.5</v>
      </c>
      <c r="AC195" s="3">
        <v>39.200000000000003</v>
      </c>
      <c r="AD195" s="3">
        <v>37.399431135050413</v>
      </c>
      <c r="AE195" s="3">
        <v>35.700000000000003</v>
      </c>
      <c r="AF195" s="3">
        <v>36.299999999999997</v>
      </c>
      <c r="AG195" s="3">
        <v>36.799999999999997</v>
      </c>
      <c r="AH195" s="3">
        <v>38</v>
      </c>
      <c r="AI195" s="3">
        <v>38.6</v>
      </c>
      <c r="AJ195" s="3">
        <v>39.1</v>
      </c>
      <c r="AK195" s="3">
        <v>2020</v>
      </c>
      <c r="AL195" s="3">
        <v>10</v>
      </c>
      <c r="AM195" s="3">
        <v>27</v>
      </c>
      <c r="AN195" s="3">
        <v>10</v>
      </c>
      <c r="AO195" s="3">
        <v>47</v>
      </c>
      <c r="AP195" s="3">
        <v>42</v>
      </c>
      <c r="AQ195" s="3">
        <v>513</v>
      </c>
      <c r="AR195" s="5">
        <v>0.44930555555555557</v>
      </c>
      <c r="AS195" s="3">
        <v>30.2</v>
      </c>
      <c r="AT195" s="3">
        <v>44</v>
      </c>
      <c r="AU195" s="3">
        <v>773</v>
      </c>
      <c r="AV195" s="3">
        <v>1.1000000000000001</v>
      </c>
      <c r="AW195" s="3">
        <v>306</v>
      </c>
      <c r="AX195" s="3">
        <f>AS195+(AZ195*BF195)/(BB195*1005)</f>
        <v>41.167619987883938</v>
      </c>
      <c r="AY195" s="3">
        <f>AS195+(AZ195*BD195*BE195*BF195)/(BB195*1005*(BE195*BD195+BK195*AZ195))-(AZ195*BL195)/(BE195*BD195+BK195*AZ195)</f>
        <v>25.086951205125811</v>
      </c>
      <c r="AZ195" s="3">
        <f>BA195*BC195/(BA195+BC195)</f>
        <v>25.993152403078096</v>
      </c>
      <c r="BA195" s="3">
        <f>BB195*1005/(4*0.98*0.0000000567*(AS195+273.15)^3)</f>
        <v>188.48639142180056</v>
      </c>
      <c r="BB195" s="3">
        <f>101325/(287.05*(AS195+273.15))</f>
        <v>1.163630408588161</v>
      </c>
      <c r="BC195" s="3">
        <f>100*SQRT(0.1/AV195)</f>
        <v>30.151134457776362</v>
      </c>
      <c r="BD195" s="3">
        <f>BC195/1.08</f>
        <v>27.917717090533667</v>
      </c>
      <c r="BE195" s="3">
        <f>0.072*AS195+64.67</f>
        <v>66.844400000000007</v>
      </c>
      <c r="BF195" s="3">
        <f>AU195*(1-0.21)+BG195-BH195</f>
        <v>493.44024185619446</v>
      </c>
      <c r="BG195" s="3">
        <f>(1.72*(BI195/1000/(AS195+273.16))^(1/7)*0.0000000567*(AS195+273.16)^4)</f>
        <v>399.76910981532296</v>
      </c>
      <c r="BH195" s="3">
        <f>0.98*0.0000000567*(AA195+273.16)^4</f>
        <v>516.99886795912857</v>
      </c>
      <c r="BI195" s="3">
        <f>BJ195*AT195/100</f>
        <v>1888.0329460783471</v>
      </c>
      <c r="BJ195" s="3">
        <f>(610.7*10^(7.5*AS195/(AS195+237.3)))</f>
        <v>4290.9839683598802</v>
      </c>
      <c r="BK195" s="3">
        <f>(EXP((0.0492)*AS195))*55.259</f>
        <v>244.17159176218931</v>
      </c>
      <c r="BL195" s="3">
        <f>(1-(AT195/100))*BJ195</f>
        <v>2402.9510222815334</v>
      </c>
    </row>
    <row r="196" spans="1:64" s="3" customFormat="1" x14ac:dyDescent="0.2">
      <c r="A196" s="3" t="b">
        <v>1</v>
      </c>
      <c r="B196" s="3">
        <v>10</v>
      </c>
      <c r="D196" s="3">
        <v>10446</v>
      </c>
      <c r="E196" s="3">
        <v>3</v>
      </c>
      <c r="F196" s="3">
        <v>3</v>
      </c>
      <c r="G196" s="3" t="s">
        <v>584</v>
      </c>
      <c r="H196" s="3">
        <v>6</v>
      </c>
      <c r="I196" s="3">
        <v>4.2000000000000028</v>
      </c>
      <c r="J196" s="3">
        <v>0.9509889532360627</v>
      </c>
      <c r="K196" s="3">
        <v>1.4553319945060821</v>
      </c>
      <c r="L196" s="3">
        <v>0.80647045346969715</v>
      </c>
      <c r="M196" s="3">
        <f>AA196-AS196</f>
        <v>5.7761767156523476</v>
      </c>
      <c r="N196" s="3">
        <f>AB196-AS196</f>
        <v>3.6999999999999957</v>
      </c>
      <c r="O196" s="3">
        <f>AC196-AS196</f>
        <v>7.8999999999999986</v>
      </c>
      <c r="P196" s="3">
        <f>AD196-AS196</f>
        <v>5.7502793569341009</v>
      </c>
      <c r="Q196" s="3">
        <f>AE196-AS196</f>
        <v>4</v>
      </c>
      <c r="R196" s="3">
        <f>AF196-AS196</f>
        <v>4.5</v>
      </c>
      <c r="S196" s="3">
        <f>AG196-AS196</f>
        <v>5.1000000000000014</v>
      </c>
      <c r="T196" s="3">
        <f>AH196-AS196</f>
        <v>6.5</v>
      </c>
      <c r="U196" s="3">
        <f>AI196-AS196</f>
        <v>7.1000000000000014</v>
      </c>
      <c r="V196" s="3">
        <f>AJ196-AS196</f>
        <v>7.6000000000000014</v>
      </c>
      <c r="W196" s="3">
        <f>(AA196-AY196)/(AX196-AY196)</f>
        <v>0.67281952301097159</v>
      </c>
      <c r="X196" s="3">
        <f>(AX196-AA196)/(AA196-AY196)</f>
        <v>0.48628267432675709</v>
      </c>
      <c r="Y196" s="3">
        <f>J196/AA196</f>
        <v>2.6507533418998839E-2</v>
      </c>
      <c r="Z196" s="3">
        <f>(AA196-AY196)/(AX196-AA196)</f>
        <v>2.0564170857710864</v>
      </c>
      <c r="AA196" s="3">
        <v>35.876176715652349</v>
      </c>
      <c r="AB196" s="3">
        <v>33.799999999999997</v>
      </c>
      <c r="AC196" s="3">
        <v>38</v>
      </c>
      <c r="AD196" s="3">
        <v>35.850279356934102</v>
      </c>
      <c r="AE196" s="3">
        <v>34.1</v>
      </c>
      <c r="AF196" s="3">
        <v>34.6</v>
      </c>
      <c r="AG196" s="3">
        <v>35.200000000000003</v>
      </c>
      <c r="AH196" s="3">
        <v>36.6</v>
      </c>
      <c r="AI196" s="3">
        <v>37.200000000000003</v>
      </c>
      <c r="AJ196" s="3">
        <v>37.700000000000003</v>
      </c>
      <c r="AK196" s="3">
        <v>2020</v>
      </c>
      <c r="AL196" s="3">
        <v>10</v>
      </c>
      <c r="AM196" s="3">
        <v>27</v>
      </c>
      <c r="AN196" s="3">
        <v>10</v>
      </c>
      <c r="AO196" s="3">
        <v>48</v>
      </c>
      <c r="AP196" s="3">
        <v>27</v>
      </c>
      <c r="AQ196" s="3">
        <v>312</v>
      </c>
      <c r="AR196" s="5">
        <v>0.45</v>
      </c>
      <c r="AS196" s="3">
        <v>30.1</v>
      </c>
      <c r="AT196" s="3">
        <v>44</v>
      </c>
      <c r="AU196" s="3">
        <v>766</v>
      </c>
      <c r="AV196" s="3">
        <v>1.1000000000000001</v>
      </c>
      <c r="AW196" s="3">
        <v>209</v>
      </c>
      <c r="AX196" s="3">
        <f>AS196+(AZ196*BF196)/(BB196*1005)</f>
        <v>41.150951886060682</v>
      </c>
      <c r="AY196" s="3">
        <f>AS196+(AZ196*BD196*BE196*BF196)/(BB196*1005*(BE196*BD196+BK196*AZ196))-(AZ196*BL196)/(BE196*BD196+BK196*AZ196)</f>
        <v>25.02903893162356</v>
      </c>
      <c r="AZ196" s="3">
        <f>BA196*BC196/(BA196+BC196)</f>
        <v>25.997877580113045</v>
      </c>
      <c r="BA196" s="3">
        <f>BB196*1005/(4*0.98*0.0000000567*(AS196+273.15)^3)</f>
        <v>188.73513621334493</v>
      </c>
      <c r="BB196" s="3">
        <f>101325/(287.05*(AS196+273.15))</f>
        <v>1.1640141284261123</v>
      </c>
      <c r="BC196" s="3">
        <f>100*SQRT(0.1/AV196)</f>
        <v>30.151134457776362</v>
      </c>
      <c r="BD196" s="3">
        <f>BC196/1.08</f>
        <v>27.917717090533667</v>
      </c>
      <c r="BE196" s="3">
        <f>0.072*AS196+64.67</f>
        <v>66.837199999999996</v>
      </c>
      <c r="BF196" s="3">
        <f>AU196*(1-0.21)+BG196-BH196</f>
        <v>497.26295574453093</v>
      </c>
      <c r="BG196" s="3">
        <f>(1.72*(BI196/1000/(AS196+273.16))^(1/7)*0.0000000567*(AS196+273.16)^4)</f>
        <v>398.9344121897422</v>
      </c>
      <c r="BH196" s="3">
        <f>0.98*0.0000000567*(AA196+273.16)^4</f>
        <v>506.81145644521121</v>
      </c>
      <c r="BI196" s="3">
        <f>BJ196*AT196/100</f>
        <v>1877.2470657772915</v>
      </c>
      <c r="BJ196" s="3">
        <f>(610.7*10^(7.5*AS196/(AS196+237.3)))</f>
        <v>4266.4706040392985</v>
      </c>
      <c r="BK196" s="3">
        <f>(EXP((0.0492)*AS196))*55.259</f>
        <v>242.97321794766174</v>
      </c>
      <c r="BL196" s="3">
        <f>(1-(AT196/100))*BJ196</f>
        <v>2389.2235382620074</v>
      </c>
    </row>
    <row r="197" spans="1:64" s="3" customFormat="1" x14ac:dyDescent="0.2">
      <c r="A197" s="3" t="b">
        <v>1</v>
      </c>
      <c r="B197" s="3">
        <v>10</v>
      </c>
      <c r="D197" s="3">
        <v>10446</v>
      </c>
      <c r="E197" s="3">
        <v>3</v>
      </c>
      <c r="F197" s="3">
        <v>3</v>
      </c>
      <c r="G197" s="3" t="s">
        <v>585</v>
      </c>
      <c r="H197" s="3">
        <v>6</v>
      </c>
      <c r="I197" s="3">
        <v>2.5</v>
      </c>
      <c r="J197" s="3">
        <v>0.51967791555861387</v>
      </c>
      <c r="K197" s="3">
        <v>0.77521893233694072</v>
      </c>
      <c r="L197" s="3">
        <v>0.4278964614801351</v>
      </c>
      <c r="M197" s="3">
        <f>AA197-AS197</f>
        <v>5.083745444514399</v>
      </c>
      <c r="N197" s="3">
        <f>AB197-AS197</f>
        <v>3.5</v>
      </c>
      <c r="O197" s="3">
        <f>AC197-AS197</f>
        <v>6</v>
      </c>
      <c r="P197" s="3">
        <f>AD197-AS197</f>
        <v>5.1503338392833058</v>
      </c>
      <c r="Q197" s="3">
        <f>AE197-AS197</f>
        <v>3.8999999999999986</v>
      </c>
      <c r="R197" s="3">
        <f>AF197-AS197</f>
        <v>4.3999999999999986</v>
      </c>
      <c r="S197" s="3">
        <f>AG197-AS197</f>
        <v>4.6999999999999957</v>
      </c>
      <c r="T197" s="3">
        <f>AH197-AS197</f>
        <v>5.5</v>
      </c>
      <c r="U197" s="3">
        <f>AI197-AS197</f>
        <v>5.6999999999999957</v>
      </c>
      <c r="V197" s="3">
        <f>AJ197-AS197</f>
        <v>5.8999999999999986</v>
      </c>
      <c r="W197" s="3">
        <f>(AA197-AY197)/(AX197-AY197)</f>
        <v>0.62543386796794387</v>
      </c>
      <c r="X197" s="3">
        <f>(AX197-AA197)/(AA197-AY197)</f>
        <v>0.59889006850402005</v>
      </c>
      <c r="Y197" s="3">
        <f>J197/AA197</f>
        <v>1.4770397778660554E-2</v>
      </c>
      <c r="Z197" s="3">
        <f>(AA197-AY197)/(AX197-AA197)</f>
        <v>1.6697555237439832</v>
      </c>
      <c r="AA197" s="3">
        <v>35.1837454445144</v>
      </c>
      <c r="AB197" s="3">
        <v>33.6</v>
      </c>
      <c r="AC197" s="3">
        <v>36.1</v>
      </c>
      <c r="AD197" s="3">
        <v>35.250333839283307</v>
      </c>
      <c r="AE197" s="3">
        <v>34</v>
      </c>
      <c r="AF197" s="3">
        <v>34.5</v>
      </c>
      <c r="AG197" s="3">
        <v>34.799999999999997</v>
      </c>
      <c r="AH197" s="3">
        <v>35.6</v>
      </c>
      <c r="AI197" s="3">
        <v>35.799999999999997</v>
      </c>
      <c r="AJ197" s="3">
        <v>36</v>
      </c>
      <c r="AK197" s="3">
        <v>2020</v>
      </c>
      <c r="AL197" s="3">
        <v>10</v>
      </c>
      <c r="AM197" s="3">
        <v>27</v>
      </c>
      <c r="AN197" s="3">
        <v>10</v>
      </c>
      <c r="AO197" s="3">
        <v>48</v>
      </c>
      <c r="AP197" s="3">
        <v>42</v>
      </c>
      <c r="AQ197" s="3">
        <v>34</v>
      </c>
      <c r="AR197" s="5">
        <v>0.45</v>
      </c>
      <c r="AS197" s="3">
        <v>30.1</v>
      </c>
      <c r="AT197" s="3">
        <v>44</v>
      </c>
      <c r="AU197" s="3">
        <v>766</v>
      </c>
      <c r="AV197" s="3">
        <v>1.1000000000000001</v>
      </c>
      <c r="AW197" s="3">
        <v>209</v>
      </c>
      <c r="AX197" s="3">
        <f>AS197+(AZ197*BF197)/(BB197*1005)</f>
        <v>41.251558711206727</v>
      </c>
      <c r="AY197" s="3">
        <f>AS197+(AZ197*BD197*BE197*BF197)/(BB197*1005*(BE197*BD197+BK197*AZ197))-(AZ197*BL197)/(BE197*BD197+BK197*AZ197)</f>
        <v>25.051980725407866</v>
      </c>
      <c r="AZ197" s="3">
        <f>BA197*BC197/(BA197+BC197)</f>
        <v>25.997877580113045</v>
      </c>
      <c r="BA197" s="3">
        <f>BB197*1005/(4*0.98*0.0000000567*(AS197+273.15)^3)</f>
        <v>188.73513621334493</v>
      </c>
      <c r="BB197" s="3">
        <f>101325/(287.05*(AS197+273.15))</f>
        <v>1.1640141284261123</v>
      </c>
      <c r="BC197" s="3">
        <f>100*SQRT(0.1/AV197)</f>
        <v>30.151134457776362</v>
      </c>
      <c r="BD197" s="3">
        <f>BC197/1.08</f>
        <v>27.917717090533667</v>
      </c>
      <c r="BE197" s="3">
        <f>0.072*AS197+64.67</f>
        <v>66.837199999999996</v>
      </c>
      <c r="BF197" s="3">
        <f>AU197*(1-0.21)+BG197-BH197</f>
        <v>501.78999085933378</v>
      </c>
      <c r="BG197" s="3">
        <f>(1.72*(BI197/1000/(AS197+273.16))^(1/7)*0.0000000567*(AS197+273.16)^4)</f>
        <v>398.9344121897422</v>
      </c>
      <c r="BH197" s="3">
        <f>0.98*0.0000000567*(AA197+273.16)^4</f>
        <v>502.28442133040835</v>
      </c>
      <c r="BI197" s="3">
        <f>BJ197*AT197/100</f>
        <v>1877.2470657772915</v>
      </c>
      <c r="BJ197" s="3">
        <f>(610.7*10^(7.5*AS197/(AS197+237.3)))</f>
        <v>4266.4706040392985</v>
      </c>
      <c r="BK197" s="3">
        <f>(EXP((0.0492)*AS197))*55.259</f>
        <v>242.97321794766174</v>
      </c>
      <c r="BL197" s="3">
        <f>(1-(AT197/100))*BJ197</f>
        <v>2389.2235382620074</v>
      </c>
    </row>
    <row r="198" spans="1:64" s="3" customFormat="1" x14ac:dyDescent="0.2">
      <c r="A198" s="3" t="b">
        <v>0</v>
      </c>
      <c r="D198" s="3">
        <v>10446</v>
      </c>
      <c r="E198" s="3">
        <v>3</v>
      </c>
      <c r="F198" s="3">
        <v>3</v>
      </c>
      <c r="G198" s="3" t="s">
        <v>586</v>
      </c>
      <c r="H198" s="3">
        <v>6</v>
      </c>
      <c r="I198" s="3">
        <v>3.4000000000000057</v>
      </c>
      <c r="J198" s="3">
        <v>0.54379766481180869</v>
      </c>
      <c r="K198" s="3">
        <v>0.7574823500359571</v>
      </c>
      <c r="L198" s="3">
        <v>0.43633228464261442</v>
      </c>
      <c r="M198" s="3">
        <f>AA198-AS198</f>
        <v>4.4544149379333646</v>
      </c>
      <c r="N198" s="3">
        <f>AB198-AS198</f>
        <v>2.3999999999999986</v>
      </c>
      <c r="O198" s="3">
        <f>AC198-AS198</f>
        <v>5.8000000000000043</v>
      </c>
      <c r="P198" s="3">
        <f>AD198-AS198</f>
        <v>4.4912316908611629</v>
      </c>
      <c r="Q198" s="3">
        <f>AE198-AS198</f>
        <v>3.3000000000000043</v>
      </c>
      <c r="R198" s="3">
        <f>AF198-AS198</f>
        <v>3.7000000000000028</v>
      </c>
      <c r="S198" s="3">
        <f>AG198-AS198</f>
        <v>4.1000000000000014</v>
      </c>
      <c r="T198" s="3">
        <f>AH198-AS198</f>
        <v>4.8999999999999986</v>
      </c>
      <c r="U198" s="3">
        <f>AI198-AS198</f>
        <v>5.1000000000000014</v>
      </c>
      <c r="V198" s="3">
        <f>AJ198-AS198</f>
        <v>5.3999999999999986</v>
      </c>
      <c r="W198" s="3">
        <f>(AA198-AY198)/(AX198-AY198)</f>
        <v>0.557803666806719</v>
      </c>
      <c r="X198" s="3">
        <f>(AX198-AA198)/(AA198-AY198)</f>
        <v>0.79274547570606713</v>
      </c>
      <c r="Y198" s="3">
        <f>J198/AA198</f>
        <v>1.5829047468695491E-2</v>
      </c>
      <c r="Z198" s="3">
        <f>(AA198-AY198)/(AX198-AA198)</f>
        <v>1.2614389241507047</v>
      </c>
      <c r="AA198" s="3">
        <v>34.354414937933363</v>
      </c>
      <c r="AB198" s="3">
        <v>32.299999999999997</v>
      </c>
      <c r="AC198" s="3">
        <v>35.700000000000003</v>
      </c>
      <c r="AD198" s="3">
        <v>34.391231690861161</v>
      </c>
      <c r="AE198" s="3">
        <v>33.200000000000003</v>
      </c>
      <c r="AF198" s="3">
        <v>33.6</v>
      </c>
      <c r="AG198" s="3">
        <v>34</v>
      </c>
      <c r="AH198" s="3">
        <v>34.799999999999997</v>
      </c>
      <c r="AI198" s="3">
        <v>35</v>
      </c>
      <c r="AJ198" s="3">
        <v>35.299999999999997</v>
      </c>
      <c r="AK198" s="3">
        <v>2020</v>
      </c>
      <c r="AL198" s="3">
        <v>10</v>
      </c>
      <c r="AM198" s="3">
        <v>27</v>
      </c>
      <c r="AN198" s="3">
        <v>10</v>
      </c>
      <c r="AO198" s="3">
        <v>50</v>
      </c>
      <c r="AP198" s="3">
        <v>5</v>
      </c>
      <c r="AQ198" s="3">
        <v>551</v>
      </c>
      <c r="AR198" s="5">
        <v>0.4513888888888889</v>
      </c>
      <c r="AS198" s="3">
        <v>29.9</v>
      </c>
      <c r="AT198" s="3">
        <v>44</v>
      </c>
      <c r="AU198" s="3">
        <v>772</v>
      </c>
      <c r="AV198" s="3">
        <v>1</v>
      </c>
      <c r="AW198" s="3">
        <v>33</v>
      </c>
      <c r="AX198" s="3">
        <f>AS198+(AZ198*BF198)/(BB198*1005)</f>
        <v>41.710213078053414</v>
      </c>
      <c r="AY198" s="3">
        <f>AS198+(AZ198*BD198*BE198*BF198)/(BB198*1005*(BE198*BD198+BK198*AZ198))-(AZ198*BL198)/(BE198*BD198+BK198*AZ198)</f>
        <v>25.075524845790572</v>
      </c>
      <c r="AZ198" s="3">
        <f>BA198*BC198/(BA198+BC198)</f>
        <v>27.09495246945114</v>
      </c>
      <c r="BA198" s="3">
        <f>BB198*1005/(4*0.98*0.0000000567*(AS198+273.15)^3)</f>
        <v>189.23385801917189</v>
      </c>
      <c r="BB198" s="3">
        <f>101325/(287.05*(AS198+273.15))</f>
        <v>1.1647823278179135</v>
      </c>
      <c r="BC198" s="3">
        <f>100*SQRT(0.1/AV198)</f>
        <v>31.622776601683793</v>
      </c>
      <c r="BD198" s="3">
        <f>BC198/1.08</f>
        <v>29.280348705262767</v>
      </c>
      <c r="BE198" s="3">
        <f>0.072*AS198+64.67</f>
        <v>66.822800000000001</v>
      </c>
      <c r="BF198" s="3">
        <f>AU198*(1-0.21)+BG198-BH198</f>
        <v>510.24666435837008</v>
      </c>
      <c r="BG198" s="3">
        <f>(1.72*(BI198/1000/(AS198+273.16))^(1/7)*0.0000000567*(AS198+273.16)^4)</f>
        <v>397.26901164031568</v>
      </c>
      <c r="BH198" s="3">
        <f>0.98*0.0000000567*(AA198+273.16)^4</f>
        <v>496.90234728194554</v>
      </c>
      <c r="BI198" s="3">
        <f>BJ198*AT198/100</f>
        <v>1855.8359294476531</v>
      </c>
      <c r="BJ198" s="3">
        <f>(610.7*10^(7.5*AS198/(AS198+237.3)))</f>
        <v>4217.8089305628482</v>
      </c>
      <c r="BK198" s="3">
        <f>(EXP((0.0492)*AS198))*55.259</f>
        <v>240.59408600890421</v>
      </c>
      <c r="BL198" s="3">
        <f>(1-(AT198/100))*BJ198</f>
        <v>2361.9730011151951</v>
      </c>
    </row>
    <row r="199" spans="1:64" s="3" customFormat="1" x14ac:dyDescent="0.2">
      <c r="A199" s="3" t="b">
        <v>0</v>
      </c>
      <c r="D199" s="3">
        <v>10446</v>
      </c>
      <c r="E199" s="3">
        <v>3</v>
      </c>
      <c r="F199" s="3">
        <v>3</v>
      </c>
      <c r="G199" s="3" t="s">
        <v>587</v>
      </c>
      <c r="H199" s="3">
        <v>6</v>
      </c>
      <c r="I199" s="3">
        <v>3.2999999999999972</v>
      </c>
      <c r="J199" s="3">
        <v>0.73385413890937079</v>
      </c>
      <c r="K199" s="3">
        <v>0.87542363047748495</v>
      </c>
      <c r="L199" s="3">
        <v>0.5766272200955479</v>
      </c>
      <c r="M199" s="3">
        <f>AA199-AS199</f>
        <v>4.203144277429459</v>
      </c>
      <c r="N199" s="3">
        <f>AB199-AS199</f>
        <v>2.2000000000000028</v>
      </c>
      <c r="O199" s="3">
        <f>AC199-AS199</f>
        <v>5.5</v>
      </c>
      <c r="P199" s="3">
        <f>AD199-AS199</f>
        <v>4.3163150316983447</v>
      </c>
      <c r="Q199" s="3">
        <f>AE199-AS199</f>
        <v>2.5</v>
      </c>
      <c r="R199" s="3">
        <f>AF199-AS199</f>
        <v>2.8999999999999986</v>
      </c>
      <c r="S199" s="3">
        <f>AG199-AS199</f>
        <v>3.8999999999999986</v>
      </c>
      <c r="T199" s="3">
        <f>AH199-AS199</f>
        <v>4.7000000000000028</v>
      </c>
      <c r="U199" s="3">
        <f>AI199-AS199</f>
        <v>5</v>
      </c>
      <c r="V199" s="3">
        <f>AJ199-AS199</f>
        <v>5.3999999999999986</v>
      </c>
      <c r="W199" s="3">
        <f>(AA199-AY199)/(AX199-AY199)</f>
        <v>0.54123781774973789</v>
      </c>
      <c r="X199" s="3">
        <f>(AX199-AA199)/(AA199-AY199)</f>
        <v>0.84761664319323005</v>
      </c>
      <c r="Y199" s="3">
        <f>J199/AA199</f>
        <v>2.1518665051511357E-2</v>
      </c>
      <c r="Z199" s="3">
        <f>(AA199-AY199)/(AX199-AA199)</f>
        <v>1.1797786275558435</v>
      </c>
      <c r="AA199" s="3">
        <v>34.103144277429458</v>
      </c>
      <c r="AB199" s="3">
        <v>32.1</v>
      </c>
      <c r="AC199" s="3">
        <v>35.4</v>
      </c>
      <c r="AD199" s="3">
        <v>34.216315031698343</v>
      </c>
      <c r="AE199" s="3">
        <v>32.4</v>
      </c>
      <c r="AF199" s="3">
        <v>32.799999999999997</v>
      </c>
      <c r="AG199" s="3">
        <v>33.799999999999997</v>
      </c>
      <c r="AH199" s="3">
        <v>34.6</v>
      </c>
      <c r="AI199" s="3">
        <v>34.9</v>
      </c>
      <c r="AJ199" s="3">
        <v>35.299999999999997</v>
      </c>
      <c r="AK199" s="3">
        <v>2020</v>
      </c>
      <c r="AL199" s="3">
        <v>10</v>
      </c>
      <c r="AM199" s="3">
        <v>27</v>
      </c>
      <c r="AN199" s="3">
        <v>10</v>
      </c>
      <c r="AO199" s="3">
        <v>50</v>
      </c>
      <c r="AP199" s="3">
        <v>24</v>
      </c>
      <c r="AQ199" s="3">
        <v>112</v>
      </c>
      <c r="AR199" s="5">
        <v>0.4513888888888889</v>
      </c>
      <c r="AS199" s="3">
        <v>29.9</v>
      </c>
      <c r="AT199" s="3">
        <v>44</v>
      </c>
      <c r="AU199" s="3">
        <v>772</v>
      </c>
      <c r="AV199" s="3">
        <v>1</v>
      </c>
      <c r="AW199" s="3">
        <v>33</v>
      </c>
      <c r="AX199" s="3">
        <f>AS199+(AZ199*BF199)/(BB199*1005)</f>
        <v>41.747758118009706</v>
      </c>
      <c r="AY199" s="3">
        <f>AS199+(AZ199*BD199*BE199*BF199)/(BB199*1005*(BE199*BD199+BK199*AZ199))-(AZ199*BL199)/(BE199*BD199+BK199*AZ199)</f>
        <v>25.084192252395287</v>
      </c>
      <c r="AZ199" s="3">
        <f>BA199*BC199/(BA199+BC199)</f>
        <v>27.09495246945114</v>
      </c>
      <c r="BA199" s="3">
        <f>BB199*1005/(4*0.98*0.0000000567*(AS199+273.15)^3)</f>
        <v>189.23385801917189</v>
      </c>
      <c r="BB199" s="3">
        <f>101325/(287.05*(AS199+273.15))</f>
        <v>1.1647823278179135</v>
      </c>
      <c r="BC199" s="3">
        <f>100*SQRT(0.1/AV199)</f>
        <v>31.622776601683793</v>
      </c>
      <c r="BD199" s="3">
        <f>BC199/1.08</f>
        <v>29.280348705262767</v>
      </c>
      <c r="BE199" s="3">
        <f>0.072*AS199+64.67</f>
        <v>66.822800000000001</v>
      </c>
      <c r="BF199" s="3">
        <f>AU199*(1-0.21)+BG199-BH199</f>
        <v>511.86875460130562</v>
      </c>
      <c r="BG199" s="3">
        <f>(1.72*(BI199/1000/(AS199+273.16))^(1/7)*0.0000000567*(AS199+273.16)^4)</f>
        <v>397.26901164031568</v>
      </c>
      <c r="BH199" s="3">
        <f>0.98*0.0000000567*(AA199+273.16)^4</f>
        <v>495.28025703901</v>
      </c>
      <c r="BI199" s="3">
        <f>BJ199*AT199/100</f>
        <v>1855.8359294476531</v>
      </c>
      <c r="BJ199" s="3">
        <f>(610.7*10^(7.5*AS199/(AS199+237.3)))</f>
        <v>4217.8089305628482</v>
      </c>
      <c r="BK199" s="3">
        <f>(EXP((0.0492)*AS199))*55.259</f>
        <v>240.59408600890421</v>
      </c>
      <c r="BL199" s="3">
        <f>(1-(AT199/100))*BJ199</f>
        <v>2361.9730011151951</v>
      </c>
    </row>
    <row r="200" spans="1:64" s="3" customFormat="1" x14ac:dyDescent="0.2">
      <c r="A200" s="3" t="b">
        <v>0</v>
      </c>
      <c r="D200" s="3">
        <v>10446</v>
      </c>
      <c r="E200" s="3">
        <v>3</v>
      </c>
      <c r="F200" s="3">
        <v>3</v>
      </c>
      <c r="G200" s="3" t="s">
        <v>588</v>
      </c>
      <c r="H200" s="3">
        <v>6</v>
      </c>
      <c r="I200" s="3">
        <v>2.3999999999999986</v>
      </c>
      <c r="J200" s="3">
        <v>0.43243324669420119</v>
      </c>
      <c r="K200" s="3">
        <v>0.57005919872960931</v>
      </c>
      <c r="L200" s="3">
        <v>0.34251049732486849</v>
      </c>
      <c r="M200" s="3">
        <f>AA200-AS200</f>
        <v>2.2959776413802899</v>
      </c>
      <c r="N200" s="3">
        <f>AB200-AS200</f>
        <v>1</v>
      </c>
      <c r="O200" s="3">
        <f>AC200-AS200</f>
        <v>3.3999999999999986</v>
      </c>
      <c r="P200" s="3">
        <f>AD200-AS200</f>
        <v>2.2795761411093522</v>
      </c>
      <c r="Q200" s="3">
        <f>AE200-AS200</f>
        <v>1.3000000000000007</v>
      </c>
      <c r="R200" s="3">
        <f>AF200-AS200</f>
        <v>1.8000000000000007</v>
      </c>
      <c r="S200" s="3">
        <f>AG200-AS200</f>
        <v>2</v>
      </c>
      <c r="T200" s="3">
        <f>AH200-AS200</f>
        <v>2.6000000000000014</v>
      </c>
      <c r="U200" s="3">
        <f>AI200-AS200</f>
        <v>2.8999999999999986</v>
      </c>
      <c r="V200" s="3">
        <f>AJ200-AS200</f>
        <v>3.2000000000000028</v>
      </c>
      <c r="W200" s="3">
        <f>(AA200-AY200)/(AX200-AY200)</f>
        <v>0.41744671249730725</v>
      </c>
      <c r="X200" s="3">
        <f>(AX200-AA200)/(AA200-AY200)</f>
        <v>1.3955153318076507</v>
      </c>
      <c r="Y200" s="3">
        <f>J200/AA200</f>
        <v>1.34312817430464E-2</v>
      </c>
      <c r="Z200" s="3">
        <f>(AA200-AY200)/(AX200-AA200)</f>
        <v>0.71658116339336198</v>
      </c>
      <c r="AA200" s="3">
        <v>32.195977641380289</v>
      </c>
      <c r="AB200" s="3">
        <v>30.9</v>
      </c>
      <c r="AC200" s="3">
        <v>33.299999999999997</v>
      </c>
      <c r="AD200" s="3">
        <v>32.179576141109351</v>
      </c>
      <c r="AE200" s="3">
        <v>31.2</v>
      </c>
      <c r="AF200" s="3">
        <v>31.7</v>
      </c>
      <c r="AG200" s="3">
        <v>31.9</v>
      </c>
      <c r="AH200" s="3">
        <v>32.5</v>
      </c>
      <c r="AI200" s="3">
        <v>32.799999999999997</v>
      </c>
      <c r="AJ200" s="3">
        <v>33.1</v>
      </c>
      <c r="AK200" s="3">
        <v>2020</v>
      </c>
      <c r="AL200" s="3">
        <v>10</v>
      </c>
      <c r="AM200" s="3">
        <v>27</v>
      </c>
      <c r="AN200" s="3">
        <v>10</v>
      </c>
      <c r="AO200" s="3">
        <v>50</v>
      </c>
      <c r="AP200" s="3">
        <v>39</v>
      </c>
      <c r="AQ200" s="3">
        <v>151</v>
      </c>
      <c r="AR200" s="5">
        <v>0.4513888888888889</v>
      </c>
      <c r="AS200" s="3">
        <v>29.9</v>
      </c>
      <c r="AT200" s="3">
        <v>44</v>
      </c>
      <c r="AU200" s="3">
        <v>772</v>
      </c>
      <c r="AV200" s="3">
        <v>1</v>
      </c>
      <c r="AW200" s="3">
        <v>33</v>
      </c>
      <c r="AX200" s="3">
        <f>AS200+(AZ200*BF200)/(BB200*1005)</f>
        <v>42.029739992258087</v>
      </c>
      <c r="AY200" s="3">
        <f>AS200+(AZ200*BD200*BE200*BF200)/(BB200*1005*(BE200*BD200+BK200*AZ200))-(AZ200*BL200)/(BE200*BD200+BK200*AZ200)</f>
        <v>25.149288775454433</v>
      </c>
      <c r="AZ200" s="3">
        <f>BA200*BC200/(BA200+BC200)</f>
        <v>27.09495246945114</v>
      </c>
      <c r="BA200" s="3">
        <f>BB200*1005/(4*0.98*0.0000000567*(AS200+273.15)^3)</f>
        <v>189.23385801917189</v>
      </c>
      <c r="BB200" s="3">
        <f>101325/(287.05*(AS200+273.15))</f>
        <v>1.1647823278179135</v>
      </c>
      <c r="BC200" s="3">
        <f>100*SQRT(0.1/AV200)</f>
        <v>31.622776601683793</v>
      </c>
      <c r="BD200" s="3">
        <f>BC200/1.08</f>
        <v>29.280348705262767</v>
      </c>
      <c r="BE200" s="3">
        <f>0.072*AS200+64.67</f>
        <v>66.822800000000001</v>
      </c>
      <c r="BF200" s="3">
        <f>AU200*(1-0.21)+BG200-BH200</f>
        <v>524.05145696186878</v>
      </c>
      <c r="BG200" s="3">
        <f>(1.72*(BI200/1000/(AS200+273.16))^(1/7)*0.0000000567*(AS200+273.16)^4)</f>
        <v>397.26901164031568</v>
      </c>
      <c r="BH200" s="3">
        <f>0.98*0.0000000567*(AA200+273.16)^4</f>
        <v>483.09755467844684</v>
      </c>
      <c r="BI200" s="3">
        <f>BJ200*AT200/100</f>
        <v>1855.8359294476531</v>
      </c>
      <c r="BJ200" s="3">
        <f>(610.7*10^(7.5*AS200/(AS200+237.3)))</f>
        <v>4217.8089305628482</v>
      </c>
      <c r="BK200" s="3">
        <f>(EXP((0.0492)*AS200))*55.259</f>
        <v>240.59408600890421</v>
      </c>
      <c r="BL200" s="3">
        <f>(1-(AT200/100))*BJ200</f>
        <v>2361.9730011151951</v>
      </c>
    </row>
    <row r="201" spans="1:64" s="3" customFormat="1" x14ac:dyDescent="0.2">
      <c r="A201" s="3" t="b">
        <v>1</v>
      </c>
      <c r="B201" s="3">
        <v>10</v>
      </c>
      <c r="D201" s="3">
        <v>10446</v>
      </c>
      <c r="E201" s="3">
        <v>4</v>
      </c>
      <c r="F201" s="3">
        <v>3</v>
      </c>
      <c r="G201" s="3" t="s">
        <v>589</v>
      </c>
      <c r="H201" s="3">
        <v>6</v>
      </c>
      <c r="I201" s="3">
        <v>2.9000000000000057</v>
      </c>
      <c r="J201" s="3">
        <v>0.68112482764729398</v>
      </c>
      <c r="K201" s="3">
        <v>1.020891989655468</v>
      </c>
      <c r="L201" s="3">
        <v>0.56612329941267392</v>
      </c>
      <c r="M201" s="3">
        <f>AA201-AS201</f>
        <v>5.7581827455016814</v>
      </c>
      <c r="N201" s="3">
        <f>AB201-AS201</f>
        <v>3.9999999999999964</v>
      </c>
      <c r="O201" s="3">
        <f>AC201-AS201</f>
        <v>6.9000000000000021</v>
      </c>
      <c r="P201" s="3">
        <f>AD201-AS201</f>
        <v>5.8717695680255808</v>
      </c>
      <c r="Q201" s="3">
        <f>AE201-AS201</f>
        <v>4.1999999999999993</v>
      </c>
      <c r="R201" s="3">
        <f>AF201-AS201</f>
        <v>4.8000000000000007</v>
      </c>
      <c r="S201" s="3">
        <f>AG201-AS201</f>
        <v>5.3000000000000007</v>
      </c>
      <c r="T201" s="3">
        <f>AH201-AS201</f>
        <v>6.3000000000000007</v>
      </c>
      <c r="U201" s="3">
        <f>AI201-AS201</f>
        <v>6.5999999999999979</v>
      </c>
      <c r="V201" s="3">
        <f>AJ201-AS201</f>
        <v>6.9000000000000021</v>
      </c>
      <c r="W201" s="3">
        <f>(AA201-AY201)/(AX201-AY201)</f>
        <v>0.60574715651692779</v>
      </c>
      <c r="X201" s="3">
        <f>(AX201-AA201)/(AA201-AY201)</f>
        <v>0.65085380796509706</v>
      </c>
      <c r="Y201" s="3">
        <f>J201/AA201</f>
        <v>1.9155220403760938E-2</v>
      </c>
      <c r="Z201" s="3">
        <f>(AA201-AY201)/(AX201-AA201)</f>
        <v>1.536443342210001</v>
      </c>
      <c r="AA201" s="3">
        <v>35.558182745501682</v>
      </c>
      <c r="AB201" s="3">
        <v>33.799999999999997</v>
      </c>
      <c r="AC201" s="3">
        <v>36.700000000000003</v>
      </c>
      <c r="AD201" s="3">
        <v>35.671769568025582</v>
      </c>
      <c r="AE201" s="3">
        <v>34</v>
      </c>
      <c r="AF201" s="3">
        <v>34.6</v>
      </c>
      <c r="AG201" s="3">
        <v>35.1</v>
      </c>
      <c r="AH201" s="3">
        <v>36.1</v>
      </c>
      <c r="AI201" s="3">
        <v>36.4</v>
      </c>
      <c r="AJ201" s="3">
        <v>36.700000000000003</v>
      </c>
      <c r="AK201" s="3">
        <v>2020</v>
      </c>
      <c r="AL201" s="3">
        <v>10</v>
      </c>
      <c r="AM201" s="3">
        <v>27</v>
      </c>
      <c r="AN201" s="3">
        <v>10</v>
      </c>
      <c r="AO201" s="3">
        <v>52</v>
      </c>
      <c r="AP201" s="3">
        <v>19</v>
      </c>
      <c r="AQ201" s="3">
        <v>791</v>
      </c>
      <c r="AR201" s="5">
        <v>0.45277777777777778</v>
      </c>
      <c r="AS201" s="3">
        <v>29.8</v>
      </c>
      <c r="AT201" s="3">
        <v>44</v>
      </c>
      <c r="AU201" s="3">
        <v>791</v>
      </c>
      <c r="AV201" s="3">
        <v>0.9</v>
      </c>
      <c r="AW201" s="3">
        <v>303</v>
      </c>
      <c r="AX201" s="3">
        <f>AS201+(AZ201*BF201)/(BB201*1005)</f>
        <v>42.30553263884002</v>
      </c>
      <c r="AY201" s="3">
        <f>AS201+(AZ201*BD201*BE201*BF201)/(BB201*1005*(BE201*BD201+BK201*AZ201))-(AZ201*BL201)/(BE201*BD201+BK201*AZ201)</f>
        <v>25.191261924320631</v>
      </c>
      <c r="AZ201" s="3">
        <f>BA201*BC201/(BA201+BC201)</f>
        <v>28.346683915171763</v>
      </c>
      <c r="BA201" s="3">
        <f>BB201*1005/(4*0.98*0.0000000567*(AS201+273.15)^3)</f>
        <v>189.48383666149351</v>
      </c>
      <c r="BB201" s="3">
        <f>101325/(287.05*(AS201+273.15))</f>
        <v>1.1651668078733077</v>
      </c>
      <c r="BC201" s="3">
        <f>100*SQRT(0.1/AV201)</f>
        <v>33.333333333333336</v>
      </c>
      <c r="BD201" s="3">
        <f>BC201/1.08</f>
        <v>30.864197530864196</v>
      </c>
      <c r="BE201" s="3">
        <f>0.072*AS201+64.67</f>
        <v>66.815600000000003</v>
      </c>
      <c r="BF201" s="3">
        <f>AU201*(1-0.21)+BG201-BH201</f>
        <v>516.59963991212135</v>
      </c>
      <c r="BG201" s="3">
        <f>(1.72*(BI201/1000/(AS201+273.16))^(1/7)*0.0000000567*(AS201+273.16)^4)</f>
        <v>396.4383058216892</v>
      </c>
      <c r="BH201" s="3">
        <f>0.98*0.0000000567*(AA201+273.16)^4</f>
        <v>504.72866590956784</v>
      </c>
      <c r="BI201" s="3">
        <f>BJ201*AT201/100</f>
        <v>1845.2102267388148</v>
      </c>
      <c r="BJ201" s="3">
        <f>(610.7*10^(7.5*AS201/(AS201+237.3)))</f>
        <v>4193.659606224579</v>
      </c>
      <c r="BK201" s="3">
        <f>(EXP((0.0492)*AS201))*55.259</f>
        <v>239.41327029433879</v>
      </c>
      <c r="BL201" s="3">
        <f>(1-(AT201/100))*BJ201</f>
        <v>2348.4493794857644</v>
      </c>
    </row>
    <row r="202" spans="1:64" s="3" customFormat="1" x14ac:dyDescent="0.2">
      <c r="A202" s="3" t="b">
        <v>1</v>
      </c>
      <c r="B202" s="3">
        <v>10</v>
      </c>
      <c r="D202" s="3">
        <v>10446</v>
      </c>
      <c r="E202" s="3">
        <v>4</v>
      </c>
      <c r="F202" s="3">
        <v>3</v>
      </c>
      <c r="G202" s="3" t="s">
        <v>590</v>
      </c>
      <c r="H202" s="3">
        <v>6</v>
      </c>
      <c r="I202" s="3">
        <v>4.1000000000000014</v>
      </c>
      <c r="J202" s="3">
        <v>0.90351380930405178</v>
      </c>
      <c r="K202" s="3">
        <v>1.1768209376747341</v>
      </c>
      <c r="L202" s="3">
        <v>0.72633371470701125</v>
      </c>
      <c r="M202" s="3">
        <f>AA202-AS202</f>
        <v>5.1736667587462684</v>
      </c>
      <c r="N202" s="3">
        <f>AB202-AS202</f>
        <v>3.0999999999999979</v>
      </c>
      <c r="O202" s="3">
        <f>AC202-AS202</f>
        <v>7.1999999999999993</v>
      </c>
      <c r="P202" s="3">
        <f>AD202-AS202</f>
        <v>5.2071758151253782</v>
      </c>
      <c r="Q202" s="3">
        <f>AE202-AS202</f>
        <v>3.4000000000000021</v>
      </c>
      <c r="R202" s="3">
        <f>AF202-AS202</f>
        <v>3.9000000000000021</v>
      </c>
      <c r="S202" s="3">
        <f>AG202-AS202</f>
        <v>4.5999999999999979</v>
      </c>
      <c r="T202" s="3">
        <f>AH202-AS202</f>
        <v>5.8000000000000007</v>
      </c>
      <c r="U202" s="3">
        <f>AI202-AS202</f>
        <v>6.4000000000000021</v>
      </c>
      <c r="V202" s="3">
        <f>AJ202-AS202</f>
        <v>6.9000000000000021</v>
      </c>
      <c r="W202" s="3">
        <f>(AA202-AY202)/(AX202-AY202)</f>
        <v>0.56798832198917604</v>
      </c>
      <c r="X202" s="3">
        <f>(AX202-AA202)/(AA202-AY202)</f>
        <v>0.76059957799459232</v>
      </c>
      <c r="Y202" s="3">
        <f>J202/AA202</f>
        <v>2.5834117295639288E-2</v>
      </c>
      <c r="Z202" s="3">
        <f>(AA202-AY202)/(AX202-AA202)</f>
        <v>1.3147522414311801</v>
      </c>
      <c r="AA202" s="3">
        <v>34.973666758746269</v>
      </c>
      <c r="AB202" s="3">
        <v>32.9</v>
      </c>
      <c r="AC202" s="3">
        <v>37</v>
      </c>
      <c r="AD202" s="3">
        <v>35.007175815125379</v>
      </c>
      <c r="AE202" s="3">
        <v>33.200000000000003</v>
      </c>
      <c r="AF202" s="3">
        <v>33.700000000000003</v>
      </c>
      <c r="AG202" s="3">
        <v>34.4</v>
      </c>
      <c r="AH202" s="3">
        <v>35.6</v>
      </c>
      <c r="AI202" s="3">
        <v>36.200000000000003</v>
      </c>
      <c r="AJ202" s="3">
        <v>36.700000000000003</v>
      </c>
      <c r="AK202" s="3">
        <v>2020</v>
      </c>
      <c r="AL202" s="3">
        <v>10</v>
      </c>
      <c r="AM202" s="3">
        <v>27</v>
      </c>
      <c r="AN202" s="3">
        <v>10</v>
      </c>
      <c r="AO202" s="3">
        <v>52</v>
      </c>
      <c r="AP202" s="3">
        <v>42</v>
      </c>
      <c r="AQ202" s="3">
        <v>511</v>
      </c>
      <c r="AR202" s="5">
        <v>0.45277777777777778</v>
      </c>
      <c r="AS202" s="3">
        <v>29.8</v>
      </c>
      <c r="AT202" s="3">
        <v>44</v>
      </c>
      <c r="AU202" s="3">
        <v>791</v>
      </c>
      <c r="AV202" s="3">
        <v>0.9</v>
      </c>
      <c r="AW202" s="3">
        <v>303</v>
      </c>
      <c r="AX202" s="3">
        <f>AS202+(AZ202*BF202)/(BB202*1005)</f>
        <v>42.397803937110695</v>
      </c>
      <c r="AY202" s="3">
        <f>AS202+(AZ202*BD202*BE202*BF202)/(BB202*1005*(BE202*BD202+BK202*AZ202))-(AZ202*BL202)/(BE202*BD202+BK202*AZ202)</f>
        <v>25.212765762799084</v>
      </c>
      <c r="AZ202" s="3">
        <f>BA202*BC202/(BA202+BC202)</f>
        <v>28.346683915171763</v>
      </c>
      <c r="BA202" s="3">
        <f>BB202*1005/(4*0.98*0.0000000567*(AS202+273.15)^3)</f>
        <v>189.48383666149351</v>
      </c>
      <c r="BB202" s="3">
        <f>101325/(287.05*(AS202+273.15))</f>
        <v>1.1651668078733077</v>
      </c>
      <c r="BC202" s="3">
        <f>100*SQRT(0.1/AV202)</f>
        <v>33.333333333333336</v>
      </c>
      <c r="BD202" s="3">
        <f>BC202/1.08</f>
        <v>30.864197530864196</v>
      </c>
      <c r="BE202" s="3">
        <f>0.072*AS202+64.67</f>
        <v>66.815600000000003</v>
      </c>
      <c r="BF202" s="3">
        <f>AU202*(1-0.21)+BG202-BH202</f>
        <v>520.41133836891527</v>
      </c>
      <c r="BG202" s="3">
        <f>(1.72*(BI202/1000/(AS202+273.16))^(1/7)*0.0000000567*(AS202+273.16)^4)</f>
        <v>396.4383058216892</v>
      </c>
      <c r="BH202" s="3">
        <f>0.98*0.0000000567*(AA202+273.16)^4</f>
        <v>500.91696745277386</v>
      </c>
      <c r="BI202" s="3">
        <f>BJ202*AT202/100</f>
        <v>1845.2102267388148</v>
      </c>
      <c r="BJ202" s="3">
        <f>(610.7*10^(7.5*AS202/(AS202+237.3)))</f>
        <v>4193.659606224579</v>
      </c>
      <c r="BK202" s="3">
        <f>(EXP((0.0492)*AS202))*55.259</f>
        <v>239.41327029433879</v>
      </c>
      <c r="BL202" s="3">
        <f>(1-(AT202/100))*BJ202</f>
        <v>2348.4493794857644</v>
      </c>
    </row>
    <row r="203" spans="1:64" s="3" customFormat="1" x14ac:dyDescent="0.2">
      <c r="A203" s="3" t="b">
        <v>1</v>
      </c>
      <c r="B203" s="3">
        <v>10</v>
      </c>
      <c r="D203" s="3">
        <v>10446</v>
      </c>
      <c r="E203" s="3">
        <v>4</v>
      </c>
      <c r="F203" s="3">
        <v>3</v>
      </c>
      <c r="G203" s="3" t="s">
        <v>591</v>
      </c>
      <c r="H203" s="3">
        <v>6</v>
      </c>
      <c r="I203" s="3">
        <v>3.2999999999999972</v>
      </c>
      <c r="J203" s="3">
        <v>0.78101308126342817</v>
      </c>
      <c r="K203" s="3">
        <v>1.1399771017666469</v>
      </c>
      <c r="L203" s="3">
        <v>0.64774324678935213</v>
      </c>
      <c r="M203" s="3">
        <f>AA203-AS203</f>
        <v>5.9496993079775216</v>
      </c>
      <c r="N203" s="3">
        <f>AB203-AS203</f>
        <v>3.8000000000000007</v>
      </c>
      <c r="O203" s="3">
        <f>AC203-AS203</f>
        <v>7.0999999999999979</v>
      </c>
      <c r="P203" s="3">
        <f>AD203-AS203</f>
        <v>6.2055355084512591</v>
      </c>
      <c r="Q203" s="3">
        <f>AE203-AS203</f>
        <v>4.1999999999999993</v>
      </c>
      <c r="R203" s="3">
        <f>AF203-AS203</f>
        <v>4.6999999999999993</v>
      </c>
      <c r="S203" s="3">
        <f>AG203-AS203</f>
        <v>5.4000000000000021</v>
      </c>
      <c r="T203" s="3">
        <f>AH203-AS203</f>
        <v>6.4999999999999964</v>
      </c>
      <c r="U203" s="3">
        <f>AI203-AS203</f>
        <v>6.8000000000000007</v>
      </c>
      <c r="V203" s="3">
        <f>AJ203-AS203</f>
        <v>6.9999999999999964</v>
      </c>
      <c r="W203" s="3">
        <f>(AA203-AY203)/(AX203-AY203)</f>
        <v>0.61819156880402015</v>
      </c>
      <c r="X203" s="3">
        <f>(AX203-AA203)/(AA203-AY203)</f>
        <v>0.61762154397324243</v>
      </c>
      <c r="Y203" s="3">
        <f>J203/AA203</f>
        <v>2.1846703507493435E-2</v>
      </c>
      <c r="Z203" s="3">
        <f>(AA203-AY203)/(AX203-AA203)</f>
        <v>1.6191145042753294</v>
      </c>
      <c r="AA203" s="3">
        <v>35.749699307977522</v>
      </c>
      <c r="AB203" s="3">
        <v>33.6</v>
      </c>
      <c r="AC203" s="3">
        <v>36.9</v>
      </c>
      <c r="AD203" s="3">
        <v>36.00553550845126</v>
      </c>
      <c r="AE203" s="3">
        <v>34</v>
      </c>
      <c r="AF203" s="3">
        <v>34.5</v>
      </c>
      <c r="AG203" s="3">
        <v>35.200000000000003</v>
      </c>
      <c r="AH203" s="3">
        <v>36.299999999999997</v>
      </c>
      <c r="AI203" s="3">
        <v>36.6</v>
      </c>
      <c r="AJ203" s="3">
        <v>36.799999999999997</v>
      </c>
      <c r="AK203" s="3">
        <v>2020</v>
      </c>
      <c r="AL203" s="3">
        <v>10</v>
      </c>
      <c r="AM203" s="3">
        <v>27</v>
      </c>
      <c r="AN203" s="3">
        <v>10</v>
      </c>
      <c r="AO203" s="3">
        <v>52</v>
      </c>
      <c r="AP203" s="3">
        <v>54</v>
      </c>
      <c r="AQ203" s="3">
        <v>30</v>
      </c>
      <c r="AR203" s="5">
        <v>0.45277777777777778</v>
      </c>
      <c r="AS203" s="3">
        <v>29.8</v>
      </c>
      <c r="AT203" s="3">
        <v>44</v>
      </c>
      <c r="AU203" s="3">
        <v>791</v>
      </c>
      <c r="AV203" s="3">
        <v>0.9</v>
      </c>
      <c r="AW203" s="3">
        <v>303</v>
      </c>
      <c r="AX203" s="3">
        <f>AS203+(AZ203*BF203)/(BB203*1005)</f>
        <v>42.27518574160662</v>
      </c>
      <c r="AY203" s="3">
        <f>AS203+(AZ203*BD203*BE203*BF203)/(BB203*1005*(BE203*BD203+BK203*AZ203))-(AZ203*BL203)/(BE203*BD203+BK203*AZ203)</f>
        <v>25.184189575836758</v>
      </c>
      <c r="AZ203" s="3">
        <f>BA203*BC203/(BA203+BC203)</f>
        <v>28.346683915171763</v>
      </c>
      <c r="BA203" s="3">
        <f>BB203*1005/(4*0.98*0.0000000567*(AS203+273.15)^3)</f>
        <v>189.48383666149351</v>
      </c>
      <c r="BB203" s="3">
        <f>101325/(287.05*(AS203+273.15))</f>
        <v>1.1651668078733077</v>
      </c>
      <c r="BC203" s="3">
        <f>100*SQRT(0.1/AV203)</f>
        <v>33.333333333333336</v>
      </c>
      <c r="BD203" s="3">
        <f>BC203/1.08</f>
        <v>30.864197530864196</v>
      </c>
      <c r="BE203" s="3">
        <f>0.072*AS203+64.67</f>
        <v>66.815600000000003</v>
      </c>
      <c r="BF203" s="3">
        <f>AU203*(1-0.21)+BG203-BH203</f>
        <v>515.34601908396598</v>
      </c>
      <c r="BG203" s="3">
        <f>(1.72*(BI203/1000/(AS203+273.16))^(1/7)*0.0000000567*(AS203+273.16)^4)</f>
        <v>396.4383058216892</v>
      </c>
      <c r="BH203" s="3">
        <f>0.98*0.0000000567*(AA203+273.16)^4</f>
        <v>505.9822867377232</v>
      </c>
      <c r="BI203" s="3">
        <f>BJ203*AT203/100</f>
        <v>1845.2102267388148</v>
      </c>
      <c r="BJ203" s="3">
        <f>(610.7*10^(7.5*AS203/(AS203+237.3)))</f>
        <v>4193.659606224579</v>
      </c>
      <c r="BK203" s="3">
        <f>(EXP((0.0492)*AS203))*55.259</f>
        <v>239.41327029433879</v>
      </c>
      <c r="BL203" s="3">
        <f>(1-(AT203/100))*BJ203</f>
        <v>2348.4493794857644</v>
      </c>
    </row>
    <row r="204" spans="1:64" s="3" customFormat="1" x14ac:dyDescent="0.2">
      <c r="A204" s="3" t="b">
        <v>0</v>
      </c>
      <c r="D204" s="3">
        <v>10446</v>
      </c>
      <c r="E204" s="3">
        <v>4</v>
      </c>
      <c r="F204" s="3">
        <v>3</v>
      </c>
      <c r="G204" s="3" t="s">
        <v>592</v>
      </c>
      <c r="H204" s="3">
        <v>6</v>
      </c>
      <c r="I204" s="3">
        <v>3.2000000000000028</v>
      </c>
      <c r="J204" s="3">
        <v>0.72861766164700892</v>
      </c>
      <c r="K204" s="3">
        <v>1.038107563376911</v>
      </c>
      <c r="L204" s="3">
        <v>0.59195279049680638</v>
      </c>
      <c r="M204" s="3">
        <f>AA204-AS204</f>
        <v>1.4949870564231489</v>
      </c>
      <c r="N204" s="3">
        <f>AB204-AS204</f>
        <v>-0.60000000000000142</v>
      </c>
      <c r="O204" s="3">
        <f>AC204-AS204</f>
        <v>2.6000000000000014</v>
      </c>
      <c r="P204" s="3">
        <f>AD204-AS204</f>
        <v>1.6124072791321176</v>
      </c>
      <c r="Q204" s="3">
        <f>AE204-AS204</f>
        <v>-0.30000000000000071</v>
      </c>
      <c r="R204" s="3">
        <f>AF204-AS204</f>
        <v>0.5</v>
      </c>
      <c r="S204" s="3">
        <f>AG204-AS204</f>
        <v>1</v>
      </c>
      <c r="T204" s="3">
        <f>AH204-AS204</f>
        <v>2.1000000000000014</v>
      </c>
      <c r="U204" s="3">
        <f>AI204-AS204</f>
        <v>2.2999999999999972</v>
      </c>
      <c r="V204" s="3">
        <f>AJ204-AS204</f>
        <v>2.5</v>
      </c>
      <c r="W204" s="3">
        <f>(AA204-AY204)/(AX204-AY204)</f>
        <v>0.35649448446156473</v>
      </c>
      <c r="X204" s="3">
        <f>(AX204-AA204)/(AA204-AY204)</f>
        <v>1.8050924869436922</v>
      </c>
      <c r="Y204" s="3">
        <f>J204/AA204</f>
        <v>2.3061179304989889E-2</v>
      </c>
      <c r="Z204" s="3">
        <f>(AA204-AY204)/(AX204-AA204)</f>
        <v>0.55398823452706214</v>
      </c>
      <c r="AA204" s="3">
        <v>31.59498705642315</v>
      </c>
      <c r="AB204" s="3">
        <v>29.5</v>
      </c>
      <c r="AC204" s="3">
        <v>32.700000000000003</v>
      </c>
      <c r="AD204" s="3">
        <v>31.712407279132119</v>
      </c>
      <c r="AE204" s="3">
        <v>29.8</v>
      </c>
      <c r="AF204" s="3">
        <v>30.6</v>
      </c>
      <c r="AG204" s="3">
        <v>31.1</v>
      </c>
      <c r="AH204" s="3">
        <v>32.200000000000003</v>
      </c>
      <c r="AI204" s="3">
        <v>32.4</v>
      </c>
      <c r="AJ204" s="3">
        <v>32.6</v>
      </c>
      <c r="AK204" s="3">
        <v>2020</v>
      </c>
      <c r="AL204" s="3">
        <v>10</v>
      </c>
      <c r="AM204" s="3">
        <v>27</v>
      </c>
      <c r="AN204" s="3">
        <v>10</v>
      </c>
      <c r="AO204" s="3">
        <v>54</v>
      </c>
      <c r="AP204" s="3">
        <v>17</v>
      </c>
      <c r="AQ204" s="3">
        <v>550</v>
      </c>
      <c r="AR204" s="5">
        <v>0.45416666666666666</v>
      </c>
      <c r="AS204" s="3">
        <v>30.1</v>
      </c>
      <c r="AT204" s="3">
        <v>44</v>
      </c>
      <c r="AU204" s="3">
        <v>793</v>
      </c>
      <c r="AV204" s="3">
        <v>1</v>
      </c>
      <c r="AW204" s="3">
        <v>237</v>
      </c>
      <c r="AX204" s="3">
        <f>AS204+(AZ204*BF204)/(BB204*1005)</f>
        <v>42.743610273341446</v>
      </c>
      <c r="AY204" s="3">
        <f>AS204+(AZ204*BD204*BE204*BF204)/(BB204*1005*(BE204*BD204+BK204*AZ204))-(AZ204*BL204)/(BE204*BD204+BK204*AZ204)</f>
        <v>25.418780963075168</v>
      </c>
      <c r="AZ204" s="3">
        <f>BA204*BC204/(BA204+BC204)</f>
        <v>27.084704938065283</v>
      </c>
      <c r="BA204" s="3">
        <f>BB204*1005/(4*0.98*0.0000000567*(AS204+273.15)^3)</f>
        <v>188.73513621334493</v>
      </c>
      <c r="BB204" s="3">
        <f>101325/(287.05*(AS204+273.15))</f>
        <v>1.1640141284261123</v>
      </c>
      <c r="BC204" s="3">
        <f>100*SQRT(0.1/AV204)</f>
        <v>31.622776601683793</v>
      </c>
      <c r="BD204" s="3">
        <f>BC204/1.08</f>
        <v>29.280348705262767</v>
      </c>
      <c r="BE204" s="3">
        <f>0.072*AS204+64.67</f>
        <v>66.837199999999996</v>
      </c>
      <c r="BF204" s="3">
        <f>AU204*(1-0.21)+BG204-BH204</f>
        <v>546.09890457613915</v>
      </c>
      <c r="BG204" s="3">
        <f>(1.72*(BI204/1000/(AS204+273.16))^(1/7)*0.0000000567*(AS204+273.16)^4)</f>
        <v>398.9344121897422</v>
      </c>
      <c r="BH204" s="3">
        <f>0.98*0.0000000567*(AA204+273.16)^4</f>
        <v>479.30550761360308</v>
      </c>
      <c r="BI204" s="3">
        <f>BJ204*AT204/100</f>
        <v>1877.2470657772915</v>
      </c>
      <c r="BJ204" s="3">
        <f>(610.7*10^(7.5*AS204/(AS204+237.3)))</f>
        <v>4266.4706040392985</v>
      </c>
      <c r="BK204" s="3">
        <f>(EXP((0.0492)*AS204))*55.259</f>
        <v>242.97321794766174</v>
      </c>
      <c r="BL204" s="3">
        <f>(1-(AT204/100))*BJ204</f>
        <v>2389.2235382620074</v>
      </c>
    </row>
    <row r="205" spans="1:64" s="3" customFormat="1" x14ac:dyDescent="0.2">
      <c r="A205" s="3" t="b">
        <v>0</v>
      </c>
      <c r="D205" s="3">
        <v>10446</v>
      </c>
      <c r="E205" s="3">
        <v>4</v>
      </c>
      <c r="F205" s="3">
        <v>3</v>
      </c>
      <c r="G205" s="3" t="s">
        <v>593</v>
      </c>
      <c r="H205" s="3">
        <v>6</v>
      </c>
      <c r="I205" s="3">
        <v>4.3000000000000043</v>
      </c>
      <c r="J205" s="3">
        <v>0.81362237558166728</v>
      </c>
      <c r="K205" s="3">
        <v>0.48654207200053179</v>
      </c>
      <c r="L205" s="3">
        <v>0.51880856626712724</v>
      </c>
      <c r="M205" s="3">
        <f>AA205-AS205</f>
        <v>3.4115194244557472</v>
      </c>
      <c r="N205" s="3">
        <f>AB205-AS205</f>
        <v>0.29999999999999716</v>
      </c>
      <c r="O205" s="3">
        <f>AC205-AS205</f>
        <v>4.6000000000000014</v>
      </c>
      <c r="P205" s="3">
        <f>AD205-AS205</f>
        <v>3.6251416213072218</v>
      </c>
      <c r="Q205" s="3">
        <f>AE205-AS205</f>
        <v>0.69999999999999929</v>
      </c>
      <c r="R205" s="3">
        <f>AF205-AS205</f>
        <v>2.5</v>
      </c>
      <c r="S205" s="3">
        <f>AG205-AS205</f>
        <v>3.2999999999999972</v>
      </c>
      <c r="T205" s="3">
        <f>AH205-AS205</f>
        <v>3.7999999999999972</v>
      </c>
      <c r="U205" s="3">
        <f>AI205-AS205</f>
        <v>4</v>
      </c>
      <c r="V205" s="3">
        <f>AJ205-AS205</f>
        <v>4.2999999999999972</v>
      </c>
      <c r="W205" s="3">
        <f>(AA205-AY205)/(AX205-AY205)</f>
        <v>0.47682418456670972</v>
      </c>
      <c r="X205" s="3">
        <f>(AX205-AA205)/(AA205-AY205)</f>
        <v>1.0972090602088489</v>
      </c>
      <c r="Y205" s="3">
        <f>J205/AA205</f>
        <v>2.4278886471137115E-2</v>
      </c>
      <c r="Z205" s="3">
        <f>(AA205-AY205)/(AX205-AA205)</f>
        <v>0.9114033380381078</v>
      </c>
      <c r="AA205" s="3">
        <v>33.511519424455749</v>
      </c>
      <c r="AB205" s="3">
        <v>30.4</v>
      </c>
      <c r="AC205" s="3">
        <v>34.700000000000003</v>
      </c>
      <c r="AD205" s="3">
        <v>33.725141621307223</v>
      </c>
      <c r="AE205" s="3">
        <v>30.8</v>
      </c>
      <c r="AF205" s="3">
        <v>32.6</v>
      </c>
      <c r="AG205" s="3">
        <v>33.4</v>
      </c>
      <c r="AH205" s="3">
        <v>33.9</v>
      </c>
      <c r="AI205" s="3">
        <v>34.1</v>
      </c>
      <c r="AJ205" s="3">
        <v>34.4</v>
      </c>
      <c r="AK205" s="3">
        <v>2020</v>
      </c>
      <c r="AL205" s="3">
        <v>10</v>
      </c>
      <c r="AM205" s="3">
        <v>27</v>
      </c>
      <c r="AN205" s="3">
        <v>10</v>
      </c>
      <c r="AO205" s="3">
        <v>54</v>
      </c>
      <c r="AP205" s="3">
        <v>45</v>
      </c>
      <c r="AQ205" s="3">
        <v>709</v>
      </c>
      <c r="AR205" s="5">
        <v>0.45416666666666666</v>
      </c>
      <c r="AS205" s="3">
        <v>30.1</v>
      </c>
      <c r="AT205" s="3">
        <v>44</v>
      </c>
      <c r="AU205" s="3">
        <v>793</v>
      </c>
      <c r="AV205" s="3">
        <v>1</v>
      </c>
      <c r="AW205" s="3">
        <v>237</v>
      </c>
      <c r="AX205" s="3">
        <f>AS205+(AZ205*BF205)/(BB205*1005)</f>
        <v>42.461816010778037</v>
      </c>
      <c r="AY205" s="3">
        <f>AS205+(AZ205*BD205*BE205*BF205)/(BB205*1005*(BE205*BD205+BK205*AZ205))-(AZ205*BL205)/(BE205*BD205+BK205*AZ205)</f>
        <v>25.354189239250534</v>
      </c>
      <c r="AZ205" s="3">
        <f>BA205*BC205/(BA205+BC205)</f>
        <v>27.084704938065283</v>
      </c>
      <c r="BA205" s="3">
        <f>BB205*1005/(4*0.98*0.0000000567*(AS205+273.15)^3)</f>
        <v>188.73513621334493</v>
      </c>
      <c r="BB205" s="3">
        <f>101325/(287.05*(AS205+273.15))</f>
        <v>1.1640141284261123</v>
      </c>
      <c r="BC205" s="3">
        <f>100*SQRT(0.1/AV205)</f>
        <v>31.622776601683793</v>
      </c>
      <c r="BD205" s="3">
        <f>BC205/1.08</f>
        <v>29.280348705262767</v>
      </c>
      <c r="BE205" s="3">
        <f>0.072*AS205+64.67</f>
        <v>66.837199999999996</v>
      </c>
      <c r="BF205" s="3">
        <f>AU205*(1-0.21)+BG205-BH205</f>
        <v>533.9277339393642</v>
      </c>
      <c r="BG205" s="3">
        <f>(1.72*(BI205/1000/(AS205+273.16))^(1/7)*0.0000000567*(AS205+273.16)^4)</f>
        <v>398.9344121897422</v>
      </c>
      <c r="BH205" s="3">
        <f>0.98*0.0000000567*(AA205+273.16)^4</f>
        <v>491.47667825037809</v>
      </c>
      <c r="BI205" s="3">
        <f>BJ205*AT205/100</f>
        <v>1877.2470657772915</v>
      </c>
      <c r="BJ205" s="3">
        <f>(610.7*10^(7.5*AS205/(AS205+237.3)))</f>
        <v>4266.4706040392985</v>
      </c>
      <c r="BK205" s="3">
        <f>(EXP((0.0492)*AS205))*55.259</f>
        <v>242.97321794766174</v>
      </c>
      <c r="BL205" s="3">
        <f>(1-(AT205/100))*BJ205</f>
        <v>2389.2235382620074</v>
      </c>
    </row>
    <row r="206" spans="1:64" s="3" customFormat="1" x14ac:dyDescent="0.2">
      <c r="A206" s="3" t="b">
        <v>0</v>
      </c>
      <c r="D206" s="3">
        <v>10446</v>
      </c>
      <c r="E206" s="3">
        <v>4</v>
      </c>
      <c r="F206" s="3">
        <v>3</v>
      </c>
      <c r="G206" s="3" t="s">
        <v>594</v>
      </c>
      <c r="H206" s="3">
        <v>6</v>
      </c>
      <c r="I206" s="3">
        <v>1.6999999999999993</v>
      </c>
      <c r="J206" s="3">
        <v>0.35573368442124231</v>
      </c>
      <c r="K206" s="3">
        <v>0.515523496012122</v>
      </c>
      <c r="L206" s="3">
        <v>0.29657168853903232</v>
      </c>
      <c r="M206" s="3">
        <f>AA206-AS206</f>
        <v>0.91160789776899165</v>
      </c>
      <c r="N206" s="3">
        <f>AB206-AS206</f>
        <v>-0.19999999999999929</v>
      </c>
      <c r="O206" s="3">
        <f>AC206-AS206</f>
        <v>1.5</v>
      </c>
      <c r="P206" s="3">
        <f>AD206-AS206</f>
        <v>0.98940636301744078</v>
      </c>
      <c r="Q206" s="3">
        <f>AE206-AS206</f>
        <v>0.10000000000000142</v>
      </c>
      <c r="R206" s="3">
        <f>AF206-AS206</f>
        <v>0.40000000000000213</v>
      </c>
      <c r="S206" s="3">
        <f>AG206-AS206</f>
        <v>0.69999999999999929</v>
      </c>
      <c r="T206" s="3">
        <f>AH206-AS206</f>
        <v>1.1999999999999993</v>
      </c>
      <c r="U206" s="3">
        <f>AI206-AS206</f>
        <v>1.3000000000000007</v>
      </c>
      <c r="V206" s="3">
        <f>AJ206-AS206</f>
        <v>1.5</v>
      </c>
      <c r="W206" s="3">
        <f>(AA206-AY206)/(AX206-AY206)</f>
        <v>0.38367487948306439</v>
      </c>
      <c r="X206" s="3">
        <f>(AX206-AA206)/(AA206-AY206)</f>
        <v>1.6063733996537046</v>
      </c>
      <c r="Y206" s="3">
        <f>J206/AA206</f>
        <v>1.1434114417684981E-2</v>
      </c>
      <c r="Z206" s="3">
        <f>(AA206-AY206)/(AX206-AA206)</f>
        <v>0.62252026846035657</v>
      </c>
      <c r="AA206" s="3">
        <v>31.111607897768991</v>
      </c>
      <c r="AB206" s="3">
        <v>30</v>
      </c>
      <c r="AC206" s="3">
        <v>31.7</v>
      </c>
      <c r="AD206" s="3">
        <v>31.18940636301744</v>
      </c>
      <c r="AE206" s="3">
        <v>30.3</v>
      </c>
      <c r="AF206" s="3">
        <v>30.6</v>
      </c>
      <c r="AG206" s="3">
        <v>30.9</v>
      </c>
      <c r="AH206" s="3">
        <v>31.4</v>
      </c>
      <c r="AI206" s="3">
        <v>31.5</v>
      </c>
      <c r="AJ206" s="3">
        <v>31.7</v>
      </c>
      <c r="AK206" s="3">
        <v>2020</v>
      </c>
      <c r="AL206" s="3">
        <v>10</v>
      </c>
      <c r="AM206" s="3">
        <v>27</v>
      </c>
      <c r="AN206" s="3">
        <v>10</v>
      </c>
      <c r="AO206" s="3">
        <v>55</v>
      </c>
      <c r="AP206" s="3">
        <v>12</v>
      </c>
      <c r="AQ206" s="3">
        <v>909</v>
      </c>
      <c r="AR206" s="5">
        <v>0.4548611111111111</v>
      </c>
      <c r="AS206" s="3">
        <v>30.2</v>
      </c>
      <c r="AT206" s="3">
        <v>43</v>
      </c>
      <c r="AU206" s="3">
        <v>789</v>
      </c>
      <c r="AV206" s="3">
        <v>1.4</v>
      </c>
      <c r="AW206" s="3">
        <v>168</v>
      </c>
      <c r="AX206" s="3">
        <f>AS206+(AZ206*BF206)/(BB206*1005)</f>
        <v>41.118408626772933</v>
      </c>
      <c r="AY206" s="3">
        <f>AS206+(AZ206*BD206*BE206*BF206)/(BB206*1005*(BE206*BD206+BK206*AZ206))-(AZ206*BL206)/(BE206*BD206+BK206*AZ206)</f>
        <v>24.882171621520165</v>
      </c>
      <c r="AZ206" s="3">
        <f>BA206*BC206/(BA206+BC206)</f>
        <v>23.407145681786158</v>
      </c>
      <c r="BA206" s="3">
        <f>BB206*1005/(4*0.98*0.0000000567*(AS206+273.15)^3)</f>
        <v>188.48639142180056</v>
      </c>
      <c r="BB206" s="3">
        <f>101325/(287.05*(AS206+273.15))</f>
        <v>1.163630408588161</v>
      </c>
      <c r="BC206" s="3">
        <f>100*SQRT(0.1/AV206)</f>
        <v>26.726124191242441</v>
      </c>
      <c r="BD206" s="3">
        <f>BC206/1.08</f>
        <v>24.746411288187442</v>
      </c>
      <c r="BE206" s="3">
        <f>0.072*AS206+64.67</f>
        <v>66.844400000000007</v>
      </c>
      <c r="BF206" s="3">
        <f>AU206*(1-0.21)+BG206-BH206</f>
        <v>545.49655163198292</v>
      </c>
      <c r="BG206" s="3">
        <f>(1.72*(BI206/1000/(AS206+273.16))^(1/7)*0.0000000567*(AS206+273.16)^4)</f>
        <v>398.45833496569622</v>
      </c>
      <c r="BH206" s="3">
        <f>0.98*0.0000000567*(AA206+273.16)^4</f>
        <v>476.27178333371342</v>
      </c>
      <c r="BI206" s="3">
        <f>BJ206*AT206/100</f>
        <v>1845.1231063947487</v>
      </c>
      <c r="BJ206" s="3">
        <f>(610.7*10^(7.5*AS206/(AS206+237.3)))</f>
        <v>4290.9839683598802</v>
      </c>
      <c r="BK206" s="3">
        <f>(EXP((0.0492)*AS206))*55.259</f>
        <v>244.17159176218931</v>
      </c>
      <c r="BL206" s="3">
        <f>(1-(AT206/100))*BJ206</f>
        <v>2445.8608619651318</v>
      </c>
    </row>
    <row r="207" spans="1:64" s="3" customFormat="1" x14ac:dyDescent="0.2">
      <c r="A207" s="3" t="b">
        <v>1</v>
      </c>
      <c r="B207" s="3" t="s">
        <v>564</v>
      </c>
      <c r="D207" s="3">
        <v>10446</v>
      </c>
      <c r="E207" s="3">
        <v>10</v>
      </c>
      <c r="F207" s="3">
        <v>3</v>
      </c>
      <c r="G207" s="3" t="s">
        <v>595</v>
      </c>
      <c r="H207" s="3">
        <v>6</v>
      </c>
      <c r="I207" s="3">
        <v>3</v>
      </c>
      <c r="J207" s="3">
        <v>0.46398225082732297</v>
      </c>
      <c r="K207" s="3">
        <v>0.57405440713853295</v>
      </c>
      <c r="L207" s="3">
        <v>0.35282552954903418</v>
      </c>
      <c r="M207" s="3">
        <f>AA207-AS207</f>
        <v>4.7113108397167629</v>
      </c>
      <c r="N207" s="3">
        <f>AB207-AS207</f>
        <v>2.5000000000000036</v>
      </c>
      <c r="O207" s="3">
        <f>AC207-AS207</f>
        <v>5.5000000000000036</v>
      </c>
      <c r="P207" s="3">
        <f>AD207-AS207</f>
        <v>4.720211068314871</v>
      </c>
      <c r="Q207" s="3">
        <f>AE207-AS207</f>
        <v>3.5999999999999979</v>
      </c>
      <c r="R207" s="3">
        <f>AF207-AS207</f>
        <v>4.1999999999999993</v>
      </c>
      <c r="S207" s="3">
        <f>AG207-AS207</f>
        <v>4.5000000000000036</v>
      </c>
      <c r="T207" s="3">
        <f>AH207-AS207</f>
        <v>5.0000000000000036</v>
      </c>
      <c r="U207" s="3">
        <f>AI207-AS207</f>
        <v>5.3000000000000007</v>
      </c>
      <c r="V207" s="3">
        <f>AJ207-AS207</f>
        <v>5.5000000000000036</v>
      </c>
      <c r="W207" s="3">
        <f>(AA207-AY207)/(AX207-AY207)</f>
        <v>0.63922213752902346</v>
      </c>
      <c r="X207" s="3">
        <f>(AX207-AA207)/(AA207-AY207)</f>
        <v>0.56440138926602113</v>
      </c>
      <c r="Y207" s="3">
        <f>J207/AA207</f>
        <v>1.3290313072388985E-2</v>
      </c>
      <c r="Z207" s="3">
        <f>(AA207-AY207)/(AX207-AA207)</f>
        <v>1.7717886933277316</v>
      </c>
      <c r="AA207" s="3">
        <v>34.911310839716762</v>
      </c>
      <c r="AB207" s="3">
        <v>32.700000000000003</v>
      </c>
      <c r="AC207" s="3">
        <v>35.700000000000003</v>
      </c>
      <c r="AD207" s="3">
        <v>34.92021106831487</v>
      </c>
      <c r="AE207" s="3">
        <v>33.799999999999997</v>
      </c>
      <c r="AF207" s="3">
        <v>34.4</v>
      </c>
      <c r="AG207" s="3">
        <v>34.700000000000003</v>
      </c>
      <c r="AH207" s="3">
        <v>35.200000000000003</v>
      </c>
      <c r="AI207" s="3">
        <v>35.5</v>
      </c>
      <c r="AJ207" s="3">
        <v>35.700000000000003</v>
      </c>
      <c r="AK207" s="3">
        <v>2020</v>
      </c>
      <c r="AL207" s="3">
        <v>10</v>
      </c>
      <c r="AM207" s="3">
        <v>27</v>
      </c>
      <c r="AN207" s="3">
        <v>10</v>
      </c>
      <c r="AO207" s="3">
        <v>55</v>
      </c>
      <c r="AP207" s="3">
        <v>54</v>
      </c>
      <c r="AQ207" s="3">
        <v>829.00000000000011</v>
      </c>
      <c r="AR207" s="5">
        <v>0.4548611111111111</v>
      </c>
      <c r="AS207" s="3">
        <v>30.2</v>
      </c>
      <c r="AT207" s="3">
        <v>43</v>
      </c>
      <c r="AU207" s="3">
        <v>789</v>
      </c>
      <c r="AV207" s="3">
        <v>1.4</v>
      </c>
      <c r="AW207" s="3">
        <v>168</v>
      </c>
      <c r="AX207" s="3">
        <f>AS207+(AZ207*BF207)/(BB207*1005)</f>
        <v>40.633235273860393</v>
      </c>
      <c r="AY207" s="3">
        <f>AS207+(AZ207*BD207*BE207*BF207)/(BB207*1005*(BE207*BD207+BK207*AZ207))-(AZ207*BL207)/(BE207*BD207+BK207*AZ207)</f>
        <v>24.773269823225398</v>
      </c>
      <c r="AZ207" s="3">
        <f>BA207*BC207/(BA207+BC207)</f>
        <v>23.407145681786158</v>
      </c>
      <c r="BA207" s="3">
        <f>BB207*1005/(4*0.98*0.0000000567*(AS207+273.15)^3)</f>
        <v>188.48639142180056</v>
      </c>
      <c r="BB207" s="3">
        <f>101325/(287.05*(AS207+273.15))</f>
        <v>1.163630408588161</v>
      </c>
      <c r="BC207" s="3">
        <f>100*SQRT(0.1/AV207)</f>
        <v>26.726124191242441</v>
      </c>
      <c r="BD207" s="3">
        <f>BC207/1.08</f>
        <v>24.746411288187442</v>
      </c>
      <c r="BE207" s="3">
        <f>0.072*AS207+64.67</f>
        <v>66.844400000000007</v>
      </c>
      <c r="BF207" s="3">
        <f>AU207*(1-0.21)+BG207-BH207</f>
        <v>521.25671961941816</v>
      </c>
      <c r="BG207" s="3">
        <f>(1.72*(BI207/1000/(AS207+273.16))^(1/7)*0.0000000567*(AS207+273.16)^4)</f>
        <v>398.45833496569622</v>
      </c>
      <c r="BH207" s="3">
        <f>0.98*0.0000000567*(AA207+273.16)^4</f>
        <v>500.51161534627823</v>
      </c>
      <c r="BI207" s="3">
        <f>BJ207*AT207/100</f>
        <v>1845.1231063947487</v>
      </c>
      <c r="BJ207" s="3">
        <f>(610.7*10^(7.5*AS207/(AS207+237.3)))</f>
        <v>4290.9839683598802</v>
      </c>
      <c r="BK207" s="3">
        <f>(EXP((0.0492)*AS207))*55.259</f>
        <v>244.17159176218931</v>
      </c>
      <c r="BL207" s="3">
        <f>(1-(AT207/100))*BJ207</f>
        <v>2445.8608619651318</v>
      </c>
    </row>
    <row r="208" spans="1:64" s="3" customFormat="1" x14ac:dyDescent="0.2">
      <c r="A208" s="3" t="b">
        <v>1</v>
      </c>
      <c r="B208" s="3" t="s">
        <v>564</v>
      </c>
      <c r="D208" s="3">
        <v>10446</v>
      </c>
      <c r="E208" s="3">
        <v>10</v>
      </c>
      <c r="F208" s="3">
        <v>3</v>
      </c>
      <c r="G208" s="3" t="s">
        <v>596</v>
      </c>
      <c r="H208" s="3">
        <v>6</v>
      </c>
      <c r="I208" s="3">
        <v>2.5</v>
      </c>
      <c r="J208" s="3">
        <v>0.46400355532946858</v>
      </c>
      <c r="K208" s="3">
        <v>0.63060294155235397</v>
      </c>
      <c r="L208" s="3">
        <v>0.37410261821093588</v>
      </c>
      <c r="M208" s="3">
        <f>AA208-AS208</f>
        <v>5.2627370192561713</v>
      </c>
      <c r="N208" s="3">
        <f>AB208-AS208</f>
        <v>3.6000000000000014</v>
      </c>
      <c r="O208" s="3">
        <f>AC208-AS208</f>
        <v>6.1000000000000014</v>
      </c>
      <c r="P208" s="3">
        <f>AD208-AS208</f>
        <v>5.3214129141593247</v>
      </c>
      <c r="Q208" s="3">
        <f>AE208-AS208</f>
        <v>4.1000000000000014</v>
      </c>
      <c r="R208" s="3">
        <f>AF208-AS208</f>
        <v>4.7000000000000028</v>
      </c>
      <c r="S208" s="3">
        <f>AG208-AS208</f>
        <v>5</v>
      </c>
      <c r="T208" s="3">
        <f>AH208-AS208</f>
        <v>5.6000000000000014</v>
      </c>
      <c r="U208" s="3">
        <f>AI208-AS208</f>
        <v>5.8000000000000043</v>
      </c>
      <c r="V208" s="3">
        <f>AJ208-AS208</f>
        <v>6</v>
      </c>
      <c r="W208" s="3">
        <f>(AA208-AY208)/(AX208-AY208)</f>
        <v>0.55091594342561645</v>
      </c>
      <c r="X208" s="3">
        <f>(AX208-AA208)/(AA208-AY208)</f>
        <v>0.81515894018597757</v>
      </c>
      <c r="Y208" s="3">
        <f>J208/AA208</f>
        <v>1.319588845075872E-2</v>
      </c>
      <c r="Z208" s="3">
        <f>(AA208-AY208)/(AX208-AA208)</f>
        <v>1.2267546250205525</v>
      </c>
      <c r="AA208" s="3">
        <v>35.16273701925617</v>
      </c>
      <c r="AB208" s="3">
        <v>33.5</v>
      </c>
      <c r="AC208" s="3">
        <v>36</v>
      </c>
      <c r="AD208" s="3">
        <v>35.221412914159323</v>
      </c>
      <c r="AE208" s="3">
        <v>34</v>
      </c>
      <c r="AF208" s="3">
        <v>34.6</v>
      </c>
      <c r="AG208" s="3">
        <v>34.9</v>
      </c>
      <c r="AH208" s="3">
        <v>35.5</v>
      </c>
      <c r="AI208" s="3">
        <v>35.700000000000003</v>
      </c>
      <c r="AJ208" s="3">
        <v>35.9</v>
      </c>
      <c r="AK208" s="3">
        <v>2020</v>
      </c>
      <c r="AL208" s="3">
        <v>10</v>
      </c>
      <c r="AM208" s="3">
        <v>27</v>
      </c>
      <c r="AN208" s="3">
        <v>10</v>
      </c>
      <c r="AO208" s="3">
        <v>56</v>
      </c>
      <c r="AP208" s="3">
        <v>13</v>
      </c>
      <c r="AQ208" s="3">
        <v>708</v>
      </c>
      <c r="AR208" s="5">
        <v>0.45555555555555555</v>
      </c>
      <c r="AS208" s="3">
        <v>29.9</v>
      </c>
      <c r="AT208" s="3">
        <v>44</v>
      </c>
      <c r="AU208" s="3">
        <v>788</v>
      </c>
      <c r="AV208" s="3">
        <v>0.8</v>
      </c>
      <c r="AW208" s="3">
        <v>14</v>
      </c>
      <c r="AX208" s="3">
        <f>AS208+(AZ208*BF208)/(BB208*1005)</f>
        <v>43.072955078618229</v>
      </c>
      <c r="AY208" s="3">
        <f>AS208+(AZ208*BD208*BE208*BF208)/(BB208*1005*(BE208*BD208+BK208*AZ208))-(AZ208*BL208)/(BE208*BD208+BK208*AZ208)</f>
        <v>25.458840430012664</v>
      </c>
      <c r="AZ208" s="3">
        <f>BA208*BC208/(BA208+BC208)</f>
        <v>29.789621668374263</v>
      </c>
      <c r="BA208" s="3">
        <f>BB208*1005/(4*0.98*0.0000000567*(AS208+273.15)^3)</f>
        <v>189.23385801917189</v>
      </c>
      <c r="BB208" s="3">
        <f>101325/(287.05*(AS208+273.15))</f>
        <v>1.1647823278179135</v>
      </c>
      <c r="BC208" s="3">
        <f>100*SQRT(0.1/AV208)</f>
        <v>35.355339059327378</v>
      </c>
      <c r="BD208" s="3">
        <f>BC208/1.08</f>
        <v>32.736425054932752</v>
      </c>
      <c r="BE208" s="3">
        <f>0.072*AS208+64.67</f>
        <v>66.822800000000001</v>
      </c>
      <c r="BF208" s="3">
        <f>AU208*(1-0.21)+BG208-BH208</f>
        <v>517.64146516463177</v>
      </c>
      <c r="BG208" s="3">
        <f>(1.72*(BI208/1000/(AS208+273.16))^(1/7)*0.0000000567*(AS208+273.16)^4)</f>
        <v>397.26901164031568</v>
      </c>
      <c r="BH208" s="3">
        <f>0.98*0.0000000567*(AA208+273.16)^4</f>
        <v>502.14754647568395</v>
      </c>
      <c r="BI208" s="3">
        <f>BJ208*AT208/100</f>
        <v>1855.8359294476531</v>
      </c>
      <c r="BJ208" s="3">
        <f>(610.7*10^(7.5*AS208/(AS208+237.3)))</f>
        <v>4217.8089305628482</v>
      </c>
      <c r="BK208" s="3">
        <f>(EXP((0.0492)*AS208))*55.259</f>
        <v>240.59408600890421</v>
      </c>
      <c r="BL208" s="3">
        <f>(1-(AT208/100))*BJ208</f>
        <v>2361.9730011151951</v>
      </c>
    </row>
    <row r="209" spans="1:64" s="3" customFormat="1" x14ac:dyDescent="0.2">
      <c r="A209" s="3" t="b">
        <v>1</v>
      </c>
      <c r="B209" s="3" t="s">
        <v>564</v>
      </c>
      <c r="D209" s="3">
        <v>10446</v>
      </c>
      <c r="E209" s="3">
        <v>10</v>
      </c>
      <c r="F209" s="3">
        <v>3</v>
      </c>
      <c r="G209" s="3" t="s">
        <v>597</v>
      </c>
      <c r="H209" s="3">
        <v>6</v>
      </c>
      <c r="I209" s="3">
        <v>2.1000000000000014</v>
      </c>
      <c r="J209" s="3">
        <v>0.45245956559014661</v>
      </c>
      <c r="K209" s="3">
        <v>0.60656355225813741</v>
      </c>
      <c r="L209" s="3">
        <v>0.36186842618905091</v>
      </c>
      <c r="M209" s="3">
        <f>AA209-AS209</f>
        <v>5.4398476460140941</v>
      </c>
      <c r="N209" s="3">
        <f>AB209-AS209</f>
        <v>4.1000000000000014</v>
      </c>
      <c r="O209" s="3">
        <f>AC209-AS209</f>
        <v>6.2000000000000028</v>
      </c>
      <c r="P209" s="3">
        <f>AD209-AS209</f>
        <v>5.5006077600191716</v>
      </c>
      <c r="Q209" s="3">
        <f>AE209-AS209</f>
        <v>4.3999999999999986</v>
      </c>
      <c r="R209" s="3">
        <f>AF209-AS209</f>
        <v>4.8000000000000043</v>
      </c>
      <c r="S209" s="3">
        <f>AG209-AS209</f>
        <v>5.2000000000000028</v>
      </c>
      <c r="T209" s="3">
        <f>AH209-AS209</f>
        <v>5.8000000000000043</v>
      </c>
      <c r="U209" s="3">
        <f>AI209-AS209</f>
        <v>6</v>
      </c>
      <c r="V209" s="3">
        <f>AJ209-AS209</f>
        <v>6.1000000000000014</v>
      </c>
      <c r="W209" s="3">
        <f>(AA209-AY209)/(AX209-AY209)</f>
        <v>0.56207960293459702</v>
      </c>
      <c r="X209" s="3">
        <f>(AX209-AA209)/(AA209-AY209)</f>
        <v>0.77910743385640879</v>
      </c>
      <c r="Y209" s="3">
        <f>J209/AA209</f>
        <v>1.2803098930200922E-2</v>
      </c>
      <c r="Z209" s="3">
        <f>(AA209-AY209)/(AX209-AA209)</f>
        <v>1.2835200340089454</v>
      </c>
      <c r="AA209" s="3">
        <v>35.339847646014093</v>
      </c>
      <c r="AB209" s="3">
        <v>34</v>
      </c>
      <c r="AC209" s="3">
        <v>36.1</v>
      </c>
      <c r="AD209" s="3">
        <v>35.40060776001917</v>
      </c>
      <c r="AE209" s="3">
        <v>34.299999999999997</v>
      </c>
      <c r="AF209" s="3">
        <v>34.700000000000003</v>
      </c>
      <c r="AG209" s="3">
        <v>35.1</v>
      </c>
      <c r="AH209" s="3">
        <v>35.700000000000003</v>
      </c>
      <c r="AI209" s="3">
        <v>35.9</v>
      </c>
      <c r="AJ209" s="3">
        <v>36</v>
      </c>
      <c r="AK209" s="3">
        <v>2020</v>
      </c>
      <c r="AL209" s="3">
        <v>10</v>
      </c>
      <c r="AM209" s="3">
        <v>27</v>
      </c>
      <c r="AN209" s="3">
        <v>10</v>
      </c>
      <c r="AO209" s="3">
        <v>56</v>
      </c>
      <c r="AP209" s="3">
        <v>43</v>
      </c>
      <c r="AQ209" s="3">
        <v>146</v>
      </c>
      <c r="AR209" s="5">
        <v>0.45555555555555555</v>
      </c>
      <c r="AS209" s="3">
        <v>29.9</v>
      </c>
      <c r="AT209" s="3">
        <v>44</v>
      </c>
      <c r="AU209" s="3">
        <v>788</v>
      </c>
      <c r="AV209" s="3">
        <v>0.8</v>
      </c>
      <c r="AW209" s="3">
        <v>14</v>
      </c>
      <c r="AX209" s="3">
        <f>AS209+(AZ209*BF209)/(BB209*1005)</f>
        <v>43.043567842111258</v>
      </c>
      <c r="AY209" s="3">
        <f>AS209+(AZ209*BD209*BE209*BF209)/(BB209*1005*(BE209*BD209+BK209*AZ209))-(AZ209*BL209)/(BE209*BD209+BK209*AZ209)</f>
        <v>25.451968437924059</v>
      </c>
      <c r="AZ209" s="3">
        <f>BA209*BC209/(BA209+BC209)</f>
        <v>29.789621668374263</v>
      </c>
      <c r="BA209" s="3">
        <f>BB209*1005/(4*0.98*0.0000000567*(AS209+273.15)^3)</f>
        <v>189.23385801917189</v>
      </c>
      <c r="BB209" s="3">
        <f>101325/(287.05*(AS209+273.15))</f>
        <v>1.1647823278179135</v>
      </c>
      <c r="BC209" s="3">
        <f>100*SQRT(0.1/AV209)</f>
        <v>35.355339059327378</v>
      </c>
      <c r="BD209" s="3">
        <f>BC209/1.08</f>
        <v>32.736425054932752</v>
      </c>
      <c r="BE209" s="3">
        <f>0.072*AS209+64.67</f>
        <v>66.822800000000001</v>
      </c>
      <c r="BF209" s="3">
        <f>AU209*(1-0.21)+BG209-BH209</f>
        <v>516.48667096152246</v>
      </c>
      <c r="BG209" s="3">
        <f>(1.72*(BI209/1000/(AS209+273.16))^(1/7)*0.0000000567*(AS209+273.16)^4)</f>
        <v>397.26901164031568</v>
      </c>
      <c r="BH209" s="3">
        <f>0.98*0.0000000567*(AA209+273.16)^4</f>
        <v>503.30234067879326</v>
      </c>
      <c r="BI209" s="3">
        <f>BJ209*AT209/100</f>
        <v>1855.8359294476531</v>
      </c>
      <c r="BJ209" s="3">
        <f>(610.7*10^(7.5*AS209/(AS209+237.3)))</f>
        <v>4217.8089305628482</v>
      </c>
      <c r="BK209" s="3">
        <f>(EXP((0.0492)*AS209))*55.259</f>
        <v>240.59408600890421</v>
      </c>
      <c r="BL209" s="3">
        <f>(1-(AT209/100))*BJ209</f>
        <v>2361.9730011151951</v>
      </c>
    </row>
    <row r="210" spans="1:64" s="3" customFormat="1" x14ac:dyDescent="0.2">
      <c r="A210" s="3" t="b">
        <v>0</v>
      </c>
      <c r="D210" s="3">
        <v>10446</v>
      </c>
      <c r="E210" s="3">
        <v>10</v>
      </c>
      <c r="F210" s="3">
        <v>3</v>
      </c>
      <c r="G210" s="3" t="s">
        <v>598</v>
      </c>
      <c r="H210" s="3">
        <v>6</v>
      </c>
      <c r="I210" s="3">
        <v>2.6999999999999993</v>
      </c>
      <c r="J210" s="3">
        <v>0.44794441602898272</v>
      </c>
      <c r="K210" s="3">
        <v>0.51136529489525628</v>
      </c>
      <c r="L210" s="3">
        <v>0.33534795600323031</v>
      </c>
      <c r="M210" s="3">
        <f>AA210-AS210</f>
        <v>3.5703275757766271</v>
      </c>
      <c r="N210" s="3">
        <f>AB210-AS210</f>
        <v>2</v>
      </c>
      <c r="O210" s="3">
        <f>AC210-AS210</f>
        <v>4.6999999999999993</v>
      </c>
      <c r="P210" s="3">
        <f>AD210-AS210</f>
        <v>3.5377521213672587</v>
      </c>
      <c r="Q210" s="3">
        <f>AE210-AS210</f>
        <v>2.4999999999999964</v>
      </c>
      <c r="R210" s="3">
        <f>AF210-AS210</f>
        <v>3.0999999999999979</v>
      </c>
      <c r="S210" s="3">
        <f>AG210-AS210</f>
        <v>3.3000000000000007</v>
      </c>
      <c r="T210" s="3">
        <f>AH210-AS210</f>
        <v>3.8000000000000007</v>
      </c>
      <c r="U210" s="3">
        <f>AI210-AS210</f>
        <v>4.1999999999999993</v>
      </c>
      <c r="V210" s="3">
        <f>AJ210-AS210</f>
        <v>4.4999999999999964</v>
      </c>
      <c r="W210" s="3">
        <f>(AA210-AY210)/(AX210-AY210)</f>
        <v>0.48865875975691075</v>
      </c>
      <c r="X210" s="3">
        <f>(AX210-AA210)/(AA210-AY210)</f>
        <v>1.0464178325534617</v>
      </c>
      <c r="Y210" s="3">
        <f>J210/AA210</f>
        <v>1.3423434786841696E-2</v>
      </c>
      <c r="Z210" s="3">
        <f>(AA210-AY210)/(AX210-AA210)</f>
        <v>0.95564120649569484</v>
      </c>
      <c r="AA210" s="3">
        <v>33.370327575776628</v>
      </c>
      <c r="AB210" s="3">
        <v>31.8</v>
      </c>
      <c r="AC210" s="3">
        <v>34.5</v>
      </c>
      <c r="AD210" s="3">
        <v>33.337752121367259</v>
      </c>
      <c r="AE210" s="3">
        <v>32.299999999999997</v>
      </c>
      <c r="AF210" s="3">
        <v>32.9</v>
      </c>
      <c r="AG210" s="3">
        <v>33.1</v>
      </c>
      <c r="AH210" s="3">
        <v>33.6</v>
      </c>
      <c r="AI210" s="3">
        <v>34</v>
      </c>
      <c r="AJ210" s="3">
        <v>34.299999999999997</v>
      </c>
      <c r="AK210" s="3">
        <v>2020</v>
      </c>
      <c r="AL210" s="3">
        <v>10</v>
      </c>
      <c r="AM210" s="3">
        <v>27</v>
      </c>
      <c r="AN210" s="3">
        <v>10</v>
      </c>
      <c r="AO210" s="3">
        <v>57</v>
      </c>
      <c r="AP210" s="3">
        <v>14</v>
      </c>
      <c r="AQ210" s="3">
        <v>508</v>
      </c>
      <c r="AR210" s="5">
        <v>0.45624999999999999</v>
      </c>
      <c r="AS210" s="3">
        <v>29.8</v>
      </c>
      <c r="AT210" s="3">
        <v>44</v>
      </c>
      <c r="AU210" s="3">
        <v>788</v>
      </c>
      <c r="AV210" s="3">
        <v>1</v>
      </c>
      <c r="AW210" s="3">
        <v>355</v>
      </c>
      <c r="AX210" s="3">
        <f>AS210+(AZ210*BF210)/(BB210*1005)</f>
        <v>42.028344407296416</v>
      </c>
      <c r="AY210" s="3">
        <f>AS210+(AZ210*BD210*BE210*BF210)/(BB210*1005*(BE210*BD210+BK210*AZ210))-(AZ210*BL210)/(BE210*BD210+BK210*AZ210)</f>
        <v>25.096369925043025</v>
      </c>
      <c r="AZ210" s="3">
        <f>BA210*BC210/(BA210+BC210)</f>
        <v>27.100071535373871</v>
      </c>
      <c r="BA210" s="3">
        <f>BB210*1005/(4*0.98*0.0000000567*(AS210+273.15)^3)</f>
        <v>189.48383666149351</v>
      </c>
      <c r="BB210" s="3">
        <f>101325/(287.05*(AS210+273.15))</f>
        <v>1.1651668078733077</v>
      </c>
      <c r="BC210" s="3">
        <f>100*SQRT(0.1/AV210)</f>
        <v>31.622776601683793</v>
      </c>
      <c r="BD210" s="3">
        <f>BC210/1.08</f>
        <v>29.280348705262767</v>
      </c>
      <c r="BE210" s="3">
        <f>0.072*AS210+64.67</f>
        <v>66.815600000000003</v>
      </c>
      <c r="BF210" s="3">
        <f>AU210*(1-0.21)+BG210-BH210</f>
        <v>528.38610794908959</v>
      </c>
      <c r="BG210" s="3">
        <f>(1.72*(BI210/1000/(AS210+273.16))^(1/7)*0.0000000567*(AS210+273.16)^4)</f>
        <v>396.4383058216892</v>
      </c>
      <c r="BH210" s="3">
        <f>0.98*0.0000000567*(AA210+273.16)^4</f>
        <v>490.57219787259959</v>
      </c>
      <c r="BI210" s="3">
        <f>BJ210*AT210/100</f>
        <v>1845.2102267388148</v>
      </c>
      <c r="BJ210" s="3">
        <f>(610.7*10^(7.5*AS210/(AS210+237.3)))</f>
        <v>4193.659606224579</v>
      </c>
      <c r="BK210" s="3">
        <f>(EXP((0.0492)*AS210))*55.259</f>
        <v>239.41327029433879</v>
      </c>
      <c r="BL210" s="3">
        <f>(1-(AT210/100))*BJ210</f>
        <v>2348.4493794857644</v>
      </c>
    </row>
    <row r="211" spans="1:64" s="3" customFormat="1" x14ac:dyDescent="0.2">
      <c r="A211" s="3" t="b">
        <v>0</v>
      </c>
      <c r="D211" s="3">
        <v>10446</v>
      </c>
      <c r="E211" s="3">
        <v>10</v>
      </c>
      <c r="F211" s="3">
        <v>3</v>
      </c>
      <c r="G211" s="3" t="s">
        <v>599</v>
      </c>
      <c r="H211" s="3">
        <v>6</v>
      </c>
      <c r="I211" s="3">
        <v>1</v>
      </c>
      <c r="J211" s="3">
        <v>0.20302459742127349</v>
      </c>
      <c r="K211" s="3">
        <v>0.31190964785474762</v>
      </c>
      <c r="L211" s="3">
        <v>0.1697181762113068</v>
      </c>
      <c r="M211" s="3">
        <f>AA211-AS211</f>
        <v>1.2623126707515979</v>
      </c>
      <c r="N211" s="3">
        <f>AB211-AS211</f>
        <v>0.80000000000000071</v>
      </c>
      <c r="O211" s="3">
        <f>AC211-AS211</f>
        <v>1.8000000000000007</v>
      </c>
      <c r="P211" s="3">
        <f>AD211-AS211</f>
        <v>1.2755209604471389</v>
      </c>
      <c r="Q211" s="3">
        <f>AE211-AS211</f>
        <v>0.89999999999999858</v>
      </c>
      <c r="R211" s="3">
        <f>AF211-AS211</f>
        <v>1</v>
      </c>
      <c r="S211" s="3">
        <f>AG211-AS211</f>
        <v>1.0999999999999979</v>
      </c>
      <c r="T211" s="3">
        <f>AH211-AS211</f>
        <v>1.3999999999999986</v>
      </c>
      <c r="U211" s="3">
        <f>AI211-AS211</f>
        <v>1.5</v>
      </c>
      <c r="V211" s="3">
        <f>AJ211-AS211</f>
        <v>1.5999999999999979</v>
      </c>
      <c r="W211" s="3">
        <f>(AA211-AY211)/(AX211-AY211)</f>
        <v>0.34246766003818213</v>
      </c>
      <c r="X211" s="3">
        <f>(AX211-AA211)/(AA211-AY211)</f>
        <v>1.9199837435409486</v>
      </c>
      <c r="Y211" s="3">
        <f>J211/AA211</f>
        <v>6.5360425533428582E-3</v>
      </c>
      <c r="Z211" s="3">
        <f>(AA211-AY211)/(AX211-AA211)</f>
        <v>0.52083774321741927</v>
      </c>
      <c r="AA211" s="3">
        <v>31.062312670751599</v>
      </c>
      <c r="AB211" s="3">
        <v>30.6</v>
      </c>
      <c r="AC211" s="3">
        <v>31.6</v>
      </c>
      <c r="AD211" s="3">
        <v>31.07552096044714</v>
      </c>
      <c r="AE211" s="3">
        <v>30.7</v>
      </c>
      <c r="AF211" s="3">
        <v>30.8</v>
      </c>
      <c r="AG211" s="3">
        <v>30.9</v>
      </c>
      <c r="AH211" s="3">
        <v>31.2</v>
      </c>
      <c r="AI211" s="3">
        <v>31.3</v>
      </c>
      <c r="AJ211" s="3">
        <v>31.4</v>
      </c>
      <c r="AK211" s="3">
        <v>2020</v>
      </c>
      <c r="AL211" s="3">
        <v>10</v>
      </c>
      <c r="AM211" s="3">
        <v>27</v>
      </c>
      <c r="AN211" s="3">
        <v>10</v>
      </c>
      <c r="AO211" s="3">
        <v>57</v>
      </c>
      <c r="AP211" s="3">
        <v>56</v>
      </c>
      <c r="AQ211" s="3">
        <v>746</v>
      </c>
      <c r="AR211" s="5">
        <v>0.45624999999999999</v>
      </c>
      <c r="AS211" s="3">
        <v>29.8</v>
      </c>
      <c r="AT211" s="3">
        <v>44</v>
      </c>
      <c r="AU211" s="3">
        <v>788</v>
      </c>
      <c r="AV211" s="3">
        <v>1</v>
      </c>
      <c r="AW211" s="3">
        <v>355</v>
      </c>
      <c r="AX211" s="3">
        <f>AS211+(AZ211*BF211)/(BB211*1005)</f>
        <v>42.366437486164138</v>
      </c>
      <c r="AY211" s="3">
        <f>AS211+(AZ211*BD211*BE211*BF211)/(BB211*1005*(BE211*BD211+BK211*AZ211))-(AZ211*BL211)/(BE211*BD211+BK211*AZ211)</f>
        <v>25.174697812844105</v>
      </c>
      <c r="AZ211" s="3">
        <f>BA211*BC211/(BA211+BC211)</f>
        <v>27.100071535373871</v>
      </c>
      <c r="BA211" s="3">
        <f>BB211*1005/(4*0.98*0.0000000567*(AS211+273.15)^3)</f>
        <v>189.48383666149351</v>
      </c>
      <c r="BB211" s="3">
        <f>101325/(287.05*(AS211+273.15))</f>
        <v>1.1651668078733077</v>
      </c>
      <c r="BC211" s="3">
        <f>100*SQRT(0.1/AV211)</f>
        <v>31.622776601683793</v>
      </c>
      <c r="BD211" s="3">
        <f>BC211/1.08</f>
        <v>29.280348705262767</v>
      </c>
      <c r="BE211" s="3">
        <f>0.072*AS211+64.67</f>
        <v>66.815600000000003</v>
      </c>
      <c r="BF211" s="3">
        <f>AU211*(1-0.21)+BG211-BH211</f>
        <v>542.99509180800396</v>
      </c>
      <c r="BG211" s="3">
        <f>(1.72*(BI211/1000/(AS211+273.16))^(1/7)*0.0000000567*(AS211+273.16)^4)</f>
        <v>396.4383058216892</v>
      </c>
      <c r="BH211" s="3">
        <f>0.98*0.0000000567*(AA211+273.16)^4</f>
        <v>475.96321401368527</v>
      </c>
      <c r="BI211" s="3">
        <f>BJ211*AT211/100</f>
        <v>1845.2102267388148</v>
      </c>
      <c r="BJ211" s="3">
        <f>(610.7*10^(7.5*AS211/(AS211+237.3)))</f>
        <v>4193.659606224579</v>
      </c>
      <c r="BK211" s="3">
        <f>(EXP((0.0492)*AS211))*55.259</f>
        <v>239.41327029433879</v>
      </c>
      <c r="BL211" s="3">
        <f>(1-(AT211/100))*BJ211</f>
        <v>2348.4493794857644</v>
      </c>
    </row>
    <row r="212" spans="1:64" s="3" customFormat="1" x14ac:dyDescent="0.2">
      <c r="A212" s="3" t="b">
        <v>0</v>
      </c>
      <c r="D212" s="3">
        <v>10446</v>
      </c>
      <c r="E212" s="3">
        <v>10</v>
      </c>
      <c r="F212" s="3">
        <v>3</v>
      </c>
      <c r="G212" s="3" t="s">
        <v>600</v>
      </c>
      <c r="H212" s="3">
        <v>6</v>
      </c>
      <c r="I212" s="3">
        <v>3</v>
      </c>
      <c r="J212" s="3">
        <v>0.57963950855731106</v>
      </c>
      <c r="K212" s="3">
        <v>0.71019719678656656</v>
      </c>
      <c r="L212" s="3">
        <v>0.4447780680310946</v>
      </c>
      <c r="M212" s="3">
        <f>AA212-AS212</f>
        <v>5.3244051715270118</v>
      </c>
      <c r="N212" s="3">
        <f>AB212-AS212</f>
        <v>3.6000000000000014</v>
      </c>
      <c r="O212" s="3">
        <f>AC212-AS212</f>
        <v>6.6000000000000014</v>
      </c>
      <c r="P212" s="3">
        <f>AD212-AS212</f>
        <v>5.4045309276904376</v>
      </c>
      <c r="Q212" s="3">
        <f>AE212-AS212</f>
        <v>3.8999999999999986</v>
      </c>
      <c r="R212" s="3">
        <f>AF212-AS212</f>
        <v>4.6000000000000014</v>
      </c>
      <c r="S212" s="3">
        <f>AG212-AS212</f>
        <v>5</v>
      </c>
      <c r="T212" s="3">
        <f>AH212-AS212</f>
        <v>5.6999999999999957</v>
      </c>
      <c r="U212" s="3">
        <f>AI212-AS212</f>
        <v>5.8999999999999986</v>
      </c>
      <c r="V212" s="3">
        <f>AJ212-AS212</f>
        <v>6.3999999999999986</v>
      </c>
      <c r="W212" s="3">
        <f>(AA212-AY212)/(AX212-AY212)</f>
        <v>0.60323616508492606</v>
      </c>
      <c r="X212" s="3">
        <f>(AX212-AA212)/(AA212-AY212)</f>
        <v>0.65772554412286588</v>
      </c>
      <c r="Y212" s="3">
        <f>J212/AA212</f>
        <v>1.6362716769714639E-2</v>
      </c>
      <c r="Z212" s="3">
        <f>(AA212-AY212)/(AX212-AA212)</f>
        <v>1.5203910034140258</v>
      </c>
      <c r="AA212" s="3">
        <v>35.424405171527013</v>
      </c>
      <c r="AB212" s="3">
        <v>33.700000000000003</v>
      </c>
      <c r="AC212" s="3">
        <v>36.700000000000003</v>
      </c>
      <c r="AD212" s="3">
        <v>35.504530927690439</v>
      </c>
      <c r="AE212" s="3">
        <v>34</v>
      </c>
      <c r="AF212" s="3">
        <v>34.700000000000003</v>
      </c>
      <c r="AG212" s="3">
        <v>35.1</v>
      </c>
      <c r="AH212" s="3">
        <v>35.799999999999997</v>
      </c>
      <c r="AI212" s="3">
        <v>36</v>
      </c>
      <c r="AJ212" s="3">
        <v>36.5</v>
      </c>
      <c r="AK212" s="3">
        <v>2020</v>
      </c>
      <c r="AL212" s="3">
        <v>10</v>
      </c>
      <c r="AM212" s="3">
        <v>27</v>
      </c>
      <c r="AN212" s="3">
        <v>10</v>
      </c>
      <c r="AO212" s="3">
        <v>58</v>
      </c>
      <c r="AP212" s="3">
        <v>34</v>
      </c>
      <c r="AQ212" s="3">
        <v>507</v>
      </c>
      <c r="AR212" s="5">
        <v>0.45694444444444443</v>
      </c>
      <c r="AS212" s="3">
        <v>30.1</v>
      </c>
      <c r="AT212" s="3">
        <v>44</v>
      </c>
      <c r="AU212" s="3">
        <v>789</v>
      </c>
      <c r="AV212" s="3">
        <v>1</v>
      </c>
      <c r="AW212" s="3">
        <v>243</v>
      </c>
      <c r="AX212" s="3">
        <f>AS212+(AZ212*BF212)/(BB212*1005)</f>
        <v>42.102077948490816</v>
      </c>
      <c r="AY212" s="3">
        <f>AS212+(AZ212*BD212*BE212*BF212)/(BB212*1005*(BE212*BD212+BK212*AZ212))-(AZ212*BL212)/(BE212*BD212+BK212*AZ212)</f>
        <v>25.271731557688494</v>
      </c>
      <c r="AZ212" s="3">
        <f>BA212*BC212/(BA212+BC212)</f>
        <v>27.084704938065283</v>
      </c>
      <c r="BA212" s="3">
        <f>BB212*1005/(4*0.98*0.0000000567*(AS212+273.15)^3)</f>
        <v>188.73513621334493</v>
      </c>
      <c r="BB212" s="3">
        <f>101325/(287.05*(AS212+273.15))</f>
        <v>1.1640141284261123</v>
      </c>
      <c r="BC212" s="3">
        <f>100*SQRT(0.1/AV212)</f>
        <v>31.622776601683793</v>
      </c>
      <c r="BD212" s="3">
        <f>BC212/1.08</f>
        <v>29.280348705262767</v>
      </c>
      <c r="BE212" s="3">
        <f>0.072*AS212+64.67</f>
        <v>66.837199999999996</v>
      </c>
      <c r="BF212" s="3">
        <f>AU212*(1-0.21)+BG212-BH212</f>
        <v>518.39003881097165</v>
      </c>
      <c r="BG212" s="3">
        <f>(1.72*(BI212/1000/(AS212+273.16))^(1/7)*0.0000000567*(AS212+273.16)^4)</f>
        <v>398.9344121897422</v>
      </c>
      <c r="BH212" s="3">
        <f>0.98*0.0000000567*(AA212+273.16)^4</f>
        <v>503.85437337877062</v>
      </c>
      <c r="BI212" s="3">
        <f>BJ212*AT212/100</f>
        <v>1877.2470657772915</v>
      </c>
      <c r="BJ212" s="3">
        <f>(610.7*10^(7.5*AS212/(AS212+237.3)))</f>
        <v>4266.4706040392985</v>
      </c>
      <c r="BK212" s="3">
        <f>(EXP((0.0492)*AS212))*55.259</f>
        <v>242.97321794766174</v>
      </c>
      <c r="BL212" s="3">
        <f>(1-(AT212/100))*BJ212</f>
        <v>2389.2235382620074</v>
      </c>
    </row>
    <row r="213" spans="1:64" s="3" customFormat="1" x14ac:dyDescent="0.2">
      <c r="A213" s="3" t="b">
        <v>1</v>
      </c>
      <c r="B213" s="3">
        <v>10</v>
      </c>
      <c r="D213" s="3">
        <v>10446</v>
      </c>
      <c r="E213" s="3">
        <v>5</v>
      </c>
      <c r="F213" s="3">
        <v>3</v>
      </c>
      <c r="G213" s="3" t="s">
        <v>601</v>
      </c>
      <c r="H213" s="3">
        <v>6</v>
      </c>
      <c r="I213" s="3">
        <v>2.2999999999999972</v>
      </c>
      <c r="J213" s="3">
        <v>0.47338486197926027</v>
      </c>
      <c r="K213" s="3">
        <v>0.70225033085694122</v>
      </c>
      <c r="L213" s="3">
        <v>0.38983866482574892</v>
      </c>
      <c r="M213" s="3">
        <f>AA213-AS213</f>
        <v>4.6354805157047316</v>
      </c>
      <c r="N213" s="3">
        <f>AB213-AS213</f>
        <v>3.3000000000000007</v>
      </c>
      <c r="O213" s="3">
        <f>AC213-AS213</f>
        <v>5.5999999999999979</v>
      </c>
      <c r="P213" s="3">
        <f>AD213-AS213</f>
        <v>4.6912084369200109</v>
      </c>
      <c r="Q213" s="3">
        <f>AE213-AS213</f>
        <v>3.5999999999999979</v>
      </c>
      <c r="R213" s="3">
        <f>AF213-AS213</f>
        <v>4.0000000000000036</v>
      </c>
      <c r="S213" s="3">
        <f>AG213-AS213</f>
        <v>4.3000000000000007</v>
      </c>
      <c r="T213" s="3">
        <f>AH213-AS213</f>
        <v>5.0000000000000036</v>
      </c>
      <c r="U213" s="3">
        <f>AI213-AS213</f>
        <v>5.1999999999999993</v>
      </c>
      <c r="V213" s="3">
        <f>AJ213-AS213</f>
        <v>5.4000000000000021</v>
      </c>
      <c r="W213" s="3">
        <f>(AA213-AY213)/(AX213-AY213)</f>
        <v>0.57294441043603983</v>
      </c>
      <c r="X213" s="3">
        <f>(AX213-AA213)/(AA213-AY213)</f>
        <v>0.7453700250587123</v>
      </c>
      <c r="Y213" s="3">
        <f>J213/AA213</f>
        <v>1.3589158380228061E-2</v>
      </c>
      <c r="Z213" s="3">
        <f>(AA213-AY213)/(AX213-AA213)</f>
        <v>1.3416155283695916</v>
      </c>
      <c r="AA213" s="3">
        <v>34.835480515704731</v>
      </c>
      <c r="AB213" s="3">
        <v>33.5</v>
      </c>
      <c r="AC213" s="3">
        <v>35.799999999999997</v>
      </c>
      <c r="AD213" s="3">
        <v>34.89120843692001</v>
      </c>
      <c r="AE213" s="3">
        <v>33.799999999999997</v>
      </c>
      <c r="AF213" s="3">
        <v>34.200000000000003</v>
      </c>
      <c r="AG213" s="3">
        <v>34.5</v>
      </c>
      <c r="AH213" s="3">
        <v>35.200000000000003</v>
      </c>
      <c r="AI213" s="3">
        <v>35.4</v>
      </c>
      <c r="AJ213" s="3">
        <v>35.6</v>
      </c>
      <c r="AK213" s="3">
        <v>2020</v>
      </c>
      <c r="AL213" s="3">
        <v>10</v>
      </c>
      <c r="AM213" s="3">
        <v>27</v>
      </c>
      <c r="AN213" s="3">
        <v>11</v>
      </c>
      <c r="AO213" s="3">
        <v>1</v>
      </c>
      <c r="AP213" s="3">
        <v>30</v>
      </c>
      <c r="AQ213" s="3">
        <v>505</v>
      </c>
      <c r="AR213" s="5">
        <v>0.45902777777777781</v>
      </c>
      <c r="AS213" s="3">
        <v>30.2</v>
      </c>
      <c r="AT213" s="3">
        <v>44</v>
      </c>
      <c r="AU213" s="3">
        <v>797</v>
      </c>
      <c r="AV213" s="3">
        <v>1.1000000000000001</v>
      </c>
      <c r="AW213" s="3">
        <v>7</v>
      </c>
      <c r="AX213" s="3">
        <f>AS213+(AZ213*BF213)/(BB213*1005)</f>
        <v>41.966449815426429</v>
      </c>
      <c r="AY213" s="3">
        <f>AS213+(AZ213*BD213*BE213*BF213)/(BB213*1005*(BE213*BD213+BK213*AZ213))-(AZ213*BL213)/(BE213*BD213+BK213*AZ213)</f>
        <v>25.268461370871268</v>
      </c>
      <c r="AZ213" s="3">
        <f>BA213*BC213/(BA213+BC213)</f>
        <v>25.993152403078096</v>
      </c>
      <c r="BA213" s="3">
        <f>BB213*1005/(4*0.98*0.0000000567*(AS213+273.15)^3)</f>
        <v>188.48639142180056</v>
      </c>
      <c r="BB213" s="3">
        <f>101325/(287.05*(AS213+273.15))</f>
        <v>1.163630408588161</v>
      </c>
      <c r="BC213" s="3">
        <f>100*SQRT(0.1/AV213)</f>
        <v>30.151134457776362</v>
      </c>
      <c r="BD213" s="3">
        <f>BC213/1.08</f>
        <v>27.917717090533667</v>
      </c>
      <c r="BE213" s="3">
        <f>0.072*AS213+64.67</f>
        <v>66.844400000000007</v>
      </c>
      <c r="BF213" s="3">
        <f>AU213*(1-0.21)+BG213-BH213</f>
        <v>529.38010699922074</v>
      </c>
      <c r="BG213" s="3">
        <f>(1.72*(BI213/1000/(AS213+273.16))^(1/7)*0.0000000567*(AS213+273.16)^4)</f>
        <v>399.76910981532296</v>
      </c>
      <c r="BH213" s="3">
        <f>0.98*0.0000000567*(AA213+273.16)^4</f>
        <v>500.01900281610216</v>
      </c>
      <c r="BI213" s="3">
        <f>BJ213*AT213/100</f>
        <v>1888.0329460783471</v>
      </c>
      <c r="BJ213" s="3">
        <f>(610.7*10^(7.5*AS213/(AS213+237.3)))</f>
        <v>4290.9839683598802</v>
      </c>
      <c r="BK213" s="3">
        <f>(EXP((0.0492)*AS213))*55.259</f>
        <v>244.17159176218931</v>
      </c>
      <c r="BL213" s="3">
        <f>(1-(AT213/100))*BJ213</f>
        <v>2402.9510222815334</v>
      </c>
    </row>
    <row r="214" spans="1:64" s="3" customFormat="1" x14ac:dyDescent="0.2">
      <c r="A214" s="3" t="b">
        <v>1</v>
      </c>
      <c r="B214" s="3">
        <v>10</v>
      </c>
      <c r="D214" s="3">
        <v>10446</v>
      </c>
      <c r="E214" s="3">
        <v>5</v>
      </c>
      <c r="F214" s="3">
        <v>3</v>
      </c>
      <c r="G214" s="3" t="s">
        <v>602</v>
      </c>
      <c r="H214" s="3">
        <v>6</v>
      </c>
      <c r="I214" s="3">
        <v>3</v>
      </c>
      <c r="J214" s="3">
        <v>0.59805813294844834</v>
      </c>
      <c r="K214" s="3">
        <v>0.81371587592212791</v>
      </c>
      <c r="L214" s="3">
        <v>0.48254673462746972</v>
      </c>
      <c r="M214" s="3">
        <f>AA214-AS214</f>
        <v>4.437069729751574</v>
      </c>
      <c r="N214" s="3">
        <f>AB214-AS214</f>
        <v>2.6999999999999993</v>
      </c>
      <c r="O214" s="3">
        <f>AC214-AS214</f>
        <v>5.6999999999999993</v>
      </c>
      <c r="P214" s="3">
        <f>AD214-AS214</f>
        <v>4.499610241285712</v>
      </c>
      <c r="Q214" s="3">
        <f>AE214-AS214</f>
        <v>3.0000000000000036</v>
      </c>
      <c r="R214" s="3">
        <f>AF214-AS214</f>
        <v>3.5999999999999979</v>
      </c>
      <c r="S214" s="3">
        <f>AG214-AS214</f>
        <v>4.0999999999999979</v>
      </c>
      <c r="T214" s="3">
        <f>AH214-AS214</f>
        <v>4.9000000000000021</v>
      </c>
      <c r="U214" s="3">
        <f>AI214-AS214</f>
        <v>5.0999999999999979</v>
      </c>
      <c r="V214" s="3">
        <f>AJ214-AS214</f>
        <v>5.5000000000000036</v>
      </c>
      <c r="W214" s="3">
        <f>(AA214-AY214)/(AX214-AY214)</f>
        <v>0.55993137342872334</v>
      </c>
      <c r="X214" s="3">
        <f>(AX214-AA214)/(AA214-AY214)</f>
        <v>0.78593314726504671</v>
      </c>
      <c r="Y214" s="3">
        <f>J214/AA214</f>
        <v>1.7266418251158967E-2</v>
      </c>
      <c r="Z214" s="3">
        <f>(AA214-AY214)/(AX214-AA214)</f>
        <v>1.2723728519147977</v>
      </c>
      <c r="AA214" s="3">
        <v>34.637069729751573</v>
      </c>
      <c r="AB214" s="3">
        <v>32.9</v>
      </c>
      <c r="AC214" s="3">
        <v>35.9</v>
      </c>
      <c r="AD214" s="3">
        <v>34.699610241285711</v>
      </c>
      <c r="AE214" s="3">
        <v>33.200000000000003</v>
      </c>
      <c r="AF214" s="3">
        <v>33.799999999999997</v>
      </c>
      <c r="AG214" s="3">
        <v>34.299999999999997</v>
      </c>
      <c r="AH214" s="3">
        <v>35.1</v>
      </c>
      <c r="AI214" s="3">
        <v>35.299999999999997</v>
      </c>
      <c r="AJ214" s="3">
        <v>35.700000000000003</v>
      </c>
      <c r="AK214" s="3">
        <v>2020</v>
      </c>
      <c r="AL214" s="3">
        <v>10</v>
      </c>
      <c r="AM214" s="3">
        <v>27</v>
      </c>
      <c r="AN214" s="3">
        <v>11</v>
      </c>
      <c r="AO214" s="3">
        <v>1</v>
      </c>
      <c r="AP214" s="3">
        <v>51</v>
      </c>
      <c r="AQ214" s="3">
        <v>303</v>
      </c>
      <c r="AR214" s="5">
        <v>0.45902777777777781</v>
      </c>
      <c r="AS214" s="3">
        <v>30.2</v>
      </c>
      <c r="AT214" s="3">
        <v>44</v>
      </c>
      <c r="AU214" s="3">
        <v>797</v>
      </c>
      <c r="AV214" s="3">
        <v>1.1000000000000001</v>
      </c>
      <c r="AW214" s="3">
        <v>7</v>
      </c>
      <c r="AX214" s="3">
        <f>AS214+(AZ214*BF214)/(BB214*1005)</f>
        <v>41.995060324321301</v>
      </c>
      <c r="AY214" s="3">
        <f>AS214+(AZ214*BD214*BE214*BF214)/(BB214*1005*(BE214*BD214+BK214*AZ214))-(AZ214*BL214)/(BE214*BD214+BK214*AZ214)</f>
        <v>25.274962252576632</v>
      </c>
      <c r="AZ214" s="3">
        <f>BA214*BC214/(BA214+BC214)</f>
        <v>25.993152403078096</v>
      </c>
      <c r="BA214" s="3">
        <f>BB214*1005/(4*0.98*0.0000000567*(AS214+273.15)^3)</f>
        <v>188.48639142180056</v>
      </c>
      <c r="BB214" s="3">
        <f>101325/(287.05*(AS214+273.15))</f>
        <v>1.163630408588161</v>
      </c>
      <c r="BC214" s="3">
        <f>100*SQRT(0.1/AV214)</f>
        <v>30.151134457776362</v>
      </c>
      <c r="BD214" s="3">
        <f>BC214/1.08</f>
        <v>27.917717090533667</v>
      </c>
      <c r="BE214" s="3">
        <f>0.072*AS214+64.67</f>
        <v>66.844400000000007</v>
      </c>
      <c r="BF214" s="3">
        <f>AU214*(1-0.21)+BG214-BH214</f>
        <v>530.66731210336434</v>
      </c>
      <c r="BG214" s="3">
        <f>(1.72*(BI214/1000/(AS214+273.16))^(1/7)*0.0000000567*(AS214+273.16)^4)</f>
        <v>399.76910981532296</v>
      </c>
      <c r="BH214" s="3">
        <f>0.98*0.0000000567*(AA214+273.16)^4</f>
        <v>498.73179771195845</v>
      </c>
      <c r="BI214" s="3">
        <f>BJ214*AT214/100</f>
        <v>1888.0329460783471</v>
      </c>
      <c r="BJ214" s="3">
        <f>(610.7*10^(7.5*AS214/(AS214+237.3)))</f>
        <v>4290.9839683598802</v>
      </c>
      <c r="BK214" s="3">
        <f>(EXP((0.0492)*AS214))*55.259</f>
        <v>244.17159176218931</v>
      </c>
      <c r="BL214" s="3">
        <f>(1-(AT214/100))*BJ214</f>
        <v>2402.9510222815334</v>
      </c>
    </row>
    <row r="215" spans="1:64" s="3" customFormat="1" x14ac:dyDescent="0.2">
      <c r="A215" s="3" t="b">
        <v>1</v>
      </c>
      <c r="B215" s="3">
        <v>10</v>
      </c>
      <c r="D215" s="3">
        <v>10446</v>
      </c>
      <c r="E215" s="3">
        <v>5</v>
      </c>
      <c r="F215" s="3">
        <v>3</v>
      </c>
      <c r="G215" s="3" t="s">
        <v>603</v>
      </c>
      <c r="H215" s="3">
        <v>6</v>
      </c>
      <c r="I215" s="3">
        <v>3.1999999999999957</v>
      </c>
      <c r="J215" s="3">
        <v>0.68291526210826536</v>
      </c>
      <c r="K215" s="3">
        <v>0.90974172916077123</v>
      </c>
      <c r="L215" s="3">
        <v>0.54762817380965056</v>
      </c>
      <c r="M215" s="3">
        <f>AA215-AS215</f>
        <v>4.797646224120431</v>
      </c>
      <c r="N215" s="3">
        <f>AB215-AS215</f>
        <v>2.9000000000000021</v>
      </c>
      <c r="O215" s="3">
        <f>AC215-AS215</f>
        <v>6.0999999999999979</v>
      </c>
      <c r="P215" s="3">
        <f>AD215-AS215</f>
        <v>4.8709088917382708</v>
      </c>
      <c r="Q215" s="3">
        <f>AE215-AS215</f>
        <v>3.3000000000000007</v>
      </c>
      <c r="R215" s="3">
        <f>AF215-AS215</f>
        <v>3.8000000000000007</v>
      </c>
      <c r="S215" s="3">
        <f>AG215-AS215</f>
        <v>4.4000000000000021</v>
      </c>
      <c r="T215" s="3">
        <f>AH215-AS215</f>
        <v>5.3000000000000007</v>
      </c>
      <c r="U215" s="3">
        <f>AI215-AS215</f>
        <v>5.5999999999999979</v>
      </c>
      <c r="V215" s="3">
        <f>AJ215-AS215</f>
        <v>6.0000000000000036</v>
      </c>
      <c r="W215" s="3">
        <f>(AA215-AY215)/(AX215-AY215)</f>
        <v>0.70028907844688904</v>
      </c>
      <c r="X215" s="3">
        <f>(AX215-AA215)/(AA215-AY215)</f>
        <v>0.42798171609046665</v>
      </c>
      <c r="Y215" s="3">
        <f>J215/AA215</f>
        <v>1.9513176907240096E-2</v>
      </c>
      <c r="Z215" s="3">
        <f>(AA215-AY215)/(AX215-AA215)</f>
        <v>2.3365484141117379</v>
      </c>
      <c r="AA215" s="3">
        <v>34.99764622412043</v>
      </c>
      <c r="AB215" s="3">
        <v>33.1</v>
      </c>
      <c r="AC215" s="3">
        <v>36.299999999999997</v>
      </c>
      <c r="AD215" s="3">
        <v>35.07090889173827</v>
      </c>
      <c r="AE215" s="3">
        <v>33.5</v>
      </c>
      <c r="AF215" s="3">
        <v>34</v>
      </c>
      <c r="AG215" s="3">
        <v>34.6</v>
      </c>
      <c r="AH215" s="3">
        <v>35.5</v>
      </c>
      <c r="AI215" s="3">
        <v>35.799999999999997</v>
      </c>
      <c r="AJ215" s="3">
        <v>36.200000000000003</v>
      </c>
      <c r="AK215" s="3">
        <v>2020</v>
      </c>
      <c r="AL215" s="3">
        <v>10</v>
      </c>
      <c r="AM215" s="3">
        <v>27</v>
      </c>
      <c r="AN215" s="3">
        <v>11</v>
      </c>
      <c r="AO215" s="3">
        <v>2</v>
      </c>
      <c r="AP215" s="3">
        <v>12</v>
      </c>
      <c r="AQ215" s="3">
        <v>105</v>
      </c>
      <c r="AR215" s="5">
        <v>0.4597222222222222</v>
      </c>
      <c r="AS215" s="3">
        <v>30.2</v>
      </c>
      <c r="AT215" s="3">
        <v>44</v>
      </c>
      <c r="AU215" s="3">
        <v>798</v>
      </c>
      <c r="AV215" s="3">
        <v>1.9</v>
      </c>
      <c r="AW215" s="3">
        <v>1</v>
      </c>
      <c r="AX215" s="3">
        <f>AS215+(AZ215*BF215)/(BB215*1005)</f>
        <v>39.453599546362383</v>
      </c>
      <c r="AY215" s="3">
        <f>AS215+(AZ215*BD215*BE215*BF215)/(BB215*1005*(BE215*BD215+BK215*AZ215))-(AZ215*BL215)/(BE215*BD215+BK215*AZ215)</f>
        <v>24.586095555680064</v>
      </c>
      <c r="AZ215" s="3">
        <f>BA215*BC215/(BA215+BC215)</f>
        <v>20.452234808077261</v>
      </c>
      <c r="BA215" s="3">
        <f>BB215*1005/(4*0.98*0.0000000567*(AS215+273.15)^3)</f>
        <v>188.48639142180056</v>
      </c>
      <c r="BB215" s="3">
        <f>101325/(287.05*(AS215+273.15))</f>
        <v>1.163630408588161</v>
      </c>
      <c r="BC215" s="3">
        <f>100*SQRT(0.1/AV215)</f>
        <v>22.941573387056177</v>
      </c>
      <c r="BD215" s="3">
        <f>BC215/1.08</f>
        <v>21.24219758060757</v>
      </c>
      <c r="BE215" s="3">
        <f>0.072*AS215+64.67</f>
        <v>66.844400000000007</v>
      </c>
      <c r="BF215" s="3">
        <f>AU215*(1-0.21)+BG215-BH215</f>
        <v>529.11619545245492</v>
      </c>
      <c r="BG215" s="3">
        <f>(1.72*(BI215/1000/(AS215+273.16))^(1/7)*0.0000000567*(AS215+273.16)^4)</f>
        <v>399.76910981532296</v>
      </c>
      <c r="BH215" s="3">
        <f>0.98*0.0000000567*(AA215+273.16)^4</f>
        <v>501.07291436286812</v>
      </c>
      <c r="BI215" s="3">
        <f>BJ215*AT215/100</f>
        <v>1888.0329460783471</v>
      </c>
      <c r="BJ215" s="3">
        <f>(610.7*10^(7.5*AS215/(AS215+237.3)))</f>
        <v>4290.9839683598802</v>
      </c>
      <c r="BK215" s="3">
        <f>(EXP((0.0492)*AS215))*55.259</f>
        <v>244.17159176218931</v>
      </c>
      <c r="BL215" s="3">
        <f>(1-(AT215/100))*BJ215</f>
        <v>2402.9510222815334</v>
      </c>
    </row>
    <row r="216" spans="1:64" s="3" customFormat="1" x14ac:dyDescent="0.2">
      <c r="A216" s="3" t="b">
        <v>0</v>
      </c>
      <c r="D216" s="3">
        <v>10446</v>
      </c>
      <c r="E216" s="3">
        <v>5</v>
      </c>
      <c r="F216" s="3">
        <v>3</v>
      </c>
      <c r="G216" s="3" t="s">
        <v>604</v>
      </c>
      <c r="H216" s="3">
        <v>6</v>
      </c>
      <c r="I216" s="3">
        <v>2.6000000000000014</v>
      </c>
      <c r="J216" s="3">
        <v>0.53884949867248577</v>
      </c>
      <c r="K216" s="3">
        <v>0.92940710417877881</v>
      </c>
      <c r="L216" s="3">
        <v>0.46021072899753118</v>
      </c>
      <c r="M216" s="3">
        <f>AA216-AS216</f>
        <v>4.8112996014917613</v>
      </c>
      <c r="N216" s="3">
        <f>AB216-AS216</f>
        <v>3.7999999999999972</v>
      </c>
      <c r="O216" s="3">
        <f>AC216-AS216</f>
        <v>6.3999999999999986</v>
      </c>
      <c r="P216" s="3">
        <f>AD216-AS216</f>
        <v>4.885407046799628</v>
      </c>
      <c r="Q216" s="3">
        <f>AE216-AS216</f>
        <v>4</v>
      </c>
      <c r="R216" s="3">
        <f>AF216-AS216</f>
        <v>4.1000000000000014</v>
      </c>
      <c r="S216" s="3">
        <f>AG216-AS216</f>
        <v>4.2999999999999972</v>
      </c>
      <c r="T216" s="3">
        <f>AH216-AS216</f>
        <v>5.2000000000000028</v>
      </c>
      <c r="U216" s="3">
        <f>AI216-AS216</f>
        <v>5.5</v>
      </c>
      <c r="V216" s="3">
        <f>AJ216-AS216</f>
        <v>5.8999999999999986</v>
      </c>
      <c r="W216" s="3">
        <f>(AA216-AY216)/(AX216-AY216)</f>
        <v>0.5581573936352815</v>
      </c>
      <c r="X216" s="3">
        <f>(AX216-AA216)/(AA216-AY216)</f>
        <v>0.79160934066822208</v>
      </c>
      <c r="Y216" s="3">
        <f>J216/AA216</f>
        <v>1.5479154896285301E-2</v>
      </c>
      <c r="Z216" s="3">
        <f>(AA216-AY216)/(AX216-AA216)</f>
        <v>1.2632493688817124</v>
      </c>
      <c r="AA216" s="3">
        <v>34.811299601491761</v>
      </c>
      <c r="AB216" s="3">
        <v>33.799999999999997</v>
      </c>
      <c r="AC216" s="3">
        <v>36.4</v>
      </c>
      <c r="AD216" s="3">
        <v>34.885407046799628</v>
      </c>
      <c r="AE216" s="3">
        <v>34</v>
      </c>
      <c r="AF216" s="3">
        <v>34.1</v>
      </c>
      <c r="AG216" s="3">
        <v>34.299999999999997</v>
      </c>
      <c r="AH216" s="3">
        <v>35.200000000000003</v>
      </c>
      <c r="AI216" s="3">
        <v>35.5</v>
      </c>
      <c r="AJ216" s="3">
        <v>35.9</v>
      </c>
      <c r="AK216" s="3">
        <v>2020</v>
      </c>
      <c r="AL216" s="3">
        <v>10</v>
      </c>
      <c r="AM216" s="3">
        <v>27</v>
      </c>
      <c r="AN216" s="3">
        <v>11</v>
      </c>
      <c r="AO216" s="3">
        <v>3</v>
      </c>
      <c r="AP216" s="3">
        <v>10</v>
      </c>
      <c r="AQ216" s="3">
        <v>345.00000000000006</v>
      </c>
      <c r="AR216" s="5">
        <v>0.4604166666666667</v>
      </c>
      <c r="AS216" s="3">
        <v>30</v>
      </c>
      <c r="AT216" s="3">
        <v>45</v>
      </c>
      <c r="AU216" s="3">
        <v>798</v>
      </c>
      <c r="AV216" s="3">
        <v>1</v>
      </c>
      <c r="AW216" s="3">
        <v>188</v>
      </c>
      <c r="AX216" s="3">
        <f>AS216+(AZ216*BF216)/(BB216*1005)</f>
        <v>42.267745486420374</v>
      </c>
      <c r="AY216" s="3">
        <f>AS216+(AZ216*BD216*BE216*BF216)/(BB216*1005*(BE216*BD216+BK216*AZ216))-(AZ216*BL216)/(BE216*BD216+BK216*AZ216)</f>
        <v>25.39194904325505</v>
      </c>
      <c r="AZ216" s="3">
        <f>BA216*BC216/(BA216+BC216)</f>
        <v>27.089830269912525</v>
      </c>
      <c r="BA216" s="3">
        <f>BB216*1005/(4*0.98*0.0000000567*(AS216+273.15)^3)</f>
        <v>188.9842914747754</v>
      </c>
      <c r="BB216" s="3">
        <f>101325/(287.05*(AS216+273.15))</f>
        <v>1.1643981014191607</v>
      </c>
      <c r="BC216" s="3">
        <f>100*SQRT(0.1/AV216)</f>
        <v>31.622776601683793</v>
      </c>
      <c r="BD216" s="3">
        <f>BC216/1.08</f>
        <v>29.280348705262767</v>
      </c>
      <c r="BE216" s="3">
        <f>0.072*AS216+64.67</f>
        <v>66.83</v>
      </c>
      <c r="BF216" s="3">
        <f>AU216*(1-0.21)+BG216-BH216</f>
        <v>529.93917303318415</v>
      </c>
      <c r="BG216" s="3">
        <f>(1.72*(BI216/1000/(AS216+273.16))^(1/7)*0.0000000567*(AS216+273.16)^4)</f>
        <v>399.38116714554445</v>
      </c>
      <c r="BH216" s="3">
        <f>0.98*0.0000000567*(AA216+273.16)^4</f>
        <v>499.86199411236032</v>
      </c>
      <c r="BI216" s="3">
        <f>BJ216*AT216/100</f>
        <v>1908.9355924120632</v>
      </c>
      <c r="BJ216" s="3">
        <f>(610.7*10^(7.5*AS216/(AS216+237.3)))</f>
        <v>4242.0790942490294</v>
      </c>
      <c r="BK216" s="3">
        <f>(EXP((0.0492)*AS216))*55.259</f>
        <v>241.78072565190132</v>
      </c>
      <c r="BL216" s="3">
        <f>(1-(AT216/100))*BJ216</f>
        <v>2333.1435018369662</v>
      </c>
    </row>
    <row r="217" spans="1:64" s="3" customFormat="1" x14ac:dyDescent="0.2">
      <c r="A217" s="3" t="b">
        <v>0</v>
      </c>
      <c r="D217" s="3">
        <v>10446</v>
      </c>
      <c r="E217" s="3">
        <v>5</v>
      </c>
      <c r="F217" s="3">
        <v>3</v>
      </c>
      <c r="G217" s="3" t="s">
        <v>605</v>
      </c>
      <c r="H217" s="3">
        <v>6</v>
      </c>
      <c r="I217" s="3">
        <v>3.1000000000000014</v>
      </c>
      <c r="J217" s="3">
        <v>0.62063162973151931</v>
      </c>
      <c r="K217" s="3">
        <v>0.71789808814281741</v>
      </c>
      <c r="L217" s="3">
        <v>0.47693217305675412</v>
      </c>
      <c r="M217" s="3">
        <f>AA217-AS217</f>
        <v>5.0781443169641065</v>
      </c>
      <c r="N217" s="3">
        <f>AB217-AS217</f>
        <v>3.2999999999999972</v>
      </c>
      <c r="O217" s="3">
        <f>AC217-AS217</f>
        <v>6.3999999999999986</v>
      </c>
      <c r="P217" s="3">
        <f>AD217-AS217</f>
        <v>5.2069497388036723</v>
      </c>
      <c r="Q217" s="3">
        <f>AE217-AS217</f>
        <v>3.5</v>
      </c>
      <c r="R217" s="3">
        <f>AF217-AS217</f>
        <v>4.1000000000000014</v>
      </c>
      <c r="S217" s="3">
        <f>AG217-AS217</f>
        <v>4.7999999999999972</v>
      </c>
      <c r="T217" s="3">
        <f>AH217-AS217</f>
        <v>5.5</v>
      </c>
      <c r="U217" s="3">
        <f>AI217-AS217</f>
        <v>5.7000000000000028</v>
      </c>
      <c r="V217" s="3">
        <f>AJ217-AS217</f>
        <v>6.2000000000000028</v>
      </c>
      <c r="W217" s="3">
        <f>(AA217-AY217)/(AX217-AY217)</f>
        <v>0.57557160035036958</v>
      </c>
      <c r="X217" s="3">
        <f>(AX217-AA217)/(AA217-AY217)</f>
        <v>0.73740330376145502</v>
      </c>
      <c r="Y217" s="3">
        <f>J217/AA217</f>
        <v>1.7692829589944309E-2</v>
      </c>
      <c r="Z217" s="3">
        <f>(AA217-AY217)/(AX217-AA217)</f>
        <v>1.3561100077787192</v>
      </c>
      <c r="AA217" s="3">
        <v>35.078144316964107</v>
      </c>
      <c r="AB217" s="3">
        <v>33.299999999999997</v>
      </c>
      <c r="AC217" s="3">
        <v>36.4</v>
      </c>
      <c r="AD217" s="3">
        <v>35.206949738803672</v>
      </c>
      <c r="AE217" s="3">
        <v>33.5</v>
      </c>
      <c r="AF217" s="3">
        <v>34.1</v>
      </c>
      <c r="AG217" s="3">
        <v>34.799999999999997</v>
      </c>
      <c r="AH217" s="3">
        <v>35.5</v>
      </c>
      <c r="AI217" s="3">
        <v>35.700000000000003</v>
      </c>
      <c r="AJ217" s="3">
        <v>36.200000000000003</v>
      </c>
      <c r="AK217" s="3">
        <v>2020</v>
      </c>
      <c r="AL217" s="3">
        <v>10</v>
      </c>
      <c r="AM217" s="3">
        <v>27</v>
      </c>
      <c r="AN217" s="3">
        <v>11</v>
      </c>
      <c r="AO217" s="3">
        <v>3</v>
      </c>
      <c r="AP217" s="3">
        <v>49</v>
      </c>
      <c r="AQ217" s="3">
        <v>63</v>
      </c>
      <c r="AR217" s="5">
        <v>0.4604166666666667</v>
      </c>
      <c r="AS217" s="3">
        <v>30</v>
      </c>
      <c r="AT217" s="3">
        <v>45</v>
      </c>
      <c r="AU217" s="3">
        <v>798</v>
      </c>
      <c r="AV217" s="3">
        <v>1</v>
      </c>
      <c r="AW217" s="3">
        <v>188</v>
      </c>
      <c r="AX217" s="3">
        <f>AS217+(AZ217*BF217)/(BB217*1005)</f>
        <v>42.227588454078784</v>
      </c>
      <c r="AY217" s="3">
        <f>AS217+(AZ217*BD217*BE217*BF217)/(BB217*1005*(BE217*BD217+BK217*AZ217))-(AZ217*BL217)/(BE217*BD217+BK217*AZ217)</f>
        <v>25.382711572568002</v>
      </c>
      <c r="AZ217" s="3">
        <f>BA217*BC217/(BA217+BC217)</f>
        <v>27.089830269912525</v>
      </c>
      <c r="BA217" s="3">
        <f>BB217*1005/(4*0.98*0.0000000567*(AS217+273.15)^3)</f>
        <v>188.9842914747754</v>
      </c>
      <c r="BB217" s="3">
        <f>101325/(287.05*(AS217+273.15))</f>
        <v>1.1643981014191607</v>
      </c>
      <c r="BC217" s="3">
        <f>100*SQRT(0.1/AV217)</f>
        <v>31.622776601683793</v>
      </c>
      <c r="BD217" s="3">
        <f>BC217/1.08</f>
        <v>29.280348705262767</v>
      </c>
      <c r="BE217" s="3">
        <f>0.072*AS217+64.67</f>
        <v>66.83</v>
      </c>
      <c r="BF217" s="3">
        <f>AU217*(1-0.21)+BG217-BH217</f>
        <v>528.20447903141155</v>
      </c>
      <c r="BG217" s="3">
        <f>(1.72*(BI217/1000/(AS217+273.16))^(1/7)*0.0000000567*(AS217+273.16)^4)</f>
        <v>399.38116714554445</v>
      </c>
      <c r="BH217" s="3">
        <f>0.98*0.0000000567*(AA217+273.16)^4</f>
        <v>501.59668811413292</v>
      </c>
      <c r="BI217" s="3">
        <f>BJ217*AT217/100</f>
        <v>1908.9355924120632</v>
      </c>
      <c r="BJ217" s="3">
        <f>(610.7*10^(7.5*AS217/(AS217+237.3)))</f>
        <v>4242.0790942490294</v>
      </c>
      <c r="BK217" s="3">
        <f>(EXP((0.0492)*AS217))*55.259</f>
        <v>241.78072565190132</v>
      </c>
      <c r="BL217" s="3">
        <f>(1-(AT217/100))*BJ217</f>
        <v>2333.1435018369662</v>
      </c>
    </row>
    <row r="218" spans="1:64" s="3" customFormat="1" x14ac:dyDescent="0.2">
      <c r="A218" s="3" t="b">
        <v>0</v>
      </c>
      <c r="D218" s="3">
        <v>10446</v>
      </c>
      <c r="E218" s="3">
        <v>5</v>
      </c>
      <c r="F218" s="3">
        <v>3</v>
      </c>
      <c r="G218" s="3" t="s">
        <v>606</v>
      </c>
      <c r="H218" s="3">
        <v>6</v>
      </c>
      <c r="I218" s="3">
        <v>1.1000000000000014</v>
      </c>
      <c r="J218" s="3">
        <v>0.26626822258677302</v>
      </c>
      <c r="K218" s="3">
        <v>0.41719325100012838</v>
      </c>
      <c r="L218" s="3">
        <v>0.22489642133675469</v>
      </c>
      <c r="M218" s="3">
        <f>AA218-AS218</f>
        <v>3.3066871586943805</v>
      </c>
      <c r="N218" s="3">
        <f>AB218-AS218</f>
        <v>2.6999999999999957</v>
      </c>
      <c r="O218" s="3">
        <f>AC218-AS218</f>
        <v>3.7999999999999972</v>
      </c>
      <c r="P218" s="3">
        <f>AD218-AS218</f>
        <v>3.3317841163064017</v>
      </c>
      <c r="Q218" s="3">
        <f>AE218-AS218</f>
        <v>2.7999999999999972</v>
      </c>
      <c r="R218" s="3">
        <f>AF218-AS218</f>
        <v>2.8999999999999986</v>
      </c>
      <c r="S218" s="3">
        <f>AG218-AS218</f>
        <v>3.1000000000000014</v>
      </c>
      <c r="T218" s="3">
        <f>AH218-AS218</f>
        <v>3.5</v>
      </c>
      <c r="U218" s="3">
        <f>AI218-AS218</f>
        <v>3.6999999999999957</v>
      </c>
      <c r="V218" s="3">
        <f>AJ218-AS218</f>
        <v>3.7999999999999972</v>
      </c>
      <c r="W218" s="3">
        <f>(AA218-AY218)/(AX218-AY218)</f>
        <v>0.52771440013327309</v>
      </c>
      <c r="X218" s="3">
        <f>(AX218-AA218)/(AA218-AY218)</f>
        <v>0.89496439693033258</v>
      </c>
      <c r="Y218" s="3">
        <f>J218/AA218</f>
        <v>7.9705066629893115E-3</v>
      </c>
      <c r="Z218" s="3">
        <f>(AA218-AY218)/(AX218-AA218)</f>
        <v>1.117362884411863</v>
      </c>
      <c r="AA218" s="3">
        <v>33.406687158694382</v>
      </c>
      <c r="AB218" s="3">
        <v>32.799999999999997</v>
      </c>
      <c r="AC218" s="3">
        <v>33.9</v>
      </c>
      <c r="AD218" s="3">
        <v>33.431784116306403</v>
      </c>
      <c r="AE218" s="3">
        <v>32.9</v>
      </c>
      <c r="AF218" s="3">
        <v>33</v>
      </c>
      <c r="AG218" s="3">
        <v>33.200000000000003</v>
      </c>
      <c r="AH218" s="3">
        <v>33.6</v>
      </c>
      <c r="AI218" s="3">
        <v>33.799999999999997</v>
      </c>
      <c r="AJ218" s="3">
        <v>33.9</v>
      </c>
      <c r="AK218" s="3">
        <v>2020</v>
      </c>
      <c r="AL218" s="3">
        <v>10</v>
      </c>
      <c r="AM218" s="3">
        <v>27</v>
      </c>
      <c r="AN218" s="3">
        <v>11</v>
      </c>
      <c r="AO218" s="3">
        <v>4</v>
      </c>
      <c r="AP218" s="3">
        <v>19</v>
      </c>
      <c r="AQ218" s="3">
        <v>143.00000000000003</v>
      </c>
      <c r="AR218" s="5">
        <v>0.46111111111111108</v>
      </c>
      <c r="AS218" s="3">
        <v>30.1</v>
      </c>
      <c r="AT218" s="3">
        <v>45</v>
      </c>
      <c r="AU218" s="3">
        <v>797</v>
      </c>
      <c r="AV218" s="3">
        <v>1.4</v>
      </c>
      <c r="AW218" s="3">
        <v>220</v>
      </c>
      <c r="AX218" s="3">
        <f>AS218+(AZ218*BF218)/(BB218*1005)</f>
        <v>40.887430440598763</v>
      </c>
      <c r="AY218" s="3">
        <f>AS218+(AZ218*BD218*BE218*BF218)/(BB218*1005*(BE218*BD218+BK218*AZ218))-(AZ218*BL218)/(BE218*BD218+BK218*AZ218)</f>
        <v>25.047982267681036</v>
      </c>
      <c r="AZ218" s="3">
        <f>BA218*BC218/(BA218+BC218)</f>
        <v>23.410977361856741</v>
      </c>
      <c r="BA218" s="3">
        <f>BB218*1005/(4*0.98*0.0000000567*(AS218+273.15)^3)</f>
        <v>188.73513621334493</v>
      </c>
      <c r="BB218" s="3">
        <f>101325/(287.05*(AS218+273.15))</f>
        <v>1.1640141284261123</v>
      </c>
      <c r="BC218" s="3">
        <f>100*SQRT(0.1/AV218)</f>
        <v>26.726124191242441</v>
      </c>
      <c r="BD218" s="3">
        <f>BC218/1.08</f>
        <v>24.746411288187442</v>
      </c>
      <c r="BE218" s="3">
        <f>0.072*AS218+64.67</f>
        <v>66.837199999999996</v>
      </c>
      <c r="BF218" s="3">
        <f>AU218*(1-0.21)+BG218-BH218</f>
        <v>539.0422131646269</v>
      </c>
      <c r="BG218" s="3">
        <f>(1.72*(BI218/1000/(AS218+273.16))^(1/7)*0.0000000567*(AS218+273.16)^4)</f>
        <v>400.21721246400972</v>
      </c>
      <c r="BH218" s="3">
        <f>0.98*0.0000000567*(AA218+273.16)^4</f>
        <v>490.80499929938287</v>
      </c>
      <c r="BI218" s="3">
        <f>BJ218*AT218/100</f>
        <v>1919.9117718176844</v>
      </c>
      <c r="BJ218" s="3">
        <f>(610.7*10^(7.5*AS218/(AS218+237.3)))</f>
        <v>4266.4706040392985</v>
      </c>
      <c r="BK218" s="3">
        <f>(EXP((0.0492)*AS218))*55.259</f>
        <v>242.97321794766174</v>
      </c>
      <c r="BL218" s="3">
        <f>(1-(AT218/100))*BJ218</f>
        <v>2346.5588322216145</v>
      </c>
    </row>
    <row r="219" spans="1:64" s="3" customFormat="1" x14ac:dyDescent="0.2">
      <c r="A219" s="3" t="b">
        <v>1</v>
      </c>
      <c r="B219" s="3" t="s">
        <v>563</v>
      </c>
      <c r="D219" s="3">
        <v>10446</v>
      </c>
      <c r="E219" s="3">
        <v>2</v>
      </c>
      <c r="F219" s="3">
        <v>3</v>
      </c>
      <c r="G219" s="3" t="s">
        <v>607</v>
      </c>
      <c r="H219" s="3">
        <v>6</v>
      </c>
      <c r="I219" s="3">
        <v>3.8000000000000043</v>
      </c>
      <c r="J219" s="3">
        <v>0.88316594939402027</v>
      </c>
      <c r="K219" s="3">
        <v>1.3861917389719449</v>
      </c>
      <c r="L219" s="3">
        <v>0.75825775415339614</v>
      </c>
      <c r="M219" s="3">
        <f>AA219-AS219</f>
        <v>8.7110508641015159</v>
      </c>
      <c r="N219" s="3">
        <f>AB219-AS219</f>
        <v>6.6999999999999957</v>
      </c>
      <c r="O219" s="3">
        <f>AC219-AS219</f>
        <v>10.5</v>
      </c>
      <c r="P219" s="3">
        <f>AD219-AS219</f>
        <v>8.5030569928697091</v>
      </c>
      <c r="Q219" s="3">
        <f>AE219-AS219</f>
        <v>7.1999999999999957</v>
      </c>
      <c r="R219" s="3">
        <f>AF219-AS219</f>
        <v>7.6999999999999957</v>
      </c>
      <c r="S219" s="3">
        <f>AG219-AS219</f>
        <v>8</v>
      </c>
      <c r="T219" s="3">
        <f>AH219-AS219</f>
        <v>9.3999999999999986</v>
      </c>
      <c r="U219" s="3">
        <f>AI219-AS219</f>
        <v>10</v>
      </c>
      <c r="V219" s="3">
        <f>AJ219-AS219</f>
        <v>10.399999999999999</v>
      </c>
      <c r="W219" s="3">
        <f>(AA219-AY219)/(AX219-AY219)</f>
        <v>0.72758811977578841</v>
      </c>
      <c r="X219" s="3">
        <f>(AX219-AA219)/(AA219-AY219)</f>
        <v>0.37440396952627158</v>
      </c>
      <c r="Y219" s="3">
        <f>J219/AA219</f>
        <v>2.2755527864639944E-2</v>
      </c>
      <c r="Z219" s="3">
        <f>(AA219-AY219)/(AX219-AA219)</f>
        <v>2.6709118529520048</v>
      </c>
      <c r="AA219" s="3">
        <v>38.811050864101517</v>
      </c>
      <c r="AB219" s="3">
        <v>36.799999999999997</v>
      </c>
      <c r="AC219" s="3">
        <v>40.6</v>
      </c>
      <c r="AD219" s="3">
        <v>38.60305699286971</v>
      </c>
      <c r="AE219" s="3">
        <v>37.299999999999997</v>
      </c>
      <c r="AF219" s="3">
        <v>37.799999999999997</v>
      </c>
      <c r="AG219" s="3">
        <v>38.1</v>
      </c>
      <c r="AH219" s="3">
        <v>39.5</v>
      </c>
      <c r="AI219" s="3">
        <v>40.1</v>
      </c>
      <c r="AJ219" s="3">
        <v>40.5</v>
      </c>
      <c r="AK219" s="3">
        <v>2020</v>
      </c>
      <c r="AL219" s="3">
        <v>10</v>
      </c>
      <c r="AM219" s="3">
        <v>27</v>
      </c>
      <c r="AN219" s="3">
        <v>11</v>
      </c>
      <c r="AO219" s="3">
        <v>5</v>
      </c>
      <c r="AP219" s="3">
        <v>17</v>
      </c>
      <c r="AQ219" s="3">
        <v>62</v>
      </c>
      <c r="AR219" s="5">
        <v>0.46180555555555558</v>
      </c>
      <c r="AS219" s="3">
        <v>30.1</v>
      </c>
      <c r="AT219" s="3">
        <v>45</v>
      </c>
      <c r="AU219" s="3">
        <v>797</v>
      </c>
      <c r="AV219" s="3">
        <v>0.7</v>
      </c>
      <c r="AW219" s="3">
        <v>196</v>
      </c>
      <c r="AX219" s="3">
        <f>AS219+(AZ219*BF219)/(BB219*1005)</f>
        <v>43.653654834694947</v>
      </c>
      <c r="AY219" s="3">
        <f>AS219+(AZ219*BD219*BE219*BF219)/(BB219*1005*(BE219*BD219+BK219*AZ219))-(AZ219*BL219)/(BE219*BD219+BK219*AZ219)</f>
        <v>25.876882519891083</v>
      </c>
      <c r="AZ219" s="3">
        <f>BA219*BC219/(BA219+BC219)</f>
        <v>31.490168033328001</v>
      </c>
      <c r="BA219" s="3">
        <f>BB219*1005/(4*0.98*0.0000000567*(AS219+273.15)^3)</f>
        <v>188.73513621334493</v>
      </c>
      <c r="BB219" s="3">
        <f>101325/(287.05*(AS219+273.15))</f>
        <v>1.1640141284261123</v>
      </c>
      <c r="BC219" s="3">
        <f>100*SQRT(0.1/AV219)</f>
        <v>37.796447300922722</v>
      </c>
      <c r="BD219" s="3">
        <f>BC219/1.08</f>
        <v>34.99671046381733</v>
      </c>
      <c r="BE219" s="3">
        <f>0.072*AS219+64.67</f>
        <v>66.837199999999996</v>
      </c>
      <c r="BF219" s="3">
        <f>AU219*(1-0.21)+BG219-BH219</f>
        <v>503.50728301010952</v>
      </c>
      <c r="BG219" s="3">
        <f>(1.72*(BI219/1000/(AS219+273.16))^(1/7)*0.0000000567*(AS219+273.16)^4)</f>
        <v>400.21721246400972</v>
      </c>
      <c r="BH219" s="3">
        <f>0.98*0.0000000567*(AA219+273.16)^4</f>
        <v>526.33992945390025</v>
      </c>
      <c r="BI219" s="3">
        <f>BJ219*AT219/100</f>
        <v>1919.9117718176844</v>
      </c>
      <c r="BJ219" s="3">
        <f>(610.7*10^(7.5*AS219/(AS219+237.3)))</f>
        <v>4266.4706040392985</v>
      </c>
      <c r="BK219" s="3">
        <f>(EXP((0.0492)*AS219))*55.259</f>
        <v>242.97321794766174</v>
      </c>
      <c r="BL219" s="3">
        <f>(1-(AT219/100))*BJ219</f>
        <v>2346.5588322216145</v>
      </c>
    </row>
    <row r="220" spans="1:64" s="3" customFormat="1" x14ac:dyDescent="0.2">
      <c r="A220" s="3" t="b">
        <v>1</v>
      </c>
      <c r="B220" s="3" t="s">
        <v>563</v>
      </c>
      <c r="D220" s="3">
        <v>10446</v>
      </c>
      <c r="E220" s="3">
        <v>2</v>
      </c>
      <c r="F220" s="3">
        <v>3</v>
      </c>
      <c r="G220" s="3" t="s">
        <v>608</v>
      </c>
      <c r="H220" s="3">
        <v>6</v>
      </c>
      <c r="I220" s="3">
        <v>4.1000000000000014</v>
      </c>
      <c r="J220" s="3">
        <v>0.73685336311485694</v>
      </c>
      <c r="K220" s="3">
        <v>0.55570860088187146</v>
      </c>
      <c r="L220" s="3">
        <v>0.49336787354117079</v>
      </c>
      <c r="M220" s="3">
        <f>AA220-AS220</f>
        <v>4.9145842641547119</v>
      </c>
      <c r="N220" s="3">
        <f>AB220-AS220</f>
        <v>1.7999999999999972</v>
      </c>
      <c r="O220" s="3">
        <f>AC220-AS220</f>
        <v>5.8999999999999986</v>
      </c>
      <c r="P220" s="3">
        <f>AD220-AS220</f>
        <v>5.0809116230093707</v>
      </c>
      <c r="Q220" s="3">
        <f>AE220-AS220</f>
        <v>2.3999999999999986</v>
      </c>
      <c r="R220" s="3">
        <f>AF220-AS220</f>
        <v>4</v>
      </c>
      <c r="S220" s="3">
        <f>AG220-AS220</f>
        <v>4.7999999999999972</v>
      </c>
      <c r="T220" s="3">
        <f>AH220-AS220</f>
        <v>5.2999999999999972</v>
      </c>
      <c r="U220" s="3">
        <f>AI220-AS220</f>
        <v>5.6000000000000014</v>
      </c>
      <c r="V220" s="3">
        <f>AJ220-AS220</f>
        <v>5.7999999999999972</v>
      </c>
      <c r="W220" s="3">
        <f>(AA220-AY220)/(AX220-AY220)</f>
        <v>0.49078717201936756</v>
      </c>
      <c r="X220" s="3">
        <f>(AX220-AA220)/(AA220-AY220)</f>
        <v>1.037543067569292</v>
      </c>
      <c r="Y220" s="3">
        <f>J220/AA220</f>
        <v>2.1044184262075952E-2</v>
      </c>
      <c r="Z220" s="3">
        <f>(AA220-AY220)/(AX220-AA220)</f>
        <v>0.963815412831733</v>
      </c>
      <c r="AA220" s="3">
        <v>35.014584264154713</v>
      </c>
      <c r="AB220" s="3">
        <v>31.9</v>
      </c>
      <c r="AC220" s="3">
        <v>36</v>
      </c>
      <c r="AD220" s="3">
        <v>35.180911623009372</v>
      </c>
      <c r="AE220" s="3">
        <v>32.5</v>
      </c>
      <c r="AF220" s="3">
        <v>34.1</v>
      </c>
      <c r="AG220" s="3">
        <v>34.9</v>
      </c>
      <c r="AH220" s="3">
        <v>35.4</v>
      </c>
      <c r="AI220" s="3">
        <v>35.700000000000003</v>
      </c>
      <c r="AJ220" s="3">
        <v>35.9</v>
      </c>
      <c r="AK220" s="3">
        <v>2020</v>
      </c>
      <c r="AL220" s="3">
        <v>10</v>
      </c>
      <c r="AM220" s="3">
        <v>27</v>
      </c>
      <c r="AN220" s="3">
        <v>11</v>
      </c>
      <c r="AO220" s="3">
        <v>5</v>
      </c>
      <c r="AP220" s="3">
        <v>38</v>
      </c>
      <c r="AQ220" s="3">
        <v>502</v>
      </c>
      <c r="AR220" s="5">
        <v>0.46180555555555558</v>
      </c>
      <c r="AS220" s="3">
        <v>30.1</v>
      </c>
      <c r="AT220" s="3">
        <v>45</v>
      </c>
      <c r="AU220" s="3">
        <v>797</v>
      </c>
      <c r="AV220" s="3">
        <v>0.7</v>
      </c>
      <c r="AW220" s="3">
        <v>196</v>
      </c>
      <c r="AX220" s="3">
        <f>AS220+(AZ220*BF220)/(BB220*1005)</f>
        <v>44.33083891030531</v>
      </c>
      <c r="AY220" s="3">
        <f>AS220+(AZ220*BD220*BE220*BF220)/(BB220*1005*(BE220*BD220+BK220*AZ220))-(AZ220*BL220)/(BE220*BD220+BK220*AZ220)</f>
        <v>26.035434446329525</v>
      </c>
      <c r="AZ220" s="3">
        <f>BA220*BC220/(BA220+BC220)</f>
        <v>31.490168033328001</v>
      </c>
      <c r="BA220" s="3">
        <f>BB220*1005/(4*0.98*0.0000000567*(AS220+273.15)^3)</f>
        <v>188.73513621334493</v>
      </c>
      <c r="BB220" s="3">
        <f>101325/(287.05*(AS220+273.15))</f>
        <v>1.1640141284261123</v>
      </c>
      <c r="BC220" s="3">
        <f>100*SQRT(0.1/AV220)</f>
        <v>37.796447300922722</v>
      </c>
      <c r="BD220" s="3">
        <f>BC220/1.08</f>
        <v>34.99671046381733</v>
      </c>
      <c r="BE220" s="3">
        <f>0.072*AS220+64.67</f>
        <v>66.837199999999996</v>
      </c>
      <c r="BF220" s="3">
        <f>AU220*(1-0.21)+BG220-BH220</f>
        <v>528.66412211858892</v>
      </c>
      <c r="BG220" s="3">
        <f>(1.72*(BI220/1000/(AS220+273.16))^(1/7)*0.0000000567*(AS220+273.16)^4)</f>
        <v>400.21721246400972</v>
      </c>
      <c r="BH220" s="3">
        <f>0.98*0.0000000567*(AA220+273.16)^4</f>
        <v>501.18309034542091</v>
      </c>
      <c r="BI220" s="3">
        <f>BJ220*AT220/100</f>
        <v>1919.9117718176844</v>
      </c>
      <c r="BJ220" s="3">
        <f>(610.7*10^(7.5*AS220/(AS220+237.3)))</f>
        <v>4266.4706040392985</v>
      </c>
      <c r="BK220" s="3">
        <f>(EXP((0.0492)*AS220))*55.259</f>
        <v>242.97321794766174</v>
      </c>
      <c r="BL220" s="3">
        <f>(1-(AT220/100))*BJ220</f>
        <v>2346.5588322216145</v>
      </c>
    </row>
    <row r="221" spans="1:64" s="3" customFormat="1" x14ac:dyDescent="0.2">
      <c r="A221" s="3" t="b">
        <v>1</v>
      </c>
      <c r="B221" s="3" t="s">
        <v>563</v>
      </c>
      <c r="D221" s="3">
        <v>10446</v>
      </c>
      <c r="E221" s="3">
        <v>2</v>
      </c>
      <c r="F221" s="3">
        <v>3</v>
      </c>
      <c r="G221" s="3" t="s">
        <v>609</v>
      </c>
      <c r="H221" s="3">
        <v>6</v>
      </c>
      <c r="I221" s="3">
        <v>3.7999999999999972</v>
      </c>
      <c r="J221" s="3">
        <v>0.85766740002185737</v>
      </c>
      <c r="K221" s="3">
        <v>1.2634868638391199</v>
      </c>
      <c r="L221" s="3">
        <v>0.70018365372007496</v>
      </c>
      <c r="M221" s="3">
        <f>AA221-AS221</f>
        <v>6.639983394715923</v>
      </c>
      <c r="N221" s="3">
        <f>AB221-AS221</f>
        <v>4.5000000000000036</v>
      </c>
      <c r="O221" s="3">
        <f>AC221-AS221</f>
        <v>8.3000000000000007</v>
      </c>
      <c r="P221" s="3">
        <f>AD221-AS221</f>
        <v>6.6358472554670591</v>
      </c>
      <c r="Q221" s="3">
        <f>AE221-AS221</f>
        <v>4.8000000000000007</v>
      </c>
      <c r="R221" s="3">
        <f>AF221-AS221</f>
        <v>5.5000000000000036</v>
      </c>
      <c r="S221" s="3">
        <f>AG221-AS221</f>
        <v>6.0000000000000036</v>
      </c>
      <c r="T221" s="3">
        <f>AH221-AS221</f>
        <v>7.3000000000000007</v>
      </c>
      <c r="U221" s="3">
        <f>AI221-AS221</f>
        <v>7.6999999999999993</v>
      </c>
      <c r="V221" s="3">
        <f>AJ221-AS221</f>
        <v>8.1999999999999993</v>
      </c>
      <c r="W221" s="3">
        <f>(AA221-AY221)/(AX221-AY221)</f>
        <v>0.75543838769099225</v>
      </c>
      <c r="X221" s="3">
        <f>(AX221-AA221)/(AA221-AY221)</f>
        <v>0.3237346900738175</v>
      </c>
      <c r="Y221" s="3">
        <f>J221/AA221</f>
        <v>2.328088454417912E-2</v>
      </c>
      <c r="Z221" s="3">
        <f>(AA221-AY221)/(AX221-AA221)</f>
        <v>3.0889491631928032</v>
      </c>
      <c r="AA221" s="3">
        <v>36.839983394715922</v>
      </c>
      <c r="AB221" s="3">
        <v>34.700000000000003</v>
      </c>
      <c r="AC221" s="3">
        <v>38.5</v>
      </c>
      <c r="AD221" s="3">
        <v>36.835847255467058</v>
      </c>
      <c r="AE221" s="3">
        <v>35</v>
      </c>
      <c r="AF221" s="3">
        <v>35.700000000000003</v>
      </c>
      <c r="AG221" s="3">
        <v>36.200000000000003</v>
      </c>
      <c r="AH221" s="3">
        <v>37.5</v>
      </c>
      <c r="AI221" s="3">
        <v>37.9</v>
      </c>
      <c r="AJ221" s="3">
        <v>38.4</v>
      </c>
      <c r="AK221" s="3">
        <v>2020</v>
      </c>
      <c r="AL221" s="3">
        <v>10</v>
      </c>
      <c r="AM221" s="3">
        <v>27</v>
      </c>
      <c r="AN221" s="3">
        <v>11</v>
      </c>
      <c r="AO221" s="3">
        <v>6</v>
      </c>
      <c r="AP221" s="3">
        <v>1</v>
      </c>
      <c r="AQ221" s="3">
        <v>221</v>
      </c>
      <c r="AR221" s="5">
        <v>0.46249999999999997</v>
      </c>
      <c r="AS221" s="3">
        <v>30.2</v>
      </c>
      <c r="AT221" s="3">
        <v>46</v>
      </c>
      <c r="AU221" s="3">
        <v>799</v>
      </c>
      <c r="AV221" s="3">
        <v>1.4</v>
      </c>
      <c r="AW221" s="3">
        <v>225</v>
      </c>
      <c r="AX221" s="3">
        <f>AS221+(AZ221*BF221)/(BB221*1005)</f>
        <v>40.615332040263297</v>
      </c>
      <c r="AY221" s="3">
        <f>AS221+(AZ221*BD221*BE221*BF221)/(BB221*1005*(BE221*BD221+BK221*AZ221))-(AZ221*BL221)/(BE221*BD221+BK221*AZ221)</f>
        <v>25.178123355291277</v>
      </c>
      <c r="AZ221" s="3">
        <f>BA221*BC221/(BA221+BC221)</f>
        <v>23.407145681786158</v>
      </c>
      <c r="BA221" s="3">
        <f>BB221*1005/(4*0.98*0.0000000567*(AS221+273.15)^3)</f>
        <v>188.48639142180056</v>
      </c>
      <c r="BB221" s="3">
        <f>101325/(287.05*(AS221+273.15))</f>
        <v>1.163630408588161</v>
      </c>
      <c r="BC221" s="3">
        <f>100*SQRT(0.1/AV221)</f>
        <v>26.726124191242441</v>
      </c>
      <c r="BD221" s="3">
        <f>BC221/1.08</f>
        <v>24.746411288187442</v>
      </c>
      <c r="BE221" s="3">
        <f>0.072*AS221+64.67</f>
        <v>66.844400000000007</v>
      </c>
      <c r="BF221" s="3">
        <f>AU221*(1-0.21)+BG221-BH221</f>
        <v>520.36225298750128</v>
      </c>
      <c r="BG221" s="3">
        <f>(1.72*(BI221/1000/(AS221+273.16))^(1/7)*0.0000000567*(AS221+273.16)^4)</f>
        <v>402.31582189617279</v>
      </c>
      <c r="BH221" s="3">
        <f>0.98*0.0000000567*(AA221+273.16)^4</f>
        <v>513.16356890867155</v>
      </c>
      <c r="BI221" s="3">
        <f>BJ221*AT221/100</f>
        <v>1973.8526254455448</v>
      </c>
      <c r="BJ221" s="3">
        <f>(610.7*10^(7.5*AS221/(AS221+237.3)))</f>
        <v>4290.9839683598802</v>
      </c>
      <c r="BK221" s="3">
        <f>(EXP((0.0492)*AS221))*55.259</f>
        <v>244.17159176218931</v>
      </c>
      <c r="BL221" s="3">
        <f>(1-(AT221/100))*BJ221</f>
        <v>2317.1313429143356</v>
      </c>
    </row>
    <row r="222" spans="1:64" s="3" customFormat="1" x14ac:dyDescent="0.2">
      <c r="A222" s="3" t="b">
        <v>0</v>
      </c>
      <c r="D222" s="3">
        <v>10446</v>
      </c>
      <c r="E222" s="3">
        <v>2</v>
      </c>
      <c r="F222" s="3">
        <v>3</v>
      </c>
      <c r="G222" s="3" t="s">
        <v>610</v>
      </c>
      <c r="H222" s="3">
        <v>6</v>
      </c>
      <c r="I222" s="3">
        <v>2.1000000000000014</v>
      </c>
      <c r="J222" s="3">
        <v>0.41364196591348679</v>
      </c>
      <c r="K222" s="3">
        <v>0.5444004471878543</v>
      </c>
      <c r="L222" s="3">
        <v>0.32557578699239448</v>
      </c>
      <c r="M222" s="3">
        <f>AA222-AS222</f>
        <v>4.9064293915201738</v>
      </c>
      <c r="N222" s="3">
        <f>AB222-AS222</f>
        <v>3.8000000000000007</v>
      </c>
      <c r="O222" s="3">
        <f>AC222-AS222</f>
        <v>5.9000000000000021</v>
      </c>
      <c r="P222" s="3">
        <f>AD222-AS222</f>
        <v>4.9114482392679939</v>
      </c>
      <c r="Q222" s="3">
        <f>AE222-AS222</f>
        <v>4.0999999999999979</v>
      </c>
      <c r="R222" s="3">
        <f>AF222-AS222</f>
        <v>4.4000000000000021</v>
      </c>
      <c r="S222" s="3">
        <f>AG222-AS222</f>
        <v>4.5999999999999979</v>
      </c>
      <c r="T222" s="3">
        <f>AH222-AS222</f>
        <v>5.1999999999999993</v>
      </c>
      <c r="U222" s="3">
        <f>AI222-AS222</f>
        <v>5.4000000000000021</v>
      </c>
      <c r="V222" s="3">
        <f>AJ222-AS222</f>
        <v>5.8000000000000007</v>
      </c>
      <c r="W222" s="3">
        <f>(AA222-AY222)/(AX222-AY222)</f>
        <v>0.63258802290101013</v>
      </c>
      <c r="X222" s="3">
        <f>(AX222-AA222)/(AA222-AY222)</f>
        <v>0.5808076722889266</v>
      </c>
      <c r="Y222" s="3">
        <f>J222/AA222</f>
        <v>1.1782513148813718E-2</v>
      </c>
      <c r="Z222" s="3">
        <f>(AA222-AY222)/(AX222-AA222)</f>
        <v>1.7217403414439458</v>
      </c>
      <c r="AA222" s="3">
        <v>35.106429391520173</v>
      </c>
      <c r="AB222" s="3">
        <v>34</v>
      </c>
      <c r="AC222" s="3">
        <v>36.1</v>
      </c>
      <c r="AD222" s="3">
        <v>35.111448239267993</v>
      </c>
      <c r="AE222" s="3">
        <v>34.299999999999997</v>
      </c>
      <c r="AF222" s="3">
        <v>34.6</v>
      </c>
      <c r="AG222" s="3">
        <v>34.799999999999997</v>
      </c>
      <c r="AH222" s="3">
        <v>35.4</v>
      </c>
      <c r="AI222" s="3">
        <v>35.6</v>
      </c>
      <c r="AJ222" s="3">
        <v>36</v>
      </c>
      <c r="AK222" s="3">
        <v>2020</v>
      </c>
      <c r="AL222" s="3">
        <v>10</v>
      </c>
      <c r="AM222" s="3">
        <v>27</v>
      </c>
      <c r="AN222" s="3">
        <v>11</v>
      </c>
      <c r="AO222" s="3">
        <v>6</v>
      </c>
      <c r="AP222" s="3">
        <v>28</v>
      </c>
      <c r="AQ222" s="3">
        <v>741</v>
      </c>
      <c r="AR222" s="5">
        <v>0.46249999999999997</v>
      </c>
      <c r="AS222" s="3">
        <v>30.2</v>
      </c>
      <c r="AT222" s="3">
        <v>46</v>
      </c>
      <c r="AU222" s="3">
        <v>799</v>
      </c>
      <c r="AV222" s="3">
        <v>1.4</v>
      </c>
      <c r="AW222" s="3">
        <v>225</v>
      </c>
      <c r="AX222" s="3">
        <f>AS222+(AZ222*BF222)/(BB222*1005)</f>
        <v>40.843163779445391</v>
      </c>
      <c r="AY222" s="3">
        <f>AS222+(AZ222*BD222*BE222*BF222)/(BB222*1005*(BE222*BD222+BK222*AZ222))-(AZ222*BL222)/(BE222*BD222+BK222*AZ222)</f>
        <v>25.229262367680583</v>
      </c>
      <c r="AZ222" s="3">
        <f>BA222*BC222/(BA222+BC222)</f>
        <v>23.407145681786158</v>
      </c>
      <c r="BA222" s="3">
        <f>BB222*1005/(4*0.98*0.0000000567*(AS222+273.15)^3)</f>
        <v>188.48639142180056</v>
      </c>
      <c r="BB222" s="3">
        <f>101325/(287.05*(AS222+273.15))</f>
        <v>1.163630408588161</v>
      </c>
      <c r="BC222" s="3">
        <f>100*SQRT(0.1/AV222)</f>
        <v>26.726124191242441</v>
      </c>
      <c r="BD222" s="3">
        <f>BC222/1.08</f>
        <v>24.746411288187442</v>
      </c>
      <c r="BE222" s="3">
        <f>0.072*AS222+64.67</f>
        <v>66.844400000000007</v>
      </c>
      <c r="BF222" s="3">
        <f>AU222*(1-0.21)+BG222-BH222</f>
        <v>531.74499495334067</v>
      </c>
      <c r="BG222" s="3">
        <f>(1.72*(BI222/1000/(AS222+273.16))^(1/7)*0.0000000567*(AS222+273.16)^4)</f>
        <v>402.31582189617279</v>
      </c>
      <c r="BH222" s="3">
        <f>0.98*0.0000000567*(AA222+273.16)^4</f>
        <v>501.78082694283211</v>
      </c>
      <c r="BI222" s="3">
        <f>BJ222*AT222/100</f>
        <v>1973.8526254455448</v>
      </c>
      <c r="BJ222" s="3">
        <f>(610.7*10^(7.5*AS222/(AS222+237.3)))</f>
        <v>4290.9839683598802</v>
      </c>
      <c r="BK222" s="3">
        <f>(EXP((0.0492)*AS222))*55.259</f>
        <v>244.17159176218931</v>
      </c>
      <c r="BL222" s="3">
        <f>(1-(AT222/100))*BJ222</f>
        <v>2317.1313429143356</v>
      </c>
    </row>
    <row r="223" spans="1:64" s="3" customFormat="1" x14ac:dyDescent="0.2">
      <c r="A223" s="3" t="b">
        <v>0</v>
      </c>
      <c r="D223" s="3">
        <v>10446</v>
      </c>
      <c r="E223" s="3">
        <v>2</v>
      </c>
      <c r="F223" s="3">
        <v>3</v>
      </c>
      <c r="G223" s="3" t="s">
        <v>611</v>
      </c>
      <c r="H223" s="3">
        <v>6</v>
      </c>
      <c r="I223" s="3">
        <v>1.8999999999999986</v>
      </c>
      <c r="J223" s="3">
        <v>0.3779917363121536</v>
      </c>
      <c r="K223" s="3">
        <v>0.51942869736978992</v>
      </c>
      <c r="L223" s="3">
        <v>0.30509702807901512</v>
      </c>
      <c r="M223" s="3">
        <f>AA223-AS223</f>
        <v>3.9893588269480524</v>
      </c>
      <c r="N223" s="3">
        <f>AB223-AS223</f>
        <v>2.9000000000000021</v>
      </c>
      <c r="O223" s="3">
        <f>AC223-AS223</f>
        <v>4.8000000000000007</v>
      </c>
      <c r="P223" s="3">
        <f>AD223-AS223</f>
        <v>4.0279843337258292</v>
      </c>
      <c r="Q223" s="3">
        <f>AE223-AS223</f>
        <v>3.0999999999999979</v>
      </c>
      <c r="R223" s="3">
        <f>AF223-AS223</f>
        <v>3.5000000000000036</v>
      </c>
      <c r="S223" s="3">
        <f>AG223-AS223</f>
        <v>3.6999999999999993</v>
      </c>
      <c r="T223" s="3">
        <f>AH223-AS223</f>
        <v>4.1999999999999993</v>
      </c>
      <c r="U223" s="3">
        <f>AI223-AS223</f>
        <v>4.4000000000000021</v>
      </c>
      <c r="V223" s="3">
        <f>AJ223-AS223</f>
        <v>4.6999999999999993</v>
      </c>
      <c r="W223" s="3">
        <f>(AA223-AY223)/(AX223-AY223)</f>
        <v>0.56878196894877475</v>
      </c>
      <c r="X223" s="3">
        <f>(AX223-AA223)/(AA223-AY223)</f>
        <v>0.75814293453817516</v>
      </c>
      <c r="Y223" s="3">
        <f>J223/AA223</f>
        <v>1.1055829921391229E-2</v>
      </c>
      <c r="Z223" s="3">
        <f>(AA223-AY223)/(AX223-AA223)</f>
        <v>1.3190124901832037</v>
      </c>
      <c r="AA223" s="3">
        <v>34.189358826948052</v>
      </c>
      <c r="AB223" s="3">
        <v>33.1</v>
      </c>
      <c r="AC223" s="3">
        <v>35</v>
      </c>
      <c r="AD223" s="3">
        <v>34.227984333725828</v>
      </c>
      <c r="AE223" s="3">
        <v>33.299999999999997</v>
      </c>
      <c r="AF223" s="3">
        <v>33.700000000000003</v>
      </c>
      <c r="AG223" s="3">
        <v>33.9</v>
      </c>
      <c r="AH223" s="3">
        <v>34.4</v>
      </c>
      <c r="AI223" s="3">
        <v>34.6</v>
      </c>
      <c r="AJ223" s="3">
        <v>34.9</v>
      </c>
      <c r="AK223" s="3">
        <v>2020</v>
      </c>
      <c r="AL223" s="3">
        <v>10</v>
      </c>
      <c r="AM223" s="3">
        <v>27</v>
      </c>
      <c r="AN223" s="3">
        <v>11</v>
      </c>
      <c r="AO223" s="3">
        <v>6</v>
      </c>
      <c r="AP223" s="3">
        <v>49</v>
      </c>
      <c r="AQ223" s="3">
        <v>542</v>
      </c>
      <c r="AR223" s="5">
        <v>0.46249999999999997</v>
      </c>
      <c r="AS223" s="3">
        <v>30.2</v>
      </c>
      <c r="AT223" s="3">
        <v>46</v>
      </c>
      <c r="AU223" s="3">
        <v>799</v>
      </c>
      <c r="AV223" s="3">
        <v>1.4</v>
      </c>
      <c r="AW223" s="3">
        <v>225</v>
      </c>
      <c r="AX223" s="3">
        <f>AS223+(AZ223*BF223)/(BB223*1005)</f>
        <v>40.962145279252532</v>
      </c>
      <c r="AY223" s="3">
        <f>AS223+(AZ223*BD223*BE223*BF223)/(BB223*1005*(BE223*BD223+BK223*AZ223))-(AZ223*BL223)/(BE223*BD223+BK223*AZ223)</f>
        <v>25.255968903014853</v>
      </c>
      <c r="AZ223" s="3">
        <f>BA223*BC223/(BA223+BC223)</f>
        <v>23.407145681786158</v>
      </c>
      <c r="BA223" s="3">
        <f>BB223*1005/(4*0.98*0.0000000567*(AS223+273.15)^3)</f>
        <v>188.48639142180056</v>
      </c>
      <c r="BB223" s="3">
        <f>101325/(287.05*(AS223+273.15))</f>
        <v>1.163630408588161</v>
      </c>
      <c r="BC223" s="3">
        <f>100*SQRT(0.1/AV223)</f>
        <v>26.726124191242441</v>
      </c>
      <c r="BD223" s="3">
        <f>BC223/1.08</f>
        <v>24.746411288187442</v>
      </c>
      <c r="BE223" s="3">
        <f>0.072*AS223+64.67</f>
        <v>66.844400000000007</v>
      </c>
      <c r="BF223" s="3">
        <f>AU223*(1-0.21)+BG223-BH223</f>
        <v>537.68945078673448</v>
      </c>
      <c r="BG223" s="3">
        <f>(1.72*(BI223/1000/(AS223+273.16))^(1/7)*0.0000000567*(AS223+273.16)^4)</f>
        <v>402.31582189617279</v>
      </c>
      <c r="BH223" s="3">
        <f>0.98*0.0000000567*(AA223+273.16)^4</f>
        <v>495.83637110943835</v>
      </c>
      <c r="BI223" s="3">
        <f>BJ223*AT223/100</f>
        <v>1973.8526254455448</v>
      </c>
      <c r="BJ223" s="3">
        <f>(610.7*10^(7.5*AS223/(AS223+237.3)))</f>
        <v>4290.9839683598802</v>
      </c>
      <c r="BK223" s="3">
        <f>(EXP((0.0492)*AS223))*55.259</f>
        <v>244.17159176218931</v>
      </c>
      <c r="BL223" s="3">
        <f>(1-(AT223/100))*BJ223</f>
        <v>2317.1313429143356</v>
      </c>
    </row>
    <row r="224" spans="1:64" s="3" customFormat="1" x14ac:dyDescent="0.2">
      <c r="A224" s="3" t="b">
        <v>0</v>
      </c>
      <c r="D224" s="3">
        <v>10446</v>
      </c>
      <c r="E224" s="3">
        <v>2</v>
      </c>
      <c r="F224" s="3">
        <v>3</v>
      </c>
      <c r="G224" s="3" t="s">
        <v>612</v>
      </c>
      <c r="H224" s="3">
        <v>6</v>
      </c>
      <c r="I224" s="3">
        <v>2.1000000000000014</v>
      </c>
      <c r="J224" s="3">
        <v>0.39654633897476499</v>
      </c>
      <c r="K224" s="3">
        <v>0.51530261708148828</v>
      </c>
      <c r="L224" s="3">
        <v>0.30462481110717782</v>
      </c>
      <c r="M224" s="3">
        <f>AA224-AS224</f>
        <v>4.7824106735791823</v>
      </c>
      <c r="N224" s="3">
        <f>AB224-AS224</f>
        <v>3.4999999999999964</v>
      </c>
      <c r="O224" s="3">
        <f>AC224-AS224</f>
        <v>5.5999999999999979</v>
      </c>
      <c r="P224" s="3">
        <f>AD224-AS224</f>
        <v>4.8172384287259469</v>
      </c>
      <c r="Q224" s="3">
        <f>AE224-AS224</f>
        <v>3.6999999999999993</v>
      </c>
      <c r="R224" s="3">
        <f>AF224-AS224</f>
        <v>4.3000000000000007</v>
      </c>
      <c r="S224" s="3">
        <f>AG224-AS224</f>
        <v>4.5999999999999979</v>
      </c>
      <c r="T224" s="3">
        <f>AH224-AS224</f>
        <v>5.0999999999999979</v>
      </c>
      <c r="U224" s="3">
        <f>AI224-AS224</f>
        <v>5.1999999999999993</v>
      </c>
      <c r="V224" s="3">
        <f>AJ224-AS224</f>
        <v>5.4999999999999964</v>
      </c>
      <c r="W224" s="3">
        <f>(AA224-AY224)/(AX224-AY224)</f>
        <v>0.64530455709600587</v>
      </c>
      <c r="X224" s="3">
        <f>(AX224-AA224)/(AA224-AY224)</f>
        <v>0.54965587799378246</v>
      </c>
      <c r="Y224" s="3">
        <f>J224/AA224</f>
        <v>1.1303280799725856E-2</v>
      </c>
      <c r="Z224" s="3">
        <f>(AA224-AY224)/(AX224-AA224)</f>
        <v>1.8193201238017356</v>
      </c>
      <c r="AA224" s="3">
        <v>35.082410673579183</v>
      </c>
      <c r="AB224" s="3">
        <v>33.799999999999997</v>
      </c>
      <c r="AC224" s="3">
        <v>35.9</v>
      </c>
      <c r="AD224" s="3">
        <v>35.117238428725948</v>
      </c>
      <c r="AE224" s="3">
        <v>34</v>
      </c>
      <c r="AF224" s="3">
        <v>34.6</v>
      </c>
      <c r="AG224" s="3">
        <v>34.9</v>
      </c>
      <c r="AH224" s="3">
        <v>35.4</v>
      </c>
      <c r="AI224" s="3">
        <v>35.5</v>
      </c>
      <c r="AJ224" s="3">
        <v>35.799999999999997</v>
      </c>
      <c r="AK224" s="3">
        <v>2020</v>
      </c>
      <c r="AL224" s="3">
        <v>10</v>
      </c>
      <c r="AM224" s="3">
        <v>27</v>
      </c>
      <c r="AN224" s="3">
        <v>11</v>
      </c>
      <c r="AO224" s="3">
        <v>7</v>
      </c>
      <c r="AP224" s="3">
        <v>9</v>
      </c>
      <c r="AQ224" s="3">
        <v>381</v>
      </c>
      <c r="AR224" s="5">
        <v>0.46319444444444446</v>
      </c>
      <c r="AS224" s="3">
        <v>30.3</v>
      </c>
      <c r="AT224" s="3">
        <v>48</v>
      </c>
      <c r="AU224" s="3">
        <v>798</v>
      </c>
      <c r="AV224" s="3">
        <v>1.6</v>
      </c>
      <c r="AW224" s="3">
        <v>357</v>
      </c>
      <c r="AX224" s="3">
        <f>AS224+(AZ224*BF224)/(BB224*1005)</f>
        <v>40.388356555388242</v>
      </c>
      <c r="AY224" s="3">
        <f>AS224+(AZ224*BD224*BE224*BF224)/(BB224*1005*(BE224*BD224+BK224*AZ224))-(AZ224*BL224)/(BE224*BD224+BK224*AZ224)</f>
        <v>25.429196555001017</v>
      </c>
      <c r="AZ224" s="3">
        <f>BA224*BC224/(BA224+BC224)</f>
        <v>22.069003484288345</v>
      </c>
      <c r="BA224" s="3">
        <f>BB224*1005/(4*0.98*0.0000000567*(AS224+273.15)^3)</f>
        <v>188.23805628893695</v>
      </c>
      <c r="BB224" s="3">
        <f>101325/(287.05*(AS224+273.15))</f>
        <v>1.1632469416550293</v>
      </c>
      <c r="BC224" s="3">
        <f>100*SQRT(0.1/AV224)</f>
        <v>25</v>
      </c>
      <c r="BD224" s="3">
        <f>BC224/1.08</f>
        <v>23.148148148148145</v>
      </c>
      <c r="BE224" s="3">
        <f>0.072*AS224+64.67</f>
        <v>66.851600000000005</v>
      </c>
      <c r="BF224" s="3">
        <f>AU224*(1-0.21)+BG224-BH224</f>
        <v>534.41135968482808</v>
      </c>
      <c r="BG224" s="3">
        <f>(1.72*(BI224/1000/(AS224+273.16))^(1/7)*0.0000000567*(AS224+273.16)^4)</f>
        <v>405.61581898585757</v>
      </c>
      <c r="BH224" s="3">
        <f>0.98*0.0000000567*(AA224+273.16)^4</f>
        <v>501.6244593010295</v>
      </c>
      <c r="BI224" s="3">
        <f>BJ224*AT224/100</f>
        <v>2071.4974547091683</v>
      </c>
      <c r="BJ224" s="3">
        <f>(610.7*10^(7.5*AS224/(AS224+237.3)))</f>
        <v>4315.6196973107681</v>
      </c>
      <c r="BK224" s="3">
        <f>(EXP((0.0492)*AS224))*55.259</f>
        <v>245.37587610385839</v>
      </c>
      <c r="BL224" s="3">
        <f>(1-(AT224/100))*BJ224</f>
        <v>2244.1222426015993</v>
      </c>
    </row>
    <row r="225" spans="1:64" s="3" customFormat="1" x14ac:dyDescent="0.2">
      <c r="A225" s="3" t="b">
        <v>1</v>
      </c>
      <c r="B225" s="3" t="s">
        <v>563</v>
      </c>
      <c r="D225" s="3">
        <v>10446</v>
      </c>
      <c r="E225" s="6">
        <v>9</v>
      </c>
      <c r="F225" s="3">
        <v>3</v>
      </c>
      <c r="G225" s="3" t="s">
        <v>613</v>
      </c>
      <c r="H225" s="3">
        <v>6</v>
      </c>
      <c r="I225" s="3">
        <v>2.6000000000000014</v>
      </c>
      <c r="J225" s="3">
        <v>0.57027619507004068</v>
      </c>
      <c r="K225" s="3">
        <v>0.69677109139865934</v>
      </c>
      <c r="L225" s="3">
        <v>0.45061634693499403</v>
      </c>
      <c r="M225" s="3">
        <f>AA225-AS225</f>
        <v>6.3726719048713001</v>
      </c>
      <c r="N225" s="3">
        <f>AB225-AS225</f>
        <v>4.6999999999999993</v>
      </c>
      <c r="O225" s="3">
        <f>AC225-AS225</f>
        <v>7.3000000000000007</v>
      </c>
      <c r="P225" s="3">
        <f>AD225-AS225</f>
        <v>6.4673522313843428</v>
      </c>
      <c r="Q225" s="3">
        <f>AE225-AS225</f>
        <v>4.9999999999999964</v>
      </c>
      <c r="R225" s="3">
        <f>AF225-AS225</f>
        <v>5.4999999999999964</v>
      </c>
      <c r="S225" s="3">
        <f>AG225-AS225</f>
        <v>6.0999999999999979</v>
      </c>
      <c r="T225" s="3">
        <f>AH225-AS225</f>
        <v>6.8000000000000007</v>
      </c>
      <c r="U225" s="3">
        <f>AI225-AS225</f>
        <v>7.0999999999999979</v>
      </c>
      <c r="V225" s="3">
        <f>AJ225-AS225</f>
        <v>7.3000000000000007</v>
      </c>
      <c r="W225" s="3">
        <f>(AA225-AY225)/(AX225-AY225)</f>
        <v>0.76234280877356131</v>
      </c>
      <c r="X225" s="3">
        <f>(AX225-AA225)/(AA225-AY225)</f>
        <v>0.31174582942387269</v>
      </c>
      <c r="Y225" s="3">
        <f>J225/AA225</f>
        <v>1.5550440299232459E-2</v>
      </c>
      <c r="Z225" s="3">
        <f>(AA225-AY225)/(AX225-AA225)</f>
        <v>3.207741389349354</v>
      </c>
      <c r="AA225" s="3">
        <v>36.672671904871301</v>
      </c>
      <c r="AB225" s="3">
        <v>35</v>
      </c>
      <c r="AC225" s="3">
        <v>37.6</v>
      </c>
      <c r="AD225" s="3">
        <v>36.767352231384343</v>
      </c>
      <c r="AE225" s="3">
        <v>35.299999999999997</v>
      </c>
      <c r="AF225" s="3">
        <v>35.799999999999997</v>
      </c>
      <c r="AG225" s="3">
        <v>36.4</v>
      </c>
      <c r="AH225" s="3">
        <v>37.1</v>
      </c>
      <c r="AI225" s="3">
        <v>37.4</v>
      </c>
      <c r="AJ225" s="3">
        <v>37.6</v>
      </c>
      <c r="AK225" s="3">
        <v>2020</v>
      </c>
      <c r="AL225" s="3">
        <v>10</v>
      </c>
      <c r="AM225" s="3">
        <v>27</v>
      </c>
      <c r="AN225" s="3">
        <v>11</v>
      </c>
      <c r="AO225" s="3">
        <v>7</v>
      </c>
      <c r="AP225" s="3">
        <v>59</v>
      </c>
      <c r="AQ225" s="3">
        <v>460</v>
      </c>
      <c r="AR225" s="5">
        <v>0.46319444444444446</v>
      </c>
      <c r="AS225" s="3">
        <v>30.3</v>
      </c>
      <c r="AT225" s="3">
        <v>48</v>
      </c>
      <c r="AU225" s="3">
        <v>798</v>
      </c>
      <c r="AV225" s="3">
        <v>1.6</v>
      </c>
      <c r="AW225" s="3">
        <v>357</v>
      </c>
      <c r="AX225" s="3">
        <f>AS225+(AZ225*BF225)/(BB225*1005)</f>
        <v>40.191423357072736</v>
      </c>
      <c r="AY225" s="3">
        <f>AS225+(AZ225*BD225*BE225*BF225)/(BB225*1005*(BE225*BD225+BK225*AZ225))-(AZ225*BL225)/(BE225*BD225+BK225*AZ225)</f>
        <v>25.385427232811612</v>
      </c>
      <c r="AZ225" s="3">
        <f>BA225*BC225/(BA225+BC225)</f>
        <v>22.069003484288345</v>
      </c>
      <c r="BA225" s="3">
        <f>BB225*1005/(4*0.98*0.0000000567*(AS225+273.15)^3)</f>
        <v>188.23805628893695</v>
      </c>
      <c r="BB225" s="3">
        <f>101325/(287.05*(AS225+273.15))</f>
        <v>1.1632469416550293</v>
      </c>
      <c r="BC225" s="3">
        <f>100*SQRT(0.1/AV225)</f>
        <v>25</v>
      </c>
      <c r="BD225" s="3">
        <f>BC225/1.08</f>
        <v>23.148148148148145</v>
      </c>
      <c r="BE225" s="3">
        <f>0.072*AS225+64.67</f>
        <v>66.851600000000005</v>
      </c>
      <c r="BF225" s="3">
        <f>AU225*(1-0.21)+BG225-BH225</f>
        <v>523.9792008192037</v>
      </c>
      <c r="BG225" s="3">
        <f>(1.72*(BI225/1000/(AS225+273.16))^(1/7)*0.0000000567*(AS225+273.16)^4)</f>
        <v>405.61581898585757</v>
      </c>
      <c r="BH225" s="3">
        <f>0.98*0.0000000567*(AA225+273.16)^4</f>
        <v>512.05661816665383</v>
      </c>
      <c r="BI225" s="3">
        <f>BJ225*AT225/100</f>
        <v>2071.4974547091683</v>
      </c>
      <c r="BJ225" s="3">
        <f>(610.7*10^(7.5*AS225/(AS225+237.3)))</f>
        <v>4315.6196973107681</v>
      </c>
      <c r="BK225" s="3">
        <f>(EXP((0.0492)*AS225))*55.259</f>
        <v>245.37587610385839</v>
      </c>
      <c r="BL225" s="3">
        <f>(1-(AT225/100))*BJ225</f>
        <v>2244.1222426015993</v>
      </c>
    </row>
    <row r="226" spans="1:64" s="3" customFormat="1" x14ac:dyDescent="0.2">
      <c r="A226" s="3" t="b">
        <v>1</v>
      </c>
      <c r="B226" s="3" t="s">
        <v>563</v>
      </c>
      <c r="D226" s="3">
        <v>10446</v>
      </c>
      <c r="E226" s="6">
        <v>9</v>
      </c>
      <c r="F226" s="3">
        <v>3</v>
      </c>
      <c r="G226" s="3" t="s">
        <v>614</v>
      </c>
      <c r="H226" s="3">
        <v>6</v>
      </c>
      <c r="I226" s="3">
        <v>3.6999999999999957</v>
      </c>
      <c r="J226" s="3">
        <v>0.6955260666749723</v>
      </c>
      <c r="K226" s="3">
        <v>0.77797017949322367</v>
      </c>
      <c r="L226" s="3">
        <v>0.53114045910152374</v>
      </c>
      <c r="M226" s="3">
        <f>AA226-AS226</f>
        <v>5.2284687380520829</v>
      </c>
      <c r="N226" s="3">
        <f>AB226-AS226</f>
        <v>3.0000000000000036</v>
      </c>
      <c r="O226" s="3">
        <f>AC226-AS226</f>
        <v>6.6999999999999993</v>
      </c>
      <c r="P226" s="3">
        <f>AD226-AS226</f>
        <v>5.2641272921786033</v>
      </c>
      <c r="Q226" s="3">
        <f>AE226-AS226</f>
        <v>3.5999999999999979</v>
      </c>
      <c r="R226" s="3">
        <f>AF226-AS226</f>
        <v>4.3000000000000007</v>
      </c>
      <c r="S226" s="3">
        <f>AG226-AS226</f>
        <v>4.9000000000000021</v>
      </c>
      <c r="T226" s="3">
        <f>AH226-AS226</f>
        <v>5.5999999999999979</v>
      </c>
      <c r="U226" s="3">
        <f>AI226-AS226</f>
        <v>6.0999999999999979</v>
      </c>
      <c r="V226" s="3">
        <f>AJ226-AS226</f>
        <v>6.5999999999999979</v>
      </c>
      <c r="W226" s="3">
        <f>(AA226-AY226)/(AX226-AY226)</f>
        <v>0.7028088388772733</v>
      </c>
      <c r="X226" s="3">
        <f>(AX226-AA226)/(AA226-AY226)</f>
        <v>0.4228620140826419</v>
      </c>
      <c r="Y226" s="3">
        <f>J226/AA226</f>
        <v>1.9631841043356746E-2</v>
      </c>
      <c r="Z226" s="3">
        <f>(AA226-AY226)/(AX226-AA226)</f>
        <v>2.3648376224319958</v>
      </c>
      <c r="AA226" s="3">
        <v>35.428468738052082</v>
      </c>
      <c r="AB226" s="3">
        <v>33.200000000000003</v>
      </c>
      <c r="AC226" s="3">
        <v>36.9</v>
      </c>
      <c r="AD226" s="3">
        <v>35.464127292178603</v>
      </c>
      <c r="AE226" s="3">
        <v>33.799999999999997</v>
      </c>
      <c r="AF226" s="3">
        <v>34.5</v>
      </c>
      <c r="AG226" s="3">
        <v>35.1</v>
      </c>
      <c r="AH226" s="3">
        <v>35.799999999999997</v>
      </c>
      <c r="AI226" s="3">
        <v>36.299999999999997</v>
      </c>
      <c r="AJ226" s="3">
        <v>36.799999999999997</v>
      </c>
      <c r="AK226" s="3">
        <v>2020</v>
      </c>
      <c r="AL226" s="3">
        <v>10</v>
      </c>
      <c r="AM226" s="3">
        <v>27</v>
      </c>
      <c r="AN226" s="3">
        <v>11</v>
      </c>
      <c r="AO226" s="3">
        <v>8</v>
      </c>
      <c r="AP226" s="3">
        <v>12</v>
      </c>
      <c r="AQ226" s="3">
        <v>901</v>
      </c>
      <c r="AR226" s="5">
        <v>0.46388888888888885</v>
      </c>
      <c r="AS226" s="3">
        <v>30.2</v>
      </c>
      <c r="AT226" s="3">
        <v>49</v>
      </c>
      <c r="AU226" s="3">
        <v>795</v>
      </c>
      <c r="AV226" s="3">
        <v>1.8</v>
      </c>
      <c r="AW226" s="3">
        <v>352</v>
      </c>
      <c r="AX226" s="3">
        <f>AS226+(AZ226*BF226)/(BB226*1005)</f>
        <v>39.697191561062112</v>
      </c>
      <c r="AY226" s="3">
        <f>AS226+(AZ226*BD226*BE226*BF226)/(BB226*1005*(BE226*BD226+BK226*AZ226))-(AZ226*BL226)/(BE226*BD226+BK226*AZ226)</f>
        <v>25.333632406463845</v>
      </c>
      <c r="AZ226" s="3">
        <f>BA226*BC226/(BA226+BC226)</f>
        <v>20.950380631252514</v>
      </c>
      <c r="BA226" s="3">
        <f>BB226*1005/(4*0.98*0.0000000567*(AS226+273.15)^3)</f>
        <v>188.48639142180056</v>
      </c>
      <c r="BB226" s="3">
        <f>101325/(287.05*(AS226+273.15))</f>
        <v>1.163630408588161</v>
      </c>
      <c r="BC226" s="3">
        <f>100*SQRT(0.1/AV226)</f>
        <v>23.570226039551585</v>
      </c>
      <c r="BD226" s="3">
        <f>BC226/1.08</f>
        <v>21.824283369955168</v>
      </c>
      <c r="BE226" s="3">
        <f>0.072*AS226+64.67</f>
        <v>66.844400000000007</v>
      </c>
      <c r="BF226" s="3">
        <f>AU226*(1-0.21)+BG226-BH226</f>
        <v>530.13246855066518</v>
      </c>
      <c r="BG226" s="3">
        <f>(1.72*(BI226/1000/(AS226+273.16))^(1/7)*0.0000000567*(AS226+273.16)^4)</f>
        <v>405.96338230119306</v>
      </c>
      <c r="BH226" s="3">
        <f>0.98*0.0000000567*(AA226+273.16)^4</f>
        <v>503.88091375052795</v>
      </c>
      <c r="BI226" s="3">
        <f>BJ226*AT226/100</f>
        <v>2102.5821444963412</v>
      </c>
      <c r="BJ226" s="3">
        <f>(610.7*10^(7.5*AS226/(AS226+237.3)))</f>
        <v>4290.9839683598802</v>
      </c>
      <c r="BK226" s="3">
        <f>(EXP((0.0492)*AS226))*55.259</f>
        <v>244.17159176218931</v>
      </c>
      <c r="BL226" s="3">
        <f>(1-(AT226/100))*BJ226</f>
        <v>2188.401823863539</v>
      </c>
    </row>
    <row r="227" spans="1:64" s="3" customFormat="1" x14ac:dyDescent="0.2">
      <c r="A227" s="3" t="b">
        <v>1</v>
      </c>
      <c r="B227" s="3" t="s">
        <v>563</v>
      </c>
      <c r="D227" s="3">
        <v>10446</v>
      </c>
      <c r="E227" s="6">
        <v>9</v>
      </c>
      <c r="F227" s="3">
        <v>3</v>
      </c>
      <c r="G227" s="3" t="s">
        <v>615</v>
      </c>
      <c r="H227" s="3">
        <v>6</v>
      </c>
      <c r="I227" s="3">
        <v>2.1000000000000014</v>
      </c>
      <c r="J227" s="3">
        <v>0.4399711247192919</v>
      </c>
      <c r="K227" s="3">
        <v>0.50506091774079209</v>
      </c>
      <c r="L227" s="3">
        <v>0.33392908416386569</v>
      </c>
      <c r="M227" s="3">
        <f>AA227-AS227</f>
        <v>6.5606630873489387</v>
      </c>
      <c r="N227" s="3">
        <f>AB227-AS227</f>
        <v>5.0999999999999979</v>
      </c>
      <c r="O227" s="3">
        <f>AC227-AS227</f>
        <v>7.1999999999999993</v>
      </c>
      <c r="P227" s="3">
        <f>AD227-AS227</f>
        <v>6.6529648404676216</v>
      </c>
      <c r="Q227" s="3">
        <f>AE227-AS227</f>
        <v>5.4000000000000021</v>
      </c>
      <c r="R227" s="3">
        <f>AF227-AS227</f>
        <v>5.9000000000000021</v>
      </c>
      <c r="S227" s="3">
        <f>AG227-AS227</f>
        <v>6.4000000000000021</v>
      </c>
      <c r="T227" s="3">
        <f>AH227-AS227</f>
        <v>6.9000000000000021</v>
      </c>
      <c r="U227" s="3">
        <f>AI227-AS227</f>
        <v>7.0000000000000036</v>
      </c>
      <c r="V227" s="3">
        <f>AJ227-AS227</f>
        <v>7.1999999999999993</v>
      </c>
      <c r="W227" s="3">
        <f>(AA227-AY227)/(AX227-AY227)</f>
        <v>0.80482104920240694</v>
      </c>
      <c r="X227" s="3">
        <f>(AX227-AA227)/(AA227-AY227)</f>
        <v>0.24251223423022936</v>
      </c>
      <c r="Y227" s="3">
        <f>J227/AA227</f>
        <v>1.19685307001632E-2</v>
      </c>
      <c r="Z227" s="3">
        <f>(AA227-AY227)/(AX227-AA227)</f>
        <v>4.1235033076749792</v>
      </c>
      <c r="AA227" s="3">
        <v>36.760663087348938</v>
      </c>
      <c r="AB227" s="3">
        <v>35.299999999999997</v>
      </c>
      <c r="AC227" s="3">
        <v>37.4</v>
      </c>
      <c r="AD227" s="3">
        <v>36.852964840467621</v>
      </c>
      <c r="AE227" s="3">
        <v>35.6</v>
      </c>
      <c r="AF227" s="3">
        <v>36.1</v>
      </c>
      <c r="AG227" s="3">
        <v>36.6</v>
      </c>
      <c r="AH227" s="3">
        <v>37.1</v>
      </c>
      <c r="AI227" s="3">
        <v>37.200000000000003</v>
      </c>
      <c r="AJ227" s="3">
        <v>37.4</v>
      </c>
      <c r="AK227" s="3">
        <v>2020</v>
      </c>
      <c r="AL227" s="3">
        <v>10</v>
      </c>
      <c r="AM227" s="3">
        <v>27</v>
      </c>
      <c r="AN227" s="3">
        <v>11</v>
      </c>
      <c r="AO227" s="3">
        <v>8</v>
      </c>
      <c r="AP227" s="3">
        <v>28</v>
      </c>
      <c r="AQ227" s="3">
        <v>579</v>
      </c>
      <c r="AR227" s="5">
        <v>0.46388888888888885</v>
      </c>
      <c r="AS227" s="3">
        <v>30.2</v>
      </c>
      <c r="AT227" s="3">
        <v>49</v>
      </c>
      <c r="AU227" s="3">
        <v>795</v>
      </c>
      <c r="AV227" s="3">
        <v>1.8</v>
      </c>
      <c r="AW227" s="3">
        <v>352</v>
      </c>
      <c r="AX227" s="3">
        <f>AS227+(AZ227*BF227)/(BB227*1005)</f>
        <v>39.540300614550432</v>
      </c>
      <c r="AY227" s="3">
        <f>AS227+(AZ227*BD227*BE227*BF227)/(BB227*1005*(BE227*BD227+BK227*AZ227))-(AZ227*BL227)/(BE227*BD227+BK227*AZ227)</f>
        <v>25.298818549796078</v>
      </c>
      <c r="AZ227" s="3">
        <f>BA227*BC227/(BA227+BC227)</f>
        <v>20.950380631252514</v>
      </c>
      <c r="BA227" s="3">
        <f>BB227*1005/(4*0.98*0.0000000567*(AS227+273.15)^3)</f>
        <v>188.48639142180056</v>
      </c>
      <c r="BB227" s="3">
        <f>101325/(287.05*(AS227+273.15))</f>
        <v>1.163630408588161</v>
      </c>
      <c r="BC227" s="3">
        <f>100*SQRT(0.1/AV227)</f>
        <v>23.570226039551585</v>
      </c>
      <c r="BD227" s="3">
        <f>BC227/1.08</f>
        <v>21.824283369955168</v>
      </c>
      <c r="BE227" s="3">
        <f>0.072*AS227+64.67</f>
        <v>66.844400000000007</v>
      </c>
      <c r="BF227" s="3">
        <f>AU227*(1-0.21)+BG227-BH227</f>
        <v>521.37482854385587</v>
      </c>
      <c r="BG227" s="3">
        <f>(1.72*(BI227/1000/(AS227+273.16))^(1/7)*0.0000000567*(AS227+273.16)^4)</f>
        <v>405.96338230119306</v>
      </c>
      <c r="BH227" s="3">
        <f>0.98*0.0000000567*(AA227+273.16)^4</f>
        <v>512.63855375733726</v>
      </c>
      <c r="BI227" s="3">
        <f>BJ227*AT227/100</f>
        <v>2102.5821444963412</v>
      </c>
      <c r="BJ227" s="3">
        <f>(610.7*10^(7.5*AS227/(AS227+237.3)))</f>
        <v>4290.9839683598802</v>
      </c>
      <c r="BK227" s="3">
        <f>(EXP((0.0492)*AS227))*55.259</f>
        <v>244.17159176218931</v>
      </c>
      <c r="BL227" s="3">
        <f>(1-(AT227/100))*BJ227</f>
        <v>2188.401823863539</v>
      </c>
    </row>
    <row r="228" spans="1:64" s="3" customFormat="1" x14ac:dyDescent="0.2">
      <c r="A228" s="3" t="b">
        <v>0</v>
      </c>
      <c r="D228" s="3">
        <v>10446</v>
      </c>
      <c r="E228" s="6">
        <v>9</v>
      </c>
      <c r="F228" s="3">
        <v>3</v>
      </c>
      <c r="G228" s="3" t="s">
        <v>616</v>
      </c>
      <c r="H228" s="3">
        <v>6</v>
      </c>
      <c r="I228" s="3">
        <v>2.5</v>
      </c>
      <c r="J228" s="3">
        <v>0.48828669289245119</v>
      </c>
      <c r="K228" s="3">
        <v>0.72156888022590238</v>
      </c>
      <c r="L228" s="3">
        <v>0.40303774191569319</v>
      </c>
      <c r="M228" s="3">
        <f>AA228-AS228</f>
        <v>2.3421905540970123</v>
      </c>
      <c r="N228" s="3">
        <f>AB228-AS228</f>
        <v>1.3000000000000007</v>
      </c>
      <c r="O228" s="3">
        <f>AC228-AS228</f>
        <v>3.8000000000000007</v>
      </c>
      <c r="P228" s="3">
        <f>AD228-AS228</f>
        <v>2.2531238067173369</v>
      </c>
      <c r="Q228" s="3">
        <f>AE228-AS228</f>
        <v>1.5</v>
      </c>
      <c r="R228" s="3">
        <f>AF228-AS228</f>
        <v>1.8000000000000007</v>
      </c>
      <c r="S228" s="3">
        <f>AG228-AS228</f>
        <v>1.9999999999999964</v>
      </c>
      <c r="T228" s="3">
        <f>AH228-AS228</f>
        <v>2.6999999999999993</v>
      </c>
      <c r="U228" s="3">
        <f>AI228-AS228</f>
        <v>2.9999999999999964</v>
      </c>
      <c r="V228" s="3">
        <f>AJ228-AS228</f>
        <v>3.4000000000000021</v>
      </c>
      <c r="W228" s="3">
        <f>(AA228-AY228)/(AX228-AY228)</f>
        <v>0.45640116686186877</v>
      </c>
      <c r="X228" s="3">
        <f>(AX228-AA228)/(AA228-AY228)</f>
        <v>1.1910548714759379</v>
      </c>
      <c r="Y228" s="3">
        <f>J228/AA228</f>
        <v>1.4958759954642962E-2</v>
      </c>
      <c r="Z228" s="3">
        <f>(AA228-AY228)/(AX228-AA228)</f>
        <v>0.83959188106994131</v>
      </c>
      <c r="AA228" s="3">
        <v>32.642190554097013</v>
      </c>
      <c r="AB228" s="3">
        <v>31.6</v>
      </c>
      <c r="AC228" s="3">
        <v>34.1</v>
      </c>
      <c r="AD228" s="3">
        <v>32.553123806717338</v>
      </c>
      <c r="AE228" s="3">
        <v>31.8</v>
      </c>
      <c r="AF228" s="3">
        <v>32.1</v>
      </c>
      <c r="AG228" s="3">
        <v>32.299999999999997</v>
      </c>
      <c r="AH228" s="3">
        <v>33</v>
      </c>
      <c r="AI228" s="3">
        <v>33.299999999999997</v>
      </c>
      <c r="AJ228" s="3">
        <v>33.700000000000003</v>
      </c>
      <c r="AK228" s="3">
        <v>2020</v>
      </c>
      <c r="AL228" s="3">
        <v>10</v>
      </c>
      <c r="AM228" s="3">
        <v>27</v>
      </c>
      <c r="AN228" s="3">
        <v>11</v>
      </c>
      <c r="AO228" s="3">
        <v>9</v>
      </c>
      <c r="AP228" s="3">
        <v>2</v>
      </c>
      <c r="AQ228" s="3">
        <v>500</v>
      </c>
      <c r="AR228" s="5">
        <v>0.46458333333333335</v>
      </c>
      <c r="AS228" s="3">
        <v>30.3</v>
      </c>
      <c r="AT228" s="3">
        <v>49</v>
      </c>
      <c r="AU228" s="3">
        <v>792</v>
      </c>
      <c r="AV228" s="3">
        <v>1.5</v>
      </c>
      <c r="AW228" s="3">
        <v>333</v>
      </c>
      <c r="AX228" s="3">
        <f>AS228+(AZ228*BF228)/(BB228*1005)</f>
        <v>40.915346058455199</v>
      </c>
      <c r="AY228" s="3">
        <f>AS228+(AZ228*BD228*BE228*BF228)/(BB228*1005*(BE228*BD228+BK228*AZ228))-(AZ228*BL228)/(BE228*BD228+BK228*AZ228)</f>
        <v>25.696116361808784</v>
      </c>
      <c r="AZ228" s="3">
        <f>BA228*BC228/(BA228+BC228)</f>
        <v>22.705467476156269</v>
      </c>
      <c r="BA228" s="3">
        <f>BB228*1005/(4*0.98*0.0000000567*(AS228+273.15)^3)</f>
        <v>188.23805628893695</v>
      </c>
      <c r="BB228" s="3">
        <f>101325/(287.05*(AS228+273.15))</f>
        <v>1.1632469416550293</v>
      </c>
      <c r="BC228" s="3">
        <f>100*SQRT(0.1/AV228)</f>
        <v>25.819888974716111</v>
      </c>
      <c r="BD228" s="3">
        <f>BC228/1.08</f>
        <v>23.90730460621862</v>
      </c>
      <c r="BE228" s="3">
        <f>0.072*AS228+64.67</f>
        <v>66.851600000000005</v>
      </c>
      <c r="BF228" s="3">
        <f>AU228*(1-0.21)+BG228-BH228</f>
        <v>546.56483925404609</v>
      </c>
      <c r="BG228" s="3">
        <f>(1.72*(BI228/1000/(AS228+273.16))^(1/7)*0.0000000567*(AS228+273.16)^4)</f>
        <v>406.81236741404558</v>
      </c>
      <c r="BH228" s="3">
        <f>0.98*0.0000000567*(AA228+273.16)^4</f>
        <v>485.92752815999967</v>
      </c>
      <c r="BI228" s="3">
        <f>BJ228*AT228/100</f>
        <v>2114.6536516822762</v>
      </c>
      <c r="BJ228" s="3">
        <f>(610.7*10^(7.5*AS228/(AS228+237.3)))</f>
        <v>4315.6196973107681</v>
      </c>
      <c r="BK228" s="3">
        <f>(EXP((0.0492)*AS228))*55.259</f>
        <v>245.37587610385839</v>
      </c>
      <c r="BL228" s="3">
        <f>(1-(AT228/100))*BJ228</f>
        <v>2200.9660456284919</v>
      </c>
    </row>
    <row r="229" spans="1:64" s="3" customFormat="1" x14ac:dyDescent="0.2">
      <c r="A229" s="3" t="b">
        <v>0</v>
      </c>
      <c r="D229" s="3">
        <v>10446</v>
      </c>
      <c r="E229" s="6">
        <v>9</v>
      </c>
      <c r="F229" s="3">
        <v>3</v>
      </c>
      <c r="G229" s="3" t="s">
        <v>617</v>
      </c>
      <c r="H229" s="3">
        <v>6</v>
      </c>
      <c r="I229" s="3">
        <v>1.3000000000000007</v>
      </c>
      <c r="J229" s="3">
        <v>0.23627213442958511</v>
      </c>
      <c r="K229" s="3">
        <v>0.30337203251423261</v>
      </c>
      <c r="L229" s="3">
        <v>0.186440469393956</v>
      </c>
      <c r="M229" s="3">
        <f>AA229-AS229</f>
        <v>1.7015685541436376</v>
      </c>
      <c r="N229" s="3">
        <f>AB229-AS229</f>
        <v>1</v>
      </c>
      <c r="O229" s="3">
        <f>AC229-AS229</f>
        <v>2.3000000000000007</v>
      </c>
      <c r="P229" s="3">
        <f>AD229-AS229</f>
        <v>1.6774704896756809</v>
      </c>
      <c r="Q229" s="3">
        <f>AE229-AS229</f>
        <v>1.1999999999999993</v>
      </c>
      <c r="R229" s="3">
        <f>AF229-AS229</f>
        <v>1.3999999999999986</v>
      </c>
      <c r="S229" s="3">
        <f>AG229-AS229</f>
        <v>1.5</v>
      </c>
      <c r="T229" s="3">
        <f>AH229-AS229</f>
        <v>1.8000000000000007</v>
      </c>
      <c r="U229" s="3">
        <f>AI229-AS229</f>
        <v>1.9999999999999964</v>
      </c>
      <c r="V229" s="3">
        <f>AJ229-AS229</f>
        <v>2.1999999999999993</v>
      </c>
      <c r="W229" s="3">
        <f>(AA229-AY229)/(AX229-AY229)</f>
        <v>0.41149713821618905</v>
      </c>
      <c r="X229" s="3">
        <f>(AX229-AA229)/(AA229-AY229)</f>
        <v>1.4301505578749081</v>
      </c>
      <c r="Y229" s="3">
        <f>J229/AA229</f>
        <v>7.3831422990980871E-3</v>
      </c>
      <c r="Z229" s="3">
        <f>(AA229-AY229)/(AX229-AA229)</f>
        <v>0.69922708101860398</v>
      </c>
      <c r="AA229" s="3">
        <v>32.001568554143638</v>
      </c>
      <c r="AB229" s="3">
        <v>31.3</v>
      </c>
      <c r="AC229" s="3">
        <v>32.6</v>
      </c>
      <c r="AD229" s="3">
        <v>31.977470489675682</v>
      </c>
      <c r="AE229" s="3">
        <v>31.5</v>
      </c>
      <c r="AF229" s="3">
        <v>31.7</v>
      </c>
      <c r="AG229" s="3">
        <v>31.8</v>
      </c>
      <c r="AH229" s="3">
        <v>32.1</v>
      </c>
      <c r="AI229" s="3">
        <v>32.299999999999997</v>
      </c>
      <c r="AJ229" s="3">
        <v>32.5</v>
      </c>
      <c r="AK229" s="3">
        <v>2020</v>
      </c>
      <c r="AL229" s="3">
        <v>10</v>
      </c>
      <c r="AM229" s="3">
        <v>27</v>
      </c>
      <c r="AN229" s="3">
        <v>11</v>
      </c>
      <c r="AO229" s="3">
        <v>9</v>
      </c>
      <c r="AP229" s="3">
        <v>26</v>
      </c>
      <c r="AQ229" s="3">
        <v>499</v>
      </c>
      <c r="AR229" s="5">
        <v>0.46458333333333335</v>
      </c>
      <c r="AS229" s="3">
        <v>30.3</v>
      </c>
      <c r="AT229" s="3">
        <v>49</v>
      </c>
      <c r="AU229" s="3">
        <v>792</v>
      </c>
      <c r="AV229" s="3">
        <v>1.5</v>
      </c>
      <c r="AW229" s="3">
        <v>333</v>
      </c>
      <c r="AX229" s="3">
        <f>AS229+(AZ229*BF229)/(BB229*1005)</f>
        <v>40.994181277963925</v>
      </c>
      <c r="AY229" s="3">
        <f>AS229+(AZ229*BD229*BE229*BF229)/(BB229*1005*(BE229*BD229+BK229*AZ229))-(AZ229*BL229)/(BE229*BD229+BK229*AZ229)</f>
        <v>25.713690208536022</v>
      </c>
      <c r="AZ229" s="3">
        <f>BA229*BC229/(BA229+BC229)</f>
        <v>22.705467476156269</v>
      </c>
      <c r="BA229" s="3">
        <f>BB229*1005/(4*0.98*0.0000000567*(AS229+273.15)^3)</f>
        <v>188.23805628893695</v>
      </c>
      <c r="BB229" s="3">
        <f>101325/(287.05*(AS229+273.15))</f>
        <v>1.1632469416550293</v>
      </c>
      <c r="BC229" s="3">
        <f>100*SQRT(0.1/AV229)</f>
        <v>25.819888974716111</v>
      </c>
      <c r="BD229" s="3">
        <f>BC229/1.08</f>
        <v>23.90730460621862</v>
      </c>
      <c r="BE229" s="3">
        <f>0.072*AS229+64.67</f>
        <v>66.851600000000005</v>
      </c>
      <c r="BF229" s="3">
        <f>AU229*(1-0.21)+BG229-BH229</f>
        <v>550.62392115689386</v>
      </c>
      <c r="BG229" s="3">
        <f>(1.72*(BI229/1000/(AS229+273.16))^(1/7)*0.0000000567*(AS229+273.16)^4)</f>
        <v>406.81236741404558</v>
      </c>
      <c r="BH229" s="3">
        <f>0.98*0.0000000567*(AA229+273.16)^4</f>
        <v>481.86844625715185</v>
      </c>
      <c r="BI229" s="3">
        <f>BJ229*AT229/100</f>
        <v>2114.6536516822762</v>
      </c>
      <c r="BJ229" s="3">
        <f>(610.7*10^(7.5*AS229/(AS229+237.3)))</f>
        <v>4315.6196973107681</v>
      </c>
      <c r="BK229" s="3">
        <f>(EXP((0.0492)*AS229))*55.259</f>
        <v>245.37587610385839</v>
      </c>
      <c r="BL229" s="3">
        <f>(1-(AT229/100))*BJ229</f>
        <v>2200.9660456284919</v>
      </c>
    </row>
    <row r="230" spans="1:64" s="3" customFormat="1" x14ac:dyDescent="0.2">
      <c r="A230" s="3" t="b">
        <v>0</v>
      </c>
      <c r="D230" s="3">
        <v>10446</v>
      </c>
      <c r="E230" s="6">
        <v>9</v>
      </c>
      <c r="F230" s="3">
        <v>3</v>
      </c>
      <c r="G230" s="3" t="s">
        <v>618</v>
      </c>
      <c r="H230" s="3">
        <v>6</v>
      </c>
      <c r="I230" s="3">
        <v>2.7000000000000028</v>
      </c>
      <c r="J230" s="3">
        <v>0.58120898741050331</v>
      </c>
      <c r="K230" s="3">
        <v>0.77112873795817904</v>
      </c>
      <c r="L230" s="3">
        <v>0.4760592488207499</v>
      </c>
      <c r="M230" s="3">
        <f>AA230-AS230</f>
        <v>3.8138366049848074</v>
      </c>
      <c r="N230" s="3">
        <f>AB230-AS230</f>
        <v>2.5</v>
      </c>
      <c r="O230" s="3">
        <f>AC230-AS230</f>
        <v>5.2000000000000028</v>
      </c>
      <c r="P230" s="3">
        <f>AD230-AS230</f>
        <v>3.6345970799439371</v>
      </c>
      <c r="Q230" s="3">
        <f>AE230-AS230</f>
        <v>2.7999999999999972</v>
      </c>
      <c r="R230" s="3">
        <f>AF230-AS230</f>
        <v>3.2000000000000028</v>
      </c>
      <c r="S230" s="3">
        <f>AG230-AS230</f>
        <v>3.3999999999999986</v>
      </c>
      <c r="T230" s="3">
        <f>AH230-AS230</f>
        <v>4.2000000000000028</v>
      </c>
      <c r="U230" s="3">
        <f>AI230-AS230</f>
        <v>4.7999999999999972</v>
      </c>
      <c r="V230" s="3">
        <f>AJ230-AS230</f>
        <v>5.1000000000000014</v>
      </c>
      <c r="W230" s="3">
        <f>(AA230-AY230)/(AX230-AY230)</f>
        <v>0.5025048636368632</v>
      </c>
      <c r="X230" s="3">
        <f>(AX230-AA230)/(AA230-AY230)</f>
        <v>0.99003048997880605</v>
      </c>
      <c r="Y230" s="3">
        <f>J230/AA230</f>
        <v>1.6938035641461045E-2</v>
      </c>
      <c r="Z230" s="3">
        <f>(AA230-AY230)/(AX230-AA230)</f>
        <v>1.0100699020101971</v>
      </c>
      <c r="AA230" s="3">
        <v>34.313836604984807</v>
      </c>
      <c r="AB230" s="3">
        <v>33</v>
      </c>
      <c r="AC230" s="3">
        <v>35.700000000000003</v>
      </c>
      <c r="AD230" s="3">
        <v>34.134597079943937</v>
      </c>
      <c r="AE230" s="3">
        <v>33.299999999999997</v>
      </c>
      <c r="AF230" s="3">
        <v>33.700000000000003</v>
      </c>
      <c r="AG230" s="3">
        <v>33.9</v>
      </c>
      <c r="AH230" s="3">
        <v>34.700000000000003</v>
      </c>
      <c r="AI230" s="3">
        <v>35.299999999999997</v>
      </c>
      <c r="AJ230" s="3">
        <v>35.6</v>
      </c>
      <c r="AK230" s="3">
        <v>2020</v>
      </c>
      <c r="AL230" s="3">
        <v>10</v>
      </c>
      <c r="AM230" s="3">
        <v>27</v>
      </c>
      <c r="AN230" s="3">
        <v>11</v>
      </c>
      <c r="AO230" s="3">
        <v>10</v>
      </c>
      <c r="AP230" s="3">
        <v>2</v>
      </c>
      <c r="AQ230" s="3">
        <v>340</v>
      </c>
      <c r="AR230" s="5">
        <v>0.46527777777777773</v>
      </c>
      <c r="AS230" s="3">
        <v>30.5</v>
      </c>
      <c r="AT230" s="3">
        <v>49</v>
      </c>
      <c r="AU230" s="3">
        <v>786</v>
      </c>
      <c r="AV230" s="3">
        <v>1.1000000000000001</v>
      </c>
      <c r="AW230" s="3">
        <v>310</v>
      </c>
      <c r="AX230" s="3">
        <f>AS230+(AZ230*BF230)/(BB230*1005)</f>
        <v>42.3480197152996</v>
      </c>
      <c r="AY230" s="3">
        <f>AS230+(AZ230*BD230*BE230*BF230)/(BB230*1005*(BE230*BD230+BK230*AZ230))-(AZ230*BL230)/(BE230*BD230+BK230*AZ230)</f>
        <v>26.198750058017165</v>
      </c>
      <c r="AZ230" s="3">
        <f>BA230*BC230/(BA230+BC230)</f>
        <v>25.978959143636988</v>
      </c>
      <c r="BA230" s="3">
        <f>BB230*1005/(4*0.98*0.0000000567*(AS230+273.15)^3)</f>
        <v>187.7426117637757</v>
      </c>
      <c r="BB230" s="3">
        <f>101325/(287.05*(AS230+273.15))</f>
        <v>1.1624807655037661</v>
      </c>
      <c r="BC230" s="3">
        <f>100*SQRT(0.1/AV230)</f>
        <v>30.151134457776362</v>
      </c>
      <c r="BD230" s="3">
        <f>BC230/1.08</f>
        <v>27.917717090533667</v>
      </c>
      <c r="BE230" s="3">
        <f>0.072*AS230+64.67</f>
        <v>66.866</v>
      </c>
      <c r="BF230" s="3">
        <f>AU230*(1-0.21)+BG230-BH230</f>
        <v>532.81428354981722</v>
      </c>
      <c r="BG230" s="3">
        <f>(1.72*(BI230/1000/(AS230+273.16))^(1/7)*0.0000000567*(AS230+273.16)^4)</f>
        <v>408.5144060093736</v>
      </c>
      <c r="BH230" s="3">
        <f>0.98*0.0000000567*(AA230+273.16)^4</f>
        <v>496.64012245955638</v>
      </c>
      <c r="BI230" s="3">
        <f>BJ230*AT230/100</f>
        <v>2138.9775459684292</v>
      </c>
      <c r="BJ230" s="3">
        <f>(610.7*10^(7.5*AS230/(AS230+237.3)))</f>
        <v>4365.2602978947534</v>
      </c>
      <c r="BK230" s="3">
        <f>(EXP((0.0492)*AS230))*55.259</f>
        <v>247.80229311818883</v>
      </c>
      <c r="BL230" s="3">
        <f>(1-(AT230/100))*BJ230</f>
        <v>2226.2827519263242</v>
      </c>
    </row>
    <row r="231" spans="1:64" s="3" customFormat="1" x14ac:dyDescent="0.2">
      <c r="A231" s="3" t="b">
        <v>1</v>
      </c>
      <c r="B231" s="3">
        <v>10</v>
      </c>
      <c r="D231" s="3">
        <v>10446</v>
      </c>
      <c r="E231" s="3">
        <v>8</v>
      </c>
      <c r="F231" s="3">
        <v>3</v>
      </c>
      <c r="G231" s="3" t="s">
        <v>619</v>
      </c>
      <c r="H231" s="3">
        <v>6</v>
      </c>
      <c r="I231" s="3">
        <v>1.8000000000000043</v>
      </c>
      <c r="J231" s="3">
        <v>0.49676648206738272</v>
      </c>
      <c r="K231" s="3">
        <v>0.64665913482559745</v>
      </c>
      <c r="L231" s="3">
        <v>0.38419730497614241</v>
      </c>
      <c r="M231" s="3">
        <f>AA231-AS231</f>
        <v>3.6733896400213872</v>
      </c>
      <c r="N231" s="3">
        <f>AB231-AS231</f>
        <v>2.6999999999999993</v>
      </c>
      <c r="O231" s="3">
        <f>AC231-AS231</f>
        <v>4.5000000000000036</v>
      </c>
      <c r="P231" s="3">
        <f>AD231-AS231</f>
        <v>3.7378317451993901</v>
      </c>
      <c r="Q231" s="3">
        <f>AE231-AS231</f>
        <v>2.5000000000000036</v>
      </c>
      <c r="R231" s="3">
        <f>AF231-AS231</f>
        <v>3.0999999999999979</v>
      </c>
      <c r="S231" s="3">
        <f>AG231-AS231</f>
        <v>3.4000000000000021</v>
      </c>
      <c r="T231" s="3">
        <f>AH231-AS231</f>
        <v>4.0000000000000036</v>
      </c>
      <c r="U231" s="3">
        <f>AI231-AS231</f>
        <v>4.1999999999999993</v>
      </c>
      <c r="V231" s="3">
        <f>AJ231-AS231</f>
        <v>4.5000000000000036</v>
      </c>
      <c r="W231" s="3">
        <f>(AA231-AY231)/(AX231-AY231)</f>
        <v>0.49724422146172176</v>
      </c>
      <c r="X231" s="3">
        <f>(AX231-AA231)/(AA231-AY231)</f>
        <v>1.0110842053837337</v>
      </c>
      <c r="Y231" s="3">
        <f>J231/AA231</f>
        <v>1.4452065602776371E-2</v>
      </c>
      <c r="Z231" s="3">
        <f>(AA231-AY231)/(AX231-AA231)</f>
        <v>0.98903730735312312</v>
      </c>
      <c r="AA231" s="3">
        <v>34.373389640021387</v>
      </c>
      <c r="AB231" s="3">
        <v>33.4</v>
      </c>
      <c r="AC231" s="3">
        <v>35.200000000000003</v>
      </c>
      <c r="AD231" s="3">
        <v>34.437831745199389</v>
      </c>
      <c r="AE231" s="3">
        <v>33.200000000000003</v>
      </c>
      <c r="AF231" s="3">
        <v>33.799999999999997</v>
      </c>
      <c r="AG231" s="3">
        <v>34.1</v>
      </c>
      <c r="AH231" s="3">
        <v>34.700000000000003</v>
      </c>
      <c r="AI231" s="3">
        <v>34.9</v>
      </c>
      <c r="AJ231" s="3">
        <v>35.200000000000003</v>
      </c>
      <c r="AK231" s="3">
        <v>2020</v>
      </c>
      <c r="AL231" s="3">
        <v>10</v>
      </c>
      <c r="AM231" s="3">
        <v>27</v>
      </c>
      <c r="AN231" s="3">
        <v>11</v>
      </c>
      <c r="AO231" s="3">
        <v>12</v>
      </c>
      <c r="AP231" s="3">
        <v>42</v>
      </c>
      <c r="AQ231" s="3">
        <v>177</v>
      </c>
      <c r="AR231" s="5">
        <v>0.46666666666666662</v>
      </c>
      <c r="AS231" s="3">
        <v>30.7</v>
      </c>
      <c r="AT231" s="3">
        <v>48</v>
      </c>
      <c r="AU231" s="3">
        <v>789</v>
      </c>
      <c r="AV231" s="3">
        <v>1.1000000000000001</v>
      </c>
      <c r="AW231" s="3">
        <v>44</v>
      </c>
      <c r="AX231" s="3">
        <f>AS231+(AZ231*BF231)/(BB231*1005)</f>
        <v>42.606795536414737</v>
      </c>
      <c r="AY231" s="3">
        <f>AS231+(AZ231*BD231*BE231*BF231)/(BB231*1005*(BE231*BD231+BK231*AZ231))-(AZ231*BL231)/(BE231*BD231+BK231*AZ231)</f>
        <v>26.230244041907181</v>
      </c>
      <c r="AZ231" s="3">
        <f>BA231*BC231/(BA231+BC231)</f>
        <v>25.969482207930469</v>
      </c>
      <c r="BA231" s="3">
        <f>BB231*1005/(4*0.98*0.0000000567*(AS231+273.15)^3)</f>
        <v>187.24879618552652</v>
      </c>
      <c r="BB231" s="3">
        <f>101325/(287.05*(AS231+273.15))</f>
        <v>1.1617155979766947</v>
      </c>
      <c r="BC231" s="3">
        <f>100*SQRT(0.1/AV231)</f>
        <v>30.151134457776362</v>
      </c>
      <c r="BD231" s="3">
        <f>BC231/1.08</f>
        <v>27.917717090533667</v>
      </c>
      <c r="BE231" s="3">
        <f>0.072*AS231+64.67</f>
        <v>66.880400000000009</v>
      </c>
      <c r="BF231" s="3">
        <f>AU231*(1-0.21)+BG231-BH231</f>
        <v>535.30030116695843</v>
      </c>
      <c r="BG231" s="3">
        <f>(1.72*(BI231/1000/(AS231+273.16))^(1/7)*0.0000000567*(AS231+273.16)^4)</f>
        <v>409.01530216850568</v>
      </c>
      <c r="BH231" s="3">
        <f>0.98*0.0000000567*(AA231+273.16)^4</f>
        <v>497.0250010015472</v>
      </c>
      <c r="BI231" s="3">
        <f>BJ231*AT231/100</f>
        <v>2119.3903297001675</v>
      </c>
      <c r="BJ231" s="3">
        <f>(610.7*10^(7.5*AS231/(AS231+237.3)))</f>
        <v>4415.396520208682</v>
      </c>
      <c r="BK231" s="3">
        <f>(EXP((0.0492)*AS231))*55.259</f>
        <v>250.25270393183206</v>
      </c>
      <c r="BL231" s="3">
        <f>(1-(AT231/100))*BJ231</f>
        <v>2296.0061905085149</v>
      </c>
    </row>
    <row r="232" spans="1:64" s="3" customFormat="1" x14ac:dyDescent="0.2">
      <c r="A232" s="3" t="b">
        <v>1</v>
      </c>
      <c r="B232" s="3">
        <v>10</v>
      </c>
      <c r="D232" s="3">
        <v>10446</v>
      </c>
      <c r="E232" s="3">
        <v>8</v>
      </c>
      <c r="F232" s="3">
        <v>3</v>
      </c>
      <c r="G232" s="3" t="s">
        <v>620</v>
      </c>
      <c r="H232" s="3">
        <v>6</v>
      </c>
      <c r="I232" s="3">
        <v>1.8000000000000043</v>
      </c>
      <c r="J232" s="3">
        <v>0.44561169739252809</v>
      </c>
      <c r="K232" s="3">
        <v>0.66300696549194527</v>
      </c>
      <c r="L232" s="3">
        <v>0.36659404487817188</v>
      </c>
      <c r="M232" s="3">
        <f>AA232-AS232</f>
        <v>2.888089713972473</v>
      </c>
      <c r="N232" s="3">
        <f>AB232-AS232</f>
        <v>2.0999999999999979</v>
      </c>
      <c r="O232" s="3">
        <f>AC232-AS232</f>
        <v>3.9000000000000021</v>
      </c>
      <c r="P232" s="3">
        <f>AD232-AS232</f>
        <v>2.8198695944079084</v>
      </c>
      <c r="Q232" s="3">
        <f>AE232-AS232</f>
        <v>2.1999999999999993</v>
      </c>
      <c r="R232" s="3">
        <f>AF232-AS232</f>
        <v>2.4000000000000021</v>
      </c>
      <c r="S232" s="3">
        <f>AG232-AS232</f>
        <v>2.5000000000000036</v>
      </c>
      <c r="T232" s="3">
        <f>AH232-AS232</f>
        <v>3.1999999999999993</v>
      </c>
      <c r="U232" s="3">
        <f>AI232-AS232</f>
        <v>3.5000000000000036</v>
      </c>
      <c r="V232" s="3">
        <f>AJ232-AS232</f>
        <v>3.8000000000000007</v>
      </c>
      <c r="W232" s="3">
        <f>(AA232-AY232)/(AX232-AY232)</f>
        <v>0.44538195167326666</v>
      </c>
      <c r="X232" s="3">
        <f>(AX232-AA232)/(AA232-AY232)</f>
        <v>1.2452638600263768</v>
      </c>
      <c r="Y232" s="3">
        <f>J232/AA232</f>
        <v>1.3266955673491485E-2</v>
      </c>
      <c r="Z232" s="3">
        <f>(AA232-AY232)/(AX232-AA232)</f>
        <v>0.80304265794625906</v>
      </c>
      <c r="AA232" s="3">
        <v>33.588089713972472</v>
      </c>
      <c r="AB232" s="3">
        <v>32.799999999999997</v>
      </c>
      <c r="AC232" s="3">
        <v>34.6</v>
      </c>
      <c r="AD232" s="3">
        <v>33.519869594407908</v>
      </c>
      <c r="AE232" s="3">
        <v>32.9</v>
      </c>
      <c r="AF232" s="3">
        <v>33.1</v>
      </c>
      <c r="AG232" s="3">
        <v>33.200000000000003</v>
      </c>
      <c r="AH232" s="3">
        <v>33.9</v>
      </c>
      <c r="AI232" s="3">
        <v>34.200000000000003</v>
      </c>
      <c r="AJ232" s="3">
        <v>34.5</v>
      </c>
      <c r="AK232" s="3">
        <v>2020</v>
      </c>
      <c r="AL232" s="3">
        <v>10</v>
      </c>
      <c r="AM232" s="3">
        <v>27</v>
      </c>
      <c r="AN232" s="3">
        <v>11</v>
      </c>
      <c r="AO232" s="3">
        <v>12</v>
      </c>
      <c r="AP232" s="3">
        <v>54</v>
      </c>
      <c r="AQ232" s="3">
        <v>657</v>
      </c>
      <c r="AR232" s="5">
        <v>0.46666666666666662</v>
      </c>
      <c r="AS232" s="3">
        <v>30.7</v>
      </c>
      <c r="AT232" s="3">
        <v>48</v>
      </c>
      <c r="AU232" s="3">
        <v>789</v>
      </c>
      <c r="AV232" s="3">
        <v>1.1000000000000001</v>
      </c>
      <c r="AW232" s="3">
        <v>44</v>
      </c>
      <c r="AX232" s="3">
        <f>AS232+(AZ232*BF232)/(BB232*1005)</f>
        <v>42.719285837192189</v>
      </c>
      <c r="AY232" s="3">
        <f>AS232+(AZ232*BD232*BE232*BF232)/(BB232*1005*(BE232*BD232+BK232*AZ232))-(AZ232*BL232)/(BE232*BD232+BK232*AZ232)</f>
        <v>26.255349708953535</v>
      </c>
      <c r="AZ232" s="3">
        <f>BA232*BC232/(BA232+BC232)</f>
        <v>25.969482207930469</v>
      </c>
      <c r="BA232" s="3">
        <f>BB232*1005/(4*0.98*0.0000000567*(AS232+273.15)^3)</f>
        <v>187.24879618552652</v>
      </c>
      <c r="BB232" s="3">
        <f>101325/(287.05*(AS232+273.15))</f>
        <v>1.1617155979766947</v>
      </c>
      <c r="BC232" s="3">
        <f>100*SQRT(0.1/AV232)</f>
        <v>30.151134457776362</v>
      </c>
      <c r="BD232" s="3">
        <f>BC232/1.08</f>
        <v>27.917717090533667</v>
      </c>
      <c r="BE232" s="3">
        <f>0.072*AS232+64.67</f>
        <v>66.880400000000009</v>
      </c>
      <c r="BF232" s="3">
        <f>AU232*(1-0.21)+BG232-BH232</f>
        <v>540.35758897377195</v>
      </c>
      <c r="BG232" s="3">
        <f>(1.72*(BI232/1000/(AS232+273.16))^(1/7)*0.0000000567*(AS232+273.16)^4)</f>
        <v>409.01530216850568</v>
      </c>
      <c r="BH232" s="3">
        <f>0.98*0.0000000567*(AA232+273.16)^4</f>
        <v>491.96771319473368</v>
      </c>
      <c r="BI232" s="3">
        <f>BJ232*AT232/100</f>
        <v>2119.3903297001675</v>
      </c>
      <c r="BJ232" s="3">
        <f>(610.7*10^(7.5*AS232/(AS232+237.3)))</f>
        <v>4415.396520208682</v>
      </c>
      <c r="BK232" s="3">
        <f>(EXP((0.0492)*AS232))*55.259</f>
        <v>250.25270393183206</v>
      </c>
      <c r="BL232" s="3">
        <f>(1-(AT232/100))*BJ232</f>
        <v>2296.0061905085149</v>
      </c>
    </row>
    <row r="233" spans="1:64" s="3" customFormat="1" x14ac:dyDescent="0.2">
      <c r="A233" s="3" t="b">
        <v>1</v>
      </c>
      <c r="B233" s="3">
        <v>10</v>
      </c>
      <c r="D233" s="3">
        <v>10446</v>
      </c>
      <c r="E233" s="3">
        <v>8</v>
      </c>
      <c r="F233" s="3">
        <v>3</v>
      </c>
      <c r="G233" s="3" t="s">
        <v>621</v>
      </c>
      <c r="H233" s="3">
        <v>6</v>
      </c>
      <c r="I233" s="3">
        <v>2</v>
      </c>
      <c r="J233" s="3">
        <v>0.45901557554505379</v>
      </c>
      <c r="K233" s="3">
        <v>0.60157381815986355</v>
      </c>
      <c r="L233" s="3">
        <v>0.36692461951873317</v>
      </c>
      <c r="M233" s="3">
        <f>AA233-AS233</f>
        <v>2.3817827381556995</v>
      </c>
      <c r="N233" s="3">
        <f>AB233-AS233</f>
        <v>1.2999999999999972</v>
      </c>
      <c r="O233" s="3">
        <f>AC233-AS233</f>
        <v>3.2999999999999972</v>
      </c>
      <c r="P233" s="3">
        <f>AD233-AS233</f>
        <v>2.3962415954694762</v>
      </c>
      <c r="Q233" s="3">
        <f>AE233-AS233</f>
        <v>1.3999999999999986</v>
      </c>
      <c r="R233" s="3">
        <f>AF233-AS233</f>
        <v>1.7999999999999972</v>
      </c>
      <c r="S233" s="3">
        <f>AG233-AS233</f>
        <v>2.1000000000000014</v>
      </c>
      <c r="T233" s="3">
        <f>AH233-AS233</f>
        <v>2.6999999999999957</v>
      </c>
      <c r="U233" s="3">
        <f>AI233-AS233</f>
        <v>3</v>
      </c>
      <c r="V233" s="3">
        <f>AJ233-AS233</f>
        <v>3.2999999999999972</v>
      </c>
      <c r="W233" s="3">
        <f>(AA233-AY233)/(AX233-AY233)</f>
        <v>0.55693332915176774</v>
      </c>
      <c r="X233" s="3">
        <f>(AX233-AA233)/(AA233-AY233)</f>
        <v>0.79554705681385773</v>
      </c>
      <c r="Y233" s="3">
        <f>J233/AA233</f>
        <v>1.3917245747120622E-2</v>
      </c>
      <c r="Z233" s="3">
        <f>(AA233-AY233)/(AX233-AA233)</f>
        <v>1.256996668437151</v>
      </c>
      <c r="AA233" s="3">
        <v>32.981782738155701</v>
      </c>
      <c r="AB233" s="3">
        <v>31.9</v>
      </c>
      <c r="AC233" s="3">
        <v>33.9</v>
      </c>
      <c r="AD233" s="3">
        <v>32.996241595469478</v>
      </c>
      <c r="AE233" s="3">
        <v>32</v>
      </c>
      <c r="AF233" s="3">
        <v>32.4</v>
      </c>
      <c r="AG233" s="3">
        <v>32.700000000000003</v>
      </c>
      <c r="AH233" s="3">
        <v>33.299999999999997</v>
      </c>
      <c r="AI233" s="3">
        <v>33.6</v>
      </c>
      <c r="AJ233" s="3">
        <v>33.9</v>
      </c>
      <c r="AK233" s="3">
        <v>2020</v>
      </c>
      <c r="AL233" s="3">
        <v>10</v>
      </c>
      <c r="AM233" s="3">
        <v>27</v>
      </c>
      <c r="AN233" s="3">
        <v>11</v>
      </c>
      <c r="AO233" s="3">
        <v>13</v>
      </c>
      <c r="AP233" s="3">
        <v>23</v>
      </c>
      <c r="AQ233" s="3">
        <v>137</v>
      </c>
      <c r="AR233" s="5">
        <v>0.46736111111111112</v>
      </c>
      <c r="AS233" s="3">
        <v>30.6</v>
      </c>
      <c r="AT233" s="3">
        <v>48</v>
      </c>
      <c r="AU233" s="3">
        <v>786</v>
      </c>
      <c r="AV233" s="3">
        <v>2.4</v>
      </c>
      <c r="AW233" s="3">
        <v>354</v>
      </c>
      <c r="AX233" s="3">
        <f>AS233+(AZ233*BF233)/(BB233*1005)</f>
        <v>39.127342456178873</v>
      </c>
      <c r="AY233" s="3">
        <f>AS233+(AZ233*BD233*BE233*BF233)/(BB233*1005*(BE233*BD233+BK233*AZ233))-(AZ233*BL233)/(BE233*BD233+BK233*AZ233)</f>
        <v>25.256834646919017</v>
      </c>
      <c r="AZ233" s="3">
        <f>BA233*BC233/(BA233+BC233)</f>
        <v>18.408322153249781</v>
      </c>
      <c r="BA233" s="3">
        <f>BB233*1005/(4*0.98*0.0000000567*(AS233+273.15)^3)</f>
        <v>187.4955007583967</v>
      </c>
      <c r="BB233" s="3">
        <f>101325/(287.05*(AS233+273.15))</f>
        <v>1.162098055786728</v>
      </c>
      <c r="BC233" s="3">
        <f>100*SQRT(0.1/AV233)</f>
        <v>20.412414523193149</v>
      </c>
      <c r="BD233" s="3">
        <f>BC233/1.08</f>
        <v>18.900383817771434</v>
      </c>
      <c r="BE233" s="3">
        <f>0.072*AS233+64.67</f>
        <v>66.873199999999997</v>
      </c>
      <c r="BF233" s="3">
        <f>AU233*(1-0.21)+BG233-BH233</f>
        <v>541.01378968108042</v>
      </c>
      <c r="BG233" s="3">
        <f>(1.72*(BI233/1000/(AS233+273.16))^(1/7)*0.0000000567*(AS233+273.16)^4)</f>
        <v>408.16339876396859</v>
      </c>
      <c r="BH233" s="3">
        <f>0.98*0.0000000567*(AA233+273.16)^4</f>
        <v>488.08960908288827</v>
      </c>
      <c r="BI233" s="3">
        <f>BJ233*AT233/100</f>
        <v>2107.3277751025616</v>
      </c>
      <c r="BJ233" s="3">
        <f>(610.7*10^(7.5*AS233/(AS233+237.3)))</f>
        <v>4390.2661981303363</v>
      </c>
      <c r="BK233" s="3">
        <f>(EXP((0.0492)*AS233))*55.259</f>
        <v>249.02448452578955</v>
      </c>
      <c r="BL233" s="3">
        <f>(1-(AT233/100))*BJ233</f>
        <v>2282.9384230277751</v>
      </c>
    </row>
    <row r="234" spans="1:64" s="3" customFormat="1" x14ac:dyDescent="0.2">
      <c r="A234" s="3" t="b">
        <v>0</v>
      </c>
      <c r="D234" s="3">
        <v>10446</v>
      </c>
      <c r="E234" s="3">
        <v>8</v>
      </c>
      <c r="F234" s="3">
        <v>3</v>
      </c>
      <c r="G234" s="3" t="s">
        <v>622</v>
      </c>
      <c r="H234" s="3">
        <v>6</v>
      </c>
      <c r="I234" s="3">
        <v>0.69999999999999929</v>
      </c>
      <c r="J234" s="3">
        <v>0.14759228008803521</v>
      </c>
      <c r="K234" s="3">
        <v>0.16876744137726971</v>
      </c>
      <c r="L234" s="3">
        <v>0.11253077118668579</v>
      </c>
      <c r="M234" s="3">
        <f>AA234-AS234</f>
        <v>-0.1106726870425021</v>
      </c>
      <c r="N234" s="3">
        <f>AB234-AS234</f>
        <v>-0.60000000000000142</v>
      </c>
      <c r="O234" s="3">
        <f>AC234-AS234</f>
        <v>9.9999999999997868E-2</v>
      </c>
      <c r="P234" s="3">
        <f>AD234-AS234</f>
        <v>-8.9606808883821998E-2</v>
      </c>
      <c r="Q234" s="3">
        <f>AE234-AS234</f>
        <v>-0.5</v>
      </c>
      <c r="R234" s="3">
        <f>AF234-AS234</f>
        <v>-0.30000000000000071</v>
      </c>
      <c r="S234" s="3">
        <f>AG234-AS234</f>
        <v>-0.20000000000000284</v>
      </c>
      <c r="T234" s="3">
        <f>AH234-AS234</f>
        <v>0</v>
      </c>
      <c r="U234" s="3">
        <f>AI234-AS234</f>
        <v>9.9999999999997868E-2</v>
      </c>
      <c r="V234" s="3">
        <f>AJ234-AS234</f>
        <v>9.9999999999997868E-2</v>
      </c>
      <c r="W234" s="3">
        <f>(AA234-AY234)/(AX234-AY234)</f>
        <v>0.36823198016400277</v>
      </c>
      <c r="X234" s="3">
        <f>(AX234-AA234)/(AA234-AY234)</f>
        <v>1.7156793919817097</v>
      </c>
      <c r="Y234" s="3">
        <f>J234/AA234</f>
        <v>4.840785058098371E-3</v>
      </c>
      <c r="Z234" s="3">
        <f>(AA234-AY234)/(AX234-AA234)</f>
        <v>0.58285948101582175</v>
      </c>
      <c r="AA234" s="3">
        <v>30.489327312957499</v>
      </c>
      <c r="AB234" s="3">
        <v>30</v>
      </c>
      <c r="AC234" s="3">
        <v>30.7</v>
      </c>
      <c r="AD234" s="3">
        <v>30.510393191116179</v>
      </c>
      <c r="AE234" s="3">
        <v>30.1</v>
      </c>
      <c r="AF234" s="3">
        <v>30.3</v>
      </c>
      <c r="AG234" s="3">
        <v>30.4</v>
      </c>
      <c r="AH234" s="3">
        <v>30.6</v>
      </c>
      <c r="AI234" s="3">
        <v>30.7</v>
      </c>
      <c r="AJ234" s="3">
        <v>30.7</v>
      </c>
      <c r="AK234" s="3">
        <v>2020</v>
      </c>
      <c r="AL234" s="3">
        <v>10</v>
      </c>
      <c r="AM234" s="3">
        <v>27</v>
      </c>
      <c r="AN234" s="3">
        <v>11</v>
      </c>
      <c r="AO234" s="3">
        <v>13</v>
      </c>
      <c r="AP234" s="3">
        <v>41</v>
      </c>
      <c r="AQ234" s="3">
        <v>536</v>
      </c>
      <c r="AR234" s="5">
        <v>0.46736111111111112</v>
      </c>
      <c r="AS234" s="3">
        <v>30.6</v>
      </c>
      <c r="AT234" s="3">
        <v>48</v>
      </c>
      <c r="AU234" s="3">
        <v>786</v>
      </c>
      <c r="AV234" s="3">
        <v>2.4</v>
      </c>
      <c r="AW234" s="3">
        <v>354</v>
      </c>
      <c r="AX234" s="3">
        <f>AS234+(AZ234*BF234)/(BB234*1005)</f>
        <v>39.374835177103918</v>
      </c>
      <c r="AY234" s="3">
        <f>AS234+(AZ234*BD234*BE234*BF234)/(BB234*1005*(BE234*BD234+BK234*AZ234))-(AZ234*BL234)/(BE234*BD234+BK234*AZ234)</f>
        <v>25.310324810699115</v>
      </c>
      <c r="AZ234" s="3">
        <f>BA234*BC234/(BA234+BC234)</f>
        <v>18.408322153249781</v>
      </c>
      <c r="BA234" s="3">
        <f>BB234*1005/(4*0.98*0.0000000567*(AS234+273.15)^3)</f>
        <v>187.4955007583967</v>
      </c>
      <c r="BB234" s="3">
        <f>101325/(287.05*(AS234+273.15))</f>
        <v>1.162098055786728</v>
      </c>
      <c r="BC234" s="3">
        <f>100*SQRT(0.1/AV234)</f>
        <v>20.412414523193149</v>
      </c>
      <c r="BD234" s="3">
        <f>BC234/1.08</f>
        <v>18.900383817771434</v>
      </c>
      <c r="BE234" s="3">
        <f>0.072*AS234+64.67</f>
        <v>66.873199999999997</v>
      </c>
      <c r="BF234" s="3">
        <f>AU234*(1-0.21)+BG234-BH234</f>
        <v>556.71586515819695</v>
      </c>
      <c r="BG234" s="3">
        <f>(1.72*(BI234/1000/(AS234+273.16))^(1/7)*0.0000000567*(AS234+273.16)^4)</f>
        <v>408.16339876396859</v>
      </c>
      <c r="BH234" s="3">
        <f>0.98*0.0000000567*(AA234+273.16)^4</f>
        <v>472.38753360577175</v>
      </c>
      <c r="BI234" s="3">
        <f>BJ234*AT234/100</f>
        <v>2107.3277751025616</v>
      </c>
      <c r="BJ234" s="3">
        <f>(610.7*10^(7.5*AS234/(AS234+237.3)))</f>
        <v>4390.2661981303363</v>
      </c>
      <c r="BK234" s="3">
        <f>(EXP((0.0492)*AS234))*55.259</f>
        <v>249.02448452578955</v>
      </c>
      <c r="BL234" s="3">
        <f>(1-(AT234/100))*BJ234</f>
        <v>2282.9384230277751</v>
      </c>
    </row>
    <row r="235" spans="1:64" s="3" customFormat="1" x14ac:dyDescent="0.2">
      <c r="A235" s="3" t="b">
        <v>0</v>
      </c>
      <c r="D235" s="3">
        <v>10446</v>
      </c>
      <c r="E235" s="3">
        <v>8</v>
      </c>
      <c r="F235" s="3">
        <v>3</v>
      </c>
      <c r="G235" s="3" t="s">
        <v>623</v>
      </c>
      <c r="H235" s="3">
        <v>6</v>
      </c>
      <c r="I235" s="3">
        <v>2.2000000000000028</v>
      </c>
      <c r="J235" s="3">
        <v>0.43842765846204451</v>
      </c>
      <c r="K235" s="3">
        <v>0.50646544004376892</v>
      </c>
      <c r="L235" s="3">
        <v>0.33761913437385183</v>
      </c>
      <c r="M235" s="3">
        <f>AA235-AS235</f>
        <v>2.4871130436297726</v>
      </c>
      <c r="N235" s="3">
        <f>AB235-AS235</f>
        <v>1.0999999999999979</v>
      </c>
      <c r="O235" s="3">
        <f>AC235-AS235</f>
        <v>3.3000000000000007</v>
      </c>
      <c r="P235" s="3">
        <f>AD235-AS235</f>
        <v>2.5605338564408378</v>
      </c>
      <c r="Q235" s="3">
        <f>AE235-AS235</f>
        <v>1.1999999999999993</v>
      </c>
      <c r="R235" s="3">
        <f>AF235-AS235</f>
        <v>1.9000000000000021</v>
      </c>
      <c r="S235" s="3">
        <f>AG235-AS235</f>
        <v>2.3000000000000007</v>
      </c>
      <c r="T235" s="3">
        <f>AH235-AS235</f>
        <v>2.8000000000000007</v>
      </c>
      <c r="U235" s="3">
        <f>AI235-AS235</f>
        <v>2.9999999999999964</v>
      </c>
      <c r="V235" s="3">
        <f>AJ235-AS235</f>
        <v>3.1999999999999993</v>
      </c>
      <c r="W235" s="3">
        <f>(AA235-AY235)/(AX235-AY235)</f>
        <v>0.58427554125912196</v>
      </c>
      <c r="X235" s="3">
        <f>(AX235-AA235)/(AA235-AY235)</f>
        <v>0.71152124192121069</v>
      </c>
      <c r="Y235" s="3">
        <f>J235/AA235</f>
        <v>1.3371950677042816E-2</v>
      </c>
      <c r="Z235" s="3">
        <f>(AA235-AY235)/(AX235-AA235)</f>
        <v>1.4054394178026994</v>
      </c>
      <c r="AA235" s="3">
        <v>32.787113043629773</v>
      </c>
      <c r="AB235" s="3">
        <v>31.4</v>
      </c>
      <c r="AC235" s="3">
        <v>33.6</v>
      </c>
      <c r="AD235" s="3">
        <v>32.860533856440838</v>
      </c>
      <c r="AE235" s="3">
        <v>31.5</v>
      </c>
      <c r="AF235" s="3">
        <v>32.200000000000003</v>
      </c>
      <c r="AG235" s="3">
        <v>32.6</v>
      </c>
      <c r="AH235" s="3">
        <v>33.1</v>
      </c>
      <c r="AI235" s="3">
        <v>33.299999999999997</v>
      </c>
      <c r="AJ235" s="3">
        <v>33.5</v>
      </c>
      <c r="AK235" s="3">
        <v>2020</v>
      </c>
      <c r="AL235" s="3">
        <v>10</v>
      </c>
      <c r="AM235" s="3">
        <v>27</v>
      </c>
      <c r="AN235" s="3">
        <v>11</v>
      </c>
      <c r="AO235" s="3">
        <v>14</v>
      </c>
      <c r="AP235" s="3">
        <v>5</v>
      </c>
      <c r="AQ235" s="3">
        <v>217</v>
      </c>
      <c r="AR235" s="5">
        <v>0.4680555555555555</v>
      </c>
      <c r="AS235" s="3">
        <v>30.3</v>
      </c>
      <c r="AT235" s="3">
        <v>50</v>
      </c>
      <c r="AU235" s="3">
        <v>783</v>
      </c>
      <c r="AV235" s="3">
        <v>2.8</v>
      </c>
      <c r="AW235" s="3">
        <v>350</v>
      </c>
      <c r="AX235" s="3">
        <f>AS235+(AZ235*BF235)/(BB235*1005)</f>
        <v>38.228550410243358</v>
      </c>
      <c r="AY235" s="3">
        <f>AS235+(AZ235*BD235*BE235*BF235)/(BB235*1005*(BE235*BD235+BK235*AZ235))-(AZ235*BL235)/(BE235*BD235+BK235*AZ235)</f>
        <v>25.139502479086524</v>
      </c>
      <c r="AZ235" s="3">
        <f>BA235*BC235/(BA235+BC235)</f>
        <v>17.174030972832188</v>
      </c>
      <c r="BA235" s="3">
        <f>BB235*1005/(4*0.98*0.0000000567*(AS235+273.15)^3)</f>
        <v>188.23805628893695</v>
      </c>
      <c r="BB235" s="3">
        <f>101325/(287.05*(AS235+273.15))</f>
        <v>1.1632469416550293</v>
      </c>
      <c r="BC235" s="3">
        <f>100*SQRT(0.1/AV235)</f>
        <v>18.898223650461361</v>
      </c>
      <c r="BD235" s="3">
        <f>BC235/1.08</f>
        <v>17.498355231908665</v>
      </c>
      <c r="BE235" s="3">
        <f>0.072*AS235+64.67</f>
        <v>66.851600000000005</v>
      </c>
      <c r="BF235" s="3">
        <f>AU235*(1-0.21)+BG235-BH235</f>
        <v>539.70883953909174</v>
      </c>
      <c r="BG235" s="3">
        <f>(1.72*(BI235/1000/(AS235+273.16))^(1/7)*0.0000000567*(AS235+273.16)^4)</f>
        <v>407.98816493196938</v>
      </c>
      <c r="BH235" s="3">
        <f>0.98*0.0000000567*(AA235+273.16)^4</f>
        <v>486.84932539287774</v>
      </c>
      <c r="BI235" s="3">
        <f>BJ235*AT235/100</f>
        <v>2157.809848655384</v>
      </c>
      <c r="BJ235" s="3">
        <f>(610.7*10^(7.5*AS235/(AS235+237.3)))</f>
        <v>4315.6196973107681</v>
      </c>
      <c r="BK235" s="3">
        <f>(EXP((0.0492)*AS235))*55.259</f>
        <v>245.37587610385839</v>
      </c>
      <c r="BL235" s="3">
        <f>(1-(AT235/100))*BJ235</f>
        <v>2157.809848655384</v>
      </c>
    </row>
    <row r="236" spans="1:64" s="3" customFormat="1" x14ac:dyDescent="0.2">
      <c r="A236" s="3" t="b">
        <v>0</v>
      </c>
      <c r="D236" s="3">
        <v>10446</v>
      </c>
      <c r="E236" s="3">
        <v>8</v>
      </c>
      <c r="F236" s="3">
        <v>3</v>
      </c>
      <c r="G236" s="3" t="s">
        <v>624</v>
      </c>
      <c r="H236" s="3">
        <v>6</v>
      </c>
      <c r="I236" s="3">
        <v>1.3999999999999986</v>
      </c>
      <c r="J236" s="3">
        <v>0.28790751432389849</v>
      </c>
      <c r="K236" s="3">
        <v>0.34707053642273422</v>
      </c>
      <c r="L236" s="3">
        <v>0.21630051216736071</v>
      </c>
      <c r="M236" s="3">
        <f>AA236-AS236</f>
        <v>2.9528492962680026</v>
      </c>
      <c r="N236" s="3">
        <f>AB236-AS236</f>
        <v>2.0999999999999979</v>
      </c>
      <c r="O236" s="3">
        <f>AC236-AS236</f>
        <v>3.4999999999999964</v>
      </c>
      <c r="P236" s="3">
        <f>AD236-AS236</f>
        <v>2.9583529161394715</v>
      </c>
      <c r="Q236" s="3">
        <f>AE236-AS236</f>
        <v>2.1999999999999993</v>
      </c>
      <c r="R236" s="3">
        <f>AF236-AS236</f>
        <v>2.5999999999999979</v>
      </c>
      <c r="S236" s="3">
        <f>AG236-AS236</f>
        <v>2.8000000000000007</v>
      </c>
      <c r="T236" s="3">
        <f>AH236-AS236</f>
        <v>3.0999999999999979</v>
      </c>
      <c r="U236" s="3">
        <f>AI236-AS236</f>
        <v>3.3000000000000007</v>
      </c>
      <c r="V236" s="3">
        <f>AJ236-AS236</f>
        <v>3.4000000000000021</v>
      </c>
      <c r="W236" s="3">
        <f>(AA236-AY236)/(AX236-AY236)</f>
        <v>0.62220632766284623</v>
      </c>
      <c r="X236" s="3">
        <f>(AX236-AA236)/(AA236-AY236)</f>
        <v>0.6071839123787699</v>
      </c>
      <c r="Y236" s="3">
        <f>J236/AA236</f>
        <v>8.6581306690073807E-3</v>
      </c>
      <c r="Z236" s="3">
        <f>(AA236-AY236)/(AX236-AA236)</f>
        <v>1.6469474563024751</v>
      </c>
      <c r="AA236" s="3">
        <v>33.252849296268003</v>
      </c>
      <c r="AB236" s="3">
        <v>32.4</v>
      </c>
      <c r="AC236" s="3">
        <v>33.799999999999997</v>
      </c>
      <c r="AD236" s="3">
        <v>33.258352916139472</v>
      </c>
      <c r="AE236" s="3">
        <v>32.5</v>
      </c>
      <c r="AF236" s="3">
        <v>32.9</v>
      </c>
      <c r="AG236" s="3">
        <v>33.1</v>
      </c>
      <c r="AH236" s="3">
        <v>33.4</v>
      </c>
      <c r="AI236" s="3">
        <v>33.6</v>
      </c>
      <c r="AJ236" s="3">
        <v>33.700000000000003</v>
      </c>
      <c r="AK236" s="3">
        <v>2020</v>
      </c>
      <c r="AL236" s="3">
        <v>10</v>
      </c>
      <c r="AM236" s="3">
        <v>27</v>
      </c>
      <c r="AN236" s="3">
        <v>11</v>
      </c>
      <c r="AO236" s="3">
        <v>14</v>
      </c>
      <c r="AP236" s="3">
        <v>24</v>
      </c>
      <c r="AQ236" s="3">
        <v>417</v>
      </c>
      <c r="AR236" s="5">
        <v>0.4680555555555555</v>
      </c>
      <c r="AS236" s="3">
        <v>30.3</v>
      </c>
      <c r="AT236" s="3">
        <v>50</v>
      </c>
      <c r="AU236" s="3">
        <v>783</v>
      </c>
      <c r="AV236" s="3">
        <v>2.8</v>
      </c>
      <c r="AW236" s="3">
        <v>350</v>
      </c>
      <c r="AX236" s="3">
        <f>AS236+(AZ236*BF236)/(BB236*1005)</f>
        <v>38.184901434381331</v>
      </c>
      <c r="AY236" s="3">
        <f>AS236+(AZ236*BD236*BE236*BF236)/(BB236*1005*(BE236*BD236+BK236*AZ236))-(AZ236*BL236)/(BE236*BD236+BK236*AZ236)</f>
        <v>25.130018573051075</v>
      </c>
      <c r="AZ236" s="3">
        <f>BA236*BC236/(BA236+BC236)</f>
        <v>17.174030972832188</v>
      </c>
      <c r="BA236" s="3">
        <f>BB236*1005/(4*0.98*0.0000000567*(AS236+273.15)^3)</f>
        <v>188.23805628893695</v>
      </c>
      <c r="BB236" s="3">
        <f>101325/(287.05*(AS236+273.15))</f>
        <v>1.1632469416550293</v>
      </c>
      <c r="BC236" s="3">
        <f>100*SQRT(0.1/AV236)</f>
        <v>18.898223650461361</v>
      </c>
      <c r="BD236" s="3">
        <f>BC236/1.08</f>
        <v>17.498355231908665</v>
      </c>
      <c r="BE236" s="3">
        <f>0.072*AS236+64.67</f>
        <v>66.851600000000005</v>
      </c>
      <c r="BF236" s="3">
        <f>AU236*(1-0.21)+BG236-BH236</f>
        <v>536.73758541436189</v>
      </c>
      <c r="BG236" s="3">
        <f>(1.72*(BI236/1000/(AS236+273.16))^(1/7)*0.0000000567*(AS236+273.16)^4)</f>
        <v>407.98816493196938</v>
      </c>
      <c r="BH236" s="3">
        <f>0.98*0.0000000567*(AA236+273.16)^4</f>
        <v>489.8205795176076</v>
      </c>
      <c r="BI236" s="3">
        <f>BJ236*AT236/100</f>
        <v>2157.809848655384</v>
      </c>
      <c r="BJ236" s="3">
        <f>(610.7*10^(7.5*AS236/(AS236+237.3)))</f>
        <v>4315.6196973107681</v>
      </c>
      <c r="BK236" s="3">
        <f>(EXP((0.0492)*AS236))*55.259</f>
        <v>245.37587610385839</v>
      </c>
      <c r="BL236" s="3">
        <f>(1-(AT236/100))*BJ236</f>
        <v>2157.809848655384</v>
      </c>
    </row>
    <row r="237" spans="1:64" s="3" customFormat="1" x14ac:dyDescent="0.2">
      <c r="A237" s="3" t="b">
        <v>1</v>
      </c>
      <c r="B237" s="3">
        <v>10</v>
      </c>
      <c r="D237" s="3">
        <v>10446</v>
      </c>
      <c r="E237" s="3">
        <v>6</v>
      </c>
      <c r="F237" s="3">
        <v>3</v>
      </c>
      <c r="G237" s="3" t="s">
        <v>625</v>
      </c>
      <c r="H237" s="3">
        <v>6</v>
      </c>
      <c r="I237" s="3">
        <v>4.4000000000000021</v>
      </c>
      <c r="J237" s="3">
        <v>4.4000000000000021</v>
      </c>
      <c r="K237" s="3">
        <v>2.1</v>
      </c>
      <c r="L237" s="3">
        <v>1.1000000000000001</v>
      </c>
      <c r="M237" s="3">
        <f>AA237-AS237</f>
        <v>4.1999999999999993</v>
      </c>
      <c r="N237" s="3">
        <f>AB237-AS237</f>
        <v>1.5</v>
      </c>
      <c r="O237" s="3">
        <f>AC237-AS237</f>
        <v>5.9000000000000021</v>
      </c>
      <c r="P237" s="3">
        <f>AD237-AS237</f>
        <v>4.5000000000000036</v>
      </c>
      <c r="Q237" s="3">
        <f>AE237-AS237</f>
        <v>1.6000000000000014</v>
      </c>
      <c r="R237" s="3">
        <f>AF237-AS237</f>
        <v>2.0000000000000036</v>
      </c>
      <c r="S237" s="3">
        <f>AG237-AS237</f>
        <v>3.0999999999999979</v>
      </c>
      <c r="T237" s="3">
        <f>AH237-AS237</f>
        <v>5.1999999999999993</v>
      </c>
      <c r="U237" s="3">
        <f>AI237-AS237</f>
        <v>5.6999999999999993</v>
      </c>
      <c r="V237" s="3">
        <f>AJ237-AS237</f>
        <v>5.9000000000000021</v>
      </c>
      <c r="W237" s="3">
        <f>(AA237-AY237)/(AX237-AY237)</f>
        <v>0.57248206227112508</v>
      </c>
      <c r="X237" s="3">
        <f>(AX237-AA237)/(AA237-AY237)</f>
        <v>0.74677962141354282</v>
      </c>
      <c r="Y237" s="3">
        <f>J237/AA237</f>
        <v>0.12790697674418611</v>
      </c>
      <c r="Z237" s="3">
        <f>(AA237-AY237)/(AX237-AA237)</f>
        <v>1.3390831395574891</v>
      </c>
      <c r="AA237" s="3">
        <v>34.4</v>
      </c>
      <c r="AB237" s="3">
        <v>31.7</v>
      </c>
      <c r="AC237" s="3">
        <v>36.1</v>
      </c>
      <c r="AD237" s="3">
        <v>34.700000000000003</v>
      </c>
      <c r="AE237" s="3">
        <v>31.8</v>
      </c>
      <c r="AF237" s="3">
        <v>32.200000000000003</v>
      </c>
      <c r="AG237" s="3">
        <v>33.299999999999997</v>
      </c>
      <c r="AH237" s="3">
        <v>35.4</v>
      </c>
      <c r="AI237" s="3">
        <v>35.9</v>
      </c>
      <c r="AJ237" s="3">
        <v>36.1</v>
      </c>
      <c r="AK237" s="3">
        <v>2020</v>
      </c>
      <c r="AL237" s="3">
        <v>10</v>
      </c>
      <c r="AM237" s="3">
        <v>27</v>
      </c>
      <c r="AN237" s="3">
        <v>11</v>
      </c>
      <c r="AO237" s="3">
        <v>15</v>
      </c>
      <c r="AP237" s="3">
        <v>29</v>
      </c>
      <c r="AQ237" s="3">
        <v>215</v>
      </c>
      <c r="AR237" s="5">
        <v>0.46875</v>
      </c>
      <c r="AS237" s="3">
        <v>30.2</v>
      </c>
      <c r="AT237" s="3">
        <v>50</v>
      </c>
      <c r="AU237" s="3">
        <v>787</v>
      </c>
      <c r="AV237" s="3">
        <v>1.4</v>
      </c>
      <c r="AW237" s="3">
        <v>27</v>
      </c>
      <c r="AX237" s="3">
        <f>AS237+(AZ237*BF237)/(BB237*1005)</f>
        <v>40.841656223010908</v>
      </c>
      <c r="AY237" s="3">
        <f>AS237+(AZ237*BD237*BE237*BF237)/(BB237*1005*(BE237*BD237+BK237*AZ237))-(AZ237*BL237)/(BE237*BD237+BK237*AZ237)</f>
        <v>25.774086760940513</v>
      </c>
      <c r="AZ237" s="3">
        <f>BA237*BC237/(BA237+BC237)</f>
        <v>23.407145681786158</v>
      </c>
      <c r="BA237" s="3">
        <f>BB237*1005/(4*0.98*0.0000000567*(AS237+273.15)^3)</f>
        <v>188.48639142180056</v>
      </c>
      <c r="BB237" s="3">
        <f>101325/(287.05*(AS237+273.15))</f>
        <v>1.163630408588161</v>
      </c>
      <c r="BC237" s="3">
        <f>100*SQRT(0.1/AV237)</f>
        <v>26.726124191242441</v>
      </c>
      <c r="BD237" s="3">
        <f>BC237/1.08</f>
        <v>24.746411288187442</v>
      </c>
      <c r="BE237" s="3">
        <f>0.072*AS237+64.67</f>
        <v>66.844400000000007</v>
      </c>
      <c r="BF237" s="3">
        <f>AU237*(1-0.21)+BG237-BH237</f>
        <v>531.66967565869697</v>
      </c>
      <c r="BG237" s="3">
        <f>(1.72*(BI237/1000/(AS237+273.16))^(1/7)*0.0000000567*(AS237+273.16)^4)</f>
        <v>407.13672602304666</v>
      </c>
      <c r="BH237" s="3">
        <f>0.98*0.0000000567*(AA237+273.16)^4</f>
        <v>497.19705036434982</v>
      </c>
      <c r="BI237" s="3">
        <f>BJ237*AT237/100</f>
        <v>2145.4919841799401</v>
      </c>
      <c r="BJ237" s="3">
        <f>(610.7*10^(7.5*AS237/(AS237+237.3)))</f>
        <v>4290.9839683598802</v>
      </c>
      <c r="BK237" s="3">
        <f>(EXP((0.0492)*AS237))*55.259</f>
        <v>244.17159176218931</v>
      </c>
      <c r="BL237" s="3">
        <f>(1-(AT237/100))*BJ237</f>
        <v>2145.4919841799401</v>
      </c>
    </row>
    <row r="238" spans="1:64" s="3" customFormat="1" x14ac:dyDescent="0.2">
      <c r="A238" s="3" t="b">
        <v>1</v>
      </c>
      <c r="B238" s="3">
        <v>10</v>
      </c>
      <c r="D238" s="3">
        <v>10446</v>
      </c>
      <c r="E238" s="3">
        <v>6</v>
      </c>
      <c r="F238" s="3">
        <v>3</v>
      </c>
      <c r="G238" s="3" t="s">
        <v>626</v>
      </c>
      <c r="H238" s="3">
        <v>6</v>
      </c>
      <c r="I238" s="3">
        <v>3.1999999999999993</v>
      </c>
      <c r="J238" s="3">
        <v>0.85917738815831324</v>
      </c>
      <c r="K238" s="3">
        <v>1.292362282102687</v>
      </c>
      <c r="L238" s="3">
        <v>0.71404626555177375</v>
      </c>
      <c r="M238" s="3">
        <f>AA238-AS238</f>
        <v>2.3197619444359994</v>
      </c>
      <c r="N238" s="3">
        <f>AB238-AS238</f>
        <v>0.60000000000000142</v>
      </c>
      <c r="O238" s="3">
        <f>AC238-AS238</f>
        <v>3.8000000000000007</v>
      </c>
      <c r="P238" s="3">
        <f>AD238-AS238</f>
        <v>2.3176003236696836</v>
      </c>
      <c r="Q238" s="3">
        <f>AE238-AS238</f>
        <v>0.69999999999999929</v>
      </c>
      <c r="R238" s="3">
        <f>AF238-AS238</f>
        <v>1.1000000000000014</v>
      </c>
      <c r="S238" s="3">
        <f>AG238-AS238</f>
        <v>1.6999999999999993</v>
      </c>
      <c r="T238" s="3">
        <f>AH238-AS238</f>
        <v>3.0000000000000036</v>
      </c>
      <c r="U238" s="3">
        <f>AI238-AS238</f>
        <v>3.5000000000000036</v>
      </c>
      <c r="V238" s="3">
        <f>AJ238-AS238</f>
        <v>3.9000000000000021</v>
      </c>
      <c r="W238" s="3">
        <f>(AA238-AY238)/(AX238-AY238)</f>
        <v>0.38995909563303799</v>
      </c>
      <c r="X238" s="3">
        <f>(AX238-AA238)/(AA238-AY238)</f>
        <v>1.5643715230610415</v>
      </c>
      <c r="Y238" s="3">
        <f>J238/AA238</f>
        <v>2.6420162288590031E-2</v>
      </c>
      <c r="Z238" s="3">
        <f>(AA238-AY238)/(AX238-AA238)</f>
        <v>0.63923434124093303</v>
      </c>
      <c r="AA238" s="3">
        <v>32.519761944435999</v>
      </c>
      <c r="AB238" s="3">
        <v>30.8</v>
      </c>
      <c r="AC238" s="3">
        <v>34</v>
      </c>
      <c r="AD238" s="3">
        <v>32.517600323669683</v>
      </c>
      <c r="AE238" s="3">
        <v>30.9</v>
      </c>
      <c r="AF238" s="3">
        <v>31.3</v>
      </c>
      <c r="AG238" s="3">
        <v>31.9</v>
      </c>
      <c r="AH238" s="3">
        <v>33.200000000000003</v>
      </c>
      <c r="AI238" s="3">
        <v>33.700000000000003</v>
      </c>
      <c r="AJ238" s="3">
        <v>34.1</v>
      </c>
      <c r="AK238" s="3">
        <v>2020</v>
      </c>
      <c r="AL238" s="3">
        <v>10</v>
      </c>
      <c r="AM238" s="3">
        <v>27</v>
      </c>
      <c r="AN238" s="3">
        <v>11</v>
      </c>
      <c r="AO238" s="3">
        <v>16</v>
      </c>
      <c r="AP238" s="3">
        <v>4</v>
      </c>
      <c r="AQ238" s="3">
        <v>417</v>
      </c>
      <c r="AR238" s="5">
        <v>0.4694444444444445</v>
      </c>
      <c r="AS238" s="3">
        <v>30.2</v>
      </c>
      <c r="AT238" s="3">
        <v>50</v>
      </c>
      <c r="AU238" s="3">
        <v>795</v>
      </c>
      <c r="AV238" s="3">
        <v>1.1000000000000001</v>
      </c>
      <c r="AW238" s="3">
        <v>356</v>
      </c>
      <c r="AX238" s="3">
        <f>AS238+(AZ238*BF238)/(BB238*1005)</f>
        <v>42.42558514922402</v>
      </c>
      <c r="AY238" s="3">
        <f>AS238+(AZ238*BD238*BE238*BF238)/(BB238*1005*(BE238*BD238+BK238*AZ238))-(AZ238*BL238)/(BE238*BD238+BK238*AZ238)</f>
        <v>26.18761957367418</v>
      </c>
      <c r="AZ238" s="3">
        <f>BA238*BC238/(BA238+BC238)</f>
        <v>25.993152403078096</v>
      </c>
      <c r="BA238" s="3">
        <f>BB238*1005/(4*0.98*0.0000000567*(AS238+273.15)^3)</f>
        <v>188.48639142180056</v>
      </c>
      <c r="BB238" s="3">
        <f>101325/(287.05*(AS238+273.15))</f>
        <v>1.163630408588161</v>
      </c>
      <c r="BC238" s="3">
        <f>100*SQRT(0.1/AV238)</f>
        <v>30.151134457776362</v>
      </c>
      <c r="BD238" s="3">
        <f>BC238/1.08</f>
        <v>27.917717090533667</v>
      </c>
      <c r="BE238" s="3">
        <f>0.072*AS238+64.67</f>
        <v>66.844400000000007</v>
      </c>
      <c r="BF238" s="3">
        <f>AU238*(1-0.21)+BG238-BH238</f>
        <v>550.03689948510964</v>
      </c>
      <c r="BG238" s="3">
        <f>(1.72*(BI238/1000/(AS238+273.16))^(1/7)*0.0000000567*(AS238+273.16)^4)</f>
        <v>407.13672602304666</v>
      </c>
      <c r="BH238" s="3">
        <f>0.98*0.0000000567*(AA238+273.16)^4</f>
        <v>485.14982653793714</v>
      </c>
      <c r="BI238" s="3">
        <f>BJ238*AT238/100</f>
        <v>2145.4919841799401</v>
      </c>
      <c r="BJ238" s="3">
        <f>(610.7*10^(7.5*AS238/(AS238+237.3)))</f>
        <v>4290.9839683598802</v>
      </c>
      <c r="BK238" s="3">
        <f>(EXP((0.0492)*AS238))*55.259</f>
        <v>244.17159176218931</v>
      </c>
      <c r="BL238" s="3">
        <f>(1-(AT238/100))*BJ238</f>
        <v>2145.4919841799401</v>
      </c>
    </row>
    <row r="239" spans="1:64" s="3" customFormat="1" x14ac:dyDescent="0.2">
      <c r="A239" s="3" t="b">
        <v>1</v>
      </c>
      <c r="B239" s="3">
        <v>10</v>
      </c>
      <c r="D239" s="3">
        <v>10446</v>
      </c>
      <c r="E239" s="3">
        <v>6</v>
      </c>
      <c r="F239" s="3">
        <v>3</v>
      </c>
      <c r="G239" s="3" t="s">
        <v>627</v>
      </c>
      <c r="H239" s="3">
        <v>6</v>
      </c>
      <c r="I239" s="3">
        <v>3.1000000000000014</v>
      </c>
      <c r="J239" s="3">
        <v>0.60655663744731936</v>
      </c>
      <c r="K239" s="3">
        <v>0.75246611368498861</v>
      </c>
      <c r="L239" s="3">
        <v>0.46977641634116107</v>
      </c>
      <c r="M239" s="3">
        <f>AA239-AS239</f>
        <v>4.0538190977822133</v>
      </c>
      <c r="N239" s="3">
        <f>AB239-AS239</f>
        <v>2.4000000000000021</v>
      </c>
      <c r="O239" s="3">
        <f>AC239-AS239</f>
        <v>5.5000000000000036</v>
      </c>
      <c r="P239" s="3">
        <f>AD239-AS239</f>
        <v>4.0367355046794238</v>
      </c>
      <c r="Q239" s="3">
        <f>AE239-AS239</f>
        <v>2.8000000000000007</v>
      </c>
      <c r="R239" s="3">
        <f>AF239-AS239</f>
        <v>3.3000000000000007</v>
      </c>
      <c r="S239" s="3">
        <f>AG239-AS239</f>
        <v>3.6999999999999993</v>
      </c>
      <c r="T239" s="3">
        <f>AH239-AS239</f>
        <v>4.4000000000000021</v>
      </c>
      <c r="U239" s="3">
        <f>AI239-AS239</f>
        <v>4.8000000000000007</v>
      </c>
      <c r="V239" s="3">
        <f>AJ239-AS239</f>
        <v>5.4000000000000021</v>
      </c>
      <c r="W239" s="3">
        <f>(AA239-AY239)/(AX239-AY239)</f>
        <v>0.50614693025168767</v>
      </c>
      <c r="X239" s="3">
        <f>(AX239-AA239)/(AA239-AY239)</f>
        <v>0.9757108859728495</v>
      </c>
      <c r="Y239" s="3">
        <f>J239/AA239</f>
        <v>1.7707708320518083E-2</v>
      </c>
      <c r="Z239" s="3">
        <f>(AA239-AY239)/(AX239-AA239)</f>
        <v>1.0248937614372648</v>
      </c>
      <c r="AA239" s="3">
        <v>34.253819097782213</v>
      </c>
      <c r="AB239" s="3">
        <v>32.6</v>
      </c>
      <c r="AC239" s="3">
        <v>35.700000000000003</v>
      </c>
      <c r="AD239" s="3">
        <v>34.236735504679423</v>
      </c>
      <c r="AE239" s="3">
        <v>33</v>
      </c>
      <c r="AF239" s="3">
        <v>33.5</v>
      </c>
      <c r="AG239" s="3">
        <v>33.9</v>
      </c>
      <c r="AH239" s="3">
        <v>34.6</v>
      </c>
      <c r="AI239" s="3">
        <v>35</v>
      </c>
      <c r="AJ239" s="3">
        <v>35.6</v>
      </c>
      <c r="AK239" s="3">
        <v>2020</v>
      </c>
      <c r="AL239" s="3">
        <v>10</v>
      </c>
      <c r="AM239" s="3">
        <v>27</v>
      </c>
      <c r="AN239" s="3">
        <v>11</v>
      </c>
      <c r="AO239" s="3">
        <v>16</v>
      </c>
      <c r="AP239" s="3">
        <v>14</v>
      </c>
      <c r="AQ239" s="3">
        <v>334</v>
      </c>
      <c r="AR239" s="5">
        <v>0.4694444444444445</v>
      </c>
      <c r="AS239" s="3">
        <v>30.2</v>
      </c>
      <c r="AT239" s="3">
        <v>50</v>
      </c>
      <c r="AU239" s="3">
        <v>795</v>
      </c>
      <c r="AV239" s="3">
        <v>1.1000000000000001</v>
      </c>
      <c r="AW239" s="3">
        <v>356</v>
      </c>
      <c r="AX239" s="3">
        <f>AS239+(AZ239*BF239)/(BB239*1005)</f>
        <v>42.178808446268128</v>
      </c>
      <c r="AY239" s="3">
        <f>AS239+(AZ239*BD239*BE239*BF239)/(BB239*1005*(BE239*BD239+BK239*AZ239))-(AZ239*BL239)/(BE239*BD239+BK239*AZ239)</f>
        <v>26.131546955062223</v>
      </c>
      <c r="AZ239" s="3">
        <f>BA239*BC239/(BA239+BC239)</f>
        <v>25.993152403078096</v>
      </c>
      <c r="BA239" s="3">
        <f>BB239*1005/(4*0.98*0.0000000567*(AS239+273.15)^3)</f>
        <v>188.48639142180056</v>
      </c>
      <c r="BB239" s="3">
        <f>101325/(287.05*(AS239+273.15))</f>
        <v>1.163630408588161</v>
      </c>
      <c r="BC239" s="3">
        <f>100*SQRT(0.1/AV239)</f>
        <v>30.151134457776362</v>
      </c>
      <c r="BD239" s="3">
        <f>BC239/1.08</f>
        <v>27.917717090533667</v>
      </c>
      <c r="BE239" s="3">
        <f>0.072*AS239+64.67</f>
        <v>66.844400000000007</v>
      </c>
      <c r="BF239" s="3">
        <f>AU239*(1-0.21)+BG239-BH239</f>
        <v>538.93425769723331</v>
      </c>
      <c r="BG239" s="3">
        <f>(1.72*(BI239/1000/(AS239+273.16))^(1/7)*0.0000000567*(AS239+273.16)^4)</f>
        <v>407.13672602304666</v>
      </c>
      <c r="BH239" s="3">
        <f>0.98*0.0000000567*(AA239+273.16)^4</f>
        <v>496.25246832581342</v>
      </c>
      <c r="BI239" s="3">
        <f>BJ239*AT239/100</f>
        <v>2145.4919841799401</v>
      </c>
      <c r="BJ239" s="3">
        <f>(610.7*10^(7.5*AS239/(AS239+237.3)))</f>
        <v>4290.9839683598802</v>
      </c>
      <c r="BK239" s="3">
        <f>(EXP((0.0492)*AS239))*55.259</f>
        <v>244.17159176218931</v>
      </c>
      <c r="BL239" s="3">
        <f>(1-(AT239/100))*BJ239</f>
        <v>2145.4919841799401</v>
      </c>
    </row>
    <row r="240" spans="1:64" s="3" customFormat="1" x14ac:dyDescent="0.2">
      <c r="A240" s="3" t="b">
        <v>0</v>
      </c>
      <c r="D240" s="3">
        <v>10446</v>
      </c>
      <c r="E240" s="3">
        <v>6</v>
      </c>
      <c r="F240" s="3">
        <v>3</v>
      </c>
      <c r="G240" s="3" t="s">
        <v>628</v>
      </c>
      <c r="H240" s="3">
        <v>6</v>
      </c>
      <c r="I240" s="3">
        <v>2.1000000000000014</v>
      </c>
      <c r="J240" s="3">
        <v>0.51219890208026364</v>
      </c>
      <c r="K240" s="3">
        <v>0.84286290561603039</v>
      </c>
      <c r="L240" s="3">
        <v>0.43948488105699979</v>
      </c>
      <c r="M240" s="3">
        <f>AA240-AS240</f>
        <v>1.4233783100526303</v>
      </c>
      <c r="N240" s="3">
        <f>AB240-AS240</f>
        <v>0.19999999999999929</v>
      </c>
      <c r="O240" s="3">
        <f>AC240-AS240</f>
        <v>2.3000000000000007</v>
      </c>
      <c r="P240" s="3">
        <f>AD240-AS240</f>
        <v>1.4736385137645023</v>
      </c>
      <c r="Q240" s="3">
        <f>AE240-AS240</f>
        <v>0.40000000000000213</v>
      </c>
      <c r="R240" s="3">
        <f>AF240-AS240</f>
        <v>0.69999999999999929</v>
      </c>
      <c r="S240" s="3">
        <f>AG240-AS240</f>
        <v>1</v>
      </c>
      <c r="T240" s="3">
        <f>AH240-AS240</f>
        <v>1.9000000000000021</v>
      </c>
      <c r="U240" s="3">
        <f>AI240-AS240</f>
        <v>2.0000000000000036</v>
      </c>
      <c r="V240" s="3">
        <f>AJ240-AS240</f>
        <v>2.1999999999999993</v>
      </c>
      <c r="W240" s="3">
        <f>(AA240-AY240)/(AX240-AY240)</f>
        <v>0.33101019382540048</v>
      </c>
      <c r="X240" s="3">
        <f>(AX240-AA240)/(AA240-AY240)</f>
        <v>2.0210549966551019</v>
      </c>
      <c r="Y240" s="3">
        <f>J240/AA240</f>
        <v>1.6196843267610114E-2</v>
      </c>
      <c r="Z240" s="3">
        <f>(AA240-AY240)/(AX240-AA240)</f>
        <v>0.49479108765225371</v>
      </c>
      <c r="AA240" s="3">
        <v>31.62337831005263</v>
      </c>
      <c r="AB240" s="3">
        <v>30.4</v>
      </c>
      <c r="AC240" s="3">
        <v>32.5</v>
      </c>
      <c r="AD240" s="3">
        <v>31.673638513764502</v>
      </c>
      <c r="AE240" s="3">
        <v>30.6</v>
      </c>
      <c r="AF240" s="3">
        <v>30.9</v>
      </c>
      <c r="AG240" s="3">
        <v>31.2</v>
      </c>
      <c r="AH240" s="3">
        <v>32.1</v>
      </c>
      <c r="AI240" s="3">
        <v>32.200000000000003</v>
      </c>
      <c r="AJ240" s="3">
        <v>32.4</v>
      </c>
      <c r="AK240" s="3">
        <v>2020</v>
      </c>
      <c r="AL240" s="3">
        <v>10</v>
      </c>
      <c r="AM240" s="3">
        <v>27</v>
      </c>
      <c r="AN240" s="3">
        <v>11</v>
      </c>
      <c r="AO240" s="3">
        <v>16</v>
      </c>
      <c r="AP240" s="3">
        <v>46</v>
      </c>
      <c r="AQ240" s="3">
        <v>656</v>
      </c>
      <c r="AR240" s="5">
        <v>0.4694444444444445</v>
      </c>
      <c r="AS240" s="3">
        <v>30.2</v>
      </c>
      <c r="AT240" s="3">
        <v>50</v>
      </c>
      <c r="AU240" s="3">
        <v>795</v>
      </c>
      <c r="AV240" s="3">
        <v>1.1000000000000001</v>
      </c>
      <c r="AW240" s="3">
        <v>356</v>
      </c>
      <c r="AX240" s="3">
        <f>AS240+(AZ240*BF240)/(BB240*1005)</f>
        <v>42.551515427422657</v>
      </c>
      <c r="AY240" s="3">
        <f>AS240+(AZ240*BD240*BE240*BF240)/(BB240*1005*(BE240*BD240+BK240*AZ240))-(AZ240*BL240)/(BE240*BD240+BK240*AZ240)</f>
        <v>26.216233459736149</v>
      </c>
      <c r="AZ240" s="3">
        <f>BA240*BC240/(BA240+BC240)</f>
        <v>25.993152403078096</v>
      </c>
      <c r="BA240" s="3">
        <f>BB240*1005/(4*0.98*0.0000000567*(AS240+273.15)^3)</f>
        <v>188.48639142180056</v>
      </c>
      <c r="BB240" s="3">
        <f>101325/(287.05*(AS240+273.15))</f>
        <v>1.163630408588161</v>
      </c>
      <c r="BC240" s="3">
        <f>100*SQRT(0.1/AV240)</f>
        <v>30.151134457776362</v>
      </c>
      <c r="BD240" s="3">
        <f>BC240/1.08</f>
        <v>27.917717090533667</v>
      </c>
      <c r="BE240" s="3">
        <f>0.072*AS240+64.67</f>
        <v>66.844400000000007</v>
      </c>
      <c r="BF240" s="3">
        <f>AU240*(1-0.21)+BG240-BH240</f>
        <v>555.70258328888838</v>
      </c>
      <c r="BG240" s="3">
        <f>(1.72*(BI240/1000/(AS240+273.16))^(1/7)*0.0000000567*(AS240+273.16)^4)</f>
        <v>407.13672602304666</v>
      </c>
      <c r="BH240" s="3">
        <f>0.98*0.0000000567*(AA240+273.16)^4</f>
        <v>479.48414273415835</v>
      </c>
      <c r="BI240" s="3">
        <f>BJ240*AT240/100</f>
        <v>2145.4919841799401</v>
      </c>
      <c r="BJ240" s="3">
        <f>(610.7*10^(7.5*AS240/(AS240+237.3)))</f>
        <v>4290.9839683598802</v>
      </c>
      <c r="BK240" s="3">
        <f>(EXP((0.0492)*AS240))*55.259</f>
        <v>244.17159176218931</v>
      </c>
      <c r="BL240" s="3">
        <f>(1-(AT240/100))*BJ240</f>
        <v>2145.4919841799401</v>
      </c>
    </row>
    <row r="241" spans="1:64" s="3" customFormat="1" x14ac:dyDescent="0.2">
      <c r="A241" s="3" t="b">
        <v>0</v>
      </c>
      <c r="D241" s="3">
        <v>10446</v>
      </c>
      <c r="E241" s="3">
        <v>6</v>
      </c>
      <c r="F241" s="3">
        <v>3</v>
      </c>
      <c r="G241" s="3" t="s">
        <v>629</v>
      </c>
      <c r="H241" s="3">
        <v>6</v>
      </c>
      <c r="I241" s="3">
        <v>2</v>
      </c>
      <c r="J241" s="3">
        <v>0.38199049896806808</v>
      </c>
      <c r="K241" s="3">
        <v>0.42740932995883441</v>
      </c>
      <c r="L241" s="3">
        <v>0.2860620637835195</v>
      </c>
      <c r="M241" s="3">
        <f>AA241-AS241</f>
        <v>0.48256938707971031</v>
      </c>
      <c r="N241" s="3">
        <f>AB241-AS241</f>
        <v>-0.19999999999999929</v>
      </c>
      <c r="O241" s="3">
        <f>AC241-AS241</f>
        <v>1.8000000000000007</v>
      </c>
      <c r="P241" s="3">
        <f>AD241-AS241</f>
        <v>0.42786002689791047</v>
      </c>
      <c r="Q241" s="3">
        <f>AE241-AS241</f>
        <v>-9.9999999999997868E-2</v>
      </c>
      <c r="R241" s="3">
        <f>AF241-AS241</f>
        <v>0</v>
      </c>
      <c r="S241" s="3">
        <f>AG241-AS241</f>
        <v>0.19999999999999929</v>
      </c>
      <c r="T241" s="3">
        <f>AH241-AS241</f>
        <v>0.69999999999999929</v>
      </c>
      <c r="U241" s="3">
        <f>AI241-AS241</f>
        <v>1</v>
      </c>
      <c r="V241" s="3">
        <f>AJ241-AS241</f>
        <v>1.6000000000000014</v>
      </c>
      <c r="W241" s="3">
        <f>(AA241-AY241)/(AX241-AY241)</f>
        <v>0.26992204491094929</v>
      </c>
      <c r="X241" s="3">
        <f>(AX241-AA241)/(AA241-AY241)</f>
        <v>2.7047733553215805</v>
      </c>
      <c r="Y241" s="3">
        <f>J241/AA241</f>
        <v>1.2449755890682432E-2</v>
      </c>
      <c r="Z241" s="3">
        <f>(AA241-AY241)/(AX241-AA241)</f>
        <v>0.36971674467013016</v>
      </c>
      <c r="AA241" s="3">
        <v>30.68256938707971</v>
      </c>
      <c r="AB241" s="3">
        <v>30</v>
      </c>
      <c r="AC241" s="3">
        <v>32</v>
      </c>
      <c r="AD241" s="3">
        <v>30.62786002689791</v>
      </c>
      <c r="AE241" s="3">
        <v>30.1</v>
      </c>
      <c r="AF241" s="3">
        <v>30.2</v>
      </c>
      <c r="AG241" s="3">
        <v>30.4</v>
      </c>
      <c r="AH241" s="3">
        <v>30.9</v>
      </c>
      <c r="AI241" s="3">
        <v>31.2</v>
      </c>
      <c r="AJ241" s="3">
        <v>31.8</v>
      </c>
      <c r="AK241" s="3">
        <v>2020</v>
      </c>
      <c r="AL241" s="3">
        <v>10</v>
      </c>
      <c r="AM241" s="3">
        <v>27</v>
      </c>
      <c r="AN241" s="3">
        <v>11</v>
      </c>
      <c r="AO241" s="3">
        <v>16</v>
      </c>
      <c r="AP241" s="3">
        <v>59</v>
      </c>
      <c r="AQ241" s="3">
        <v>454</v>
      </c>
      <c r="AR241" s="5">
        <v>0.4694444444444445</v>
      </c>
      <c r="AS241" s="3">
        <v>30.2</v>
      </c>
      <c r="AT241" s="3">
        <v>50</v>
      </c>
      <c r="AU241" s="3">
        <v>795</v>
      </c>
      <c r="AV241" s="3">
        <v>1.1000000000000001</v>
      </c>
      <c r="AW241" s="3">
        <v>356</v>
      </c>
      <c r="AX241" s="3">
        <f>AS241+(AZ241*BF241)/(BB241*1005)</f>
        <v>42.682497188488711</v>
      </c>
      <c r="AY241" s="3">
        <f>AS241+(AZ241*BD241*BE241*BF241)/(BB241*1005*(BE241*BD241+BK241*AZ241))-(AZ241*BL241)/(BE241*BD241+BK241*AZ241)</f>
        <v>26.245995144066182</v>
      </c>
      <c r="AZ241" s="3">
        <f>BA241*BC241/(BA241+BC241)</f>
        <v>25.993152403078096</v>
      </c>
      <c r="BA241" s="3">
        <f>BB241*1005/(4*0.98*0.0000000567*(AS241+273.15)^3)</f>
        <v>188.48639142180056</v>
      </c>
      <c r="BB241" s="3">
        <f>101325/(287.05*(AS241+273.15))</f>
        <v>1.163630408588161</v>
      </c>
      <c r="BC241" s="3">
        <f>100*SQRT(0.1/AV241)</f>
        <v>30.151134457776362</v>
      </c>
      <c r="BD241" s="3">
        <f>BC241/1.08</f>
        <v>27.917717090533667</v>
      </c>
      <c r="BE241" s="3">
        <f>0.072*AS241+64.67</f>
        <v>66.844400000000007</v>
      </c>
      <c r="BF241" s="3">
        <f>AU241*(1-0.21)+BG241-BH241</f>
        <v>561.59553653951025</v>
      </c>
      <c r="BG241" s="3">
        <f>(1.72*(BI241/1000/(AS241+273.16))^(1/7)*0.0000000567*(AS241+273.16)^4)</f>
        <v>407.13672602304666</v>
      </c>
      <c r="BH241" s="3">
        <f>0.98*0.0000000567*(AA241+273.16)^4</f>
        <v>473.59118948353654</v>
      </c>
      <c r="BI241" s="3">
        <f>BJ241*AT241/100</f>
        <v>2145.4919841799401</v>
      </c>
      <c r="BJ241" s="3">
        <f>(610.7*10^(7.5*AS241/(AS241+237.3)))</f>
        <v>4290.9839683598802</v>
      </c>
      <c r="BK241" s="3">
        <f>(EXP((0.0492)*AS241))*55.259</f>
        <v>244.17159176218931</v>
      </c>
      <c r="BL241" s="3">
        <f>(1-(AT241/100))*BJ241</f>
        <v>2145.4919841799401</v>
      </c>
    </row>
    <row r="242" spans="1:64" s="3" customFormat="1" x14ac:dyDescent="0.2">
      <c r="A242" s="3" t="b">
        <v>0</v>
      </c>
      <c r="D242" s="3">
        <v>10446</v>
      </c>
      <c r="E242" s="3">
        <v>6</v>
      </c>
      <c r="F242" s="3">
        <v>3</v>
      </c>
      <c r="G242" s="3" t="s">
        <v>630</v>
      </c>
      <c r="H242" s="3">
        <v>6</v>
      </c>
      <c r="I242" s="3">
        <v>2.9000000000000021</v>
      </c>
      <c r="J242" s="3">
        <v>0.47111962311814642</v>
      </c>
      <c r="K242" s="3">
        <v>0.68676850871531769</v>
      </c>
      <c r="L242" s="3">
        <v>0.38181350700066108</v>
      </c>
      <c r="M242" s="3">
        <f>AA242-AS242</f>
        <v>1.1578852149178225</v>
      </c>
      <c r="N242" s="3">
        <f>AB242-AS242</f>
        <v>-0.69999999999999929</v>
      </c>
      <c r="O242" s="3">
        <f>AC242-AS242</f>
        <v>2.2000000000000028</v>
      </c>
      <c r="P242" s="3">
        <f>AD242-AS242</f>
        <v>1.1841215618197616</v>
      </c>
      <c r="Q242" s="3">
        <f>AE242-AS242</f>
        <v>0.30000000000000071</v>
      </c>
      <c r="R242" s="3">
        <f>AF242-AS242</f>
        <v>0.60000000000000142</v>
      </c>
      <c r="S242" s="3">
        <f>AG242-AS242</f>
        <v>0.80000000000000071</v>
      </c>
      <c r="T242" s="3">
        <f>AH242-AS242</f>
        <v>1.5</v>
      </c>
      <c r="U242" s="3">
        <f>AI242-AS242</f>
        <v>1.7000000000000028</v>
      </c>
      <c r="V242" s="3">
        <f>AJ242-AS242</f>
        <v>2</v>
      </c>
      <c r="W242" s="3">
        <f>(AA242-AY242)/(AX242-AY242)</f>
        <v>0.36541119659311228</v>
      </c>
      <c r="X242" s="3">
        <f>(AX242-AA242)/(AA242-AY242)</f>
        <v>1.7366430183952639</v>
      </c>
      <c r="Y242" s="3">
        <f>J242/AA242</f>
        <v>1.4928745063545705E-2</v>
      </c>
      <c r="Z242" s="3">
        <f>(AA242-AY242)/(AX242-AA242)</f>
        <v>0.57582357998021083</v>
      </c>
      <c r="AA242" s="3">
        <v>31.557885214917821</v>
      </c>
      <c r="AB242" s="3">
        <v>29.7</v>
      </c>
      <c r="AC242" s="3">
        <v>32.6</v>
      </c>
      <c r="AD242" s="3">
        <v>31.58412156181976</v>
      </c>
      <c r="AE242" s="3">
        <v>30.7</v>
      </c>
      <c r="AF242" s="3">
        <v>31</v>
      </c>
      <c r="AG242" s="3">
        <v>31.2</v>
      </c>
      <c r="AH242" s="3">
        <v>31.9</v>
      </c>
      <c r="AI242" s="3">
        <v>32.1</v>
      </c>
      <c r="AJ242" s="3">
        <v>32.4</v>
      </c>
      <c r="AK242" s="3">
        <v>2020</v>
      </c>
      <c r="AL242" s="3">
        <v>10</v>
      </c>
      <c r="AM242" s="3">
        <v>27</v>
      </c>
      <c r="AN242" s="3">
        <v>11</v>
      </c>
      <c r="AO242" s="3">
        <v>17</v>
      </c>
      <c r="AP242" s="3">
        <v>50</v>
      </c>
      <c r="AQ242" s="3">
        <v>656</v>
      </c>
      <c r="AR242" s="5">
        <v>0.47013888888888888</v>
      </c>
      <c r="AS242" s="3">
        <v>30.4</v>
      </c>
      <c r="AT242" s="3">
        <v>50</v>
      </c>
      <c r="AU242" s="3">
        <v>797</v>
      </c>
      <c r="AV242" s="3">
        <v>1.5</v>
      </c>
      <c r="AW242" s="3">
        <v>217</v>
      </c>
      <c r="AX242" s="3">
        <f>AS242+(AZ242*BF242)/(BB242*1005)</f>
        <v>41.266458562847959</v>
      </c>
      <c r="AY242" s="3">
        <f>AS242+(AZ242*BD242*BE242*BF242)/(BB242*1005*(BE242*BD242+BK242*AZ242))-(AZ242*BL242)/(BE242*BD242+BK242*AZ242)</f>
        <v>25.967459753212228</v>
      </c>
      <c r="AZ242" s="3">
        <f>BA242*BC242/(BA242+BC242)</f>
        <v>22.701856106814787</v>
      </c>
      <c r="BA242" s="3">
        <f>BB242*1005/(4*0.98*0.0000000567*(AS242+273.15)^3)</f>
        <v>187.99013000541893</v>
      </c>
      <c r="BB242" s="3">
        <f>101325/(287.05*(AS242+273.15))</f>
        <v>1.1628637273767704</v>
      </c>
      <c r="BC242" s="3">
        <f>100*SQRT(0.1/AV242)</f>
        <v>25.819888974716111</v>
      </c>
      <c r="BD242" s="3">
        <f>BC242/1.08</f>
        <v>23.90730460621862</v>
      </c>
      <c r="BE242" s="3">
        <f>0.072*AS242+64.67</f>
        <v>66.858800000000002</v>
      </c>
      <c r="BF242" s="3">
        <f>AU242*(1-0.21)+BG242-BH242</f>
        <v>559.39882186572879</v>
      </c>
      <c r="BG242" s="3">
        <f>(1.72*(BI242/1000/(AS242+273.16))^(1/7)*0.0000000567*(AS242+273.16)^4)</f>
        <v>408.84096339135988</v>
      </c>
      <c r="BH242" s="3">
        <f>0.98*0.0000000567*(AA242+273.16)^4</f>
        <v>479.07214152563108</v>
      </c>
      <c r="BI242" s="3">
        <f>BJ242*AT242/100</f>
        <v>2170.1891513347377</v>
      </c>
      <c r="BJ242" s="3">
        <f>(610.7*10^(7.5*AS242/(AS242+237.3)))</f>
        <v>4340.3783026694755</v>
      </c>
      <c r="BK242" s="3">
        <f>(EXP((0.0492)*AS242))*55.259</f>
        <v>246.58610012411623</v>
      </c>
      <c r="BL242" s="3">
        <f>(1-(AT242/100))*BJ242</f>
        <v>2170.1891513347377</v>
      </c>
    </row>
    <row r="243" spans="1:64" s="3" customFormat="1" x14ac:dyDescent="0.2">
      <c r="A243" s="3" t="b">
        <v>1</v>
      </c>
      <c r="B243" s="3" t="s">
        <v>562</v>
      </c>
      <c r="D243" s="3">
        <v>10446</v>
      </c>
      <c r="E243" s="3">
        <v>1</v>
      </c>
      <c r="F243" s="3">
        <v>3</v>
      </c>
      <c r="G243" s="3" t="s">
        <v>631</v>
      </c>
      <c r="H243" s="3">
        <v>6</v>
      </c>
      <c r="I243" s="3">
        <v>3.7000000000000028</v>
      </c>
      <c r="J243" s="3">
        <v>0.7246162375119487</v>
      </c>
      <c r="K243" s="3">
        <v>1.0411184520238519</v>
      </c>
      <c r="L243" s="3">
        <v>0.58126009396542067</v>
      </c>
      <c r="M243" s="3">
        <f>AA243-AS243</f>
        <v>2.2875483890676094</v>
      </c>
      <c r="N243" s="3">
        <f>AB243-AS243</f>
        <v>0.5</v>
      </c>
      <c r="O243" s="3">
        <f>AC243-AS243</f>
        <v>4.2000000000000028</v>
      </c>
      <c r="P243" s="3">
        <f>AD243-AS243</f>
        <v>2.28328245384197</v>
      </c>
      <c r="Q243" s="3">
        <f>AE243-AS243</f>
        <v>1</v>
      </c>
      <c r="R243" s="3">
        <f>AF243-AS243</f>
        <v>1.4000000000000021</v>
      </c>
      <c r="S243" s="3">
        <f>AG243-AS243</f>
        <v>1.7000000000000028</v>
      </c>
      <c r="T243" s="3">
        <f>AH243-AS243</f>
        <v>2.8000000000000043</v>
      </c>
      <c r="U243" s="3">
        <f>AI243-AS243</f>
        <v>3.3000000000000043</v>
      </c>
      <c r="V243" s="3">
        <f>AJ243-AS243</f>
        <v>4</v>
      </c>
      <c r="W243" s="3">
        <f>(AA243-AY243)/(AX243-AY243)</f>
        <v>0.35324194564376388</v>
      </c>
      <c r="X243" s="3">
        <f>(AX243-AA243)/(AA243-AY243)</f>
        <v>1.8309208810905946</v>
      </c>
      <c r="Y243" s="3">
        <f>J243/AA243</f>
        <v>2.2167959153348359E-2</v>
      </c>
      <c r="Z243" s="3">
        <f>(AA243-AY243)/(AX243-AA243)</f>
        <v>0.54617324556610358</v>
      </c>
      <c r="AA243" s="3">
        <v>32.687548389067608</v>
      </c>
      <c r="AB243" s="3">
        <v>30.9</v>
      </c>
      <c r="AC243" s="3">
        <v>34.6</v>
      </c>
      <c r="AD243" s="3">
        <v>32.683282453841969</v>
      </c>
      <c r="AE243" s="3">
        <v>31.4</v>
      </c>
      <c r="AF243" s="3">
        <v>31.8</v>
      </c>
      <c r="AG243" s="3">
        <v>32.1</v>
      </c>
      <c r="AH243" s="3">
        <v>33.200000000000003</v>
      </c>
      <c r="AI243" s="3">
        <v>33.700000000000003</v>
      </c>
      <c r="AJ243" s="3">
        <v>34.4</v>
      </c>
      <c r="AK243" s="3">
        <v>2020</v>
      </c>
      <c r="AL243" s="3">
        <v>10</v>
      </c>
      <c r="AM243" s="3">
        <v>27</v>
      </c>
      <c r="AN243" s="3">
        <v>11</v>
      </c>
      <c r="AO243" s="3">
        <v>18</v>
      </c>
      <c r="AP243" s="3">
        <v>37</v>
      </c>
      <c r="AQ243" s="3">
        <v>54</v>
      </c>
      <c r="AR243" s="5">
        <v>0.47083333333333338</v>
      </c>
      <c r="AS243" s="3">
        <v>30.4</v>
      </c>
      <c r="AT243" s="3">
        <v>50</v>
      </c>
      <c r="AU243" s="3">
        <v>795</v>
      </c>
      <c r="AV243" s="3">
        <v>0.9</v>
      </c>
      <c r="AW243" s="3">
        <v>238</v>
      </c>
      <c r="AX243" s="3">
        <f>AS243+(AZ243*BF243)/(BB243*1005)</f>
        <v>43.740953408082916</v>
      </c>
      <c r="AY243" s="3">
        <f>AS243+(AZ243*BD243*BE243*BF243)/(BB243*1005*(BE243*BD243+BK243*AZ243))-(AZ243*BL243)/(BE243*BD243+BK243*AZ243)</f>
        <v>26.650474295275359</v>
      </c>
      <c r="AZ243" s="3">
        <f>BA243*BC243/(BA243+BC243)</f>
        <v>28.313029139871155</v>
      </c>
      <c r="BA243" s="3">
        <f>BB243*1005/(4*0.98*0.0000000567*(AS243+273.15)^3)</f>
        <v>187.99013000541893</v>
      </c>
      <c r="BB243" s="3">
        <f>101325/(287.05*(AS243+273.15))</f>
        <v>1.1628637273767704</v>
      </c>
      <c r="BC243" s="3">
        <f>100*SQRT(0.1/AV243)</f>
        <v>33.333333333333336</v>
      </c>
      <c r="BD243" s="3">
        <f>BC243/1.08</f>
        <v>30.864197530864196</v>
      </c>
      <c r="BE243" s="3">
        <f>0.072*AS243+64.67</f>
        <v>66.858800000000002</v>
      </c>
      <c r="BF243" s="3">
        <f>AU243*(1-0.21)+BG243-BH243</f>
        <v>550.67507202758088</v>
      </c>
      <c r="BG243" s="3">
        <f>(1.72*(BI243/1000/(AS243+273.16))^(1/7)*0.0000000567*(AS243+273.16)^4)</f>
        <v>408.84096339135988</v>
      </c>
      <c r="BH243" s="3">
        <f>0.98*0.0000000567*(AA243+273.16)^4</f>
        <v>486.21589136377901</v>
      </c>
      <c r="BI243" s="3">
        <f>BJ243*AT243/100</f>
        <v>2170.1891513347377</v>
      </c>
      <c r="BJ243" s="3">
        <f>(610.7*10^(7.5*AS243/(AS243+237.3)))</f>
        <v>4340.3783026694755</v>
      </c>
      <c r="BK243" s="3">
        <f>(EXP((0.0492)*AS243))*55.259</f>
        <v>246.58610012411623</v>
      </c>
      <c r="BL243" s="3">
        <f>(1-(AT243/100))*BJ243</f>
        <v>2170.1891513347377</v>
      </c>
    </row>
    <row r="244" spans="1:64" s="3" customFormat="1" x14ac:dyDescent="0.2">
      <c r="A244" s="3" t="b">
        <v>1</v>
      </c>
      <c r="B244" s="3" t="s">
        <v>562</v>
      </c>
      <c r="D244" s="3">
        <v>10446</v>
      </c>
      <c r="E244" s="3">
        <v>1</v>
      </c>
      <c r="F244" s="3">
        <v>3</v>
      </c>
      <c r="G244" s="3" t="s">
        <v>632</v>
      </c>
      <c r="H244" s="3">
        <v>6</v>
      </c>
      <c r="I244" s="3">
        <v>1.8999999999999986</v>
      </c>
      <c r="J244" s="3">
        <v>0.43178956588152589</v>
      </c>
      <c r="K244" s="3">
        <v>0.61475838318699516</v>
      </c>
      <c r="L244" s="3">
        <v>0.35463647385789882</v>
      </c>
      <c r="M244" s="3">
        <f>AA244-AS244</f>
        <v>2.3031079110891923</v>
      </c>
      <c r="N244" s="3">
        <f>AB244-AS244</f>
        <v>1.2000000000000028</v>
      </c>
      <c r="O244" s="3">
        <f>AC244-AS244</f>
        <v>3.1000000000000014</v>
      </c>
      <c r="P244" s="3">
        <f>AD244-AS244</f>
        <v>2.2773693560516008</v>
      </c>
      <c r="Q244" s="3">
        <f>AE244-AS244</f>
        <v>1.4000000000000021</v>
      </c>
      <c r="R244" s="3">
        <f>AF244-AS244</f>
        <v>1.7000000000000028</v>
      </c>
      <c r="S244" s="3">
        <f>AG244-AS244</f>
        <v>2</v>
      </c>
      <c r="T244" s="3">
        <f>AH244-AS244</f>
        <v>2.6000000000000014</v>
      </c>
      <c r="U244" s="3">
        <f>AI244-AS244</f>
        <v>2.8999999999999986</v>
      </c>
      <c r="V244" s="3">
        <f>AJ244-AS244</f>
        <v>3.1000000000000014</v>
      </c>
      <c r="W244" s="3">
        <f>(AA244-AY244)/(AX244-AY244)</f>
        <v>0.45854217685385484</v>
      </c>
      <c r="X244" s="3">
        <f>(AX244-AA244)/(AA244-AY244)</f>
        <v>1.1808244704144566</v>
      </c>
      <c r="Y244" s="3">
        <f>J244/AA244</f>
        <v>1.3203318995107243E-2</v>
      </c>
      <c r="Z244" s="3">
        <f>(AA244-AY244)/(AX244-AA244)</f>
        <v>0.84686591873304495</v>
      </c>
      <c r="AA244" s="3">
        <v>32.703107911089191</v>
      </c>
      <c r="AB244" s="3">
        <v>31.6</v>
      </c>
      <c r="AC244" s="3">
        <v>33.5</v>
      </c>
      <c r="AD244" s="3">
        <v>32.677369356051599</v>
      </c>
      <c r="AE244" s="3">
        <v>31.8</v>
      </c>
      <c r="AF244" s="3">
        <v>32.1</v>
      </c>
      <c r="AG244" s="3">
        <v>32.4</v>
      </c>
      <c r="AH244" s="3">
        <v>33</v>
      </c>
      <c r="AI244" s="3">
        <v>33.299999999999997</v>
      </c>
      <c r="AJ244" s="3">
        <v>33.5</v>
      </c>
      <c r="AK244" s="3">
        <v>2020</v>
      </c>
      <c r="AL244" s="3">
        <v>10</v>
      </c>
      <c r="AM244" s="3">
        <v>27</v>
      </c>
      <c r="AN244" s="3">
        <v>11</v>
      </c>
      <c r="AO244" s="3">
        <v>19</v>
      </c>
      <c r="AP244" s="3">
        <v>3</v>
      </c>
      <c r="AQ244" s="3">
        <v>933</v>
      </c>
      <c r="AR244" s="5">
        <v>0.47152777777777777</v>
      </c>
      <c r="AS244" s="3">
        <v>30.4</v>
      </c>
      <c r="AT244" s="3">
        <v>50</v>
      </c>
      <c r="AU244" s="3">
        <v>795</v>
      </c>
      <c r="AV244" s="3">
        <v>1.6</v>
      </c>
      <c r="AW244" s="3">
        <v>212</v>
      </c>
      <c r="AX244" s="3">
        <f>AS244+(AZ244*BF244)/(BB244*1005)</f>
        <v>40.795324850152937</v>
      </c>
      <c r="AY244" s="3">
        <f>AS244+(AZ244*BD244*BE244*BF244)/(BB244*1005*(BE244*BD244+BK244*AZ244))-(AZ244*BL244)/(BE244*BD244+BK244*AZ244)</f>
        <v>25.850085178401862</v>
      </c>
      <c r="AZ244" s="3">
        <f>BA244*BC244/(BA244+BC244)</f>
        <v>22.065591724911862</v>
      </c>
      <c r="BA244" s="3">
        <f>BB244*1005/(4*0.98*0.0000000567*(AS244+273.15)^3)</f>
        <v>187.99013000541893</v>
      </c>
      <c r="BB244" s="3">
        <f>101325/(287.05*(AS244+273.15))</f>
        <v>1.1628637273767704</v>
      </c>
      <c r="BC244" s="3">
        <f>100*SQRT(0.1/AV244)</f>
        <v>25</v>
      </c>
      <c r="BD244" s="3">
        <f>BC244/1.08</f>
        <v>23.148148148148145</v>
      </c>
      <c r="BE244" s="3">
        <f>0.072*AS244+64.67</f>
        <v>66.858800000000002</v>
      </c>
      <c r="BF244" s="3">
        <f>AU244*(1-0.21)+BG244-BH244</f>
        <v>550.57612254458797</v>
      </c>
      <c r="BG244" s="3">
        <f>(1.72*(BI244/1000/(AS244+273.16))^(1/7)*0.0000000567*(AS244+273.16)^4)</f>
        <v>408.84096339135988</v>
      </c>
      <c r="BH244" s="3">
        <f>0.98*0.0000000567*(AA244+273.16)^4</f>
        <v>486.31484084677197</v>
      </c>
      <c r="BI244" s="3">
        <f>BJ244*AT244/100</f>
        <v>2170.1891513347377</v>
      </c>
      <c r="BJ244" s="3">
        <f>(610.7*10^(7.5*AS244/(AS244+237.3)))</f>
        <v>4340.3783026694755</v>
      </c>
      <c r="BK244" s="3">
        <f>(EXP((0.0492)*AS244))*55.259</f>
        <v>246.58610012411623</v>
      </c>
      <c r="BL244" s="3">
        <f>(1-(AT244/100))*BJ244</f>
        <v>2170.1891513347377</v>
      </c>
    </row>
    <row r="245" spans="1:64" s="3" customFormat="1" x14ac:dyDescent="0.2">
      <c r="A245" s="3" t="b">
        <v>1</v>
      </c>
      <c r="B245" s="3" t="s">
        <v>562</v>
      </c>
      <c r="D245" s="3">
        <v>10446</v>
      </c>
      <c r="E245" s="3">
        <v>1</v>
      </c>
      <c r="F245" s="3">
        <v>3</v>
      </c>
      <c r="G245" s="3" t="s">
        <v>633</v>
      </c>
      <c r="H245" s="3">
        <v>6</v>
      </c>
      <c r="I245" s="3">
        <v>2.6000000000000014</v>
      </c>
      <c r="J245" s="3">
        <v>0.57375751889562976</v>
      </c>
      <c r="K245" s="3">
        <v>0.80391683636401012</v>
      </c>
      <c r="L245" s="3">
        <v>0.46838356234152928</v>
      </c>
      <c r="M245" s="3">
        <f>AA245-AS245</f>
        <v>2.2585184671423306</v>
      </c>
      <c r="N245" s="3">
        <f>AB245-AS245</f>
        <v>0.70000000000000284</v>
      </c>
      <c r="O245" s="3">
        <f>AC245-AS245</f>
        <v>3.3000000000000043</v>
      </c>
      <c r="P245" s="3">
        <f>AD245-AS245</f>
        <v>2.3601250036324188</v>
      </c>
      <c r="Q245" s="3">
        <f>AE245-AS245</f>
        <v>0.90000000000000213</v>
      </c>
      <c r="R245" s="3">
        <f>AF245-AS245</f>
        <v>1.4000000000000021</v>
      </c>
      <c r="S245" s="3">
        <f>AG245-AS245</f>
        <v>1.8999999999999986</v>
      </c>
      <c r="T245" s="3">
        <f>AH245-AS245</f>
        <v>2.7000000000000028</v>
      </c>
      <c r="U245" s="3">
        <f>AI245-AS245</f>
        <v>2.8999999999999986</v>
      </c>
      <c r="V245" s="3">
        <f>AJ245-AS245</f>
        <v>3.1000000000000014</v>
      </c>
      <c r="W245" s="3">
        <f>(AA245-AY245)/(AX245-AY245)</f>
        <v>0.45535235435224908</v>
      </c>
      <c r="X245" s="3">
        <f>(AX245-AA245)/(AA245-AY245)</f>
        <v>1.1961015254275489</v>
      </c>
      <c r="Y245" s="3">
        <f>J245/AA245</f>
        <v>1.7568387845666854E-2</v>
      </c>
      <c r="Z245" s="3">
        <f>(AA245-AY245)/(AX245-AA245)</f>
        <v>0.83604943120739517</v>
      </c>
      <c r="AA245" s="3">
        <v>32.658518467142329</v>
      </c>
      <c r="AB245" s="3">
        <v>31.1</v>
      </c>
      <c r="AC245" s="3">
        <v>33.700000000000003</v>
      </c>
      <c r="AD245" s="3">
        <v>32.760125003632417</v>
      </c>
      <c r="AE245" s="3">
        <v>31.3</v>
      </c>
      <c r="AF245" s="3">
        <v>31.8</v>
      </c>
      <c r="AG245" s="3">
        <v>32.299999999999997</v>
      </c>
      <c r="AH245" s="3">
        <v>33.1</v>
      </c>
      <c r="AI245" s="3">
        <v>33.299999999999997</v>
      </c>
      <c r="AJ245" s="3">
        <v>33.5</v>
      </c>
      <c r="AK245" s="3">
        <v>2020</v>
      </c>
      <c r="AL245" s="3">
        <v>10</v>
      </c>
      <c r="AM245" s="3">
        <v>27</v>
      </c>
      <c r="AN245" s="3">
        <v>11</v>
      </c>
      <c r="AO245" s="3">
        <v>19</v>
      </c>
      <c r="AP245" s="3">
        <v>21</v>
      </c>
      <c r="AQ245" s="3">
        <v>213</v>
      </c>
      <c r="AR245" s="5">
        <v>0.47152777777777777</v>
      </c>
      <c r="AS245" s="3">
        <v>30.4</v>
      </c>
      <c r="AT245" s="3">
        <v>50</v>
      </c>
      <c r="AU245" s="3">
        <v>795</v>
      </c>
      <c r="AV245" s="3">
        <v>1.6</v>
      </c>
      <c r="AW245" s="3">
        <v>212</v>
      </c>
      <c r="AX245" s="3">
        <f>AS245+(AZ245*BF245)/(BB245*1005)</f>
        <v>40.800677985159354</v>
      </c>
      <c r="AY245" s="3">
        <f>AS245+(AZ245*BD245*BE245*BF245)/(BB245*1005*(BE245*BD245+BK245*AZ245))-(AZ245*BL245)/(BE245*BD245+BK245*AZ245)</f>
        <v>25.851270633304317</v>
      </c>
      <c r="AZ245" s="3">
        <f>BA245*BC245/(BA245+BC245)</f>
        <v>22.065591724911862</v>
      </c>
      <c r="BA245" s="3">
        <f>BB245*1005/(4*0.98*0.0000000567*(AS245+273.15)^3)</f>
        <v>187.99013000541893</v>
      </c>
      <c r="BB245" s="3">
        <f>101325/(287.05*(AS245+273.15))</f>
        <v>1.1628637273767704</v>
      </c>
      <c r="BC245" s="3">
        <f>100*SQRT(0.1/AV245)</f>
        <v>25</v>
      </c>
      <c r="BD245" s="3">
        <f>BC245/1.08</f>
        <v>23.148148148148145</v>
      </c>
      <c r="BE245" s="3">
        <f>0.072*AS245+64.67</f>
        <v>66.858800000000002</v>
      </c>
      <c r="BF245" s="3">
        <f>AU245*(1-0.21)+BG245-BH245</f>
        <v>550.8596450277978</v>
      </c>
      <c r="BG245" s="3">
        <f>(1.72*(BI245/1000/(AS245+273.16))^(1/7)*0.0000000567*(AS245+273.16)^4)</f>
        <v>408.84096339135988</v>
      </c>
      <c r="BH245" s="3">
        <f>0.98*0.0000000567*(AA245+273.16)^4</f>
        <v>486.03131836356221</v>
      </c>
      <c r="BI245" s="3">
        <f>BJ245*AT245/100</f>
        <v>2170.1891513347377</v>
      </c>
      <c r="BJ245" s="3">
        <f>(610.7*10^(7.5*AS245/(AS245+237.3)))</f>
        <v>4340.3783026694755</v>
      </c>
      <c r="BK245" s="3">
        <f>(EXP((0.0492)*AS245))*55.259</f>
        <v>246.58610012411623</v>
      </c>
      <c r="BL245" s="3">
        <f>(1-(AT245/100))*BJ245</f>
        <v>2170.1891513347377</v>
      </c>
    </row>
    <row r="246" spans="1:64" s="3" customFormat="1" x14ac:dyDescent="0.2">
      <c r="A246" s="3" t="b">
        <v>0</v>
      </c>
      <c r="D246" s="3">
        <v>10446</v>
      </c>
      <c r="E246" s="3">
        <v>1</v>
      </c>
      <c r="F246" s="3">
        <v>3</v>
      </c>
      <c r="G246" s="3" t="s">
        <v>634</v>
      </c>
      <c r="H246" s="3">
        <v>6</v>
      </c>
      <c r="I246" s="3">
        <v>1.8999999999999986</v>
      </c>
      <c r="J246" s="3">
        <v>0.36594859082790882</v>
      </c>
      <c r="K246" s="3">
        <v>0.42271188037466351</v>
      </c>
      <c r="L246" s="3">
        <v>0.26674726419544748</v>
      </c>
      <c r="M246" s="3">
        <f>AA246-AS246</f>
        <v>-7.5956106721708494E-2</v>
      </c>
      <c r="N246" s="3">
        <f>AB246-AS246</f>
        <v>-0.79999999999999716</v>
      </c>
      <c r="O246" s="3">
        <f>AC246-AS246</f>
        <v>1.1000000000000014</v>
      </c>
      <c r="P246" s="3">
        <f>AD246-AS246</f>
        <v>-0.12490893095663935</v>
      </c>
      <c r="Q246" s="3">
        <f>AE246-AS246</f>
        <v>-0.69999999999999929</v>
      </c>
      <c r="R246" s="3">
        <f>AF246-AS246</f>
        <v>-0.5</v>
      </c>
      <c r="S246" s="3">
        <f>AG246-AS246</f>
        <v>-0.29999999999999716</v>
      </c>
      <c r="T246" s="3">
        <f>AH246-AS246</f>
        <v>0.10000000000000142</v>
      </c>
      <c r="U246" s="3">
        <f>AI246-AS246</f>
        <v>0.40000000000000213</v>
      </c>
      <c r="V246" s="3">
        <f>AJ246-AS246</f>
        <v>0.80000000000000071</v>
      </c>
      <c r="W246" s="3">
        <f>(AA246-AY246)/(AX246-AY246)</f>
        <v>0.29089404622056569</v>
      </c>
      <c r="X246" s="3">
        <f>(AX246-AA246)/(AA246-AY246)</f>
        <v>2.4376777833457832</v>
      </c>
      <c r="Y246" s="3">
        <f>J246/AA246</f>
        <v>1.2067935006156154E-2</v>
      </c>
      <c r="Z246" s="3">
        <f>(AA246-AY246)/(AX246-AA246)</f>
        <v>0.41022648966651826</v>
      </c>
      <c r="AA246" s="3">
        <v>30.32404389327829</v>
      </c>
      <c r="AB246" s="3">
        <v>29.6</v>
      </c>
      <c r="AC246" s="3">
        <v>31.5</v>
      </c>
      <c r="AD246" s="3">
        <v>30.275091069043359</v>
      </c>
      <c r="AE246" s="3">
        <v>29.7</v>
      </c>
      <c r="AF246" s="3">
        <v>29.9</v>
      </c>
      <c r="AG246" s="3">
        <v>30.1</v>
      </c>
      <c r="AH246" s="3">
        <v>30.5</v>
      </c>
      <c r="AI246" s="3">
        <v>30.8</v>
      </c>
      <c r="AJ246" s="3">
        <v>31.2</v>
      </c>
      <c r="AK246" s="3">
        <v>2020</v>
      </c>
      <c r="AL246" s="3">
        <v>10</v>
      </c>
      <c r="AM246" s="3">
        <v>27</v>
      </c>
      <c r="AN246" s="3">
        <v>11</v>
      </c>
      <c r="AO246" s="3">
        <v>19</v>
      </c>
      <c r="AP246" s="3">
        <v>55</v>
      </c>
      <c r="AQ246" s="3">
        <v>932</v>
      </c>
      <c r="AR246" s="5">
        <v>0.47152777777777777</v>
      </c>
      <c r="AS246" s="3">
        <v>30.4</v>
      </c>
      <c r="AT246" s="3">
        <v>50</v>
      </c>
      <c r="AU246" s="3">
        <v>795</v>
      </c>
      <c r="AV246" s="3">
        <v>1.6</v>
      </c>
      <c r="AW246" s="3">
        <v>212</v>
      </c>
      <c r="AX246" s="3">
        <f>AS246+(AZ246*BF246)/(BB246*1005)</f>
        <v>41.077687296929724</v>
      </c>
      <c r="AY246" s="3">
        <f>AS246+(AZ246*BD246*BE246*BF246)/(BB246*1005*(BE246*BD246+BK246*AZ246))-(AZ246*BL246)/(BE246*BD246+BK246*AZ246)</f>
        <v>25.912614508672853</v>
      </c>
      <c r="AZ246" s="3">
        <f>BA246*BC246/(BA246+BC246)</f>
        <v>22.065591724911862</v>
      </c>
      <c r="BA246" s="3">
        <f>BB246*1005/(4*0.98*0.0000000567*(AS246+273.15)^3)</f>
        <v>187.99013000541893</v>
      </c>
      <c r="BB246" s="3">
        <f>101325/(287.05*(AS246+273.15))</f>
        <v>1.1628637273767704</v>
      </c>
      <c r="BC246" s="3">
        <f>100*SQRT(0.1/AV246)</f>
        <v>25</v>
      </c>
      <c r="BD246" s="3">
        <f>BC246/1.08</f>
        <v>23.148148148148145</v>
      </c>
      <c r="BE246" s="3">
        <f>0.072*AS246+64.67</f>
        <v>66.858800000000002</v>
      </c>
      <c r="BF246" s="3">
        <f>AU246*(1-0.21)+BG246-BH246</f>
        <v>565.53111657695615</v>
      </c>
      <c r="BG246" s="3">
        <f>(1.72*(BI246/1000/(AS246+273.16))^(1/7)*0.0000000567*(AS246+273.16)^4)</f>
        <v>408.84096339135988</v>
      </c>
      <c r="BH246" s="3">
        <f>0.98*0.0000000567*(AA246+273.16)^4</f>
        <v>471.3598468144038</v>
      </c>
      <c r="BI246" s="3">
        <f>BJ246*AT246/100</f>
        <v>2170.1891513347377</v>
      </c>
      <c r="BJ246" s="3">
        <f>(610.7*10^(7.5*AS246/(AS246+237.3)))</f>
        <v>4340.3783026694755</v>
      </c>
      <c r="BK246" s="3">
        <f>(EXP((0.0492)*AS246))*55.259</f>
        <v>246.58610012411623</v>
      </c>
      <c r="BL246" s="3">
        <f>(1-(AT246/100))*BJ246</f>
        <v>2170.1891513347377</v>
      </c>
    </row>
    <row r="247" spans="1:64" s="3" customFormat="1" x14ac:dyDescent="0.2">
      <c r="A247" s="3" t="b">
        <v>0</v>
      </c>
      <c r="D247" s="3">
        <v>10446</v>
      </c>
      <c r="E247" s="3">
        <v>1</v>
      </c>
      <c r="F247" s="3">
        <v>3</v>
      </c>
      <c r="G247" s="3" t="s">
        <v>635</v>
      </c>
      <c r="H247" s="3">
        <v>6</v>
      </c>
      <c r="I247" s="3">
        <v>3.0999999999999979</v>
      </c>
      <c r="J247" s="3">
        <v>0.61384845297044333</v>
      </c>
      <c r="K247" s="3">
        <v>0.80702990095443283</v>
      </c>
      <c r="L247" s="3">
        <v>0.49814428814062311</v>
      </c>
      <c r="M247" s="3">
        <f>AA247-AS247</f>
        <v>0.15878184854416233</v>
      </c>
      <c r="N247" s="3">
        <f>AB247-AS247</f>
        <v>-1.5999999999999979</v>
      </c>
      <c r="O247" s="3">
        <f>AC247-AS247</f>
        <v>1.5</v>
      </c>
      <c r="P247" s="3">
        <f>AD247-AS247</f>
        <v>0.32114392311124007</v>
      </c>
      <c r="Q247" s="3">
        <f>AE247-AS247</f>
        <v>-1.1999999999999993</v>
      </c>
      <c r="R247" s="3">
        <f>AF247-AS247</f>
        <v>-0.79999999999999716</v>
      </c>
      <c r="S247" s="3">
        <f>AG247-AS247</f>
        <v>-0.19999999999999929</v>
      </c>
      <c r="T247" s="3">
        <f>AH247-AS247</f>
        <v>0.60000000000000142</v>
      </c>
      <c r="U247" s="3">
        <f>AI247-AS247</f>
        <v>0.80000000000000071</v>
      </c>
      <c r="V247" s="3">
        <f>AJ247-AS247</f>
        <v>1.2000000000000028</v>
      </c>
      <c r="W247" s="3">
        <f>(AA247-AY247)/(AX247-AY247)</f>
        <v>0.26334161330241718</v>
      </c>
      <c r="X247" s="3">
        <f>(AX247-AA247)/(AA247-AY247)</f>
        <v>2.7973489546888151</v>
      </c>
      <c r="Y247" s="3">
        <f>J247/AA247</f>
        <v>2.0087464742960214E-2</v>
      </c>
      <c r="Z247" s="3">
        <f>(AA247-AY247)/(AX247-AA247)</f>
        <v>0.35748132113579756</v>
      </c>
      <c r="AA247" s="3">
        <v>30.558781848544161</v>
      </c>
      <c r="AB247" s="3">
        <v>28.8</v>
      </c>
      <c r="AC247" s="3">
        <v>31.9</v>
      </c>
      <c r="AD247" s="3">
        <v>30.721143923111239</v>
      </c>
      <c r="AE247" s="3">
        <v>29.2</v>
      </c>
      <c r="AF247" s="3">
        <v>29.6</v>
      </c>
      <c r="AG247" s="3">
        <v>30.2</v>
      </c>
      <c r="AH247" s="3">
        <v>31</v>
      </c>
      <c r="AI247" s="3">
        <v>31.2</v>
      </c>
      <c r="AJ247" s="3">
        <v>31.6</v>
      </c>
      <c r="AK247" s="3">
        <v>2020</v>
      </c>
      <c r="AL247" s="3">
        <v>10</v>
      </c>
      <c r="AM247" s="3">
        <v>27</v>
      </c>
      <c r="AN247" s="3">
        <v>11</v>
      </c>
      <c r="AO247" s="3">
        <v>20</v>
      </c>
      <c r="AP247" s="3">
        <v>2</v>
      </c>
      <c r="AQ247" s="3">
        <v>13.000000000000002</v>
      </c>
      <c r="AR247" s="5">
        <v>0.47222222222222227</v>
      </c>
      <c r="AS247" s="3">
        <v>30.4</v>
      </c>
      <c r="AT247" s="3">
        <v>50</v>
      </c>
      <c r="AU247" s="3">
        <v>796</v>
      </c>
      <c r="AV247" s="3">
        <v>1.2</v>
      </c>
      <c r="AW247" s="3">
        <v>266</v>
      </c>
      <c r="AX247" s="3">
        <f>AS247+(AZ247*BF247)/(BB247*1005)</f>
        <v>42.495294774942863</v>
      </c>
      <c r="AY247" s="3">
        <f>AS247+(AZ247*BD247*BE247*BF247)/(BB247*1005*(BE247*BD247+BK247*AZ247))-(AZ247*BL247)/(BE247*BD247+BK247*AZ247)</f>
        <v>26.291701437860628</v>
      </c>
      <c r="AZ247" s="3">
        <f>BA247*BC247/(BA247+BC247)</f>
        <v>25.024746748478947</v>
      </c>
      <c r="BA247" s="3">
        <f>BB247*1005/(4*0.98*0.0000000567*(AS247+273.15)^3)</f>
        <v>187.99013000541893</v>
      </c>
      <c r="BB247" s="3">
        <f>101325/(287.05*(AS247+273.15))</f>
        <v>1.1628637273767704</v>
      </c>
      <c r="BC247" s="3">
        <f>100*SQRT(0.1/AV247)</f>
        <v>28.867513459481291</v>
      </c>
      <c r="BD247" s="3">
        <f>BC247/1.08</f>
        <v>26.72917912914934</v>
      </c>
      <c r="BE247" s="3">
        <f>0.072*AS247+64.67</f>
        <v>66.858800000000002</v>
      </c>
      <c r="BF247" s="3">
        <f>AU247*(1-0.21)+BG247-BH247</f>
        <v>564.8610795391395</v>
      </c>
      <c r="BG247" s="3">
        <f>(1.72*(BI247/1000/(AS247+273.16))^(1/7)*0.0000000567*(AS247+273.16)^4)</f>
        <v>408.84096339135988</v>
      </c>
      <c r="BH247" s="3">
        <f>0.98*0.0000000567*(AA247+273.16)^4</f>
        <v>472.81988385222041</v>
      </c>
      <c r="BI247" s="3">
        <f>BJ247*AT247/100</f>
        <v>2170.1891513347377</v>
      </c>
      <c r="BJ247" s="3">
        <f>(610.7*10^(7.5*AS247/(AS247+237.3)))</f>
        <v>4340.3783026694755</v>
      </c>
      <c r="BK247" s="3">
        <f>(EXP((0.0492)*AS247))*55.259</f>
        <v>246.58610012411623</v>
      </c>
      <c r="BL247" s="3">
        <f>(1-(AT247/100))*BJ247</f>
        <v>2170.1891513347377</v>
      </c>
    </row>
    <row r="248" spans="1:64" s="3" customFormat="1" x14ac:dyDescent="0.2">
      <c r="A248" s="3" t="b">
        <v>0</v>
      </c>
      <c r="D248" s="3">
        <v>10446</v>
      </c>
      <c r="E248" s="3">
        <v>1</v>
      </c>
      <c r="F248" s="3">
        <v>3</v>
      </c>
      <c r="G248" s="3" t="s">
        <v>636</v>
      </c>
      <c r="H248" s="3">
        <v>6</v>
      </c>
      <c r="I248" s="3">
        <v>3.4000000000000021</v>
      </c>
      <c r="J248" s="3">
        <v>0.7191505406461719</v>
      </c>
      <c r="K248" s="3">
        <v>1.0337040020145449</v>
      </c>
      <c r="L248" s="3">
        <v>0.58106055174933224</v>
      </c>
      <c r="M248" s="3">
        <f>AA248-AS248</f>
        <v>-0.56714769045307989</v>
      </c>
      <c r="N248" s="3">
        <f>AB248-AS248</f>
        <v>-2.5</v>
      </c>
      <c r="O248" s="3">
        <f>AC248-AS248</f>
        <v>0.90000000000000213</v>
      </c>
      <c r="P248" s="3">
        <f>AD248-AS248</f>
        <v>-0.39702504810056993</v>
      </c>
      <c r="Q248" s="3">
        <f>AE248-AS248</f>
        <v>-2.1999999999999993</v>
      </c>
      <c r="R248" s="3">
        <f>AF248-AS248</f>
        <v>-1.6999999999999993</v>
      </c>
      <c r="S248" s="3">
        <f>AG248-AS248</f>
        <v>-1.0999999999999979</v>
      </c>
      <c r="T248" s="3">
        <f>AH248-AS248</f>
        <v>0</v>
      </c>
      <c r="U248" s="3">
        <f>AI248-AS248</f>
        <v>0.20000000000000284</v>
      </c>
      <c r="V248" s="3">
        <f>AJ248-AS248</f>
        <v>0.60000000000000142</v>
      </c>
      <c r="W248" s="3">
        <f>(AA248-AY248)/(AX248-AY248)</f>
        <v>0.21620646315059444</v>
      </c>
      <c r="X248" s="3">
        <f>(AX248-AA248)/(AA248-AY248)</f>
        <v>3.6252086335803444</v>
      </c>
      <c r="Y248" s="3">
        <f>J248/AA248</f>
        <v>2.4105993392258839E-2</v>
      </c>
      <c r="Z248" s="3">
        <f>(AA248-AY248)/(AX248-AA248)</f>
        <v>0.27584619288859402</v>
      </c>
      <c r="AA248" s="3">
        <v>29.832852309546919</v>
      </c>
      <c r="AB248" s="3">
        <v>27.9</v>
      </c>
      <c r="AC248" s="3">
        <v>31.3</v>
      </c>
      <c r="AD248" s="3">
        <v>30.002974951899429</v>
      </c>
      <c r="AE248" s="3">
        <v>28.2</v>
      </c>
      <c r="AF248" s="3">
        <v>28.7</v>
      </c>
      <c r="AG248" s="3">
        <v>29.3</v>
      </c>
      <c r="AH248" s="3">
        <v>30.4</v>
      </c>
      <c r="AI248" s="3">
        <v>30.6</v>
      </c>
      <c r="AJ248" s="3">
        <v>31</v>
      </c>
      <c r="AK248" s="3">
        <v>2020</v>
      </c>
      <c r="AL248" s="3">
        <v>10</v>
      </c>
      <c r="AM248" s="3">
        <v>27</v>
      </c>
      <c r="AN248" s="3">
        <v>11</v>
      </c>
      <c r="AO248" s="3">
        <v>20</v>
      </c>
      <c r="AP248" s="3">
        <v>25</v>
      </c>
      <c r="AQ248" s="3">
        <v>54</v>
      </c>
      <c r="AR248" s="5">
        <v>0.47222222222222227</v>
      </c>
      <c r="AS248" s="3">
        <v>30.4</v>
      </c>
      <c r="AT248" s="3">
        <v>50</v>
      </c>
      <c r="AU248" s="3">
        <v>796</v>
      </c>
      <c r="AV248" s="3">
        <v>1.2</v>
      </c>
      <c r="AW248" s="3">
        <v>266</v>
      </c>
      <c r="AX248" s="3">
        <f>AS248+(AZ248*BF248)/(BB248*1005)</f>
        <v>42.591743391729622</v>
      </c>
      <c r="AY248" s="3">
        <f>AS248+(AZ248*BD248*BE248*BF248)/(BB248*1005*(BE248*BD248+BK248*AZ248))-(AZ248*BL248)/(BE248*BD248+BK248*AZ248)</f>
        <v>26.313360779046587</v>
      </c>
      <c r="AZ248" s="3">
        <f>BA248*BC248/(BA248+BC248)</f>
        <v>25.024746748478947</v>
      </c>
      <c r="BA248" s="3">
        <f>BB248*1005/(4*0.98*0.0000000567*(AS248+273.15)^3)</f>
        <v>187.99013000541893</v>
      </c>
      <c r="BB248" s="3">
        <f>101325/(287.05*(AS248+273.15))</f>
        <v>1.1628637273767704</v>
      </c>
      <c r="BC248" s="3">
        <f>100*SQRT(0.1/AV248)</f>
        <v>28.867513459481291</v>
      </c>
      <c r="BD248" s="3">
        <f>BC248/1.08</f>
        <v>26.72917912914934</v>
      </c>
      <c r="BE248" s="3">
        <f>0.072*AS248+64.67</f>
        <v>66.858800000000002</v>
      </c>
      <c r="BF248" s="3">
        <f>AU248*(1-0.21)+BG248-BH248</f>
        <v>569.36531617098149</v>
      </c>
      <c r="BG248" s="3">
        <f>(1.72*(BI248/1000/(AS248+273.16))^(1/7)*0.0000000567*(AS248+273.16)^4)</f>
        <v>408.84096339135988</v>
      </c>
      <c r="BH248" s="3">
        <f>0.98*0.0000000567*(AA248+273.16)^4</f>
        <v>468.31564722037837</v>
      </c>
      <c r="BI248" s="3">
        <f>BJ248*AT248/100</f>
        <v>2170.1891513347377</v>
      </c>
      <c r="BJ248" s="3">
        <f>(610.7*10^(7.5*AS248/(AS248+237.3)))</f>
        <v>4340.3783026694755</v>
      </c>
      <c r="BK248" s="3">
        <f>(EXP((0.0492)*AS248))*55.259</f>
        <v>246.58610012411623</v>
      </c>
      <c r="BL248" s="3">
        <f>(1-(AT248/100))*BJ248</f>
        <v>2170.1891513347377</v>
      </c>
    </row>
    <row r="249" spans="1:64" s="3" customFormat="1" x14ac:dyDescent="0.2">
      <c r="A249" s="3" t="b">
        <v>1</v>
      </c>
      <c r="B249" s="3">
        <v>8</v>
      </c>
      <c r="D249" s="3">
        <v>10446</v>
      </c>
      <c r="E249" s="3">
        <v>12</v>
      </c>
      <c r="F249" s="3">
        <v>3</v>
      </c>
      <c r="G249" s="3" t="s">
        <v>637</v>
      </c>
      <c r="H249" s="3">
        <v>6</v>
      </c>
      <c r="I249" s="3">
        <v>2.1000000000000014</v>
      </c>
      <c r="J249" s="3">
        <v>0.44708544907617248</v>
      </c>
      <c r="K249" s="3">
        <v>0.61915446208394087</v>
      </c>
      <c r="L249" s="3">
        <v>0.35940923383908358</v>
      </c>
      <c r="M249" s="3">
        <f>AA249-AS249</f>
        <v>4.7844081260558085</v>
      </c>
      <c r="N249" s="3">
        <f>AB249-AS249</f>
        <v>3.5</v>
      </c>
      <c r="O249" s="3">
        <f>AC249-AS249</f>
        <v>5.6000000000000014</v>
      </c>
      <c r="P249" s="3">
        <f>AD249-AS249</f>
        <v>4.8445502251870849</v>
      </c>
      <c r="Q249" s="3">
        <f>AE249-AS249</f>
        <v>3.8000000000000043</v>
      </c>
      <c r="R249" s="3">
        <f>AF249-AS249</f>
        <v>4.1000000000000014</v>
      </c>
      <c r="S249" s="3">
        <f>AG249-AS249</f>
        <v>4.5</v>
      </c>
      <c r="T249" s="3">
        <f>AH249-AS249</f>
        <v>5.1000000000000014</v>
      </c>
      <c r="U249" s="3">
        <f>AI249-AS249</f>
        <v>5.3000000000000043</v>
      </c>
      <c r="V249" s="3">
        <f>AJ249-AS249</f>
        <v>5.6000000000000014</v>
      </c>
      <c r="W249" s="3">
        <f>(AA249-AY249)/(AX249-AY249)</f>
        <v>0.59244539664999452</v>
      </c>
      <c r="X249" s="3">
        <f>(AX249-AA249)/(AA249-AY249)</f>
        <v>0.68791926758911237</v>
      </c>
      <c r="Y249" s="3">
        <f>J249/AA249</f>
        <v>1.2706919709275526E-2</v>
      </c>
      <c r="Z249" s="3">
        <f>(AA249-AY249)/(AX249-AA249)</f>
        <v>1.4536589496971184</v>
      </c>
      <c r="AA249" s="3">
        <v>35.184408126055807</v>
      </c>
      <c r="AB249" s="3">
        <v>33.9</v>
      </c>
      <c r="AC249" s="3">
        <v>36</v>
      </c>
      <c r="AD249" s="3">
        <v>35.244550225187083</v>
      </c>
      <c r="AE249" s="3">
        <v>34.200000000000003</v>
      </c>
      <c r="AF249" s="3">
        <v>34.5</v>
      </c>
      <c r="AG249" s="3">
        <v>34.9</v>
      </c>
      <c r="AH249" s="3">
        <v>35.5</v>
      </c>
      <c r="AI249" s="3">
        <v>35.700000000000003</v>
      </c>
      <c r="AJ249" s="3">
        <v>36</v>
      </c>
      <c r="AK249" s="3">
        <v>2020</v>
      </c>
      <c r="AL249" s="3">
        <v>10</v>
      </c>
      <c r="AM249" s="3">
        <v>27</v>
      </c>
      <c r="AN249" s="3">
        <v>11</v>
      </c>
      <c r="AO249" s="3">
        <v>21</v>
      </c>
      <c r="AP249" s="3">
        <v>9</v>
      </c>
      <c r="AQ249" s="3">
        <v>372</v>
      </c>
      <c r="AR249" s="5">
        <v>0.47291666666666665</v>
      </c>
      <c r="AS249" s="3">
        <v>30.4</v>
      </c>
      <c r="AT249" s="3">
        <v>50</v>
      </c>
      <c r="AU249" s="3">
        <v>796</v>
      </c>
      <c r="AV249" s="3">
        <v>1.3</v>
      </c>
      <c r="AW249" s="3">
        <v>253</v>
      </c>
      <c r="AX249" s="3">
        <f>AS249+(AZ249*BF249)/(BB249*1005)</f>
        <v>41.472349514807576</v>
      </c>
      <c r="AY249" s="3">
        <f>AS249+(AZ249*BD249*BE249*BF249)/(BB249*1005*(BE249*BD249+BK249*AZ249))-(AZ249*BL249)/(BE249*BD249+BK249*AZ249)</f>
        <v>26.043885851125872</v>
      </c>
      <c r="AZ249" s="3">
        <f>BA249*BC249/(BA249+BC249)</f>
        <v>24.169218777891636</v>
      </c>
      <c r="BA249" s="3">
        <f>BB249*1005/(4*0.98*0.0000000567*(AS249+273.15)^3)</f>
        <v>187.99013000541893</v>
      </c>
      <c r="BB249" s="3">
        <f>101325/(287.05*(AS249+273.15))</f>
        <v>1.1628637273767704</v>
      </c>
      <c r="BC249" s="3">
        <f>100*SQRT(0.1/AV249)</f>
        <v>27.735009811261456</v>
      </c>
      <c r="BD249" s="3">
        <f>BC249/1.08</f>
        <v>25.6805646400569</v>
      </c>
      <c r="BE249" s="3">
        <f>0.072*AS249+64.67</f>
        <v>66.858800000000002</v>
      </c>
      <c r="BF249" s="3">
        <f>AU249*(1-0.21)+BG249-BH249</f>
        <v>535.39222407892635</v>
      </c>
      <c r="BG249" s="3">
        <f>(1.72*(BI249/1000/(AS249+273.16))^(1/7)*0.0000000567*(AS249+273.16)^4)</f>
        <v>408.84096339135988</v>
      </c>
      <c r="BH249" s="3">
        <f>0.98*0.0000000567*(AA249+273.16)^4</f>
        <v>502.28873931243351</v>
      </c>
      <c r="BI249" s="3">
        <f>BJ249*AT249/100</f>
        <v>2170.1891513347377</v>
      </c>
      <c r="BJ249" s="3">
        <f>(610.7*10^(7.5*AS249/(AS249+237.3)))</f>
        <v>4340.3783026694755</v>
      </c>
      <c r="BK249" s="3">
        <f>(EXP((0.0492)*AS249))*55.259</f>
        <v>246.58610012411623</v>
      </c>
      <c r="BL249" s="3">
        <f>(1-(AT249/100))*BJ249</f>
        <v>2170.1891513347377</v>
      </c>
    </row>
    <row r="250" spans="1:64" s="3" customFormat="1" x14ac:dyDescent="0.2">
      <c r="A250" s="3" t="b">
        <v>1</v>
      </c>
      <c r="B250" s="3">
        <v>8</v>
      </c>
      <c r="D250" s="3">
        <v>10446</v>
      </c>
      <c r="E250" s="3">
        <v>12</v>
      </c>
      <c r="F250" s="3">
        <v>3</v>
      </c>
      <c r="G250" s="3" t="s">
        <v>638</v>
      </c>
      <c r="H250" s="3">
        <v>6</v>
      </c>
      <c r="I250" s="3">
        <v>1.3999999999999986</v>
      </c>
      <c r="J250" s="3">
        <v>0.34198752976912627</v>
      </c>
      <c r="K250" s="3">
        <v>0.41652853920442112</v>
      </c>
      <c r="L250" s="3">
        <v>0.26321298436297841</v>
      </c>
      <c r="M250" s="3">
        <f>AA250-AS250</f>
        <v>6.43904556192836</v>
      </c>
      <c r="N250" s="3">
        <f>AB250-AS250</f>
        <v>5.7000000000000028</v>
      </c>
      <c r="O250" s="3">
        <f>AC250-AS250</f>
        <v>7.1000000000000014</v>
      </c>
      <c r="P250" s="3">
        <f>AD250-AS250</f>
        <v>6.4358472554670598</v>
      </c>
      <c r="Q250" s="3">
        <f>AE250-AS250</f>
        <v>5.6000000000000014</v>
      </c>
      <c r="R250" s="3">
        <f>AF250-AS250</f>
        <v>6</v>
      </c>
      <c r="S250" s="3">
        <f>AG250-AS250</f>
        <v>6.2000000000000028</v>
      </c>
      <c r="T250" s="3">
        <f>AH250-AS250</f>
        <v>6.7000000000000028</v>
      </c>
      <c r="U250" s="3">
        <f>AI250-AS250</f>
        <v>6.8999999999999986</v>
      </c>
      <c r="V250" s="3">
        <f>AJ250-AS250</f>
        <v>7.1000000000000014</v>
      </c>
      <c r="W250" s="3">
        <f>(AA250-AY250)/(AX250-AY250)</f>
        <v>0.7109910543090916</v>
      </c>
      <c r="X250" s="3">
        <f>(AX250-AA250)/(AA250-AY250)</f>
        <v>0.40648745710556655</v>
      </c>
      <c r="Y250" s="3">
        <f>J250/AA250</f>
        <v>9.2832896333925746E-3</v>
      </c>
      <c r="Z250" s="3">
        <f>(AA250-AY250)/(AX250-AA250)</f>
        <v>2.4601005086862879</v>
      </c>
      <c r="AA250" s="3">
        <v>36.839045561928359</v>
      </c>
      <c r="AB250" s="3">
        <v>36.1</v>
      </c>
      <c r="AC250" s="3">
        <v>37.5</v>
      </c>
      <c r="AD250" s="3">
        <v>36.835847255467058</v>
      </c>
      <c r="AE250" s="3">
        <v>36</v>
      </c>
      <c r="AF250" s="3">
        <v>36.4</v>
      </c>
      <c r="AG250" s="3">
        <v>36.6</v>
      </c>
      <c r="AH250" s="3">
        <v>37.1</v>
      </c>
      <c r="AI250" s="3">
        <v>37.299999999999997</v>
      </c>
      <c r="AJ250" s="3">
        <v>37.5</v>
      </c>
      <c r="AK250" s="3">
        <v>2020</v>
      </c>
      <c r="AL250" s="3">
        <v>10</v>
      </c>
      <c r="AM250" s="3">
        <v>27</v>
      </c>
      <c r="AN250" s="3">
        <v>11</v>
      </c>
      <c r="AO250" s="3">
        <v>21</v>
      </c>
      <c r="AP250" s="3">
        <v>24</v>
      </c>
      <c r="AQ250" s="3">
        <v>732</v>
      </c>
      <c r="AR250" s="5">
        <v>0.47291666666666665</v>
      </c>
      <c r="AS250" s="3">
        <v>30.4</v>
      </c>
      <c r="AT250" s="3">
        <v>50</v>
      </c>
      <c r="AU250" s="3">
        <v>796</v>
      </c>
      <c r="AV250" s="3">
        <v>1.3</v>
      </c>
      <c r="AW250" s="3">
        <v>253</v>
      </c>
      <c r="AX250" s="3">
        <f>AS250+(AZ250*BF250)/(BB250*1005)</f>
        <v>41.247577559368864</v>
      </c>
      <c r="AY250" s="3">
        <f>AS250+(AZ250*BD250*BE250*BF250)/(BB250*1005*(BE250*BD250+BK250*AZ250))-(AZ250*BL250)/(BE250*BD250+BK250*AZ250)</f>
        <v>25.993613752465194</v>
      </c>
      <c r="AZ250" s="3">
        <f>BA250*BC250/(BA250+BC250)</f>
        <v>24.169218777891636</v>
      </c>
      <c r="BA250" s="3">
        <f>BB250*1005/(4*0.98*0.0000000567*(AS250+273.15)^3)</f>
        <v>187.99013000541893</v>
      </c>
      <c r="BB250" s="3">
        <f>101325/(287.05*(AS250+273.15))</f>
        <v>1.1628637273767704</v>
      </c>
      <c r="BC250" s="3">
        <f>100*SQRT(0.1/AV250)</f>
        <v>27.735009811261456</v>
      </c>
      <c r="BD250" s="3">
        <f>BC250/1.08</f>
        <v>25.6805646400569</v>
      </c>
      <c r="BE250" s="3">
        <f>0.072*AS250+64.67</f>
        <v>66.858800000000002</v>
      </c>
      <c r="BF250" s="3">
        <f>AU250*(1-0.21)+BG250-BH250</f>
        <v>524.52360428220061</v>
      </c>
      <c r="BG250" s="3">
        <f>(1.72*(BI250/1000/(AS250+273.16))^(1/7)*0.0000000567*(AS250+273.16)^4)</f>
        <v>408.84096339135988</v>
      </c>
      <c r="BH250" s="3">
        <f>0.98*0.0000000567*(AA250+273.16)^4</f>
        <v>513.1573591091593</v>
      </c>
      <c r="BI250" s="3">
        <f>BJ250*AT250/100</f>
        <v>2170.1891513347377</v>
      </c>
      <c r="BJ250" s="3">
        <f>(610.7*10^(7.5*AS250/(AS250+237.3)))</f>
        <v>4340.3783026694755</v>
      </c>
      <c r="BK250" s="3">
        <f>(EXP((0.0492)*AS250))*55.259</f>
        <v>246.58610012411623</v>
      </c>
      <c r="BL250" s="3">
        <f>(1-(AT250/100))*BJ250</f>
        <v>2170.1891513347377</v>
      </c>
    </row>
    <row r="251" spans="1:64" s="3" customFormat="1" x14ac:dyDescent="0.2">
      <c r="A251" s="3" t="b">
        <v>1</v>
      </c>
      <c r="B251" s="3">
        <v>8</v>
      </c>
      <c r="D251" s="3">
        <v>10446</v>
      </c>
      <c r="E251" s="3">
        <v>12</v>
      </c>
      <c r="F251" s="3">
        <v>3</v>
      </c>
      <c r="G251" s="3" t="s">
        <v>639</v>
      </c>
      <c r="H251" s="3">
        <v>6</v>
      </c>
      <c r="I251" s="3">
        <v>2.5</v>
      </c>
      <c r="J251" s="3">
        <v>0.56032427687686914</v>
      </c>
      <c r="K251" s="3">
        <v>0.75551632334389751</v>
      </c>
      <c r="L251" s="3">
        <v>0.45828750776600968</v>
      </c>
      <c r="M251" s="3">
        <f>AA251-AS251</f>
        <v>5.20344615323814</v>
      </c>
      <c r="N251" s="3">
        <f>AB251-AS251</f>
        <v>3.8000000000000043</v>
      </c>
      <c r="O251" s="3">
        <f>AC251-AS251</f>
        <v>6.3000000000000043</v>
      </c>
      <c r="P251" s="3">
        <f>AD251-AS251</f>
        <v>5.1679942898222038</v>
      </c>
      <c r="Q251" s="3">
        <f>AE251-AS251</f>
        <v>4</v>
      </c>
      <c r="R251" s="3">
        <f>AF251-AS251</f>
        <v>4.5</v>
      </c>
      <c r="S251" s="3">
        <f>AG251-AS251</f>
        <v>4.8000000000000043</v>
      </c>
      <c r="T251" s="3">
        <f>AH251-AS251</f>
        <v>5.6000000000000014</v>
      </c>
      <c r="U251" s="3">
        <f>AI251-AS251</f>
        <v>6</v>
      </c>
      <c r="V251" s="3">
        <f>AJ251-AS251</f>
        <v>6.3000000000000043</v>
      </c>
      <c r="W251" s="3">
        <f>(AA251-AY251)/(AX251-AY251)</f>
        <v>0.6221972115743003</v>
      </c>
      <c r="X251" s="3">
        <f>(AX251-AA251)/(AA251-AY251)</f>
        <v>0.60720745994629699</v>
      </c>
      <c r="Y251" s="3">
        <f>J251/AA251</f>
        <v>1.5737922516410888E-2</v>
      </c>
      <c r="Z251" s="3">
        <f>(AA251-AY251)/(AX251-AA251)</f>
        <v>1.6468835875113303</v>
      </c>
      <c r="AA251" s="3">
        <v>35.603446153238139</v>
      </c>
      <c r="AB251" s="3">
        <v>34.200000000000003</v>
      </c>
      <c r="AC251" s="3">
        <v>36.700000000000003</v>
      </c>
      <c r="AD251" s="3">
        <v>35.567994289822202</v>
      </c>
      <c r="AE251" s="3">
        <v>34.4</v>
      </c>
      <c r="AF251" s="3">
        <v>34.9</v>
      </c>
      <c r="AG251" s="3">
        <v>35.200000000000003</v>
      </c>
      <c r="AH251" s="3">
        <v>36</v>
      </c>
      <c r="AI251" s="3">
        <v>36.4</v>
      </c>
      <c r="AJ251" s="3">
        <v>36.700000000000003</v>
      </c>
      <c r="AK251" s="3">
        <v>2020</v>
      </c>
      <c r="AL251" s="3">
        <v>10</v>
      </c>
      <c r="AM251" s="3">
        <v>27</v>
      </c>
      <c r="AN251" s="3">
        <v>11</v>
      </c>
      <c r="AO251" s="3">
        <v>21</v>
      </c>
      <c r="AP251" s="3">
        <v>47</v>
      </c>
      <c r="AQ251" s="3">
        <v>772</v>
      </c>
      <c r="AR251" s="5">
        <v>0.47291666666666665</v>
      </c>
      <c r="AS251" s="3">
        <v>30.4</v>
      </c>
      <c r="AT251" s="3">
        <v>50</v>
      </c>
      <c r="AU251" s="3">
        <v>796</v>
      </c>
      <c r="AV251" s="3">
        <v>1.3</v>
      </c>
      <c r="AW251" s="3">
        <v>253</v>
      </c>
      <c r="AX251" s="3">
        <f>AS251+(AZ251*BF251)/(BB251*1005)</f>
        <v>41.415766807318434</v>
      </c>
      <c r="AY251" s="3">
        <f>AS251+(AZ251*BD251*BE251*BF251)/(BB251*1005*(BE251*BD251+BK251*AZ251))-(AZ251*BL251)/(BE251*BD251+BK251*AZ251)</f>
        <v>26.03123066268018</v>
      </c>
      <c r="AZ251" s="3">
        <f>BA251*BC251/(BA251+BC251)</f>
        <v>24.169218777891636</v>
      </c>
      <c r="BA251" s="3">
        <f>BB251*1005/(4*0.98*0.0000000567*(AS251+273.15)^3)</f>
        <v>187.99013000541893</v>
      </c>
      <c r="BB251" s="3">
        <f>101325/(287.05*(AS251+273.15))</f>
        <v>1.1628637273767704</v>
      </c>
      <c r="BC251" s="3">
        <f>100*SQRT(0.1/AV251)</f>
        <v>27.735009811261456</v>
      </c>
      <c r="BD251" s="3">
        <f>BC251/1.08</f>
        <v>25.6805646400569</v>
      </c>
      <c r="BE251" s="3">
        <f>0.072*AS251+64.67</f>
        <v>66.858800000000002</v>
      </c>
      <c r="BF251" s="3">
        <f>AU251*(1-0.21)+BG251-BH251</f>
        <v>532.65622468092079</v>
      </c>
      <c r="BG251" s="3">
        <f>(1.72*(BI251/1000/(AS251+273.16))^(1/7)*0.0000000567*(AS251+273.16)^4)</f>
        <v>408.84096339135988</v>
      </c>
      <c r="BH251" s="3">
        <f>0.98*0.0000000567*(AA251+273.16)^4</f>
        <v>505.02473871043907</v>
      </c>
      <c r="BI251" s="3">
        <f>BJ251*AT251/100</f>
        <v>2170.1891513347377</v>
      </c>
      <c r="BJ251" s="3">
        <f>(610.7*10^(7.5*AS251/(AS251+237.3)))</f>
        <v>4340.3783026694755</v>
      </c>
      <c r="BK251" s="3">
        <f>(EXP((0.0492)*AS251))*55.259</f>
        <v>246.58610012411623</v>
      </c>
      <c r="BL251" s="3">
        <f>(1-(AT251/100))*BJ251</f>
        <v>2170.1891513347377</v>
      </c>
    </row>
    <row r="252" spans="1:64" s="3" customFormat="1" x14ac:dyDescent="0.2">
      <c r="A252" s="3" t="b">
        <v>0</v>
      </c>
      <c r="D252" s="3">
        <v>10446</v>
      </c>
      <c r="E252" s="3">
        <v>12</v>
      </c>
      <c r="F252" s="3">
        <v>3</v>
      </c>
      <c r="G252" s="3" t="s">
        <v>640</v>
      </c>
      <c r="H252" s="3">
        <v>6</v>
      </c>
      <c r="I252" s="3">
        <v>2.8000000000000043</v>
      </c>
      <c r="J252" s="3">
        <v>0.73996055328169785</v>
      </c>
      <c r="K252" s="3">
        <v>1.2599992823330131</v>
      </c>
      <c r="L252" s="3">
        <v>0.63813093580615743</v>
      </c>
      <c r="M252" s="3">
        <f>AA252-AS252</f>
        <v>4.0090989515137139</v>
      </c>
      <c r="N252" s="3">
        <f>AB252-AS252</f>
        <v>2.5</v>
      </c>
      <c r="O252" s="3">
        <f>AC252-AS252</f>
        <v>5.3000000000000043</v>
      </c>
      <c r="P252" s="3">
        <f>AD252-AS252</f>
        <v>4.160068226022851</v>
      </c>
      <c r="Q252" s="3">
        <f>AE252-AS252</f>
        <v>2.7000000000000028</v>
      </c>
      <c r="R252" s="3">
        <f>AF252-AS252</f>
        <v>2.8999999999999986</v>
      </c>
      <c r="S252" s="3">
        <f>AG252-AS252</f>
        <v>3.3999999999999986</v>
      </c>
      <c r="T252" s="3">
        <f>AH252-AS252</f>
        <v>4.6000000000000014</v>
      </c>
      <c r="U252" s="3">
        <f>AI252-AS252</f>
        <v>4.8999999999999986</v>
      </c>
      <c r="V252" s="3">
        <f>AJ252-AS252</f>
        <v>5.3000000000000043</v>
      </c>
      <c r="W252" s="3">
        <f>(AA252-AY252)/(AX252-AY252)</f>
        <v>0.50266436784122459</v>
      </c>
      <c r="X252" s="3">
        <f>(AX252-AA252)/(AA252-AY252)</f>
        <v>0.98939901846368328</v>
      </c>
      <c r="Y252" s="3">
        <f>J252/AA252</f>
        <v>2.1504793087560516E-2</v>
      </c>
      <c r="Z252" s="3">
        <f>(AA252-AY252)/(AX252-AA252)</f>
        <v>1.0107145664575024</v>
      </c>
      <c r="AA252" s="3">
        <v>34.409098951513712</v>
      </c>
      <c r="AB252" s="3">
        <v>32.9</v>
      </c>
      <c r="AC252" s="3">
        <v>35.700000000000003</v>
      </c>
      <c r="AD252" s="3">
        <v>34.56006822602285</v>
      </c>
      <c r="AE252" s="3">
        <v>33.1</v>
      </c>
      <c r="AF252" s="3">
        <v>33.299999999999997</v>
      </c>
      <c r="AG252" s="3">
        <v>33.799999999999997</v>
      </c>
      <c r="AH252" s="3">
        <v>35</v>
      </c>
      <c r="AI252" s="3">
        <v>35.299999999999997</v>
      </c>
      <c r="AJ252" s="3">
        <v>35.700000000000003</v>
      </c>
      <c r="AK252" s="3">
        <v>2020</v>
      </c>
      <c r="AL252" s="3">
        <v>10</v>
      </c>
      <c r="AM252" s="3">
        <v>27</v>
      </c>
      <c r="AN252" s="3">
        <v>11</v>
      </c>
      <c r="AO252" s="3">
        <v>22</v>
      </c>
      <c r="AP252" s="3">
        <v>21</v>
      </c>
      <c r="AQ252" s="3">
        <v>372</v>
      </c>
      <c r="AR252" s="5">
        <v>0.47361111111111115</v>
      </c>
      <c r="AS252" s="3">
        <v>30.4</v>
      </c>
      <c r="AT252" s="3">
        <v>50</v>
      </c>
      <c r="AU252" s="3">
        <v>797</v>
      </c>
      <c r="AV252" s="3">
        <v>1.1000000000000001</v>
      </c>
      <c r="AW252" s="3">
        <v>208</v>
      </c>
      <c r="AX252" s="3">
        <f>AS252+(AZ252*BF252)/(BB252*1005)</f>
        <v>42.433054324711705</v>
      </c>
      <c r="AY252" s="3">
        <f>AS252+(AZ252*BD252*BE252*BF252)/(BB252*1005*(BE252*BD252+BK252*AZ252))-(AZ252*BL252)/(BE252*BD252+BK252*AZ252)</f>
        <v>26.299170375217557</v>
      </c>
      <c r="AZ252" s="3">
        <f>BA252*BC252/(BA252+BC252)</f>
        <v>25.98369318375601</v>
      </c>
      <c r="BA252" s="3">
        <f>BB252*1005/(4*0.98*0.0000000567*(AS252+273.15)^3)</f>
        <v>187.99013000541893</v>
      </c>
      <c r="BB252" s="3">
        <f>101325/(287.05*(AS252+273.15))</f>
        <v>1.1628637273767704</v>
      </c>
      <c r="BC252" s="3">
        <f>100*SQRT(0.1/AV252)</f>
        <v>30.151134457776362</v>
      </c>
      <c r="BD252" s="3">
        <f>BC252/1.08</f>
        <v>27.917717090533667</v>
      </c>
      <c r="BE252" s="3">
        <f>0.072*AS252+64.67</f>
        <v>66.858800000000002</v>
      </c>
      <c r="BF252" s="3">
        <f>AU252*(1-0.21)+BG252-BH252</f>
        <v>541.21507348199896</v>
      </c>
      <c r="BG252" s="3">
        <f>(1.72*(BI252/1000/(AS252+273.16))^(1/7)*0.0000000567*(AS252+273.16)^4)</f>
        <v>408.84096339135988</v>
      </c>
      <c r="BH252" s="3">
        <f>0.98*0.0000000567*(AA252+273.16)^4</f>
        <v>497.25588990936092</v>
      </c>
      <c r="BI252" s="3">
        <f>BJ252*AT252/100</f>
        <v>2170.1891513347377</v>
      </c>
      <c r="BJ252" s="3">
        <f>(610.7*10^(7.5*AS252/(AS252+237.3)))</f>
        <v>4340.3783026694755</v>
      </c>
      <c r="BK252" s="3">
        <f>(EXP((0.0492)*AS252))*55.259</f>
        <v>246.58610012411623</v>
      </c>
      <c r="BL252" s="3">
        <f>(1-(AT252/100))*BJ252</f>
        <v>2170.1891513347377</v>
      </c>
    </row>
    <row r="253" spans="1:64" s="3" customFormat="1" x14ac:dyDescent="0.2">
      <c r="A253" s="3" t="b">
        <v>0</v>
      </c>
      <c r="D253" s="3">
        <v>10446</v>
      </c>
      <c r="E253" s="3">
        <v>12</v>
      </c>
      <c r="F253" s="3">
        <v>3</v>
      </c>
      <c r="G253" s="3" t="s">
        <v>641</v>
      </c>
      <c r="H253" s="3">
        <v>6</v>
      </c>
      <c r="I253" s="3">
        <v>1.8999999999999986</v>
      </c>
      <c r="J253" s="3">
        <v>0.3484386998258554</v>
      </c>
      <c r="K253" s="3">
        <v>0.42142053779443239</v>
      </c>
      <c r="L253" s="3">
        <v>0.26739667550819829</v>
      </c>
      <c r="M253" s="3">
        <f>AA253-AS253</f>
        <v>3.063455183049129</v>
      </c>
      <c r="N253" s="3">
        <f>AB253-AS253</f>
        <v>2.1000000000000014</v>
      </c>
      <c r="O253" s="3">
        <f>AC253-AS253</f>
        <v>4</v>
      </c>
      <c r="P253" s="3">
        <f>AD253-AS253</f>
        <v>3.0200343065081086</v>
      </c>
      <c r="Q253" s="3">
        <f>AE253-AS253</f>
        <v>2.3999999999999986</v>
      </c>
      <c r="R253" s="3">
        <f>AF253-AS253</f>
        <v>2.7000000000000028</v>
      </c>
      <c r="S253" s="3">
        <f>AG253-AS253</f>
        <v>2.8000000000000043</v>
      </c>
      <c r="T253" s="3">
        <f>AH253-AS253</f>
        <v>3.3000000000000043</v>
      </c>
      <c r="U253" s="3">
        <f>AI253-AS253</f>
        <v>3.5</v>
      </c>
      <c r="V253" s="3">
        <f>AJ253-AS253</f>
        <v>4</v>
      </c>
      <c r="W253" s="3">
        <f>(AA253-AY253)/(AX253-AY253)</f>
        <v>0.43930584859349114</v>
      </c>
      <c r="X253" s="3">
        <f>(AX253-AA253)/(AA253-AY253)</f>
        <v>1.2763184310012308</v>
      </c>
      <c r="Y253" s="3">
        <f>J253/AA253</f>
        <v>1.0412514126824436E-2</v>
      </c>
      <c r="Z253" s="3">
        <f>(AA253-AY253)/(AX253-AA253)</f>
        <v>0.78350353306073639</v>
      </c>
      <c r="AA253" s="3">
        <v>33.463455183049128</v>
      </c>
      <c r="AB253" s="3">
        <v>32.5</v>
      </c>
      <c r="AC253" s="3">
        <v>34.4</v>
      </c>
      <c r="AD253" s="3">
        <v>33.420034306508107</v>
      </c>
      <c r="AE253" s="3">
        <v>32.799999999999997</v>
      </c>
      <c r="AF253" s="3">
        <v>33.1</v>
      </c>
      <c r="AG253" s="3">
        <v>33.200000000000003</v>
      </c>
      <c r="AH253" s="3">
        <v>33.700000000000003</v>
      </c>
      <c r="AI253" s="3">
        <v>33.9</v>
      </c>
      <c r="AJ253" s="3">
        <v>34.4</v>
      </c>
      <c r="AK253" s="3">
        <v>2020</v>
      </c>
      <c r="AL253" s="3">
        <v>10</v>
      </c>
      <c r="AM253" s="3">
        <v>27</v>
      </c>
      <c r="AN253" s="3">
        <v>11</v>
      </c>
      <c r="AO253" s="3">
        <v>22</v>
      </c>
      <c r="AP253" s="3">
        <v>43</v>
      </c>
      <c r="AQ253" s="3">
        <v>453</v>
      </c>
      <c r="AR253" s="5">
        <v>0.47361111111111115</v>
      </c>
      <c r="AS253" s="3">
        <v>30.4</v>
      </c>
      <c r="AT253" s="3">
        <v>50</v>
      </c>
      <c r="AU253" s="3">
        <v>797</v>
      </c>
      <c r="AV253" s="3">
        <v>1.1000000000000001</v>
      </c>
      <c r="AW253" s="3">
        <v>208</v>
      </c>
      <c r="AX253" s="3">
        <f>AS253+(AZ253*BF253)/(BB253*1005)</f>
        <v>42.568394697584615</v>
      </c>
      <c r="AY253" s="3">
        <f>AS253+(AZ253*BD253*BE253*BF253)/(BB253*1005*(BE253*BD253+BK253*AZ253))-(AZ253*BL253)/(BE253*BD253+BK253*AZ253)</f>
        <v>26.329702905106267</v>
      </c>
      <c r="AZ253" s="3">
        <f>BA253*BC253/(BA253+BC253)</f>
        <v>25.98369318375601</v>
      </c>
      <c r="BA253" s="3">
        <f>BB253*1005/(4*0.98*0.0000000567*(AS253+273.15)^3)</f>
        <v>187.99013000541893</v>
      </c>
      <c r="BB253" s="3">
        <f>101325/(287.05*(AS253+273.15))</f>
        <v>1.1628637273767704</v>
      </c>
      <c r="BC253" s="3">
        <f>100*SQRT(0.1/AV253)</f>
        <v>30.151134457776362</v>
      </c>
      <c r="BD253" s="3">
        <f>BC253/1.08</f>
        <v>27.917717090533667</v>
      </c>
      <c r="BE253" s="3">
        <f>0.072*AS253+64.67</f>
        <v>66.858800000000002</v>
      </c>
      <c r="BF253" s="3">
        <f>AU253*(1-0.21)+BG253-BH253</f>
        <v>547.30232679881215</v>
      </c>
      <c r="BG253" s="3">
        <f>(1.72*(BI253/1000/(AS253+273.16))^(1/7)*0.0000000567*(AS253+273.16)^4)</f>
        <v>408.84096339135988</v>
      </c>
      <c r="BH253" s="3">
        <f>0.98*0.0000000567*(AA253+273.16)^4</f>
        <v>491.16863659254773</v>
      </c>
      <c r="BI253" s="3">
        <f>BJ253*AT253/100</f>
        <v>2170.1891513347377</v>
      </c>
      <c r="BJ253" s="3">
        <f>(610.7*10^(7.5*AS253/(AS253+237.3)))</f>
        <v>4340.3783026694755</v>
      </c>
      <c r="BK253" s="3">
        <f>(EXP((0.0492)*AS253))*55.259</f>
        <v>246.58610012411623</v>
      </c>
      <c r="BL253" s="3">
        <f>(1-(AT253/100))*BJ253</f>
        <v>2170.1891513347377</v>
      </c>
    </row>
    <row r="254" spans="1:64" s="3" customFormat="1" x14ac:dyDescent="0.2">
      <c r="A254" s="3" t="b">
        <v>0</v>
      </c>
      <c r="D254" s="3">
        <v>10446</v>
      </c>
      <c r="E254" s="3">
        <v>12</v>
      </c>
      <c r="F254" s="3">
        <v>3</v>
      </c>
      <c r="G254" s="3" t="s">
        <v>642</v>
      </c>
      <c r="H254" s="3">
        <v>6</v>
      </c>
      <c r="I254" s="3">
        <v>2.2000000000000028</v>
      </c>
      <c r="J254" s="3">
        <v>0.33729471063567917</v>
      </c>
      <c r="K254" s="3">
        <v>0.45946113936781791</v>
      </c>
      <c r="L254" s="3">
        <v>0.26658074306725499</v>
      </c>
      <c r="M254" s="3">
        <f>AA254-AS254</f>
        <v>2.8426601246451675</v>
      </c>
      <c r="N254" s="3">
        <f>AB254-AS254</f>
        <v>1.9999999999999964</v>
      </c>
      <c r="O254" s="3">
        <f>AC254-AS254</f>
        <v>4.1999999999999993</v>
      </c>
      <c r="P254" s="3">
        <f>AD254-AS254</f>
        <v>2.8317893851336287</v>
      </c>
      <c r="Q254" s="3">
        <f>AE254-AS254</f>
        <v>2.3000000000000007</v>
      </c>
      <c r="R254" s="3">
        <f>AF254-AS254</f>
        <v>2.4000000000000021</v>
      </c>
      <c r="S254" s="3">
        <f>AG254-AS254</f>
        <v>2.5999999999999979</v>
      </c>
      <c r="T254" s="3">
        <f>AH254-AS254</f>
        <v>2.9999999999999964</v>
      </c>
      <c r="U254" s="3">
        <f>AI254-AS254</f>
        <v>3.3000000000000007</v>
      </c>
      <c r="V254" s="3">
        <f>AJ254-AS254</f>
        <v>3.5999999999999979</v>
      </c>
      <c r="W254" s="3">
        <f>(AA254-AY254)/(AX254-AY254)</f>
        <v>0.46810084130119722</v>
      </c>
      <c r="X254" s="3">
        <f>(AX254-AA254)/(AA254-AY254)</f>
        <v>1.1362918238306579</v>
      </c>
      <c r="Y254" s="3">
        <f>J254/AA254</f>
        <v>1.0177056077187477E-2</v>
      </c>
      <c r="Z254" s="3">
        <f>(AA254-AY254)/(AX254-AA254)</f>
        <v>0.88005561514013897</v>
      </c>
      <c r="AA254" s="3">
        <v>33.142660124645168</v>
      </c>
      <c r="AB254" s="3">
        <v>32.299999999999997</v>
      </c>
      <c r="AC254" s="3">
        <v>34.5</v>
      </c>
      <c r="AD254" s="3">
        <v>33.131789385133629</v>
      </c>
      <c r="AE254" s="3">
        <v>32.6</v>
      </c>
      <c r="AF254" s="3">
        <v>32.700000000000003</v>
      </c>
      <c r="AG254" s="3">
        <v>32.9</v>
      </c>
      <c r="AH254" s="3">
        <v>33.299999999999997</v>
      </c>
      <c r="AI254" s="3">
        <v>33.6</v>
      </c>
      <c r="AJ254" s="3">
        <v>33.9</v>
      </c>
      <c r="AK254" s="3">
        <v>2020</v>
      </c>
      <c r="AL254" s="3">
        <v>10</v>
      </c>
      <c r="AM254" s="3">
        <v>27</v>
      </c>
      <c r="AN254" s="3">
        <v>11</v>
      </c>
      <c r="AO254" s="3">
        <v>23</v>
      </c>
      <c r="AP254" s="3">
        <v>20</v>
      </c>
      <c r="AQ254" s="3">
        <v>572.00000000000011</v>
      </c>
      <c r="AR254" s="5">
        <v>0.47430555555555554</v>
      </c>
      <c r="AS254" s="3">
        <v>30.3</v>
      </c>
      <c r="AT254" s="3">
        <v>50</v>
      </c>
      <c r="AU254" s="3">
        <v>800</v>
      </c>
      <c r="AV254" s="3">
        <v>1.4</v>
      </c>
      <c r="AW254" s="3">
        <v>10</v>
      </c>
      <c r="AX254" s="3">
        <f>AS254+(AZ254*BF254)/(BB254*1005)</f>
        <v>41.327824827893473</v>
      </c>
      <c r="AY254" s="3">
        <f>AS254+(AZ254*BD254*BE254*BF254)/(BB254*1005*(BE254*BD254+BK254*AZ254))-(AZ254*BL254)/(BE254*BD254+BK254*AZ254)</f>
        <v>25.939259966704629</v>
      </c>
      <c r="AZ254" s="3">
        <f>BA254*BC254/(BA254+BC254)</f>
        <v>23.403311466396058</v>
      </c>
      <c r="BA254" s="3">
        <f>BB254*1005/(4*0.98*0.0000000567*(AS254+273.15)^3)</f>
        <v>188.23805628893695</v>
      </c>
      <c r="BB254" s="3">
        <f>101325/(287.05*(AS254+273.15))</f>
        <v>1.1632469416550293</v>
      </c>
      <c r="BC254" s="3">
        <f>100*SQRT(0.1/AV254)</f>
        <v>26.726124191242441</v>
      </c>
      <c r="BD254" s="3">
        <f>BC254/1.08</f>
        <v>24.746411288187442</v>
      </c>
      <c r="BE254" s="3">
        <f>0.072*AS254+64.67</f>
        <v>66.851600000000005</v>
      </c>
      <c r="BF254" s="3">
        <f>AU254*(1-0.21)+BG254-BH254</f>
        <v>550.87178325967727</v>
      </c>
      <c r="BG254" s="3">
        <f>(1.72*(BI254/1000/(AS254+273.16))^(1/7)*0.0000000567*(AS254+273.16)^4)</f>
        <v>407.98816493196938</v>
      </c>
      <c r="BH254" s="3">
        <f>0.98*0.0000000567*(AA254+273.16)^4</f>
        <v>489.11638167229205</v>
      </c>
      <c r="BI254" s="3">
        <f>BJ254*AT254/100</f>
        <v>2157.809848655384</v>
      </c>
      <c r="BJ254" s="3">
        <f>(610.7*10^(7.5*AS254/(AS254+237.3)))</f>
        <v>4315.6196973107681</v>
      </c>
      <c r="BK254" s="3">
        <f>(EXP((0.0492)*AS254))*55.259</f>
        <v>245.37587610385839</v>
      </c>
      <c r="BL254" s="3">
        <f>(1-(AT254/100))*BJ254</f>
        <v>2157.809848655384</v>
      </c>
    </row>
    <row r="255" spans="1:64" s="3" customFormat="1" x14ac:dyDescent="0.2">
      <c r="A255" s="3" t="b">
        <v>1</v>
      </c>
      <c r="B255" s="3" t="s">
        <v>565</v>
      </c>
      <c r="D255" s="3">
        <v>10446</v>
      </c>
      <c r="E255" s="3">
        <v>15</v>
      </c>
      <c r="F255" s="3">
        <v>3</v>
      </c>
      <c r="G255" s="3" t="s">
        <v>643</v>
      </c>
      <c r="H255" s="3">
        <v>6</v>
      </c>
      <c r="I255" s="3">
        <v>3.6000000000000014</v>
      </c>
      <c r="J255" s="3">
        <v>0.77347705923079735</v>
      </c>
      <c r="K255" s="3">
        <v>1.1999506401483591</v>
      </c>
      <c r="L255" s="3">
        <v>0.64276965542967934</v>
      </c>
      <c r="M255" s="3">
        <f>AA255-AS255</f>
        <v>4.8653789116206667</v>
      </c>
      <c r="N255" s="3">
        <f>AB255-AS255</f>
        <v>2.6999999999999957</v>
      </c>
      <c r="O255" s="3">
        <f>AC255-AS255</f>
        <v>6.2999999999999972</v>
      </c>
      <c r="P255" s="3">
        <f>AD255-AS255</f>
        <v>4.9303554965282714</v>
      </c>
      <c r="Q255" s="3">
        <f>AE255-AS255</f>
        <v>3.1999999999999957</v>
      </c>
      <c r="R255" s="3">
        <f>AF255-AS255</f>
        <v>3.8999999999999986</v>
      </c>
      <c r="S255" s="3">
        <f>AG255-AS255</f>
        <v>4.2999999999999972</v>
      </c>
      <c r="T255" s="3">
        <f>AH255-AS255</f>
        <v>5.5</v>
      </c>
      <c r="U255" s="3">
        <f>AI255-AS255</f>
        <v>5.7999999999999972</v>
      </c>
      <c r="V255" s="3">
        <f>AJ255-AS255</f>
        <v>6.1999999999999957</v>
      </c>
      <c r="W255" s="3">
        <f>(AA255-AY255)/(AX255-AY255)</f>
        <v>0.65072861243999958</v>
      </c>
      <c r="X255" s="3">
        <f>(AX255-AA255)/(AA255-AY255)</f>
        <v>0.53673894290641011</v>
      </c>
      <c r="Y255" s="3">
        <f>J255/AA255</f>
        <v>2.2121226290321535E-2</v>
      </c>
      <c r="Z255" s="3">
        <f>(AA255-AY255)/(AX255-AA255)</f>
        <v>1.8631031215753755</v>
      </c>
      <c r="AA255" s="3">
        <v>34.965378911620668</v>
      </c>
      <c r="AB255" s="3">
        <v>32.799999999999997</v>
      </c>
      <c r="AC255" s="3">
        <v>36.4</v>
      </c>
      <c r="AD255" s="3">
        <v>35.030355496528273</v>
      </c>
      <c r="AE255" s="3">
        <v>33.299999999999997</v>
      </c>
      <c r="AF255" s="3">
        <v>34</v>
      </c>
      <c r="AG255" s="3">
        <v>34.4</v>
      </c>
      <c r="AH255" s="3">
        <v>35.6</v>
      </c>
      <c r="AI255" s="3">
        <v>35.9</v>
      </c>
      <c r="AJ255" s="3">
        <v>36.299999999999997</v>
      </c>
      <c r="AK255" s="3">
        <v>2020</v>
      </c>
      <c r="AL255" s="3">
        <v>10</v>
      </c>
      <c r="AM255" s="3">
        <v>27</v>
      </c>
      <c r="AN255" s="3">
        <v>11</v>
      </c>
      <c r="AO255" s="3">
        <v>24</v>
      </c>
      <c r="AP255" s="3">
        <v>27</v>
      </c>
      <c r="AQ255" s="3">
        <v>451</v>
      </c>
      <c r="AR255" s="5">
        <v>0.47500000000000003</v>
      </c>
      <c r="AS255" s="3">
        <v>30.1</v>
      </c>
      <c r="AT255" s="3">
        <v>51</v>
      </c>
      <c r="AU255" s="3">
        <v>799</v>
      </c>
      <c r="AV255" s="3">
        <v>1.7</v>
      </c>
      <c r="AW255" s="3">
        <v>3</v>
      </c>
      <c r="AX255" s="3">
        <f>AS255+(AZ255*BF255)/(BB255*1005)</f>
        <v>39.979972887443473</v>
      </c>
      <c r="AY255" s="3">
        <f>AS255+(AZ255*BD255*BE255*BF255)/(BB255*1005*(BE255*BD255+BK255*AZ255))-(AZ255*BL255)/(BE255*BD255+BK255*AZ255)</f>
        <v>25.622673221832127</v>
      </c>
      <c r="AZ255" s="3">
        <f>BA255*BC255/(BA255+BC255)</f>
        <v>21.491747920694792</v>
      </c>
      <c r="BA255" s="3">
        <f>BB255*1005/(4*0.98*0.0000000567*(AS255+273.15)^3)</f>
        <v>188.73513621334493</v>
      </c>
      <c r="BB255" s="3">
        <f>101325/(287.05*(AS255+273.15))</f>
        <v>1.1640141284261123</v>
      </c>
      <c r="BC255" s="3">
        <f>100*SQRT(0.1/AV255)</f>
        <v>24.253562503633301</v>
      </c>
      <c r="BD255" s="3">
        <f>BC255/1.08</f>
        <v>22.457002318178979</v>
      </c>
      <c r="BE255" s="3">
        <f>0.072*AS255+64.67</f>
        <v>66.837199999999996</v>
      </c>
      <c r="BF255" s="3">
        <f>AU255*(1-0.21)+BG255-BH255</f>
        <v>537.78455862443138</v>
      </c>
      <c r="BG255" s="3">
        <f>(1.72*(BI255/1000/(AS255+273.16))^(1/7)*0.0000000567*(AS255+273.16)^4)</f>
        <v>407.43763575355786</v>
      </c>
      <c r="BH255" s="3">
        <f>0.98*0.0000000567*(AA255+273.16)^4</f>
        <v>500.86307712912657</v>
      </c>
      <c r="BI255" s="3">
        <f>BJ255*AT255/100</f>
        <v>2175.9000080600422</v>
      </c>
      <c r="BJ255" s="3">
        <f>(610.7*10^(7.5*AS255/(AS255+237.3)))</f>
        <v>4266.4706040392985</v>
      </c>
      <c r="BK255" s="3">
        <f>(EXP((0.0492)*AS255))*55.259</f>
        <v>242.97321794766174</v>
      </c>
      <c r="BL255" s="3">
        <f>(1-(AT255/100))*BJ255</f>
        <v>2090.5705959792563</v>
      </c>
    </row>
    <row r="256" spans="1:64" s="3" customFormat="1" x14ac:dyDescent="0.2">
      <c r="A256" s="3" t="b">
        <v>1</v>
      </c>
      <c r="B256" s="3" t="s">
        <v>565</v>
      </c>
      <c r="D256" s="3">
        <v>10446</v>
      </c>
      <c r="E256" s="3">
        <v>15</v>
      </c>
      <c r="F256" s="3">
        <v>3</v>
      </c>
      <c r="G256" s="3" t="s">
        <v>644</v>
      </c>
      <c r="H256" s="3">
        <v>6</v>
      </c>
      <c r="I256" s="3">
        <v>2.8999999999999986</v>
      </c>
      <c r="J256" s="3">
        <v>0.69497936613400291</v>
      </c>
      <c r="K256" s="3">
        <v>0.97560222441424571</v>
      </c>
      <c r="L256" s="3">
        <v>0.56132723729937029</v>
      </c>
      <c r="M256" s="3">
        <f>AA256-AS256</f>
        <v>5.1401721526177013</v>
      </c>
      <c r="N256" s="3">
        <f>AB256-AS256</f>
        <v>3.2999999999999972</v>
      </c>
      <c r="O256" s="3">
        <f>AC256-AS256</f>
        <v>6.1999999999999957</v>
      </c>
      <c r="P256" s="3">
        <f>AD256-AS256</f>
        <v>5.2948315521826075</v>
      </c>
      <c r="Q256" s="3">
        <f>AE256-AS256</f>
        <v>3.6000000000000014</v>
      </c>
      <c r="R256" s="3">
        <f>AF256-AS256</f>
        <v>4.1000000000000014</v>
      </c>
      <c r="S256" s="3">
        <f>AG256-AS256</f>
        <v>4.6999999999999957</v>
      </c>
      <c r="T256" s="3">
        <f>AH256-AS256</f>
        <v>5.6999999999999957</v>
      </c>
      <c r="U256" s="3">
        <f>AI256-AS256</f>
        <v>5.8999999999999986</v>
      </c>
      <c r="V256" s="3">
        <f>AJ256-AS256</f>
        <v>6.1000000000000014</v>
      </c>
      <c r="W256" s="3">
        <f>(AA256-AY256)/(AX256-AY256)</f>
        <v>0.671573568719672</v>
      </c>
      <c r="X256" s="3">
        <f>(AX256-AA256)/(AA256-AY256)</f>
        <v>0.48904013882866143</v>
      </c>
      <c r="Y256" s="3">
        <f>J256/AA256</f>
        <v>1.9721225058838953E-2</v>
      </c>
      <c r="Z256" s="3">
        <f>(AA256-AY256)/(AX256-AA256)</f>
        <v>2.0448219289221918</v>
      </c>
      <c r="AA256" s="3">
        <v>35.240172152617703</v>
      </c>
      <c r="AB256" s="3">
        <v>33.4</v>
      </c>
      <c r="AC256" s="3">
        <v>36.299999999999997</v>
      </c>
      <c r="AD256" s="3">
        <v>35.394831552182609</v>
      </c>
      <c r="AE256" s="3">
        <v>33.700000000000003</v>
      </c>
      <c r="AF256" s="3">
        <v>34.200000000000003</v>
      </c>
      <c r="AG256" s="3">
        <v>34.799999999999997</v>
      </c>
      <c r="AH256" s="3">
        <v>35.799999999999997</v>
      </c>
      <c r="AI256" s="3">
        <v>36</v>
      </c>
      <c r="AJ256" s="3">
        <v>36.200000000000003</v>
      </c>
      <c r="AK256" s="3">
        <v>2020</v>
      </c>
      <c r="AL256" s="3">
        <v>10</v>
      </c>
      <c r="AM256" s="3">
        <v>27</v>
      </c>
      <c r="AN256" s="3">
        <v>11</v>
      </c>
      <c r="AO256" s="3">
        <v>24</v>
      </c>
      <c r="AP256" s="3">
        <v>46</v>
      </c>
      <c r="AQ256" s="3">
        <v>972</v>
      </c>
      <c r="AR256" s="5">
        <v>0.47500000000000003</v>
      </c>
      <c r="AS256" s="3">
        <v>30.1</v>
      </c>
      <c r="AT256" s="3">
        <v>51</v>
      </c>
      <c r="AU256" s="3">
        <v>799</v>
      </c>
      <c r="AV256" s="3">
        <v>1.7</v>
      </c>
      <c r="AW256" s="3">
        <v>3</v>
      </c>
      <c r="AX256" s="3">
        <f>AS256+(AZ256*BF256)/(BB256*1005)</f>
        <v>39.947103929457327</v>
      </c>
      <c r="AY256" s="3">
        <f>AS256+(AZ256*BD256*BE256*BF256)/(BB256*1005*(BE256*BD256+BK256*AZ256))-(AZ256*BL256)/(BE256*BD256+BK256*AZ256)</f>
        <v>25.615334837395341</v>
      </c>
      <c r="AZ256" s="3">
        <f>BA256*BC256/(BA256+BC256)</f>
        <v>21.491747920694792</v>
      </c>
      <c r="BA256" s="3">
        <f>BB256*1005/(4*0.98*0.0000000567*(AS256+273.15)^3)</f>
        <v>188.73513621334493</v>
      </c>
      <c r="BB256" s="3">
        <f>101325/(287.05*(AS256+273.15))</f>
        <v>1.1640141284261123</v>
      </c>
      <c r="BC256" s="3">
        <f>100*SQRT(0.1/AV256)</f>
        <v>24.253562503633301</v>
      </c>
      <c r="BD256" s="3">
        <f>BC256/1.08</f>
        <v>22.457002318178979</v>
      </c>
      <c r="BE256" s="3">
        <f>0.072*AS256+64.67</f>
        <v>66.837199999999996</v>
      </c>
      <c r="BF256" s="3">
        <f>AU256*(1-0.21)+BG256-BH256</f>
        <v>535.99544257478237</v>
      </c>
      <c r="BG256" s="3">
        <f>(1.72*(BI256/1000/(AS256+273.16))^(1/7)*0.0000000567*(AS256+273.16)^4)</f>
        <v>407.43763575355786</v>
      </c>
      <c r="BH256" s="3">
        <f>0.98*0.0000000567*(AA256+273.16)^4</f>
        <v>502.65219317877563</v>
      </c>
      <c r="BI256" s="3">
        <f>BJ256*AT256/100</f>
        <v>2175.9000080600422</v>
      </c>
      <c r="BJ256" s="3">
        <f>(610.7*10^(7.5*AS256/(AS256+237.3)))</f>
        <v>4266.4706040392985</v>
      </c>
      <c r="BK256" s="3">
        <f>(EXP((0.0492)*AS256))*55.259</f>
        <v>242.97321794766174</v>
      </c>
      <c r="BL256" s="3">
        <f>(1-(AT256/100))*BJ256</f>
        <v>2090.5705959792563</v>
      </c>
    </row>
    <row r="257" spans="1:318" s="3" customFormat="1" x14ac:dyDescent="0.2">
      <c r="A257" s="3" t="b">
        <v>1</v>
      </c>
      <c r="B257" s="3" t="s">
        <v>565</v>
      </c>
      <c r="D257" s="3">
        <v>10446</v>
      </c>
      <c r="E257" s="3">
        <v>15</v>
      </c>
      <c r="F257" s="3">
        <v>3</v>
      </c>
      <c r="G257" s="3" t="s">
        <v>645</v>
      </c>
      <c r="H257" s="3">
        <v>6</v>
      </c>
      <c r="I257" s="3">
        <v>2.1000000000000014</v>
      </c>
      <c r="J257" s="3">
        <v>0.49190075679969297</v>
      </c>
      <c r="K257" s="3">
        <v>0.76942795134056041</v>
      </c>
      <c r="L257" s="3">
        <v>0.403832811934836</v>
      </c>
      <c r="M257" s="3">
        <f>AA257-AS257</f>
        <v>6.0815372140320179</v>
      </c>
      <c r="N257" s="3">
        <f>AB257-AS257</f>
        <v>4.8999999999999986</v>
      </c>
      <c r="O257" s="3">
        <f>AC257-AS257</f>
        <v>7</v>
      </c>
      <c r="P257" s="3">
        <f>AD257-AS257</f>
        <v>6.0744726840242222</v>
      </c>
      <c r="Q257" s="3">
        <f>AE257-AS257</f>
        <v>5.1000000000000014</v>
      </c>
      <c r="R257" s="3">
        <f>AF257-AS257</f>
        <v>5.5</v>
      </c>
      <c r="S257" s="3">
        <f>AG257-AS257</f>
        <v>5.7000000000000028</v>
      </c>
      <c r="T257" s="3">
        <f>AH257-AS257</f>
        <v>6.5</v>
      </c>
      <c r="U257" s="3">
        <f>AI257-AS257</f>
        <v>6.7000000000000028</v>
      </c>
      <c r="V257" s="3">
        <f>AJ257-AS257</f>
        <v>7</v>
      </c>
      <c r="W257" s="3">
        <f>(AA257-AY257)/(AX257-AY257)</f>
        <v>0.72650697800283315</v>
      </c>
      <c r="X257" s="3">
        <f>(AX257-AA257)/(AA257-AY257)</f>
        <v>0.3764492706580726</v>
      </c>
      <c r="Y257" s="3">
        <f>J257/AA257</f>
        <v>1.3633032148319724E-2</v>
      </c>
      <c r="Z257" s="3">
        <f>(AA257-AY257)/(AX257-AA257)</f>
        <v>2.6564004181809033</v>
      </c>
      <c r="AA257" s="3">
        <v>36.081537214032018</v>
      </c>
      <c r="AB257" s="3">
        <v>34.9</v>
      </c>
      <c r="AC257" s="3">
        <v>37</v>
      </c>
      <c r="AD257" s="3">
        <v>36.074472684024222</v>
      </c>
      <c r="AE257" s="3">
        <v>35.1</v>
      </c>
      <c r="AF257" s="3">
        <v>35.5</v>
      </c>
      <c r="AG257" s="3">
        <v>35.700000000000003</v>
      </c>
      <c r="AH257" s="3">
        <v>36.5</v>
      </c>
      <c r="AI257" s="3">
        <v>36.700000000000003</v>
      </c>
      <c r="AJ257" s="3">
        <v>37</v>
      </c>
      <c r="AK257" s="3">
        <v>2020</v>
      </c>
      <c r="AL257" s="3">
        <v>10</v>
      </c>
      <c r="AM257" s="3">
        <v>27</v>
      </c>
      <c r="AN257" s="3">
        <v>11</v>
      </c>
      <c r="AO257" s="3">
        <v>25</v>
      </c>
      <c r="AP257" s="3">
        <v>26</v>
      </c>
      <c r="AQ257" s="3">
        <v>331</v>
      </c>
      <c r="AR257" s="5">
        <v>0.47569444444444442</v>
      </c>
      <c r="AS257" s="3">
        <v>30</v>
      </c>
      <c r="AT257" s="3">
        <v>52</v>
      </c>
      <c r="AU257" s="3">
        <v>797</v>
      </c>
      <c r="AV257" s="3">
        <v>1.6</v>
      </c>
      <c r="AW257" s="3">
        <v>193</v>
      </c>
      <c r="AX257" s="3">
        <f>AS257+(AZ257*BF257)/(BB257*1005)</f>
        <v>39.984460938177584</v>
      </c>
      <c r="AY257" s="3">
        <f>AS257+(AZ257*BD257*BE257*BF257)/(BB257*1005*(BE257*BD257+BK257*AZ257))-(AZ257*BL257)/(BE257*BD257+BK257*AZ257)</f>
        <v>25.713809001083568</v>
      </c>
      <c r="AZ257" s="3">
        <f>BA257*BC257/(BA257+BC257)</f>
        <v>22.079224854812882</v>
      </c>
      <c r="BA257" s="3">
        <f>BB257*1005/(4*0.98*0.0000000567*(AS257+273.15)^3)</f>
        <v>188.9842914747754</v>
      </c>
      <c r="BB257" s="3">
        <f>101325/(287.05*(AS257+273.15))</f>
        <v>1.1643981014191607</v>
      </c>
      <c r="BC257" s="3">
        <f>100*SQRT(0.1/AV257)</f>
        <v>25</v>
      </c>
      <c r="BD257" s="3">
        <f>BC257/1.08</f>
        <v>23.148148148148145</v>
      </c>
      <c r="BE257" s="3">
        <f>0.072*AS257+64.67</f>
        <v>66.83</v>
      </c>
      <c r="BF257" s="3">
        <f>AU257*(1-0.21)+BG257-BH257</f>
        <v>529.18600511291856</v>
      </c>
      <c r="BG257" s="3">
        <f>(1.72*(BI257/1000/(AS257+273.16))^(1/7)*0.0000000567*(AS257+273.16)^4)</f>
        <v>407.71594889914644</v>
      </c>
      <c r="BH257" s="3">
        <f>0.98*0.0000000567*(AA257+273.16)^4</f>
        <v>508.15994378622781</v>
      </c>
      <c r="BI257" s="3">
        <f>BJ257*AT257/100</f>
        <v>2205.881129009495</v>
      </c>
      <c r="BJ257" s="3">
        <f>(610.7*10^(7.5*AS257/(AS257+237.3)))</f>
        <v>4242.0790942490294</v>
      </c>
      <c r="BK257" s="3">
        <f>(EXP((0.0492)*AS257))*55.259</f>
        <v>241.78072565190132</v>
      </c>
      <c r="BL257" s="3">
        <f>(1-(AT257/100))*BJ257</f>
        <v>2036.1979652395339</v>
      </c>
    </row>
    <row r="258" spans="1:318" s="3" customFormat="1" x14ac:dyDescent="0.2">
      <c r="A258" s="3" t="b">
        <v>0</v>
      </c>
      <c r="D258" s="3">
        <v>10446</v>
      </c>
      <c r="E258" s="3">
        <v>15</v>
      </c>
      <c r="F258" s="3">
        <v>3</v>
      </c>
      <c r="G258" s="3" t="s">
        <v>646</v>
      </c>
      <c r="H258" s="3">
        <v>6</v>
      </c>
      <c r="I258" s="3">
        <v>3.3000000000000007</v>
      </c>
      <c r="J258" s="3">
        <v>0.69506339523826099</v>
      </c>
      <c r="K258" s="3">
        <v>0.76663471098930813</v>
      </c>
      <c r="L258" s="3">
        <v>0.53492641849931122</v>
      </c>
      <c r="M258" s="3">
        <f>AA258-AS258</f>
        <v>2.8708320595342869</v>
      </c>
      <c r="N258" s="3">
        <f>AB258-AS258</f>
        <v>0.80000000000000071</v>
      </c>
      <c r="O258" s="3">
        <f>AC258-AS258</f>
        <v>4.1000000000000014</v>
      </c>
      <c r="P258" s="3">
        <f>AD258-AS258</f>
        <v>3.0316172861755035</v>
      </c>
      <c r="Q258" s="3">
        <f>AE258-AS258</f>
        <v>1.1000000000000014</v>
      </c>
      <c r="R258" s="3">
        <f>AF258-AS258</f>
        <v>1.6999999999999993</v>
      </c>
      <c r="S258" s="3">
        <f>AG258-AS258</f>
        <v>2.6000000000000014</v>
      </c>
      <c r="T258" s="3">
        <f>AH258-AS258</f>
        <v>3.3999999999999986</v>
      </c>
      <c r="U258" s="3">
        <f>AI258-AS258</f>
        <v>3.6000000000000014</v>
      </c>
      <c r="V258" s="3">
        <f>AJ258-AS258</f>
        <v>3.7999999999999972</v>
      </c>
      <c r="W258" s="3">
        <f>(AA258-AY258)/(AX258-AY258)</f>
        <v>0.48501822668838079</v>
      </c>
      <c r="X258" s="3">
        <f>(AX258-AA258)/(AA258-AY258)</f>
        <v>1.0617781868277905</v>
      </c>
      <c r="Y258" s="3">
        <f>J258/AA258</f>
        <v>2.1145293614088959E-2</v>
      </c>
      <c r="Z258" s="3">
        <f>(AA258-AY258)/(AX258-AA258)</f>
        <v>0.94181629685540869</v>
      </c>
      <c r="AA258" s="3">
        <v>32.870832059534287</v>
      </c>
      <c r="AB258" s="3">
        <v>30.8</v>
      </c>
      <c r="AC258" s="3">
        <v>34.1</v>
      </c>
      <c r="AD258" s="3">
        <v>33.031617286175504</v>
      </c>
      <c r="AE258" s="3">
        <v>31.1</v>
      </c>
      <c r="AF258" s="3">
        <v>31.7</v>
      </c>
      <c r="AG258" s="3">
        <v>32.6</v>
      </c>
      <c r="AH258" s="3">
        <v>33.4</v>
      </c>
      <c r="AI258" s="3">
        <v>33.6</v>
      </c>
      <c r="AJ258" s="3">
        <v>33.799999999999997</v>
      </c>
      <c r="AK258" s="3">
        <v>2020</v>
      </c>
      <c r="AL258" s="3">
        <v>10</v>
      </c>
      <c r="AM258" s="3">
        <v>27</v>
      </c>
      <c r="AN258" s="3">
        <v>11</v>
      </c>
      <c r="AO258" s="3">
        <v>25</v>
      </c>
      <c r="AP258" s="3">
        <v>56</v>
      </c>
      <c r="AQ258" s="3">
        <v>251</v>
      </c>
      <c r="AR258" s="5">
        <v>0.47569444444444442</v>
      </c>
      <c r="AS258" s="3">
        <v>30</v>
      </c>
      <c r="AT258" s="3">
        <v>52</v>
      </c>
      <c r="AU258" s="3">
        <v>797</v>
      </c>
      <c r="AV258" s="3">
        <v>1.6</v>
      </c>
      <c r="AW258" s="3">
        <v>193</v>
      </c>
      <c r="AX258" s="3">
        <f>AS258+(AZ258*BF258)/(BB258*1005)</f>
        <v>40.376482449696987</v>
      </c>
      <c r="AY258" s="3">
        <f>AS258+(AZ258*BD258*BE258*BF258)/(BB258*1005*(BE258*BD258+BK258*AZ258))-(AZ258*BL258)/(BE258*BD258+BK258*AZ258)</f>
        <v>25.8018882035799</v>
      </c>
      <c r="AZ258" s="3">
        <f>BA258*BC258/(BA258+BC258)</f>
        <v>22.079224854812882</v>
      </c>
      <c r="BA258" s="3">
        <f>BB258*1005/(4*0.98*0.0000000567*(AS258+273.15)^3)</f>
        <v>188.9842914747754</v>
      </c>
      <c r="BB258" s="3">
        <f>101325/(287.05*(AS258+273.15))</f>
        <v>1.1643981014191607</v>
      </c>
      <c r="BC258" s="3">
        <f>100*SQRT(0.1/AV258)</f>
        <v>25</v>
      </c>
      <c r="BD258" s="3">
        <f>BC258/1.08</f>
        <v>23.148148148148145</v>
      </c>
      <c r="BE258" s="3">
        <f>0.072*AS258+64.67</f>
        <v>66.83</v>
      </c>
      <c r="BF258" s="3">
        <f>AU258*(1-0.21)+BG258-BH258</f>
        <v>549.96352118352047</v>
      </c>
      <c r="BG258" s="3">
        <f>(1.72*(BI258/1000/(AS258+273.16))^(1/7)*0.0000000567*(AS258+273.16)^4)</f>
        <v>407.71594889914644</v>
      </c>
      <c r="BH258" s="3">
        <f>0.98*0.0000000567*(AA258+273.16)^4</f>
        <v>487.38242771562591</v>
      </c>
      <c r="BI258" s="3">
        <f>BJ258*AT258/100</f>
        <v>2205.881129009495</v>
      </c>
      <c r="BJ258" s="3">
        <f>(610.7*10^(7.5*AS258/(AS258+237.3)))</f>
        <v>4242.0790942490294</v>
      </c>
      <c r="BK258" s="3">
        <f>(EXP((0.0492)*AS258))*55.259</f>
        <v>241.78072565190132</v>
      </c>
      <c r="BL258" s="3">
        <f>(1-(AT258/100))*BJ258</f>
        <v>2036.1979652395339</v>
      </c>
    </row>
    <row r="259" spans="1:318" s="3" customFormat="1" x14ac:dyDescent="0.2">
      <c r="A259" s="3" t="b">
        <v>0</v>
      </c>
      <c r="D259" s="3">
        <v>10446</v>
      </c>
      <c r="E259" s="3">
        <v>15</v>
      </c>
      <c r="F259" s="3">
        <v>3</v>
      </c>
      <c r="G259" s="3" t="s">
        <v>647</v>
      </c>
      <c r="H259" s="3">
        <v>6</v>
      </c>
      <c r="I259" s="3">
        <v>2.6000000000000014</v>
      </c>
      <c r="J259" s="3">
        <v>0.5288500775736209</v>
      </c>
      <c r="K259" s="3">
        <v>0.6874301838972201</v>
      </c>
      <c r="L259" s="3">
        <v>0.42553228752547401</v>
      </c>
      <c r="M259" s="3">
        <f>AA259-AS259</f>
        <v>2.2853663531388761</v>
      </c>
      <c r="N259" s="3">
        <f>AB259-AS259</f>
        <v>1</v>
      </c>
      <c r="O259" s="3">
        <f>AC259-AS259</f>
        <v>3.6000000000000014</v>
      </c>
      <c r="P259" s="3">
        <f>AD259-AS259</f>
        <v>2.3287433785078164</v>
      </c>
      <c r="Q259" s="3">
        <f>AE259-AS259</f>
        <v>1.1999999999999993</v>
      </c>
      <c r="R259" s="3">
        <f>AF259-AS259</f>
        <v>1.5</v>
      </c>
      <c r="S259" s="3">
        <f>AG259-AS259</f>
        <v>2</v>
      </c>
      <c r="T259" s="3">
        <f>AH259-AS259</f>
        <v>2.6999999999999957</v>
      </c>
      <c r="U259" s="3">
        <f>AI259-AS259</f>
        <v>2.8999999999999986</v>
      </c>
      <c r="V259" s="3">
        <f>AJ259-AS259</f>
        <v>3.1999999999999957</v>
      </c>
      <c r="W259" s="3">
        <f>(AA259-AY259)/(AX259-AY259)</f>
        <v>0.48064815828363833</v>
      </c>
      <c r="X259" s="3">
        <f>(AX259-AA259)/(AA259-AY259)</f>
        <v>1.080523939945867</v>
      </c>
      <c r="Y259" s="3">
        <f>J259/AA259</f>
        <v>1.6329908755914484E-2</v>
      </c>
      <c r="Z259" s="3">
        <f>(AA259-AY259)/(AX259-AA259)</f>
        <v>0.9254769496824834</v>
      </c>
      <c r="AA259" s="3">
        <v>32.385366353138878</v>
      </c>
      <c r="AB259" s="3">
        <v>31.1</v>
      </c>
      <c r="AC259" s="3">
        <v>33.700000000000003</v>
      </c>
      <c r="AD259" s="3">
        <v>32.428743378507818</v>
      </c>
      <c r="AE259" s="3">
        <v>31.3</v>
      </c>
      <c r="AF259" s="3">
        <v>31.6</v>
      </c>
      <c r="AG259" s="3">
        <v>32.1</v>
      </c>
      <c r="AH259" s="3">
        <v>32.799999999999997</v>
      </c>
      <c r="AI259" s="3">
        <v>33</v>
      </c>
      <c r="AJ259" s="3">
        <v>33.299999999999997</v>
      </c>
      <c r="AK259" s="3">
        <v>2020</v>
      </c>
      <c r="AL259" s="3">
        <v>10</v>
      </c>
      <c r="AM259" s="3">
        <v>27</v>
      </c>
      <c r="AN259" s="3">
        <v>11</v>
      </c>
      <c r="AO259" s="3">
        <v>26</v>
      </c>
      <c r="AP259" s="3">
        <v>18</v>
      </c>
      <c r="AQ259" s="3">
        <v>648</v>
      </c>
      <c r="AR259" s="5">
        <v>0.47638888888888892</v>
      </c>
      <c r="AS259" s="3">
        <v>30.1</v>
      </c>
      <c r="AT259" s="3">
        <v>51</v>
      </c>
      <c r="AU259" s="3">
        <v>797</v>
      </c>
      <c r="AV259" s="3">
        <v>1.9</v>
      </c>
      <c r="AW259" s="3">
        <v>223</v>
      </c>
      <c r="AX259" s="3">
        <f>AS259+(AZ259*BF259)/(BB259*1005)</f>
        <v>39.765479188178006</v>
      </c>
      <c r="AY259" s="3">
        <f>AS259+(AZ259*BD259*BE259*BF259)/(BB259*1005*(BE259*BD259+BK259*AZ259))-(AZ259*BL259)/(BE259*BD259+BK259*AZ259)</f>
        <v>25.55524203825432</v>
      </c>
      <c r="AZ259" s="3">
        <f>BA259*BC259/(BA259+BC259)</f>
        <v>20.455160070885249</v>
      </c>
      <c r="BA259" s="3">
        <f>BB259*1005/(4*0.98*0.0000000567*(AS259+273.15)^3)</f>
        <v>188.73513621334493</v>
      </c>
      <c r="BB259" s="3">
        <f>101325/(287.05*(AS259+273.15))</f>
        <v>1.1640141284261123</v>
      </c>
      <c r="BC259" s="3">
        <f>100*SQRT(0.1/AV259)</f>
        <v>22.941573387056177</v>
      </c>
      <c r="BD259" s="3">
        <f>BC259/1.08</f>
        <v>21.24219758060757</v>
      </c>
      <c r="BE259" s="3">
        <f>0.072*AS259+64.67</f>
        <v>66.837199999999996</v>
      </c>
      <c r="BF259" s="3">
        <f>AU259*(1-0.21)+BG259-BH259</f>
        <v>552.77045330027806</v>
      </c>
      <c r="BG259" s="3">
        <f>(1.72*(BI259/1000/(AS259+273.16))^(1/7)*0.0000000567*(AS259+273.16)^4)</f>
        <v>407.43763575355786</v>
      </c>
      <c r="BH259" s="3">
        <f>0.98*0.0000000567*(AA259+273.16)^4</f>
        <v>484.29718245327979</v>
      </c>
      <c r="BI259" s="3">
        <f>BJ259*AT259/100</f>
        <v>2175.9000080600422</v>
      </c>
      <c r="BJ259" s="3">
        <f>(610.7*10^(7.5*AS259/(AS259+237.3)))</f>
        <v>4266.4706040392985</v>
      </c>
      <c r="BK259" s="3">
        <f>(EXP((0.0492)*AS259))*55.259</f>
        <v>242.97321794766174</v>
      </c>
      <c r="BL259" s="3">
        <f>(1-(AT259/100))*BJ259</f>
        <v>2090.5705959792563</v>
      </c>
    </row>
    <row r="260" spans="1:318" s="3" customFormat="1" x14ac:dyDescent="0.2">
      <c r="A260" s="3" t="b">
        <v>0</v>
      </c>
      <c r="D260" s="3">
        <v>10446</v>
      </c>
      <c r="E260" s="3">
        <v>15</v>
      </c>
      <c r="F260" s="3">
        <v>3</v>
      </c>
      <c r="G260" s="3" t="s">
        <v>648</v>
      </c>
      <c r="H260" s="3">
        <v>6</v>
      </c>
      <c r="I260" s="3">
        <v>2.0999999999999979</v>
      </c>
      <c r="J260" s="3">
        <v>0.44288757692947772</v>
      </c>
      <c r="K260" s="3">
        <v>0.6103426169006525</v>
      </c>
      <c r="L260" s="3">
        <v>0.35725905058959889</v>
      </c>
      <c r="M260" s="3">
        <f>AA260-AS260</f>
        <v>2.3160251797751314</v>
      </c>
      <c r="N260" s="3">
        <f>AB260-AS260</f>
        <v>1.1999999999999993</v>
      </c>
      <c r="O260" s="3">
        <f>AC260-AS260</f>
        <v>3.2999999999999972</v>
      </c>
      <c r="P260" s="3">
        <f>AD260-AS260</f>
        <v>2.3050365399656911</v>
      </c>
      <c r="Q260" s="3">
        <f>AE260-AS260</f>
        <v>1.3999999999999986</v>
      </c>
      <c r="R260" s="3">
        <f>AF260-AS260</f>
        <v>1.6999999999999993</v>
      </c>
      <c r="S260" s="3">
        <f>AG260-AS260</f>
        <v>2</v>
      </c>
      <c r="T260" s="3">
        <f>AH260-AS260</f>
        <v>2.6000000000000014</v>
      </c>
      <c r="U260" s="3">
        <f>AI260-AS260</f>
        <v>2.8999999999999986</v>
      </c>
      <c r="V260" s="3">
        <f>AJ260-AS260</f>
        <v>3.1999999999999957</v>
      </c>
      <c r="W260" s="3">
        <f>(AA260-AY260)/(AX260-AY260)</f>
        <v>0.48294868785989808</v>
      </c>
      <c r="X260" s="3">
        <f>(AX260-AA260)/(AA260-AY260)</f>
        <v>1.0706133490730114</v>
      </c>
      <c r="Y260" s="3">
        <f>J260/AA260</f>
        <v>1.3662612071445522E-2</v>
      </c>
      <c r="Z260" s="3">
        <f>(AA260-AY260)/(AX260-AA260)</f>
        <v>0.93404402333097025</v>
      </c>
      <c r="AA260" s="3">
        <v>32.416025179775133</v>
      </c>
      <c r="AB260" s="3">
        <v>31.3</v>
      </c>
      <c r="AC260" s="3">
        <v>33.4</v>
      </c>
      <c r="AD260" s="3">
        <v>32.405036539965693</v>
      </c>
      <c r="AE260" s="3">
        <v>31.5</v>
      </c>
      <c r="AF260" s="3">
        <v>31.8</v>
      </c>
      <c r="AG260" s="3">
        <v>32.1</v>
      </c>
      <c r="AH260" s="3">
        <v>32.700000000000003</v>
      </c>
      <c r="AI260" s="3">
        <v>33</v>
      </c>
      <c r="AJ260" s="3">
        <v>33.299999999999997</v>
      </c>
      <c r="AK260" s="3">
        <v>2020</v>
      </c>
      <c r="AL260" s="3">
        <v>10</v>
      </c>
      <c r="AM260" s="3">
        <v>27</v>
      </c>
      <c r="AN260" s="3">
        <v>11</v>
      </c>
      <c r="AO260" s="3">
        <v>26</v>
      </c>
      <c r="AP260" s="3">
        <v>43</v>
      </c>
      <c r="AQ260" s="3">
        <v>608</v>
      </c>
      <c r="AR260" s="5">
        <v>0.47638888888888892</v>
      </c>
      <c r="AS260" s="3">
        <v>30.1</v>
      </c>
      <c r="AT260" s="3">
        <v>51</v>
      </c>
      <c r="AU260" s="3">
        <v>797</v>
      </c>
      <c r="AV260" s="3">
        <v>1.9</v>
      </c>
      <c r="AW260" s="3">
        <v>223</v>
      </c>
      <c r="AX260" s="3">
        <f>AS260+(AZ260*BF260)/(BB260*1005)</f>
        <v>39.76207983963242</v>
      </c>
      <c r="AY260" s="3">
        <f>AS260+(AZ260*BD260*BE260*BF260)/(BB260*1005*(BE260*BD260+BK260*AZ260))-(AZ260*BL260)/(BE260*BD260+BK260*AZ260)</f>
        <v>25.55448672967281</v>
      </c>
      <c r="AZ260" s="3">
        <f>BA260*BC260/(BA260+BC260)</f>
        <v>20.455160070885249</v>
      </c>
      <c r="BA260" s="3">
        <f>BB260*1005/(4*0.98*0.0000000567*(AS260+273.15)^3)</f>
        <v>188.73513621334493</v>
      </c>
      <c r="BB260" s="3">
        <f>101325/(287.05*(AS260+273.15))</f>
        <v>1.1640141284261123</v>
      </c>
      <c r="BC260" s="3">
        <f>100*SQRT(0.1/AV260)</f>
        <v>22.941573387056177</v>
      </c>
      <c r="BD260" s="3">
        <f>BC260/1.08</f>
        <v>21.24219758060757</v>
      </c>
      <c r="BE260" s="3">
        <f>0.072*AS260+64.67</f>
        <v>66.837199999999996</v>
      </c>
      <c r="BF260" s="3">
        <f>AU260*(1-0.21)+BG260-BH260</f>
        <v>552.57604395958367</v>
      </c>
      <c r="BG260" s="3">
        <f>(1.72*(BI260/1000/(AS260+273.16))^(1/7)*0.0000000567*(AS260+273.16)^4)</f>
        <v>407.43763575355786</v>
      </c>
      <c r="BH260" s="3">
        <f>0.98*0.0000000567*(AA260+273.16)^4</f>
        <v>484.49159179397418</v>
      </c>
      <c r="BI260" s="3">
        <f>BJ260*AT260/100</f>
        <v>2175.9000080600422</v>
      </c>
      <c r="BJ260" s="3">
        <f>(610.7*10^(7.5*AS260/(AS260+237.3)))</f>
        <v>4266.4706040392985</v>
      </c>
      <c r="BK260" s="3">
        <f>(EXP((0.0492)*AS260))*55.259</f>
        <v>242.97321794766174</v>
      </c>
      <c r="BL260" s="3">
        <f>(1-(AT260/100))*BJ260</f>
        <v>2090.5705959792563</v>
      </c>
    </row>
    <row r="261" spans="1:318" s="3" customFormat="1" x14ac:dyDescent="0.2">
      <c r="A261" s="3" t="b">
        <v>1</v>
      </c>
      <c r="B261" s="3" t="s">
        <v>565</v>
      </c>
      <c r="D261" s="3">
        <v>10446</v>
      </c>
      <c r="E261" s="3">
        <v>11</v>
      </c>
      <c r="F261" s="3">
        <v>3</v>
      </c>
      <c r="G261" s="3" t="s">
        <v>649</v>
      </c>
      <c r="H261" s="3">
        <v>6</v>
      </c>
      <c r="I261" s="3">
        <v>3.6999999999999957</v>
      </c>
      <c r="J261" s="3">
        <v>0.8416225571137802</v>
      </c>
      <c r="K261" s="3">
        <v>1.1084292441328221</v>
      </c>
      <c r="L261" s="3">
        <v>0.68403232862143182</v>
      </c>
      <c r="M261" s="3">
        <f>AA261-AS261</f>
        <v>3.8027053850769903</v>
      </c>
      <c r="N261" s="3">
        <f>AB261-AS261</f>
        <v>1.8000000000000043</v>
      </c>
      <c r="O261" s="3">
        <f>AC261-AS261</f>
        <v>5.5</v>
      </c>
      <c r="P261" s="3">
        <f>AD261-AS261</f>
        <v>3.8979755520658514</v>
      </c>
      <c r="Q261" s="3">
        <f>AE261-AS261</f>
        <v>2</v>
      </c>
      <c r="R261" s="3">
        <f>AF261-AS261</f>
        <v>2.6000000000000014</v>
      </c>
      <c r="S261" s="3">
        <f>AG261-AS261</f>
        <v>3.3000000000000043</v>
      </c>
      <c r="T261" s="3">
        <f>AH261-AS261</f>
        <v>4.3999999999999986</v>
      </c>
      <c r="U261" s="3">
        <f>AI261-AS261</f>
        <v>4.8000000000000043</v>
      </c>
      <c r="V261" s="3">
        <f>AJ261-AS261</f>
        <v>5.3999999999999986</v>
      </c>
      <c r="W261" s="3">
        <f>(AA261-AY261)/(AX261-AY261)</f>
        <v>0.47021013950505153</v>
      </c>
      <c r="X261" s="3">
        <f>(AX261-AA261)/(AA261-AY261)</f>
        <v>1.1267087116679604</v>
      </c>
      <c r="Y261" s="3">
        <f>J261/AA261</f>
        <v>2.460690017465663E-2</v>
      </c>
      <c r="Z261" s="3">
        <f>(AA261-AY261)/(AX261-AA261)</f>
        <v>0.88754084320482185</v>
      </c>
      <c r="AA261" s="3">
        <v>34.202705385076989</v>
      </c>
      <c r="AB261" s="3">
        <v>32.200000000000003</v>
      </c>
      <c r="AC261" s="3">
        <v>35.9</v>
      </c>
      <c r="AD261" s="3">
        <v>34.29797555206585</v>
      </c>
      <c r="AE261" s="3">
        <v>32.4</v>
      </c>
      <c r="AF261" s="3">
        <v>33</v>
      </c>
      <c r="AG261" s="3">
        <v>33.700000000000003</v>
      </c>
      <c r="AH261" s="3">
        <v>34.799999999999997</v>
      </c>
      <c r="AI261" s="3">
        <v>35.200000000000003</v>
      </c>
      <c r="AJ261" s="3">
        <v>35.799999999999997</v>
      </c>
      <c r="AK261" s="3">
        <v>2020</v>
      </c>
      <c r="AL261" s="3">
        <v>10</v>
      </c>
      <c r="AM261" s="3">
        <v>27</v>
      </c>
      <c r="AN261" s="3">
        <v>11</v>
      </c>
      <c r="AO261" s="3">
        <v>28</v>
      </c>
      <c r="AP261" s="3">
        <v>14</v>
      </c>
      <c r="AQ261" s="3">
        <v>809</v>
      </c>
      <c r="AR261" s="5">
        <v>0.4777777777777778</v>
      </c>
      <c r="AS261" s="3">
        <v>30.4</v>
      </c>
      <c r="AT261" s="3">
        <v>50</v>
      </c>
      <c r="AU261" s="3">
        <v>796</v>
      </c>
      <c r="AV261" s="3">
        <v>1</v>
      </c>
      <c r="AW261" s="3">
        <v>282</v>
      </c>
      <c r="AX261" s="3">
        <f>AS261+(AZ261*BF261)/(BB261*1005)</f>
        <v>42.948389908588929</v>
      </c>
      <c r="AY261" s="3">
        <f>AS261+(AZ261*BD261*BE261*BF261)/(BB261*1005*(BE261*BD261+BK261*AZ261))-(AZ261*BL261)/(BE261*BD261+BK261*AZ261)</f>
        <v>26.440553168675841</v>
      </c>
      <c r="AZ261" s="3">
        <f>BA261*BC261/(BA261+BC261)</f>
        <v>27.069310161803536</v>
      </c>
      <c r="BA261" s="3">
        <f>BB261*1005/(4*0.98*0.0000000567*(AS261+273.15)^3)</f>
        <v>187.99013000541893</v>
      </c>
      <c r="BB261" s="3">
        <f>101325/(287.05*(AS261+273.15))</f>
        <v>1.1628637273767704</v>
      </c>
      <c r="BC261" s="3">
        <f>100*SQRT(0.1/AV261)</f>
        <v>31.622776601683793</v>
      </c>
      <c r="BD261" s="3">
        <f>BC261/1.08</f>
        <v>29.280348705262767</v>
      </c>
      <c r="BE261" s="3">
        <f>0.072*AS261+64.67</f>
        <v>66.858800000000002</v>
      </c>
      <c r="BF261" s="3">
        <f>AU261*(1-0.21)+BG261-BH261</f>
        <v>541.75846046052652</v>
      </c>
      <c r="BG261" s="3">
        <f>(1.72*(BI261/1000/(AS261+273.16))^(1/7)*0.0000000567*(AS261+273.16)^4)</f>
        <v>408.84096339135988</v>
      </c>
      <c r="BH261" s="3">
        <f>0.98*0.0000000567*(AA261+273.16)^4</f>
        <v>495.92250293083333</v>
      </c>
      <c r="BI261" s="3">
        <f>BJ261*AT261/100</f>
        <v>2170.1891513347377</v>
      </c>
      <c r="BJ261" s="3">
        <f>(610.7*10^(7.5*AS261/(AS261+237.3)))</f>
        <v>4340.3783026694755</v>
      </c>
      <c r="BK261" s="3">
        <f>(EXP((0.0492)*AS261))*55.259</f>
        <v>246.58610012411623</v>
      </c>
      <c r="BL261" s="3">
        <f>(1-(AT261/100))*BJ261</f>
        <v>2170.1891513347377</v>
      </c>
    </row>
    <row r="262" spans="1:318" s="3" customFormat="1" x14ac:dyDescent="0.2">
      <c r="A262" s="3" t="b">
        <v>1</v>
      </c>
      <c r="B262" s="3" t="s">
        <v>565</v>
      </c>
      <c r="D262" s="3">
        <v>10446</v>
      </c>
      <c r="E262" s="3">
        <v>11</v>
      </c>
      <c r="F262" s="3">
        <v>3</v>
      </c>
      <c r="G262" s="3" t="s">
        <v>650</v>
      </c>
      <c r="H262" s="3">
        <v>6</v>
      </c>
      <c r="I262" s="3">
        <v>3.3000000000000043</v>
      </c>
      <c r="J262" s="3">
        <v>0.79190243855994413</v>
      </c>
      <c r="K262" s="3">
        <v>0.94051147545792446</v>
      </c>
      <c r="L262" s="3">
        <v>0.61432168915946461</v>
      </c>
      <c r="M262" s="3">
        <f>AA262-AS262</f>
        <v>4.9793275785688706</v>
      </c>
      <c r="N262" s="3">
        <f>AB262-AS262</f>
        <v>2.8999999999999986</v>
      </c>
      <c r="O262" s="3">
        <f>AC262-AS262</f>
        <v>6.2000000000000028</v>
      </c>
      <c r="P262" s="3">
        <f>AD262-AS262</f>
        <v>5.1103017411229317</v>
      </c>
      <c r="Q262" s="3">
        <f>AE262-AS262</f>
        <v>3</v>
      </c>
      <c r="R262" s="3">
        <f>AF262-AS262</f>
        <v>3.6000000000000014</v>
      </c>
      <c r="S262" s="3">
        <f>AG262-AS262</f>
        <v>4.7000000000000028</v>
      </c>
      <c r="T262" s="3">
        <f>AH262-AS262</f>
        <v>5.6000000000000014</v>
      </c>
      <c r="U262" s="3">
        <f>AI262-AS262</f>
        <v>5.8000000000000043</v>
      </c>
      <c r="V262" s="3">
        <f>AJ262-AS262</f>
        <v>6.1000000000000014</v>
      </c>
      <c r="W262" s="3">
        <f>(AA262-AY262)/(AX262-AY262)</f>
        <v>0.54846152307517837</v>
      </c>
      <c r="X262" s="3">
        <f>(AX262-AA262)/(AA262-AY262)</f>
        <v>0.82328195858313413</v>
      </c>
      <c r="Y262" s="3">
        <f>J262/AA262</f>
        <v>2.2383196424559559E-2</v>
      </c>
      <c r="Z262" s="3">
        <f>(AA262-AY262)/(AX262-AA262)</f>
        <v>1.2146506911447412</v>
      </c>
      <c r="AA262" s="3">
        <v>35.379327578568869</v>
      </c>
      <c r="AB262" s="3">
        <v>33.299999999999997</v>
      </c>
      <c r="AC262" s="3">
        <v>36.6</v>
      </c>
      <c r="AD262" s="3">
        <v>35.51030174112293</v>
      </c>
      <c r="AE262" s="3">
        <v>33.4</v>
      </c>
      <c r="AF262" s="3">
        <v>34</v>
      </c>
      <c r="AG262" s="3">
        <v>35.1</v>
      </c>
      <c r="AH262" s="3">
        <v>36</v>
      </c>
      <c r="AI262" s="3">
        <v>36.200000000000003</v>
      </c>
      <c r="AJ262" s="3">
        <v>36.5</v>
      </c>
      <c r="AK262" s="3">
        <v>2020</v>
      </c>
      <c r="AL262" s="3">
        <v>10</v>
      </c>
      <c r="AM262" s="3">
        <v>27</v>
      </c>
      <c r="AN262" s="3">
        <v>11</v>
      </c>
      <c r="AO262" s="3">
        <v>28</v>
      </c>
      <c r="AP262" s="3">
        <v>25</v>
      </c>
      <c r="AQ262" s="3">
        <v>689</v>
      </c>
      <c r="AR262" s="5">
        <v>0.4777777777777778</v>
      </c>
      <c r="AS262" s="3">
        <v>30.4</v>
      </c>
      <c r="AT262" s="3">
        <v>50</v>
      </c>
      <c r="AU262" s="3">
        <v>796</v>
      </c>
      <c r="AV262" s="3">
        <v>1</v>
      </c>
      <c r="AW262" s="3">
        <v>282</v>
      </c>
      <c r="AX262" s="3">
        <f>AS262+(AZ262*BF262)/(BB262*1005)</f>
        <v>42.771486999355332</v>
      </c>
      <c r="AY262" s="3">
        <f>AS262+(AZ262*BD262*BE262*BF262)/(BB262*1005*(BE262*BD262+BK262*AZ262))-(AZ262*BL262)/(BE262*BD262+BK262*AZ262)</f>
        <v>26.400436029058483</v>
      </c>
      <c r="AZ262" s="3">
        <f>BA262*BC262/(BA262+BC262)</f>
        <v>27.069310161803536</v>
      </c>
      <c r="BA262" s="3">
        <f>BB262*1005/(4*0.98*0.0000000567*(AS262+273.15)^3)</f>
        <v>187.99013000541893</v>
      </c>
      <c r="BB262" s="3">
        <f>101325/(287.05*(AS262+273.15))</f>
        <v>1.1628637273767704</v>
      </c>
      <c r="BC262" s="3">
        <f>100*SQRT(0.1/AV262)</f>
        <v>31.622776601683793</v>
      </c>
      <c r="BD262" s="3">
        <f>BC262/1.08</f>
        <v>29.280348705262767</v>
      </c>
      <c r="BE262" s="3">
        <f>0.072*AS262+64.67</f>
        <v>66.858800000000002</v>
      </c>
      <c r="BF262" s="3">
        <f>AU262*(1-0.21)+BG262-BH262</f>
        <v>534.12093497275168</v>
      </c>
      <c r="BG262" s="3">
        <f>(1.72*(BI262/1000/(AS262+273.16))^(1/7)*0.0000000567*(AS262+273.16)^4)</f>
        <v>408.84096339135988</v>
      </c>
      <c r="BH262" s="3">
        <f>0.98*0.0000000567*(AA262+273.16)^4</f>
        <v>503.56002841860823</v>
      </c>
      <c r="BI262" s="3">
        <f>BJ262*AT262/100</f>
        <v>2170.1891513347377</v>
      </c>
      <c r="BJ262" s="3">
        <f>(610.7*10^(7.5*AS262/(AS262+237.3)))</f>
        <v>4340.3783026694755</v>
      </c>
      <c r="BK262" s="3">
        <f>(EXP((0.0492)*AS262))*55.259</f>
        <v>246.58610012411623</v>
      </c>
      <c r="BL262" s="3">
        <f>(1-(AT262/100))*BJ262</f>
        <v>2170.1891513347377</v>
      </c>
    </row>
    <row r="263" spans="1:318" s="3" customFormat="1" x14ac:dyDescent="0.2">
      <c r="A263" s="3" t="b">
        <v>1</v>
      </c>
      <c r="B263" s="3" t="s">
        <v>565</v>
      </c>
      <c r="D263" s="3">
        <v>10446</v>
      </c>
      <c r="E263" s="3">
        <v>11</v>
      </c>
      <c r="F263" s="3">
        <v>3</v>
      </c>
      <c r="G263" s="3" t="s">
        <v>651</v>
      </c>
      <c r="H263" s="3">
        <v>6</v>
      </c>
      <c r="I263" s="3">
        <v>1.6999999999999957</v>
      </c>
      <c r="J263" s="3">
        <v>0.3917102509471484</v>
      </c>
      <c r="K263" s="3">
        <v>0.58961256424225894</v>
      </c>
      <c r="L263" s="3">
        <v>0.32692008862585681</v>
      </c>
      <c r="M263" s="3">
        <f>AA263-AS263</f>
        <v>3.1915071662893908</v>
      </c>
      <c r="N263" s="3">
        <f>AB263-AS263</f>
        <v>2.3000000000000043</v>
      </c>
      <c r="O263" s="3">
        <f>AC263-AS263</f>
        <v>4</v>
      </c>
      <c r="P263" s="3">
        <f>AD263-AS263</f>
        <v>3.2196186718570416</v>
      </c>
      <c r="Q263" s="3">
        <f>AE263-AS263</f>
        <v>2.3999999999999986</v>
      </c>
      <c r="R263" s="3">
        <f>AF263-AS263</f>
        <v>2.6000000000000014</v>
      </c>
      <c r="S263" s="3">
        <f>AG263-AS263</f>
        <v>2.8999999999999986</v>
      </c>
      <c r="T263" s="3">
        <f>AH263-AS263</f>
        <v>3.5</v>
      </c>
      <c r="U263" s="3">
        <f>AI263-AS263</f>
        <v>3.7000000000000028</v>
      </c>
      <c r="V263" s="3">
        <f>AJ263-AS263</f>
        <v>3.8999999999999986</v>
      </c>
      <c r="W263" s="3">
        <f>(AA263-AY263)/(AX263-AY263)</f>
        <v>0.43009884167188073</v>
      </c>
      <c r="X263" s="3">
        <f>(AX263-AA263)/(AA263-AY263)</f>
        <v>1.3250469499355051</v>
      </c>
      <c r="Y263" s="3">
        <f>J263/AA263</f>
        <v>1.166099064885804E-2</v>
      </c>
      <c r="Z263" s="3">
        <f>(AA263-AY263)/(AX263-AA263)</f>
        <v>0.75469023950334269</v>
      </c>
      <c r="AA263" s="3">
        <v>33.591507166289389</v>
      </c>
      <c r="AB263" s="3">
        <v>32.700000000000003</v>
      </c>
      <c r="AC263" s="3">
        <v>34.4</v>
      </c>
      <c r="AD263" s="3">
        <v>33.61961867185704</v>
      </c>
      <c r="AE263" s="3">
        <v>32.799999999999997</v>
      </c>
      <c r="AF263" s="3">
        <v>33</v>
      </c>
      <c r="AG263" s="3">
        <v>33.299999999999997</v>
      </c>
      <c r="AH263" s="3">
        <v>33.9</v>
      </c>
      <c r="AI263" s="3">
        <v>34.1</v>
      </c>
      <c r="AJ263" s="3">
        <v>34.299999999999997</v>
      </c>
      <c r="AK263" s="3">
        <v>2020</v>
      </c>
      <c r="AL263" s="3">
        <v>10</v>
      </c>
      <c r="AM263" s="3">
        <v>27</v>
      </c>
      <c r="AN263" s="3">
        <v>11</v>
      </c>
      <c r="AO263" s="3">
        <v>28</v>
      </c>
      <c r="AP263" s="3">
        <v>45</v>
      </c>
      <c r="AQ263" s="3">
        <v>207.00000000000003</v>
      </c>
      <c r="AR263" s="5">
        <v>0.4777777777777778</v>
      </c>
      <c r="AS263" s="3">
        <v>30.4</v>
      </c>
      <c r="AT263" s="3">
        <v>50</v>
      </c>
      <c r="AU263" s="3">
        <v>796</v>
      </c>
      <c r="AV263" s="3">
        <v>1</v>
      </c>
      <c r="AW263" s="3">
        <v>282</v>
      </c>
      <c r="AX263" s="3">
        <f>AS263+(AZ263*BF263)/(BB263*1005)</f>
        <v>43.039484249274295</v>
      </c>
      <c r="AY263" s="3">
        <f>AS263+(AZ263*BD263*BE263*BF263)/(BB263*1005*(BE263*BD263+BK263*AZ263))-(AZ263*BL263)/(BE263*BD263+BK263*AZ263)</f>
        <v>26.461211078709418</v>
      </c>
      <c r="AZ263" s="3">
        <f>BA263*BC263/(BA263+BC263)</f>
        <v>27.069310161803536</v>
      </c>
      <c r="BA263" s="3">
        <f>BB263*1005/(4*0.98*0.0000000567*(AS263+273.15)^3)</f>
        <v>187.99013000541893</v>
      </c>
      <c r="BB263" s="3">
        <f>101325/(287.05*(AS263+273.15))</f>
        <v>1.1628637273767704</v>
      </c>
      <c r="BC263" s="3">
        <f>100*SQRT(0.1/AV263)</f>
        <v>31.622776601683793</v>
      </c>
      <c r="BD263" s="3">
        <f>BC263/1.08</f>
        <v>29.280348705262767</v>
      </c>
      <c r="BE263" s="3">
        <f>0.072*AS263+64.67</f>
        <v>66.858800000000002</v>
      </c>
      <c r="BF263" s="3">
        <f>AU263*(1-0.21)+BG263-BH263</f>
        <v>545.69132596166855</v>
      </c>
      <c r="BG263" s="3">
        <f>(1.72*(BI263/1000/(AS263+273.16))^(1/7)*0.0000000567*(AS263+273.16)^4)</f>
        <v>408.84096339135988</v>
      </c>
      <c r="BH263" s="3">
        <f>0.98*0.0000000567*(AA263+273.16)^4</f>
        <v>491.9896374296913</v>
      </c>
      <c r="BI263" s="3">
        <f>BJ263*AT263/100</f>
        <v>2170.1891513347377</v>
      </c>
      <c r="BJ263" s="3">
        <f>(610.7*10^(7.5*AS263/(AS263+237.3)))</f>
        <v>4340.3783026694755</v>
      </c>
      <c r="BK263" s="3">
        <f>(EXP((0.0492)*AS263))*55.259</f>
        <v>246.58610012411623</v>
      </c>
      <c r="BL263" s="3">
        <f>(1-(AT263/100))*BJ263</f>
        <v>2170.1891513347377</v>
      </c>
    </row>
    <row r="264" spans="1:318" s="3" customFormat="1" x14ac:dyDescent="0.2">
      <c r="A264" s="3" t="b">
        <v>0</v>
      </c>
      <c r="D264" s="3">
        <v>10446</v>
      </c>
      <c r="E264" s="3">
        <v>11</v>
      </c>
      <c r="F264" s="3">
        <v>3</v>
      </c>
      <c r="G264" s="3" t="s">
        <v>652</v>
      </c>
      <c r="H264" s="3">
        <v>6</v>
      </c>
      <c r="I264" s="3">
        <v>1.5999999999999979</v>
      </c>
      <c r="J264" s="3">
        <v>0.32196512499543029</v>
      </c>
      <c r="K264" s="3">
        <v>0.39967514933960052</v>
      </c>
      <c r="L264" s="3">
        <v>0.25085383891891172</v>
      </c>
      <c r="M264" s="3">
        <f>AA264-AS264</f>
        <v>1.1731523870150795</v>
      </c>
      <c r="N264" s="3">
        <f>AB264-AS264</f>
        <v>0.30000000000000071</v>
      </c>
      <c r="O264" s="3">
        <f>AC264-AS264</f>
        <v>1.8999999999999986</v>
      </c>
      <c r="P264" s="3">
        <f>AD264-AS264</f>
        <v>1.1736385137645016</v>
      </c>
      <c r="Q264" s="3">
        <f>AE264-AS264</f>
        <v>0.5</v>
      </c>
      <c r="R264" s="3">
        <f>AF264-AS264</f>
        <v>0.69999999999999929</v>
      </c>
      <c r="S264" s="3">
        <f>AG264-AS264</f>
        <v>1</v>
      </c>
      <c r="T264" s="3">
        <f>AH264-AS264</f>
        <v>1.3999999999999986</v>
      </c>
      <c r="U264" s="3">
        <f>AI264-AS264</f>
        <v>1.6000000000000014</v>
      </c>
      <c r="V264" s="3">
        <f>AJ264-AS264</f>
        <v>1.7999999999999972</v>
      </c>
      <c r="W264" s="3">
        <f>(AA264-AY264)/(AX264-AY264)</f>
        <v>0.33019364658787326</v>
      </c>
      <c r="X264" s="3">
        <f>(AX264-AA264)/(AA264-AY264)</f>
        <v>2.0285258675741162</v>
      </c>
      <c r="Y264" s="3">
        <f>J264/AA264</f>
        <v>1.0165237771767394E-2</v>
      </c>
      <c r="Z264" s="3">
        <f>(AA264-AY264)/(AX264-AA264)</f>
        <v>0.49296881838430046</v>
      </c>
      <c r="AA264" s="3">
        <v>31.67315238701508</v>
      </c>
      <c r="AB264" s="3">
        <v>30.8</v>
      </c>
      <c r="AC264" s="3">
        <v>32.4</v>
      </c>
      <c r="AD264" s="3">
        <v>31.673638513764502</v>
      </c>
      <c r="AE264" s="3">
        <v>31</v>
      </c>
      <c r="AF264" s="3">
        <v>31.2</v>
      </c>
      <c r="AG264" s="3">
        <v>31.5</v>
      </c>
      <c r="AH264" s="3">
        <v>31.9</v>
      </c>
      <c r="AI264" s="3">
        <v>32.1</v>
      </c>
      <c r="AJ264" s="3">
        <v>32.299999999999997</v>
      </c>
      <c r="AK264" s="3">
        <v>2020</v>
      </c>
      <c r="AL264" s="3">
        <v>10</v>
      </c>
      <c r="AM264" s="3">
        <v>27</v>
      </c>
      <c r="AN264" s="3">
        <v>11</v>
      </c>
      <c r="AO264" s="3">
        <v>29</v>
      </c>
      <c r="AP264" s="3">
        <v>42</v>
      </c>
      <c r="AQ264" s="3">
        <v>649</v>
      </c>
      <c r="AR264" s="5">
        <v>0.47847222222222219</v>
      </c>
      <c r="AS264" s="3">
        <v>30.5</v>
      </c>
      <c r="AT264" s="3">
        <v>50</v>
      </c>
      <c r="AU264" s="3">
        <v>797</v>
      </c>
      <c r="AV264" s="3">
        <v>1.2</v>
      </c>
      <c r="AW264" s="3">
        <v>194</v>
      </c>
      <c r="AX264" s="3">
        <f>AS264+(AZ264*BF264)/(BB264*1005)</f>
        <v>42.482935504597911</v>
      </c>
      <c r="AY264" s="3">
        <f>AS264+(AZ264*BD264*BE264*BF264)/(BB264*1005*(BE264*BD264+BK264*AZ264))-(AZ264*BL264)/(BE264*BD264+BK264*AZ264)</f>
        <v>26.344266376549712</v>
      </c>
      <c r="AZ264" s="3">
        <f>BA264*BC264/(BA264+BC264)</f>
        <v>25.020355657072798</v>
      </c>
      <c r="BA264" s="3">
        <f>BB264*1005/(4*0.98*0.0000000567*(AS264+273.15)^3)</f>
        <v>187.7426117637757</v>
      </c>
      <c r="BB264" s="3">
        <f>101325/(287.05*(AS264+273.15))</f>
        <v>1.1624807655037661</v>
      </c>
      <c r="BC264" s="3">
        <f>100*SQRT(0.1/AV264)</f>
        <v>28.867513459481291</v>
      </c>
      <c r="BD264" s="3">
        <f>BC264/1.08</f>
        <v>26.72917912914934</v>
      </c>
      <c r="BE264" s="3">
        <f>0.072*AS264+64.67</f>
        <v>66.866</v>
      </c>
      <c r="BF264" s="3">
        <f>AU264*(1-0.21)+BG264-BH264</f>
        <v>559.52768579457222</v>
      </c>
      <c r="BG264" s="3">
        <f>(1.72*(BI264/1000/(AS264+273.16))^(1/7)*0.0000000567*(AS264+273.16)^4)</f>
        <v>409.6951228781237</v>
      </c>
      <c r="BH264" s="3">
        <f>0.98*0.0000000567*(AA264+273.16)^4</f>
        <v>479.79743708355147</v>
      </c>
      <c r="BI264" s="3">
        <f>BJ264*AT264/100</f>
        <v>2182.6301489473767</v>
      </c>
      <c r="BJ264" s="3">
        <f>(610.7*10^(7.5*AS264/(AS264+237.3)))</f>
        <v>4365.2602978947534</v>
      </c>
      <c r="BK264" s="3">
        <f>(EXP((0.0492)*AS264))*55.259</f>
        <v>247.80229311818883</v>
      </c>
      <c r="BL264" s="3">
        <f>(1-(AT264/100))*BJ264</f>
        <v>2182.6301489473767</v>
      </c>
    </row>
    <row r="265" spans="1:318" s="3" customFormat="1" x14ac:dyDescent="0.2">
      <c r="A265" s="3" t="b">
        <v>0</v>
      </c>
      <c r="D265" s="3">
        <v>10446</v>
      </c>
      <c r="E265" s="3">
        <v>11</v>
      </c>
      <c r="F265" s="3">
        <v>3</v>
      </c>
      <c r="G265" s="3" t="s">
        <v>653</v>
      </c>
      <c r="H265" s="3">
        <v>6</v>
      </c>
      <c r="I265" s="3">
        <v>2.6000000000000014</v>
      </c>
      <c r="J265" s="3">
        <v>0.49563141704989389</v>
      </c>
      <c r="K265" s="3">
        <v>0.63486760762356198</v>
      </c>
      <c r="L265" s="3">
        <v>0.39000624479784918</v>
      </c>
      <c r="M265" s="3">
        <f>AA265-AS265</f>
        <v>1.8127379686503389</v>
      </c>
      <c r="N265" s="3">
        <f>AB265-AS265</f>
        <v>0.60000000000000142</v>
      </c>
      <c r="O265" s="3">
        <f>AC265-AS265</f>
        <v>3.2000000000000028</v>
      </c>
      <c r="P265" s="3">
        <f>AD265-AS265</f>
        <v>1.7626922428914327</v>
      </c>
      <c r="Q265" s="3">
        <f>AE265-AS265</f>
        <v>0.89999999999999858</v>
      </c>
      <c r="R265" s="3">
        <f>AF265-AS265</f>
        <v>1.1999999999999993</v>
      </c>
      <c r="S265" s="3">
        <f>AG265-AS265</f>
        <v>1.5</v>
      </c>
      <c r="T265" s="3">
        <f>AH265-AS265</f>
        <v>2.1000000000000014</v>
      </c>
      <c r="U265" s="3">
        <f>AI265-AS265</f>
        <v>2.5</v>
      </c>
      <c r="V265" s="3">
        <f>AJ265-AS265</f>
        <v>3</v>
      </c>
      <c r="W265" s="3">
        <f>(AA265-AY265)/(AX265-AY265)</f>
        <v>0.37257397434270029</v>
      </c>
      <c r="X265" s="3">
        <f>(AX265-AA265)/(AA265-AY265)</f>
        <v>1.6840307398395518</v>
      </c>
      <c r="Y265" s="3">
        <f>J265/AA265</f>
        <v>1.5338576926868687E-2</v>
      </c>
      <c r="Z265" s="3">
        <f>(AA265-AY265)/(AX265-AA265)</f>
        <v>0.59381338852239496</v>
      </c>
      <c r="AA265" s="3">
        <v>32.312737968650339</v>
      </c>
      <c r="AB265" s="3">
        <v>31.1</v>
      </c>
      <c r="AC265" s="3">
        <v>33.700000000000003</v>
      </c>
      <c r="AD265" s="3">
        <v>32.262692242891433</v>
      </c>
      <c r="AE265" s="3">
        <v>31.4</v>
      </c>
      <c r="AF265" s="3">
        <v>31.7</v>
      </c>
      <c r="AG265" s="3">
        <v>32</v>
      </c>
      <c r="AH265" s="3">
        <v>32.6</v>
      </c>
      <c r="AI265" s="3">
        <v>33</v>
      </c>
      <c r="AJ265" s="3">
        <v>33.5</v>
      </c>
      <c r="AK265" s="3">
        <v>2020</v>
      </c>
      <c r="AL265" s="3">
        <v>10</v>
      </c>
      <c r="AM265" s="3">
        <v>27</v>
      </c>
      <c r="AN265" s="3">
        <v>11</v>
      </c>
      <c r="AO265" s="3">
        <v>29</v>
      </c>
      <c r="AP265" s="3">
        <v>53</v>
      </c>
      <c r="AQ265" s="3">
        <v>526</v>
      </c>
      <c r="AR265" s="5">
        <v>0.47847222222222219</v>
      </c>
      <c r="AS265" s="3">
        <v>30.5</v>
      </c>
      <c r="AT265" s="3">
        <v>50</v>
      </c>
      <c r="AU265" s="3">
        <v>797</v>
      </c>
      <c r="AV265" s="3">
        <v>1.2</v>
      </c>
      <c r="AW265" s="3">
        <v>194</v>
      </c>
      <c r="AX265" s="3">
        <f>AS265+(AZ265*BF265)/(BB265*1005)</f>
        <v>42.396426242703178</v>
      </c>
      <c r="AY265" s="3">
        <f>AS265+(AZ265*BD265*BE265*BF265)/(BB265*1005*(BE265*BD265+BK265*AZ265))-(AZ265*BL265)/(BE265*BD265+BK265*AZ265)</f>
        <v>26.324908865831482</v>
      </c>
      <c r="AZ265" s="3">
        <f>BA265*BC265/(BA265+BC265)</f>
        <v>25.020355657072798</v>
      </c>
      <c r="BA265" s="3">
        <f>BB265*1005/(4*0.98*0.0000000567*(AS265+273.15)^3)</f>
        <v>187.7426117637757</v>
      </c>
      <c r="BB265" s="3">
        <f>101325/(287.05*(AS265+273.15))</f>
        <v>1.1624807655037661</v>
      </c>
      <c r="BC265" s="3">
        <f>100*SQRT(0.1/AV265)</f>
        <v>28.867513459481291</v>
      </c>
      <c r="BD265" s="3">
        <f>BC265/1.08</f>
        <v>26.72917912914934</v>
      </c>
      <c r="BE265" s="3">
        <f>0.072*AS265+64.67</f>
        <v>66.866</v>
      </c>
      <c r="BF265" s="3">
        <f>AU265*(1-0.21)+BG265-BH265</f>
        <v>555.48824762108075</v>
      </c>
      <c r="BG265" s="3">
        <f>(1.72*(BI265/1000/(AS265+273.16))^(1/7)*0.0000000567*(AS265+273.16)^4)</f>
        <v>409.6951228781237</v>
      </c>
      <c r="BH265" s="3">
        <f>0.98*0.0000000567*(AA265+273.16)^4</f>
        <v>483.83687525704289</v>
      </c>
      <c r="BI265" s="3">
        <f>BJ265*AT265/100</f>
        <v>2182.6301489473767</v>
      </c>
      <c r="BJ265" s="3">
        <f>(610.7*10^(7.5*AS265/(AS265+237.3)))</f>
        <v>4365.2602978947534</v>
      </c>
      <c r="BK265" s="3">
        <f>(EXP((0.0492)*AS265))*55.259</f>
        <v>247.80229311818883</v>
      </c>
      <c r="BL265" s="3">
        <f>(1-(AT265/100))*BJ265</f>
        <v>2182.6301489473767</v>
      </c>
    </row>
    <row r="266" spans="1:318" s="3" customFormat="1" x14ac:dyDescent="0.2">
      <c r="A266" s="3" t="b">
        <v>1</v>
      </c>
      <c r="B266" s="3">
        <v>10</v>
      </c>
      <c r="D266" s="3">
        <v>10446</v>
      </c>
      <c r="E266" s="3">
        <v>7</v>
      </c>
      <c r="F266" s="3">
        <v>4</v>
      </c>
      <c r="G266" s="3" t="s">
        <v>101</v>
      </c>
      <c r="H266" s="3">
        <v>6</v>
      </c>
      <c r="I266" s="3">
        <v>3</v>
      </c>
      <c r="J266" s="3">
        <v>0.68721361993018981</v>
      </c>
      <c r="K266" s="3">
        <v>1.1720777687785358</v>
      </c>
      <c r="L266" s="3">
        <v>0.58491349746619981</v>
      </c>
      <c r="M266" s="3">
        <f>AA266-AS266</f>
        <v>2.8847254676271881</v>
      </c>
      <c r="N266" s="3">
        <f>AB266-AS266</f>
        <v>1.4000000000000021</v>
      </c>
      <c r="O266" s="3">
        <f>AC266-AS266</f>
        <v>4.4000000000000021</v>
      </c>
      <c r="P266" s="3">
        <f>AD266-AS266</f>
        <v>2.7490570739089328</v>
      </c>
      <c r="Q266" s="3">
        <f>AE266-AS266</f>
        <v>1.6999999999999993</v>
      </c>
      <c r="R266" s="3">
        <f>AF266-AS266</f>
        <v>2.0000000000000036</v>
      </c>
      <c r="S266" s="3">
        <f>AG266-AS266</f>
        <v>2.3000000000000007</v>
      </c>
      <c r="T266" s="3">
        <f>AH266-AS266</f>
        <v>3.5000000000000036</v>
      </c>
      <c r="U266" s="3">
        <f>AI266-AS266</f>
        <v>3.9000000000000021</v>
      </c>
      <c r="V266" s="3">
        <f>AJ266-AS266</f>
        <v>4.1999999999999993</v>
      </c>
      <c r="W266" s="3">
        <f>(AA266-AY266)/(AX266-AY266)</f>
        <v>0.3944808309454671</v>
      </c>
      <c r="X266" s="3">
        <f>(AX266-AA266)/(AA266-AY266)</f>
        <v>1.5349774223585524</v>
      </c>
      <c r="Y266" s="3">
        <f>J266/AA266</f>
        <v>2.0771326049013647E-2</v>
      </c>
      <c r="Z266" s="3">
        <f>(AA266-AY266)/(AX266-AA266)</f>
        <v>0.65147538031110663</v>
      </c>
      <c r="AA266" s="3">
        <v>33.084725467627187</v>
      </c>
      <c r="AB266" s="3">
        <v>31.6</v>
      </c>
      <c r="AC266" s="3">
        <v>34.6</v>
      </c>
      <c r="AD266" s="3">
        <v>32.949057073908932</v>
      </c>
      <c r="AE266" s="3">
        <v>31.9</v>
      </c>
      <c r="AF266" s="3">
        <v>32.200000000000003</v>
      </c>
      <c r="AG266" s="3">
        <v>32.5</v>
      </c>
      <c r="AH266" s="3">
        <v>33.700000000000003</v>
      </c>
      <c r="AI266" s="3">
        <v>34.1</v>
      </c>
      <c r="AJ266" s="3">
        <v>34.4</v>
      </c>
      <c r="AK266" s="3">
        <v>2020</v>
      </c>
      <c r="AL266" s="3">
        <v>10</v>
      </c>
      <c r="AM266" s="3">
        <v>27</v>
      </c>
      <c r="AN266" s="3">
        <v>12</v>
      </c>
      <c r="AO266" s="3">
        <v>27</v>
      </c>
      <c r="AP266" s="3">
        <v>4</v>
      </c>
      <c r="AQ266" s="3">
        <v>215</v>
      </c>
      <c r="AR266" s="4">
        <v>0.51874999999999993</v>
      </c>
      <c r="AS266" s="3">
        <f>VLOOKUP(AR266,גיליון1!A181:F764,2,0)</f>
        <v>30.2</v>
      </c>
      <c r="AT266" s="3">
        <f>VLOOKUP(AR266,גיליון1!A181:F764,3,0)</f>
        <v>50</v>
      </c>
      <c r="AU266" s="3">
        <f>VLOOKUP(AR266,גיליון1!A181:F764,4,0)</f>
        <v>752</v>
      </c>
      <c r="AV266" s="3">
        <f>VLOOKUP(AR266,גיליון1!A181:F764,5,0)</f>
        <v>0.8</v>
      </c>
      <c r="AW266" s="3">
        <f>VLOOKUP(AR266,גיליון1!A181:F764,6,0)</f>
        <v>282</v>
      </c>
      <c r="AX266" s="3">
        <f>AS266+(AZ266*BF266)/(BB266*1005)</f>
        <v>43.246124534301934</v>
      </c>
      <c r="AY266" s="3">
        <f>AS266+(AZ266*BD266*BE266*BF266)/(BB266*1005*(BE266*BD266+BK266*AZ266))-(AZ266*BL266)/(BE266*BD266+BK266*AZ266)</f>
        <v>26.464824146172333</v>
      </c>
      <c r="AZ266" s="3">
        <f>BA266*BC266/(BA266+BC266)</f>
        <v>29.771036269524799</v>
      </c>
      <c r="BA266" s="3">
        <f>BB266*1005/(4*0.98*0.0000000567*(AS266+273.15)^3)</f>
        <v>188.48639142180056</v>
      </c>
      <c r="BB266" s="3">
        <f>101325/(287.05*(AS266+273.15))</f>
        <v>1.163630408588161</v>
      </c>
      <c r="BC266" s="3">
        <f>100*SQRT(0.1/AV266)</f>
        <v>35.355339059327378</v>
      </c>
      <c r="BD266" s="3">
        <f>BC266/1.08</f>
        <v>32.736425054932752</v>
      </c>
      <c r="BE266" s="3">
        <f>0.072*AS266+64.67</f>
        <v>66.844400000000007</v>
      </c>
      <c r="BF266" s="3">
        <f>AU266*(1-0.21)+BG266-BH266</f>
        <v>512.47028891873458</v>
      </c>
      <c r="BG266" s="3">
        <f>(1.72*(BI266/1000/(AS266+273.16))^(1/7)*0.0000000567*(AS266+273.16)^4)</f>
        <v>407.13672602304666</v>
      </c>
      <c r="BH266" s="3">
        <f>0.98*0.0000000567*(AA266+273.16)^4</f>
        <v>488.74643710431212</v>
      </c>
      <c r="BI266" s="3">
        <f>BJ266*AT266/100</f>
        <v>2145.4919841799401</v>
      </c>
      <c r="BJ266" s="3">
        <f>(610.7*10^(7.5*AS266/(AS266+237.3)))</f>
        <v>4290.9839683598802</v>
      </c>
      <c r="BK266" s="3">
        <f>(EXP((0.0492)*AS266))*55.259</f>
        <v>244.17159176218931</v>
      </c>
      <c r="BL266" s="3">
        <f>(1-(AT266/100))*BJ266</f>
        <v>2145.4919841799401</v>
      </c>
      <c r="JS266" s="3">
        <v>2</v>
      </c>
      <c r="JT266" s="3">
        <v>2</v>
      </c>
      <c r="JU266" s="3">
        <v>5</v>
      </c>
      <c r="JV266" s="3">
        <v>19</v>
      </c>
      <c r="JW266" s="3">
        <v>20</v>
      </c>
      <c r="JX266" s="3">
        <v>34</v>
      </c>
      <c r="JY266" s="3">
        <v>48</v>
      </c>
      <c r="JZ266" s="3">
        <v>106</v>
      </c>
      <c r="KA266" s="3">
        <v>123</v>
      </c>
      <c r="KB266" s="3">
        <v>145</v>
      </c>
      <c r="KC266" s="3">
        <v>158</v>
      </c>
      <c r="KD266" s="3">
        <v>126</v>
      </c>
      <c r="KE266" s="3">
        <v>160</v>
      </c>
      <c r="KF266" s="3">
        <v>183</v>
      </c>
      <c r="KG266" s="3">
        <v>199</v>
      </c>
      <c r="KH266" s="3">
        <v>181</v>
      </c>
      <c r="KI266" s="3">
        <v>137</v>
      </c>
      <c r="KJ266" s="3">
        <v>91</v>
      </c>
      <c r="KK266" s="3">
        <v>73</v>
      </c>
      <c r="KL266" s="3">
        <v>82</v>
      </c>
      <c r="KM266" s="3">
        <v>90</v>
      </c>
      <c r="KN266" s="3">
        <v>65</v>
      </c>
      <c r="KO266" s="3">
        <v>75</v>
      </c>
      <c r="KP266" s="3">
        <v>112</v>
      </c>
      <c r="KQ266" s="3">
        <v>115</v>
      </c>
      <c r="KR266" s="3">
        <v>146</v>
      </c>
      <c r="KS266" s="3">
        <v>124</v>
      </c>
      <c r="KT266" s="3">
        <v>92</v>
      </c>
      <c r="KU266" s="3">
        <v>57</v>
      </c>
      <c r="KV266" s="3">
        <v>32</v>
      </c>
      <c r="KW266" s="3">
        <v>24</v>
      </c>
      <c r="KX266" s="3">
        <v>17</v>
      </c>
      <c r="KY266" s="3">
        <v>8</v>
      </c>
      <c r="KZ266" s="3">
        <v>4</v>
      </c>
    </row>
    <row r="267" spans="1:318" s="3" customFormat="1" x14ac:dyDescent="0.2">
      <c r="A267" s="3" t="b">
        <v>1</v>
      </c>
      <c r="B267" s="3">
        <v>10</v>
      </c>
      <c r="D267" s="3">
        <v>10446</v>
      </c>
      <c r="E267" s="3">
        <v>7</v>
      </c>
      <c r="F267" s="3">
        <v>4</v>
      </c>
      <c r="G267" s="3" t="s">
        <v>270</v>
      </c>
      <c r="H267" s="3">
        <v>6</v>
      </c>
      <c r="I267" s="3">
        <v>2.5</v>
      </c>
      <c r="J267" s="3">
        <v>0.50190375532406206</v>
      </c>
      <c r="K267" s="3">
        <v>0.713444626457715</v>
      </c>
      <c r="L267" s="3">
        <v>0.4069064553439431</v>
      </c>
      <c r="M267" s="3">
        <f>AA267-AS267</f>
        <v>3.7573433631966147</v>
      </c>
      <c r="N267" s="3">
        <f>AB267-AS267</f>
        <v>2.5000000000000036</v>
      </c>
      <c r="O267" s="3">
        <f>AC267-AS267</f>
        <v>5.0000000000000036</v>
      </c>
      <c r="P267" s="3">
        <f>AD267-AS267</f>
        <v>3.7125007545218303</v>
      </c>
      <c r="Q267" s="3">
        <f>AE267-AS267</f>
        <v>2.8000000000000007</v>
      </c>
      <c r="R267" s="3">
        <f>AF267-AS267</f>
        <v>3.0999999999999979</v>
      </c>
      <c r="S267" s="3">
        <f>AG267-AS267</f>
        <v>3.4000000000000021</v>
      </c>
      <c r="T267" s="3">
        <f>AH267-AS267</f>
        <v>4.0999999999999979</v>
      </c>
      <c r="U267" s="3">
        <f>AI267-AS267</f>
        <v>4.5000000000000036</v>
      </c>
      <c r="V267" s="3">
        <f>AJ267-AS267</f>
        <v>4.8000000000000007</v>
      </c>
      <c r="W267" s="3">
        <f>(AA267-AY267)/(AX267-AY267)</f>
        <v>0.45138835515159476</v>
      </c>
      <c r="X267" s="3">
        <f>(AX267-AA267)/(AA267-AY267)</f>
        <v>1.2153872349324539</v>
      </c>
      <c r="Y267" s="3">
        <f>J267/AA267</f>
        <v>1.4780418772925314E-2</v>
      </c>
      <c r="Z267" s="3">
        <f>(AA267-AY267)/(AX267-AA267)</f>
        <v>0.82278303676241571</v>
      </c>
      <c r="AA267" s="3">
        <v>33.957343363196614</v>
      </c>
      <c r="AB267" s="3">
        <v>32.700000000000003</v>
      </c>
      <c r="AC267" s="3">
        <v>35.200000000000003</v>
      </c>
      <c r="AD267" s="3">
        <v>33.91250075452183</v>
      </c>
      <c r="AE267" s="3">
        <v>33</v>
      </c>
      <c r="AF267" s="3">
        <v>33.299999999999997</v>
      </c>
      <c r="AG267" s="3">
        <v>33.6</v>
      </c>
      <c r="AH267" s="3">
        <v>34.299999999999997</v>
      </c>
      <c r="AI267" s="3">
        <v>34.700000000000003</v>
      </c>
      <c r="AJ267" s="3">
        <v>35</v>
      </c>
      <c r="AK267" s="3">
        <v>2020</v>
      </c>
      <c r="AL267" s="3">
        <v>10</v>
      </c>
      <c r="AM267" s="3">
        <v>27</v>
      </c>
      <c r="AN267" s="3">
        <v>12</v>
      </c>
      <c r="AO267" s="3">
        <v>27</v>
      </c>
      <c r="AP267" s="3">
        <v>33</v>
      </c>
      <c r="AQ267" s="3">
        <v>15</v>
      </c>
      <c r="AR267" s="4">
        <v>0.51874999999999993</v>
      </c>
      <c r="AS267" s="3">
        <f>VLOOKUP(AR267,גיליון1!A182:F765,2,0)</f>
        <v>30.2</v>
      </c>
      <c r="AT267" s="3">
        <f>VLOOKUP(AR267,גיליון1!A182:F765,3,0)</f>
        <v>50</v>
      </c>
      <c r="AU267" s="3">
        <f>VLOOKUP(AR267,גיליון1!A182:F765,4,0)</f>
        <v>752</v>
      </c>
      <c r="AV267" s="3">
        <f>VLOOKUP(AR267,גיליון1!A182:F765,5,0)</f>
        <v>0.8</v>
      </c>
      <c r="AW267" s="3">
        <f>VLOOKUP(AR267,גיליון1!A182:F765,6,0)</f>
        <v>282</v>
      </c>
      <c r="AX267" s="3">
        <f>AS267+(AZ267*BF267)/(BB267*1005)</f>
        <v>43.103705608232971</v>
      </c>
      <c r="AY267" s="3">
        <f>AS267+(AZ267*BD267*BE267*BF267)/(BB267*1005*(BE267*BD267+BK267*AZ267))-(AZ267*BL267)/(BE267*BD267+BK267*AZ267)</f>
        <v>26.431871659896494</v>
      </c>
      <c r="AZ267" s="3">
        <f>BA267*BC267/(BA267+BC267)</f>
        <v>29.771036269524799</v>
      </c>
      <c r="BA267" s="3">
        <f>BB267*1005/(4*0.98*0.0000000567*(AS267+273.15)^3)</f>
        <v>188.48639142180056</v>
      </c>
      <c r="BB267" s="3">
        <f>101325/(287.05*(AS267+273.15))</f>
        <v>1.163630408588161</v>
      </c>
      <c r="BC267" s="3">
        <f>100*SQRT(0.1/AV267)</f>
        <v>35.355339059327378</v>
      </c>
      <c r="BD267" s="3">
        <f>BC267/1.08</f>
        <v>32.736425054932752</v>
      </c>
      <c r="BE267" s="3">
        <f>0.072*AS267+64.67</f>
        <v>66.844400000000007</v>
      </c>
      <c r="BF267" s="3">
        <f>AU267*(1-0.21)+BG267-BH267</f>
        <v>506.87587135831996</v>
      </c>
      <c r="BG267" s="3">
        <f>(1.72*(BI267/1000/(AS267+273.16))^(1/7)*0.0000000567*(AS267+273.16)^4)</f>
        <v>407.13672602304666</v>
      </c>
      <c r="BH267" s="3">
        <f>0.98*0.0000000567*(AA267+273.16)^4</f>
        <v>494.34085466472675</v>
      </c>
      <c r="BI267" s="3">
        <f>BJ267*AT267/100</f>
        <v>2145.4919841799401</v>
      </c>
      <c r="BJ267" s="3">
        <f>(610.7*10^(7.5*AS267/(AS267+237.3)))</f>
        <v>4290.9839683598802</v>
      </c>
      <c r="BK267" s="3">
        <f>(EXP((0.0492)*AS267))*55.259</f>
        <v>244.17159176218931</v>
      </c>
      <c r="BL267" s="3">
        <f>(1-(AT267/100))*BJ267</f>
        <v>2145.4919841799401</v>
      </c>
      <c r="KE267" s="3">
        <v>2</v>
      </c>
      <c r="KF267" s="3">
        <v>5</v>
      </c>
      <c r="KG267" s="3">
        <v>26</v>
      </c>
      <c r="KH267" s="3">
        <v>47</v>
      </c>
      <c r="KI267" s="3">
        <v>75</v>
      </c>
      <c r="KJ267" s="3">
        <v>79</v>
      </c>
      <c r="KK267" s="3">
        <v>127</v>
      </c>
      <c r="KL267" s="3">
        <v>181</v>
      </c>
      <c r="KM267" s="3">
        <v>202</v>
      </c>
      <c r="KN267" s="3">
        <v>224</v>
      </c>
      <c r="KO267" s="3">
        <v>269</v>
      </c>
      <c r="KP267" s="3">
        <v>298</v>
      </c>
      <c r="KQ267" s="3">
        <v>386</v>
      </c>
      <c r="KR267" s="3">
        <v>307</v>
      </c>
      <c r="KS267" s="3">
        <v>277</v>
      </c>
      <c r="KT267" s="3">
        <v>208</v>
      </c>
      <c r="KU267" s="3">
        <v>208</v>
      </c>
      <c r="KV267" s="3">
        <v>232</v>
      </c>
      <c r="KW267" s="3">
        <v>163</v>
      </c>
      <c r="KX267" s="3">
        <v>156</v>
      </c>
      <c r="KY267" s="3">
        <v>141</v>
      </c>
      <c r="KZ267" s="3">
        <v>108</v>
      </c>
      <c r="LA267" s="3">
        <v>85</v>
      </c>
      <c r="LB267" s="3">
        <v>69</v>
      </c>
      <c r="LC267" s="3">
        <v>31</v>
      </c>
      <c r="LD267" s="3">
        <v>20</v>
      </c>
      <c r="LE267" s="3">
        <v>19</v>
      </c>
      <c r="LF267" s="3">
        <v>1</v>
      </c>
    </row>
    <row r="268" spans="1:318" s="3" customFormat="1" x14ac:dyDescent="0.2">
      <c r="A268" s="3" t="b">
        <v>1</v>
      </c>
      <c r="B268" s="3">
        <v>10</v>
      </c>
      <c r="D268" s="3">
        <v>10446</v>
      </c>
      <c r="E268" s="3">
        <v>7</v>
      </c>
      <c r="F268" s="3">
        <v>4</v>
      </c>
      <c r="G268" s="3" t="s">
        <v>431</v>
      </c>
      <c r="H268" s="3">
        <v>6</v>
      </c>
      <c r="I268" s="3">
        <v>2.8000000000000007</v>
      </c>
      <c r="J268" s="3">
        <v>0.56349411139102645</v>
      </c>
      <c r="K268" s="3">
        <v>0.7290455752055891</v>
      </c>
      <c r="L268" s="3">
        <v>0.44669772566946508</v>
      </c>
      <c r="M268" s="3">
        <f>AA268-AS268</f>
        <v>2.2077295722313686</v>
      </c>
      <c r="N268" s="3">
        <f>AB268-AS268</f>
        <v>0.60000000000000142</v>
      </c>
      <c r="O268" s="3">
        <f>AC268-AS268</f>
        <v>3.4000000000000021</v>
      </c>
      <c r="P268" s="3">
        <f>AD268-AS268</f>
        <v>2.2346693209380426</v>
      </c>
      <c r="Q268" s="3">
        <f>AE268-AS268</f>
        <v>1.1000000000000014</v>
      </c>
      <c r="R268" s="3">
        <f>AF268-AS268</f>
        <v>1.4000000000000021</v>
      </c>
      <c r="S268" s="3">
        <f>AG268-AS268</f>
        <v>1.8000000000000007</v>
      </c>
      <c r="T268" s="3">
        <f>AH268-AS268</f>
        <v>2.5999999999999979</v>
      </c>
      <c r="U268" s="3">
        <f>AI268-AS268</f>
        <v>2.9000000000000021</v>
      </c>
      <c r="V268" s="3">
        <f>AJ268-AS268</f>
        <v>3.3000000000000007</v>
      </c>
      <c r="W268" s="3">
        <f>(AA268-AY268)/(AX268-AY268)</f>
        <v>0.35086441256812706</v>
      </c>
      <c r="X268" s="3">
        <f>(AX268-AA268)/(AA268-AY268)</f>
        <v>1.8501038126966804</v>
      </c>
      <c r="Y268" s="3">
        <f>J268/AA268</f>
        <v>1.7387645442273055E-2</v>
      </c>
      <c r="Z268" s="3">
        <f>(AA268-AY268)/(AX268-AA268)</f>
        <v>0.54051020982569442</v>
      </c>
      <c r="AA268" s="3">
        <v>32.407729572231368</v>
      </c>
      <c r="AB268" s="3">
        <v>30.8</v>
      </c>
      <c r="AC268" s="3">
        <v>33.6</v>
      </c>
      <c r="AD268" s="3">
        <v>32.434669320938042</v>
      </c>
      <c r="AE268" s="3">
        <v>31.3</v>
      </c>
      <c r="AF268" s="3">
        <v>31.6</v>
      </c>
      <c r="AG268" s="3">
        <v>32</v>
      </c>
      <c r="AH268" s="3">
        <v>32.799999999999997</v>
      </c>
      <c r="AI268" s="3">
        <v>33.1</v>
      </c>
      <c r="AJ268" s="3">
        <v>33.5</v>
      </c>
      <c r="AK268" s="3">
        <v>2020</v>
      </c>
      <c r="AL268" s="3">
        <v>10</v>
      </c>
      <c r="AM268" s="3">
        <v>27</v>
      </c>
      <c r="AN268" s="3">
        <v>12</v>
      </c>
      <c r="AO268" s="3">
        <v>27</v>
      </c>
      <c r="AP268" s="3">
        <v>49</v>
      </c>
      <c r="AQ268" s="3">
        <v>335</v>
      </c>
      <c r="AR268" s="4">
        <v>0.51874999999999993</v>
      </c>
      <c r="AS268" s="3">
        <f>VLOOKUP(AR268,גיליון1!A183:F766,2,0)</f>
        <v>30.2</v>
      </c>
      <c r="AT268" s="3">
        <f>VLOOKUP(AR268,גיליון1!A183:F766,3,0)</f>
        <v>50</v>
      </c>
      <c r="AU268" s="3">
        <f>VLOOKUP(AR268,גיליון1!A183:F766,4,0)</f>
        <v>752</v>
      </c>
      <c r="AV268" s="3">
        <f>VLOOKUP(AR268,גיליון1!A183:F766,5,0)</f>
        <v>0.8</v>
      </c>
      <c r="AW268" s="3">
        <f>VLOOKUP(AR268,גיליון1!A183:F766,6,0)</f>
        <v>282</v>
      </c>
      <c r="AX268" s="3">
        <f>AS268+(AZ268*BF268)/(BB268*1005)</f>
        <v>43.355780806096064</v>
      </c>
      <c r="AY268" s="3">
        <f>AS268+(AZ268*BD268*BE268*BF268)/(BB268*1005*(BE268*BD268+BK268*AZ268))-(AZ268*BL268)/(BE268*BD268+BK268*AZ268)</f>
        <v>26.490196102632709</v>
      </c>
      <c r="AZ268" s="3">
        <f>BA268*BC268/(BA268+BC268)</f>
        <v>29.771036269524799</v>
      </c>
      <c r="BA268" s="3">
        <f>BB268*1005/(4*0.98*0.0000000567*(AS268+273.15)^3)</f>
        <v>188.48639142180056</v>
      </c>
      <c r="BB268" s="3">
        <f>101325/(287.05*(AS268+273.15))</f>
        <v>1.163630408588161</v>
      </c>
      <c r="BC268" s="3">
        <f>100*SQRT(0.1/AV268)</f>
        <v>35.355339059327378</v>
      </c>
      <c r="BD268" s="3">
        <f>BC268/1.08</f>
        <v>32.736425054932752</v>
      </c>
      <c r="BE268" s="3">
        <f>0.072*AS268+64.67</f>
        <v>66.844400000000007</v>
      </c>
      <c r="BF268" s="3">
        <f>AU268*(1-0.21)+BG268-BH268</f>
        <v>516.77774291707215</v>
      </c>
      <c r="BG268" s="3">
        <f>(1.72*(BI268/1000/(AS268+273.16))^(1/7)*0.0000000567*(AS268+273.16)^4)</f>
        <v>407.13672602304666</v>
      </c>
      <c r="BH268" s="3">
        <f>0.98*0.0000000567*(AA268+273.16)^4</f>
        <v>484.43898310597461</v>
      </c>
      <c r="BI268" s="3">
        <f>BJ268*AT268/100</f>
        <v>2145.4919841799401</v>
      </c>
      <c r="BJ268" s="3">
        <f>(610.7*10^(7.5*AS268/(AS268+237.3)))</f>
        <v>4290.9839683598802</v>
      </c>
      <c r="BK268" s="3">
        <f>(EXP((0.0492)*AS268))*55.259</f>
        <v>244.17159176218931</v>
      </c>
      <c r="BL268" s="3">
        <f>(1-(AT268/100))*BJ268</f>
        <v>2145.4919841799401</v>
      </c>
      <c r="JK268" s="3">
        <v>2</v>
      </c>
      <c r="JL268" s="3">
        <v>8</v>
      </c>
      <c r="JM268" s="3">
        <v>10</v>
      </c>
      <c r="JN268" s="3">
        <v>11</v>
      </c>
      <c r="JO268" s="3">
        <v>14</v>
      </c>
      <c r="JP268" s="3">
        <v>27</v>
      </c>
      <c r="JQ268" s="3">
        <v>44</v>
      </c>
      <c r="JR268" s="3">
        <v>95</v>
      </c>
      <c r="JS268" s="3">
        <v>75</v>
      </c>
      <c r="JT268" s="3">
        <v>82</v>
      </c>
      <c r="JU268" s="3">
        <v>110</v>
      </c>
      <c r="JV268" s="3">
        <v>75</v>
      </c>
      <c r="JW268" s="3">
        <v>123</v>
      </c>
      <c r="JX268" s="3">
        <v>125</v>
      </c>
      <c r="JY268" s="3">
        <v>141</v>
      </c>
      <c r="JZ268" s="3">
        <v>197</v>
      </c>
      <c r="KA268" s="3">
        <v>258</v>
      </c>
      <c r="KB268" s="3">
        <v>209</v>
      </c>
      <c r="KC268" s="3">
        <v>227</v>
      </c>
      <c r="KD268" s="3">
        <v>229</v>
      </c>
      <c r="KE268" s="3">
        <v>173</v>
      </c>
      <c r="KF268" s="3">
        <v>131</v>
      </c>
      <c r="KG268" s="3">
        <v>140</v>
      </c>
      <c r="KH268" s="3">
        <v>83</v>
      </c>
      <c r="KI268" s="3">
        <v>74</v>
      </c>
      <c r="KJ268" s="3">
        <v>62</v>
      </c>
      <c r="KK268" s="3">
        <v>75</v>
      </c>
      <c r="KL268" s="3">
        <v>74</v>
      </c>
      <c r="KM268" s="3">
        <v>34</v>
      </c>
      <c r="KN268" s="3">
        <v>14</v>
      </c>
      <c r="KO268" s="3">
        <v>0</v>
      </c>
      <c r="KP268" s="3">
        <v>1</v>
      </c>
    </row>
    <row r="269" spans="1:318" s="3" customFormat="1" x14ac:dyDescent="0.2">
      <c r="A269" s="3" t="b">
        <v>0</v>
      </c>
      <c r="D269" s="3">
        <v>10446</v>
      </c>
      <c r="E269" s="3">
        <v>7</v>
      </c>
      <c r="F269" s="3">
        <v>4</v>
      </c>
      <c r="G269" s="3" t="s">
        <v>102</v>
      </c>
      <c r="H269" s="3">
        <v>6</v>
      </c>
      <c r="I269" s="3">
        <v>1.6000000000000014</v>
      </c>
      <c r="J269" s="3">
        <v>0.25042504323106574</v>
      </c>
      <c r="K269" s="3">
        <v>0.28020728941618245</v>
      </c>
      <c r="L269" s="3">
        <v>0.18786556591189243</v>
      </c>
      <c r="M269" s="3">
        <f>AA269-AS269</f>
        <v>1.355297551260314</v>
      </c>
      <c r="N269" s="3">
        <f>AB269-AS269</f>
        <v>0.60000000000000142</v>
      </c>
      <c r="O269" s="3">
        <f>AC269-AS269</f>
        <v>2.2000000000000028</v>
      </c>
      <c r="P269" s="3">
        <f>AD269-AS269</f>
        <v>1.3273148793458418</v>
      </c>
      <c r="Q269" s="3">
        <f>AE269-AS269</f>
        <v>0.90000000000000213</v>
      </c>
      <c r="R269" s="3">
        <f>AF269-AS269</f>
        <v>1.1000000000000014</v>
      </c>
      <c r="S269" s="3">
        <f>AG269-AS269</f>
        <v>1.2000000000000028</v>
      </c>
      <c r="T269" s="3">
        <f>AH269-AS269</f>
        <v>1.5</v>
      </c>
      <c r="U269" s="3">
        <f>AI269-AS269</f>
        <v>1.7000000000000028</v>
      </c>
      <c r="V269" s="3">
        <f>AJ269-AS269</f>
        <v>2</v>
      </c>
      <c r="W269" s="3">
        <f>(AA269-AY269)/(AX269-AY269)</f>
        <v>0.35897039016249083</v>
      </c>
      <c r="X269" s="3">
        <f>(AX269-AA269)/(AA269-AY269)</f>
        <v>1.7857450848448584</v>
      </c>
      <c r="Y269" s="3">
        <f>J269/AA269</f>
        <v>7.8860871269375594E-3</v>
      </c>
      <c r="Z269" s="3">
        <f>(AA269-AY269)/(AX269-AA269)</f>
        <v>0.55999034155923644</v>
      </c>
      <c r="AA269" s="3">
        <v>31.755297551260313</v>
      </c>
      <c r="AB269" s="3">
        <v>31</v>
      </c>
      <c r="AC269" s="3">
        <v>32.6</v>
      </c>
      <c r="AD269" s="3">
        <v>31.72731487934584</v>
      </c>
      <c r="AE269" s="3">
        <v>31.3</v>
      </c>
      <c r="AF269" s="3">
        <v>31.5</v>
      </c>
      <c r="AG269" s="3">
        <v>31.6</v>
      </c>
      <c r="AH269" s="3">
        <v>31.9</v>
      </c>
      <c r="AI269" s="3">
        <v>32.1</v>
      </c>
      <c r="AJ269" s="3">
        <v>32.4</v>
      </c>
      <c r="AK269" s="3">
        <v>2020</v>
      </c>
      <c r="AL269" s="3">
        <v>10</v>
      </c>
      <c r="AM269" s="3">
        <v>27</v>
      </c>
      <c r="AN269" s="3">
        <v>12</v>
      </c>
      <c r="AO269" s="3">
        <v>28</v>
      </c>
      <c r="AP269" s="3">
        <v>42</v>
      </c>
      <c r="AQ269" s="3">
        <v>132</v>
      </c>
      <c r="AR269" s="4">
        <v>0.51944444444444449</v>
      </c>
      <c r="AS269" s="3">
        <f>VLOOKUP(AR269,גיליון1!A184:F767,2,0)</f>
        <v>30.4</v>
      </c>
      <c r="AT269" s="3">
        <f>VLOOKUP(AR269,גיליון1!A184:F767,3,0)</f>
        <v>49</v>
      </c>
      <c r="AU269" s="3">
        <f>VLOOKUP(AR269,גיליון1!A184:F767,4,0)</f>
        <v>749</v>
      </c>
      <c r="AV269" s="3">
        <f>VLOOKUP(AR269,גיליון1!A184:F767,5,0)</f>
        <v>1.1000000000000001</v>
      </c>
      <c r="AW269" s="3">
        <f>VLOOKUP(AR269,גיליון1!A184:F767,6,0)</f>
        <v>15</v>
      </c>
      <c r="AX269" s="3">
        <f>AS269+(AZ269*BF269)/(BB269*1005)</f>
        <v>41.940424601997066</v>
      </c>
      <c r="AY269" s="3">
        <f>AS269+(AZ269*BD269*BE269*BF269)/(BB269*1005*(BE269*BD269+BK269*AZ269))-(AZ269*BL269)/(BE269*BD269+BK269*AZ269)</f>
        <v>26.051724775294019</v>
      </c>
      <c r="AZ269" s="3">
        <f>BA269*BC269/(BA269+BC269)</f>
        <v>25.98369318375601</v>
      </c>
      <c r="BA269" s="3">
        <f>BB269*1005/(4*0.98*0.0000000567*(AS269+273.15)^3)</f>
        <v>187.99013000541893</v>
      </c>
      <c r="BB269" s="3">
        <f>101325/(287.05*(AS269+273.15))</f>
        <v>1.1628637273767704</v>
      </c>
      <c r="BC269" s="3">
        <f>100*SQRT(0.1/AV269)</f>
        <v>30.151134457776362</v>
      </c>
      <c r="BD269" s="3">
        <f>BC269/1.08</f>
        <v>27.917717090533667</v>
      </c>
      <c r="BE269" s="3">
        <f>0.072*AS269+64.67</f>
        <v>66.858800000000002</v>
      </c>
      <c r="BF269" s="3">
        <f>AU269*(1-0.21)+BG269-BH269</f>
        <v>519.05788675419717</v>
      </c>
      <c r="BG269" s="3">
        <f>(1.72*(BI269/1000/(AS269+273.16))^(1/7)*0.0000000567*(AS269+273.16)^4)</f>
        <v>407.6627081592228</v>
      </c>
      <c r="BH269" s="3">
        <f>0.98*0.0000000567*(AA269+273.16)^4</f>
        <v>480.31482140502561</v>
      </c>
      <c r="BI269" s="3">
        <f>BJ269*AT269/100</f>
        <v>2126.785368308043</v>
      </c>
      <c r="BJ269" s="3">
        <f>(610.7*10^(7.5*AS269/(AS269+237.3)))</f>
        <v>4340.3783026694755</v>
      </c>
      <c r="BK269" s="3">
        <f>(EXP((0.0492)*AS269))*55.259</f>
        <v>246.58610012411623</v>
      </c>
      <c r="BL269" s="3">
        <f>(1-(AT269/100))*BJ269</f>
        <v>2213.5929343614325</v>
      </c>
      <c r="JM269" s="3">
        <v>4</v>
      </c>
      <c r="JN269" s="3">
        <v>20</v>
      </c>
      <c r="JO269" s="3">
        <v>24</v>
      </c>
      <c r="JP269" s="3">
        <v>56</v>
      </c>
      <c r="JQ269" s="3">
        <v>134</v>
      </c>
      <c r="JR269" s="3">
        <v>276</v>
      </c>
      <c r="JS269" s="3">
        <v>617</v>
      </c>
      <c r="JT269" s="3">
        <v>929</v>
      </c>
      <c r="JU269" s="3">
        <v>841</v>
      </c>
      <c r="JV269" s="3">
        <v>671</v>
      </c>
      <c r="JW269" s="3">
        <v>414</v>
      </c>
      <c r="JX269" s="3">
        <v>233</v>
      </c>
      <c r="JY269" s="3">
        <v>162</v>
      </c>
      <c r="JZ269" s="3">
        <v>114</v>
      </c>
      <c r="KA269" s="3">
        <v>64</v>
      </c>
      <c r="KB269" s="3">
        <v>46</v>
      </c>
      <c r="KC269" s="3">
        <v>18</v>
      </c>
      <c r="KD269" s="3">
        <v>18</v>
      </c>
    </row>
    <row r="270" spans="1:318" s="3" customFormat="1" x14ac:dyDescent="0.2">
      <c r="A270" s="3" t="b">
        <v>0</v>
      </c>
      <c r="D270" s="3">
        <v>10446</v>
      </c>
      <c r="E270" s="3">
        <v>7</v>
      </c>
      <c r="F270" s="3">
        <v>4</v>
      </c>
      <c r="G270" s="3" t="s">
        <v>271</v>
      </c>
      <c r="H270" s="3">
        <v>6</v>
      </c>
      <c r="I270" s="3">
        <v>2.1999999999999957</v>
      </c>
      <c r="J270" s="3">
        <v>0.37148870930211059</v>
      </c>
      <c r="K270" s="3">
        <v>0.4757351352058663</v>
      </c>
      <c r="L270" s="3">
        <v>0.28969768233809373</v>
      </c>
      <c r="M270" s="3">
        <f>AA270-AS270</f>
        <v>2.9407765067779934</v>
      </c>
      <c r="N270" s="3">
        <f>AB270-AS270</f>
        <v>1.7000000000000028</v>
      </c>
      <c r="O270" s="3">
        <f>AC270-AS270</f>
        <v>3.8999999999999986</v>
      </c>
      <c r="P270" s="3">
        <f>AD270-AS270</f>
        <v>2.9670263715514693</v>
      </c>
      <c r="Q270" s="3">
        <f>AE270-AS270</f>
        <v>2</v>
      </c>
      <c r="R270" s="3">
        <f>AF270-AS270</f>
        <v>2.5</v>
      </c>
      <c r="S270" s="3">
        <f>AG270-AS270</f>
        <v>2.7000000000000028</v>
      </c>
      <c r="T270" s="3">
        <f>AH270-AS270</f>
        <v>3.2000000000000028</v>
      </c>
      <c r="U270" s="3">
        <f>AI270-AS270</f>
        <v>3.3999999999999986</v>
      </c>
      <c r="V270" s="3">
        <f>AJ270-AS270</f>
        <v>3.6000000000000014</v>
      </c>
      <c r="W270" s="3">
        <f>(AA270-AY270)/(AX270-AY270)</f>
        <v>0.40761868479025537</v>
      </c>
      <c r="X270" s="3">
        <f>(AX270-AA270)/(AA270-AY270)</f>
        <v>1.4532732117384679</v>
      </c>
      <c r="Y270" s="3">
        <f>J270/AA270</f>
        <v>1.1108854162726001E-2</v>
      </c>
      <c r="Z270" s="3">
        <f>(AA270-AY270)/(AX270-AA270)</f>
        <v>0.68810185994122675</v>
      </c>
      <c r="AA270" s="3">
        <v>33.440776506777993</v>
      </c>
      <c r="AB270" s="3">
        <v>32.200000000000003</v>
      </c>
      <c r="AC270" s="3">
        <v>34.4</v>
      </c>
      <c r="AD270" s="3">
        <v>33.467026371551469</v>
      </c>
      <c r="AE270" s="3">
        <v>32.5</v>
      </c>
      <c r="AF270" s="3">
        <v>33</v>
      </c>
      <c r="AG270" s="3">
        <v>33.200000000000003</v>
      </c>
      <c r="AH270" s="3">
        <v>33.700000000000003</v>
      </c>
      <c r="AI270" s="3">
        <v>33.9</v>
      </c>
      <c r="AJ270" s="3">
        <v>34.1</v>
      </c>
      <c r="AK270" s="3">
        <v>2020</v>
      </c>
      <c r="AL270" s="3">
        <v>10</v>
      </c>
      <c r="AM270" s="3">
        <v>27</v>
      </c>
      <c r="AN270" s="3">
        <v>12</v>
      </c>
      <c r="AO270" s="3">
        <v>29</v>
      </c>
      <c r="AP270" s="3">
        <v>6</v>
      </c>
      <c r="AQ270" s="3">
        <v>453</v>
      </c>
      <c r="AR270" s="4">
        <v>0.52013888888888882</v>
      </c>
      <c r="AS270" s="3">
        <f>VLOOKUP(AR270,גיליון1!A185:F768,2,0)</f>
        <v>30.5</v>
      </c>
      <c r="AT270" s="3">
        <f>VLOOKUP(AR270,גיליון1!A185:F768,3,0)</f>
        <v>49</v>
      </c>
      <c r="AU270" s="3">
        <f>VLOOKUP(AR270,גיליון1!A185:F768,4,0)</f>
        <v>749</v>
      </c>
      <c r="AV270" s="3">
        <f>VLOOKUP(AR270,גיליון1!A185:F768,5,0)</f>
        <v>0.8</v>
      </c>
      <c r="AW270" s="3">
        <f>VLOOKUP(AR270,גיליון1!A185:F768,6,0)</f>
        <v>246</v>
      </c>
      <c r="AX270" s="3">
        <f>AS270+(AZ270*BF270)/(BB270*1005)</f>
        <v>43.467604215622941</v>
      </c>
      <c r="AY270" s="3">
        <f>AS270+(AZ270*BD270*BE270*BF270)/(BB270*1005*(BE270*BD270+BK270*AZ270))-(AZ270*BL270)/(BE270*BD270+BK270*AZ270)</f>
        <v>26.541297711011556</v>
      </c>
      <c r="AZ270" s="3">
        <f>BA270*BC270/(BA270+BC270)</f>
        <v>29.752418927662251</v>
      </c>
      <c r="BA270" s="3">
        <f>BB270*1005/(4*0.98*0.0000000567*(AS270+273.15)^3)</f>
        <v>187.7426117637757</v>
      </c>
      <c r="BB270" s="3">
        <f>101325/(287.05*(AS270+273.15))</f>
        <v>1.1624807655037661</v>
      </c>
      <c r="BC270" s="3">
        <f>100*SQRT(0.1/AV270)</f>
        <v>35.355339059327378</v>
      </c>
      <c r="BD270" s="3">
        <f>BC270/1.08</f>
        <v>32.736425054932752</v>
      </c>
      <c r="BE270" s="3">
        <f>0.072*AS270+64.67</f>
        <v>66.866</v>
      </c>
      <c r="BF270" s="3">
        <f>AU270*(1-0.21)+BG270-BH270</f>
        <v>509.20106578689655</v>
      </c>
      <c r="BG270" s="3">
        <f>(1.72*(BI270/1000/(AS270+273.16))^(1/7)*0.0000000567*(AS270+273.16)^4)</f>
        <v>408.5144060093736</v>
      </c>
      <c r="BH270" s="3">
        <f>0.98*0.0000000567*(AA270+273.16)^4</f>
        <v>491.02334022247709</v>
      </c>
      <c r="BI270" s="3">
        <f>BJ270*AT270/100</f>
        <v>2138.9775459684292</v>
      </c>
      <c r="BJ270" s="3">
        <f>(610.7*10^(7.5*AS270/(AS270+237.3)))</f>
        <v>4365.2602978947534</v>
      </c>
      <c r="BK270" s="3">
        <f>(EXP((0.0492)*AS270))*55.259</f>
        <v>247.80229311818883</v>
      </c>
      <c r="BL270" s="3">
        <f>(1-(AT270/100))*BJ270</f>
        <v>2226.2827519263242</v>
      </c>
      <c r="KA270" s="3">
        <v>18</v>
      </c>
      <c r="KB270" s="3">
        <v>18</v>
      </c>
      <c r="KC270" s="3">
        <v>47</v>
      </c>
      <c r="KD270" s="3">
        <v>22</v>
      </c>
      <c r="KE270" s="3">
        <v>41</v>
      </c>
      <c r="KF270" s="3">
        <v>22</v>
      </c>
      <c r="KG270" s="3">
        <v>51</v>
      </c>
      <c r="KH270" s="3">
        <v>100</v>
      </c>
      <c r="KI270" s="3">
        <v>164</v>
      </c>
      <c r="KJ270" s="3">
        <v>274</v>
      </c>
      <c r="KK270" s="3">
        <v>301</v>
      </c>
      <c r="KL270" s="3">
        <v>346</v>
      </c>
      <c r="KM270" s="3">
        <v>353</v>
      </c>
      <c r="KN270" s="3">
        <v>339</v>
      </c>
      <c r="KO270" s="3">
        <v>338</v>
      </c>
      <c r="KP270" s="3">
        <v>273</v>
      </c>
      <c r="KQ270" s="3">
        <v>194</v>
      </c>
      <c r="KR270" s="3">
        <v>167</v>
      </c>
      <c r="KS270" s="3">
        <v>101</v>
      </c>
      <c r="KT270" s="3">
        <v>38</v>
      </c>
      <c r="KU270" s="3">
        <v>9</v>
      </c>
      <c r="KV270" s="3">
        <v>6</v>
      </c>
      <c r="KW270" s="3">
        <v>7</v>
      </c>
    </row>
    <row r="271" spans="1:318" s="3" customFormat="1" x14ac:dyDescent="0.2">
      <c r="A271" s="3" t="b">
        <v>0</v>
      </c>
      <c r="D271" s="3">
        <v>10446</v>
      </c>
      <c r="E271" s="3">
        <v>7</v>
      </c>
      <c r="F271" s="3">
        <v>4</v>
      </c>
      <c r="G271" s="3" t="s">
        <v>432</v>
      </c>
      <c r="H271" s="3">
        <v>6</v>
      </c>
      <c r="I271" s="3">
        <v>1.2000000000000028</v>
      </c>
      <c r="J271" s="3">
        <v>0.24779339025853842</v>
      </c>
      <c r="K271" s="3">
        <v>0.27591716042587677</v>
      </c>
      <c r="L271" s="3">
        <v>0.18770362872643379</v>
      </c>
      <c r="M271" s="3">
        <f>AA271-AS271</f>
        <v>3.0151825323033705</v>
      </c>
      <c r="N271" s="3">
        <f>AB271-AS271</f>
        <v>2.2999999999999972</v>
      </c>
      <c r="O271" s="3">
        <f>AC271-AS271</f>
        <v>3.5</v>
      </c>
      <c r="P271" s="3">
        <f>AD271-AS271</f>
        <v>3.0081287452936181</v>
      </c>
      <c r="Q271" s="3">
        <f>AE271-AS271</f>
        <v>2.5</v>
      </c>
      <c r="R271" s="3">
        <f>AF271-AS271</f>
        <v>2.7000000000000028</v>
      </c>
      <c r="S271" s="3">
        <f>AG271-AS271</f>
        <v>2.8999999999999986</v>
      </c>
      <c r="T271" s="3">
        <f>AH271-AS271</f>
        <v>3.1000000000000014</v>
      </c>
      <c r="U271" s="3">
        <f>AI271-AS271</f>
        <v>3.3999999999999986</v>
      </c>
      <c r="V271" s="3">
        <f>AJ271-AS271</f>
        <v>3.5</v>
      </c>
      <c r="W271" s="3">
        <f>(AA271-AY271)/(AX271-AY271)</f>
        <v>0.41240693106310944</v>
      </c>
      <c r="X271" s="3">
        <f>(AX271-AA271)/(AA271-AY271)</f>
        <v>1.4247895092892433</v>
      </c>
      <c r="Y271" s="3">
        <f>J271/AA271</f>
        <v>7.3934668271522768E-3</v>
      </c>
      <c r="Z271" s="3">
        <f>(AA271-AY271)/(AX271-AA271)</f>
        <v>0.70185805936966106</v>
      </c>
      <c r="AA271" s="3">
        <v>33.515182532303371</v>
      </c>
      <c r="AB271" s="3">
        <v>32.799999999999997</v>
      </c>
      <c r="AC271" s="3">
        <v>34</v>
      </c>
      <c r="AD271" s="3">
        <v>33.508128745293618</v>
      </c>
      <c r="AE271" s="3">
        <v>33</v>
      </c>
      <c r="AF271" s="3">
        <v>33.200000000000003</v>
      </c>
      <c r="AG271" s="3">
        <v>33.4</v>
      </c>
      <c r="AH271" s="3">
        <v>33.6</v>
      </c>
      <c r="AI271" s="3">
        <v>33.9</v>
      </c>
      <c r="AJ271" s="3">
        <v>34</v>
      </c>
      <c r="AK271" s="3">
        <v>2020</v>
      </c>
      <c r="AL271" s="3">
        <v>10</v>
      </c>
      <c r="AM271" s="3">
        <v>27</v>
      </c>
      <c r="AN271" s="3">
        <v>12</v>
      </c>
      <c r="AO271" s="3">
        <v>29</v>
      </c>
      <c r="AP271" s="3">
        <v>25</v>
      </c>
      <c r="AQ271" s="3">
        <v>333</v>
      </c>
      <c r="AR271" s="4">
        <v>0.52013888888888882</v>
      </c>
      <c r="AS271" s="3">
        <f>VLOOKUP(AR271,גיליון1!A186:F769,2,0)</f>
        <v>30.5</v>
      </c>
      <c r="AT271" s="3">
        <f>VLOOKUP(AR271,גיליון1!A186:F769,3,0)</f>
        <v>49</v>
      </c>
      <c r="AU271" s="3">
        <f>VLOOKUP(AR271,גיליון1!A186:F769,4,0)</f>
        <v>749</v>
      </c>
      <c r="AV271" s="3">
        <f>VLOOKUP(AR271,גיליון1!A186:F769,5,0)</f>
        <v>0.8</v>
      </c>
      <c r="AW271" s="3">
        <f>VLOOKUP(AR271,גיליון1!A186:F769,6,0)</f>
        <v>246</v>
      </c>
      <c r="AX271" s="3">
        <f>AS271+(AZ271*BF271)/(BB271*1005)</f>
        <v>43.455461229016031</v>
      </c>
      <c r="AY271" s="3">
        <f>AS271+(AZ271*BD271*BE271*BF271)/(BB271*1005*(BE271*BD271+BK271*AZ271))-(AZ271*BL271)/(BE271*BD271+BK271*AZ271)</f>
        <v>26.538517816635039</v>
      </c>
      <c r="AZ271" s="3">
        <f>BA271*BC271/(BA271+BC271)</f>
        <v>29.752418927662251</v>
      </c>
      <c r="BA271" s="3">
        <f>BB271*1005/(4*0.98*0.0000000567*(AS271+273.15)^3)</f>
        <v>187.7426117637757</v>
      </c>
      <c r="BB271" s="3">
        <f>101325/(287.05*(AS271+273.15))</f>
        <v>1.1624807655037661</v>
      </c>
      <c r="BC271" s="3">
        <f>100*SQRT(0.1/AV271)</f>
        <v>35.355339059327378</v>
      </c>
      <c r="BD271" s="3">
        <f>BC271/1.08</f>
        <v>32.736425054932752</v>
      </c>
      <c r="BE271" s="3">
        <f>0.072*AS271+64.67</f>
        <v>66.866</v>
      </c>
      <c r="BF271" s="3">
        <f>AU271*(1-0.21)+BG271-BH271</f>
        <v>508.72424511753775</v>
      </c>
      <c r="BG271" s="3">
        <f>(1.72*(BI271/1000/(AS271+273.16))^(1/7)*0.0000000567*(AS271+273.16)^4)</f>
        <v>408.5144060093736</v>
      </c>
      <c r="BH271" s="3">
        <f>0.98*0.0000000567*(AA271+273.16)^4</f>
        <v>491.50016089183589</v>
      </c>
      <c r="BI271" s="3">
        <f>BJ271*AT271/100</f>
        <v>2138.9775459684292</v>
      </c>
      <c r="BJ271" s="3">
        <f>(610.7*10^(7.5*AS271/(AS271+237.3)))</f>
        <v>4365.2602978947534</v>
      </c>
      <c r="BK271" s="3">
        <f>(EXP((0.0492)*AS271))*55.259</f>
        <v>247.80229311818883</v>
      </c>
      <c r="BL271" s="3">
        <f>(1-(AT271/100))*BJ271</f>
        <v>2226.2827519263242</v>
      </c>
      <c r="KG271" s="3">
        <v>10</v>
      </c>
      <c r="KH271" s="3">
        <v>30</v>
      </c>
      <c r="KI271" s="3">
        <v>56</v>
      </c>
      <c r="KJ271" s="3">
        <v>65</v>
      </c>
      <c r="KK271" s="3">
        <v>90</v>
      </c>
      <c r="KL271" s="3">
        <v>185</v>
      </c>
      <c r="KM271" s="3">
        <v>319</v>
      </c>
      <c r="KN271" s="3">
        <v>313</v>
      </c>
      <c r="KO271" s="3">
        <v>175</v>
      </c>
      <c r="KP271" s="3">
        <v>87</v>
      </c>
      <c r="KQ271" s="3">
        <v>100</v>
      </c>
      <c r="KR271" s="3">
        <v>97</v>
      </c>
      <c r="KS271" s="3">
        <v>31</v>
      </c>
      <c r="KT271" s="3">
        <v>2</v>
      </c>
      <c r="KU271" s="3">
        <v>2</v>
      </c>
      <c r="KV271" s="3">
        <v>1</v>
      </c>
      <c r="KW271" s="3">
        <v>0</v>
      </c>
      <c r="KX271" s="3">
        <v>1</v>
      </c>
    </row>
    <row r="272" spans="1:318" s="3" customFormat="1" x14ac:dyDescent="0.2">
      <c r="A272" s="3" t="b">
        <v>1</v>
      </c>
      <c r="B272" s="3" t="s">
        <v>564</v>
      </c>
      <c r="D272" s="3">
        <v>10446</v>
      </c>
      <c r="E272" s="3">
        <v>13</v>
      </c>
      <c r="F272" s="3">
        <v>4</v>
      </c>
      <c r="G272" s="3" t="s">
        <v>103</v>
      </c>
      <c r="H272" s="3">
        <v>6</v>
      </c>
      <c r="I272" s="3">
        <v>2.6000000000000014</v>
      </c>
      <c r="J272" s="3">
        <v>0.49500822655510057</v>
      </c>
      <c r="K272" s="3">
        <v>0.70497149190703112</v>
      </c>
      <c r="L272" s="3">
        <v>0.40280321608509712</v>
      </c>
      <c r="M272" s="3">
        <f>AA272-AS272</f>
        <v>1.8692492968552941</v>
      </c>
      <c r="N272" s="3">
        <f>AB272-AS272</f>
        <v>0.5</v>
      </c>
      <c r="O272" s="3">
        <f>AC272-AS272</f>
        <v>3.1000000000000014</v>
      </c>
      <c r="P272" s="3">
        <f>AD272-AS272</f>
        <v>1.8879890030117039</v>
      </c>
      <c r="Q272" s="3">
        <f>AE272-AS272</f>
        <v>0.89999999999999858</v>
      </c>
      <c r="R272" s="3">
        <f>AF272-AS272</f>
        <v>1.1999999999999993</v>
      </c>
      <c r="S272" s="3">
        <f>AG272-AS272</f>
        <v>1.5</v>
      </c>
      <c r="T272" s="3">
        <f>AH272-AS272</f>
        <v>2.1999999999999957</v>
      </c>
      <c r="U272" s="3">
        <f>AI272-AS272</f>
        <v>2.5</v>
      </c>
      <c r="V272" s="3">
        <f>AJ272-AS272</f>
        <v>2.7999999999999972</v>
      </c>
      <c r="W272" s="3">
        <f>(AA272-AY272)/(AX272-AY272)</f>
        <v>0.38073330210552775</v>
      </c>
      <c r="X272" s="3">
        <f>(AX272-AA272)/(AA272-AY272)</f>
        <v>1.6265104588167343</v>
      </c>
      <c r="Y272" s="3">
        <f>J272/AA272</f>
        <v>1.5245447223907423E-2</v>
      </c>
      <c r="Z272" s="3">
        <f>(AA272-AY272)/(AX272-AA272)</f>
        <v>0.61481313850726005</v>
      </c>
      <c r="AA272" s="3">
        <v>32.469249296855295</v>
      </c>
      <c r="AB272" s="3">
        <v>31.1</v>
      </c>
      <c r="AC272" s="3">
        <v>33.700000000000003</v>
      </c>
      <c r="AD272" s="3">
        <v>32.487989003011705</v>
      </c>
      <c r="AE272" s="3">
        <v>31.5</v>
      </c>
      <c r="AF272" s="3">
        <v>31.8</v>
      </c>
      <c r="AG272" s="3">
        <v>32.1</v>
      </c>
      <c r="AH272" s="3">
        <v>32.799999999999997</v>
      </c>
      <c r="AI272" s="3">
        <v>33.1</v>
      </c>
      <c r="AJ272" s="3">
        <v>33.4</v>
      </c>
      <c r="AK272" s="3">
        <v>2020</v>
      </c>
      <c r="AL272" s="3">
        <v>10</v>
      </c>
      <c r="AM272" s="3">
        <v>27</v>
      </c>
      <c r="AN272" s="3">
        <v>12</v>
      </c>
      <c r="AO272" s="3">
        <v>31</v>
      </c>
      <c r="AP272" s="3">
        <v>4</v>
      </c>
      <c r="AQ272" s="3">
        <v>212</v>
      </c>
      <c r="AR272" s="4">
        <v>0.52152777777777781</v>
      </c>
      <c r="AS272" s="3">
        <f>VLOOKUP(AR272,גיליון1!A187:F770,2,0)</f>
        <v>30.6</v>
      </c>
      <c r="AT272" s="3">
        <f>VLOOKUP(AR272,גיליון1!A187:F770,3,0)</f>
        <v>49</v>
      </c>
      <c r="AU272" s="3">
        <f>VLOOKUP(AR272,גיליון1!A187:F770,4,0)</f>
        <v>745</v>
      </c>
      <c r="AV272" s="3">
        <f>VLOOKUP(AR272,גיליון1!A187:F770,5,0)</f>
        <v>1</v>
      </c>
      <c r="AW272" s="3">
        <f>VLOOKUP(AR272,גיליון1!A187:F770,6,0)</f>
        <v>1</v>
      </c>
      <c r="AX272" s="3">
        <f>AS272+(AZ272*BF272)/(BB272*1005)</f>
        <v>42.487635093796477</v>
      </c>
      <c r="AY272" s="3">
        <f>AS272+(AZ272*BD272*BE272*BF272)/(BB272*1005*(BE272*BD272+BK272*AZ272))-(AZ272*BL272)/(BE272*BD272+BK272*AZ272)</f>
        <v>26.30981408226133</v>
      </c>
      <c r="AZ272" s="3">
        <f>BA272*BC272/(BA272+BC272)</f>
        <v>27.059031340229932</v>
      </c>
      <c r="BA272" s="3">
        <f>BB272*1005/(4*0.98*0.0000000567*(AS272+273.15)^3)</f>
        <v>187.4955007583967</v>
      </c>
      <c r="BB272" s="3">
        <f>101325/(287.05*(AS272+273.15))</f>
        <v>1.162098055786728</v>
      </c>
      <c r="BC272" s="3">
        <f>100*SQRT(0.1/AV272)</f>
        <v>31.622776601683793</v>
      </c>
      <c r="BD272" s="3">
        <f>BC272/1.08</f>
        <v>29.280348705262767</v>
      </c>
      <c r="BE272" s="3">
        <f>0.072*AS272+64.67</f>
        <v>66.873199999999997</v>
      </c>
      <c r="BF272" s="3">
        <f>AU272*(1-0.21)+BG272-BH272</f>
        <v>513.08823453386049</v>
      </c>
      <c r="BG272" s="3">
        <f>(1.72*(BI272/1000/(AS272+273.16))^(1/7)*0.0000000567*(AS272+273.16)^4)</f>
        <v>409.36746243795454</v>
      </c>
      <c r="BH272" s="3">
        <f>0.98*0.0000000567*(AA272+273.16)^4</f>
        <v>484.82922790409401</v>
      </c>
      <c r="BI272" s="3">
        <f>BJ272*AT272/100</f>
        <v>2151.2304370838647</v>
      </c>
      <c r="BJ272" s="3">
        <f>(610.7*10^(7.5*AS272/(AS272+237.3)))</f>
        <v>4390.2661981303363</v>
      </c>
      <c r="BK272" s="3">
        <f>(EXP((0.0492)*AS272))*55.259</f>
        <v>249.02448452578955</v>
      </c>
      <c r="BL272" s="3">
        <f>(1-(AT272/100))*BJ272</f>
        <v>2239.0357610464716</v>
      </c>
      <c r="JK272" s="3">
        <v>0</v>
      </c>
      <c r="JL272" s="3">
        <v>1</v>
      </c>
      <c r="JM272" s="3">
        <v>4</v>
      </c>
      <c r="JN272" s="3">
        <v>2</v>
      </c>
      <c r="JO272" s="3">
        <v>5</v>
      </c>
      <c r="JP272" s="3">
        <v>6</v>
      </c>
      <c r="JQ272" s="3">
        <v>25</v>
      </c>
      <c r="JR272" s="3">
        <v>44</v>
      </c>
      <c r="JS272" s="3">
        <v>76</v>
      </c>
      <c r="JT272" s="3">
        <v>140</v>
      </c>
      <c r="JU272" s="3">
        <v>108</v>
      </c>
      <c r="JV272" s="3">
        <v>131</v>
      </c>
      <c r="JW272" s="3">
        <v>167</v>
      </c>
      <c r="JX272" s="3">
        <v>245</v>
      </c>
      <c r="JY272" s="3">
        <v>254</v>
      </c>
      <c r="JZ272" s="3">
        <v>267</v>
      </c>
      <c r="KA272" s="3">
        <v>253</v>
      </c>
      <c r="KB272" s="3">
        <v>326</v>
      </c>
      <c r="KC272" s="3">
        <v>264</v>
      </c>
      <c r="KD272" s="3">
        <v>296</v>
      </c>
      <c r="KE272" s="3">
        <v>328</v>
      </c>
      <c r="KF272" s="3">
        <v>281</v>
      </c>
      <c r="KG272" s="3">
        <v>205</v>
      </c>
      <c r="KH272" s="3">
        <v>197</v>
      </c>
      <c r="KI272" s="3">
        <v>116</v>
      </c>
      <c r="KJ272" s="3">
        <v>112</v>
      </c>
      <c r="KK272" s="3">
        <v>78</v>
      </c>
      <c r="KL272" s="3">
        <v>23</v>
      </c>
      <c r="KM272" s="3">
        <v>22</v>
      </c>
      <c r="KN272" s="3">
        <v>9</v>
      </c>
      <c r="KO272" s="3">
        <v>10</v>
      </c>
      <c r="KP272" s="3">
        <v>2</v>
      </c>
      <c r="KQ272" s="3">
        <v>4</v>
      </c>
      <c r="KR272" s="3">
        <v>2</v>
      </c>
      <c r="KS272" s="3">
        <v>1</v>
      </c>
    </row>
    <row r="273" spans="1:355" s="3" customFormat="1" x14ac:dyDescent="0.2">
      <c r="A273" s="3" t="b">
        <v>1</v>
      </c>
      <c r="B273" s="3" t="s">
        <v>564</v>
      </c>
      <c r="D273" s="3">
        <v>10446</v>
      </c>
      <c r="E273" s="3">
        <v>13</v>
      </c>
      <c r="F273" s="3">
        <v>4</v>
      </c>
      <c r="G273" s="3" t="s">
        <v>272</v>
      </c>
      <c r="H273" s="3">
        <v>6</v>
      </c>
      <c r="I273" s="3">
        <v>2.4999999999999964</v>
      </c>
      <c r="J273" s="3">
        <v>0.51808113188498572</v>
      </c>
      <c r="K273" s="3">
        <v>0.79451320934498426</v>
      </c>
      <c r="L273" s="3">
        <v>0.43285487719837712</v>
      </c>
      <c r="M273" s="3">
        <f>AA273-AS273</f>
        <v>2.605332223198225</v>
      </c>
      <c r="N273" s="3">
        <f>AB273-AS273</f>
        <v>1.1999999999999993</v>
      </c>
      <c r="O273" s="3">
        <f>AC273-AS273</f>
        <v>3.6999999999999957</v>
      </c>
      <c r="P273" s="3">
        <f>AD273-AS273</f>
        <v>2.6377590541956906</v>
      </c>
      <c r="Q273" s="3">
        <f>AE273-AS273</f>
        <v>1.6000000000000014</v>
      </c>
      <c r="R273" s="3">
        <f>AF273-AS273</f>
        <v>1.8999999999999986</v>
      </c>
      <c r="S273" s="3">
        <f>AG273-AS273</f>
        <v>2.1999999999999957</v>
      </c>
      <c r="T273" s="3">
        <f>AH273-AS273</f>
        <v>3</v>
      </c>
      <c r="U273" s="3">
        <f>AI273-AS273</f>
        <v>3.2999999999999972</v>
      </c>
      <c r="V273" s="3">
        <f>AJ273-AS273</f>
        <v>3.6000000000000014</v>
      </c>
      <c r="W273" s="3">
        <f>(AA273-AY273)/(AX273-AY273)</f>
        <v>0.42998098750804936</v>
      </c>
      <c r="X273" s="3">
        <f>(AX273-AA273)/(AA273-AY273)</f>
        <v>1.3256842257037695</v>
      </c>
      <c r="Y273" s="3">
        <f>J273/AA273</f>
        <v>1.5602347490534636E-2</v>
      </c>
      <c r="Z273" s="3">
        <f>(AA273-AY273)/(AX273-AA273)</f>
        <v>0.75432744888333214</v>
      </c>
      <c r="AA273" s="3">
        <v>33.205332223198226</v>
      </c>
      <c r="AB273" s="3">
        <v>31.8</v>
      </c>
      <c r="AC273" s="3">
        <v>34.299999999999997</v>
      </c>
      <c r="AD273" s="3">
        <v>33.237759054195692</v>
      </c>
      <c r="AE273" s="3">
        <v>32.200000000000003</v>
      </c>
      <c r="AF273" s="3">
        <v>32.5</v>
      </c>
      <c r="AG273" s="3">
        <v>32.799999999999997</v>
      </c>
      <c r="AH273" s="3">
        <v>33.6</v>
      </c>
      <c r="AI273" s="3">
        <v>33.9</v>
      </c>
      <c r="AJ273" s="3">
        <v>34.200000000000003</v>
      </c>
      <c r="AK273" s="3">
        <v>2020</v>
      </c>
      <c r="AL273" s="3">
        <v>10</v>
      </c>
      <c r="AM273" s="3">
        <v>27</v>
      </c>
      <c r="AN273" s="3">
        <v>12</v>
      </c>
      <c r="AO273" s="3">
        <v>31</v>
      </c>
      <c r="AP273" s="3">
        <v>24</v>
      </c>
      <c r="AQ273" s="3">
        <v>372</v>
      </c>
      <c r="AR273" s="4">
        <v>0.52152777777777781</v>
      </c>
      <c r="AS273" s="3">
        <f>VLOOKUP(AR273,גיליון1!A188:F771,2,0)</f>
        <v>30.6</v>
      </c>
      <c r="AT273" s="3">
        <f>VLOOKUP(AR273,גיליון1!A188:F771,3,0)</f>
        <v>49</v>
      </c>
      <c r="AU273" s="3">
        <f>VLOOKUP(AR273,גיליון1!A188:F771,4,0)</f>
        <v>745</v>
      </c>
      <c r="AV273" s="3">
        <f>VLOOKUP(AR273,גיליון1!A188:F771,5,0)</f>
        <v>1</v>
      </c>
      <c r="AW273" s="3">
        <f>VLOOKUP(AR273,גיליון1!A188:F771,6,0)</f>
        <v>1</v>
      </c>
      <c r="AX273" s="3">
        <f>AS273+(AZ273*BF273)/(BB273*1005)</f>
        <v>42.379029385633764</v>
      </c>
      <c r="AY273" s="3">
        <f>AS273+(AZ273*BD273*BE273*BF273)/(BB273*1005*(BE273*BD273+BK273*AZ273))-(AZ273*BL273)/(BE273*BD273+BK273*AZ273)</f>
        <v>26.285360645829964</v>
      </c>
      <c r="AZ273" s="3">
        <f>BA273*BC273/(BA273+BC273)</f>
        <v>27.059031340229932</v>
      </c>
      <c r="BA273" s="3">
        <f>BB273*1005/(4*0.98*0.0000000567*(AS273+273.15)^3)</f>
        <v>187.4955007583967</v>
      </c>
      <c r="BB273" s="3">
        <f>101325/(287.05*(AS273+273.15))</f>
        <v>1.162098055786728</v>
      </c>
      <c r="BC273" s="3">
        <f>100*SQRT(0.1/AV273)</f>
        <v>31.622776601683793</v>
      </c>
      <c r="BD273" s="3">
        <f>BC273/1.08</f>
        <v>29.280348705262767</v>
      </c>
      <c r="BE273" s="3">
        <f>0.072*AS273+64.67</f>
        <v>66.873199999999997</v>
      </c>
      <c r="BF273" s="3">
        <f>AU273*(1-0.21)+BG273-BH273</f>
        <v>508.40064859924621</v>
      </c>
      <c r="BG273" s="3">
        <f>(1.72*(BI273/1000/(AS273+273.16))^(1/7)*0.0000000567*(AS273+273.16)^4)</f>
        <v>409.36746243795454</v>
      </c>
      <c r="BH273" s="3">
        <f>0.98*0.0000000567*(AA273+273.16)^4</f>
        <v>489.51681383870834</v>
      </c>
      <c r="BI273" s="3">
        <f>BJ273*AT273/100</f>
        <v>2151.2304370838647</v>
      </c>
      <c r="BJ273" s="3">
        <f>(610.7*10^(7.5*AS273/(AS273+237.3)))</f>
        <v>4390.2661981303363</v>
      </c>
      <c r="BK273" s="3">
        <f>(EXP((0.0492)*AS273))*55.259</f>
        <v>249.02448452578955</v>
      </c>
      <c r="BL273" s="3">
        <f>(1-(AT273/100))*BJ273</f>
        <v>2239.0357610464716</v>
      </c>
      <c r="JW273" s="3">
        <v>10</v>
      </c>
      <c r="JX273" s="3">
        <v>14</v>
      </c>
      <c r="JY273" s="3">
        <v>20</v>
      </c>
      <c r="JZ273" s="3">
        <v>47</v>
      </c>
      <c r="KA273" s="3">
        <v>64</v>
      </c>
      <c r="KB273" s="3">
        <v>95</v>
      </c>
      <c r="KC273" s="3">
        <v>134</v>
      </c>
      <c r="KD273" s="3">
        <v>116</v>
      </c>
      <c r="KE273" s="3">
        <v>152</v>
      </c>
      <c r="KF273" s="3">
        <v>207</v>
      </c>
      <c r="KG273" s="3">
        <v>286</v>
      </c>
      <c r="KH273" s="3">
        <v>226</v>
      </c>
      <c r="KI273" s="3">
        <v>208</v>
      </c>
      <c r="KJ273" s="3">
        <v>204</v>
      </c>
      <c r="KK273" s="3">
        <v>245</v>
      </c>
      <c r="KL273" s="3">
        <v>271</v>
      </c>
      <c r="KM273" s="3">
        <v>229</v>
      </c>
      <c r="KN273" s="3">
        <v>199</v>
      </c>
      <c r="KO273" s="3">
        <v>263</v>
      </c>
      <c r="KP273" s="3">
        <v>238</v>
      </c>
      <c r="KQ273" s="3">
        <v>184</v>
      </c>
      <c r="KR273" s="3">
        <v>103</v>
      </c>
      <c r="KS273" s="3">
        <v>91</v>
      </c>
      <c r="KT273" s="3">
        <v>67</v>
      </c>
      <c r="KU273" s="3">
        <v>28</v>
      </c>
      <c r="KV273" s="3">
        <v>15</v>
      </c>
      <c r="KW273" s="3">
        <v>4</v>
      </c>
    </row>
    <row r="274" spans="1:355" s="3" customFormat="1" x14ac:dyDescent="0.2">
      <c r="A274" s="3" t="b">
        <v>1</v>
      </c>
      <c r="B274" s="3" t="s">
        <v>564</v>
      </c>
      <c r="D274" s="3">
        <v>10446</v>
      </c>
      <c r="E274" s="3">
        <v>13</v>
      </c>
      <c r="F274" s="3">
        <v>4</v>
      </c>
      <c r="G274" s="3" t="s">
        <v>433</v>
      </c>
      <c r="H274" s="3">
        <v>6</v>
      </c>
      <c r="I274" s="3">
        <v>2.8999999999999986</v>
      </c>
      <c r="J274" s="3">
        <v>0.58949377752723708</v>
      </c>
      <c r="K274" s="3">
        <v>0.90419011688010187</v>
      </c>
      <c r="L274" s="3">
        <v>0.49108831245256773</v>
      </c>
      <c r="M274" s="3">
        <f>AA274-AS274</f>
        <v>2.8881799950150508</v>
      </c>
      <c r="N274" s="3">
        <f>AB274-AS274</f>
        <v>1.2999999999999972</v>
      </c>
      <c r="O274" s="3">
        <f>AC274-AS274</f>
        <v>4.1999999999999957</v>
      </c>
      <c r="P274" s="3">
        <f>AD274-AS274</f>
        <v>2.9198695944079063</v>
      </c>
      <c r="Q274" s="3">
        <f>AE274-AS274</f>
        <v>1.6000000000000014</v>
      </c>
      <c r="R274" s="3">
        <f>AF274-AS274</f>
        <v>2.1000000000000014</v>
      </c>
      <c r="S274" s="3">
        <f>AG274-AS274</f>
        <v>2.3999999999999986</v>
      </c>
      <c r="T274" s="3">
        <f>AH274-AS274</f>
        <v>3.2999999999999972</v>
      </c>
      <c r="U274" s="3">
        <f>AI274-AS274</f>
        <v>3.6000000000000014</v>
      </c>
      <c r="V274" s="3">
        <f>AJ274-AS274</f>
        <v>3.8999999999999986</v>
      </c>
      <c r="W274" s="3">
        <f>(AA274-AY274)/(AX274-AY274)</f>
        <v>0.44904963856717212</v>
      </c>
      <c r="X274" s="3">
        <f>(AX274-AA274)/(AA274-AY274)</f>
        <v>1.2269252975924902</v>
      </c>
      <c r="Y274" s="3">
        <f>J274/AA274</f>
        <v>1.7603040165664045E-2</v>
      </c>
      <c r="Z274" s="3">
        <f>(AA274-AY274)/(AX274-AA274)</f>
        <v>0.81504554675189278</v>
      </c>
      <c r="AA274" s="3">
        <v>33.488179995015052</v>
      </c>
      <c r="AB274" s="3">
        <v>31.9</v>
      </c>
      <c r="AC274" s="3">
        <v>34.799999999999997</v>
      </c>
      <c r="AD274" s="3">
        <v>33.519869594407908</v>
      </c>
      <c r="AE274" s="3">
        <v>32.200000000000003</v>
      </c>
      <c r="AF274" s="3">
        <v>32.700000000000003</v>
      </c>
      <c r="AG274" s="3">
        <v>33</v>
      </c>
      <c r="AH274" s="3">
        <v>33.9</v>
      </c>
      <c r="AI274" s="3">
        <v>34.200000000000003</v>
      </c>
      <c r="AJ274" s="3">
        <v>34.5</v>
      </c>
      <c r="AK274" s="3">
        <v>2020</v>
      </c>
      <c r="AL274" s="3">
        <v>10</v>
      </c>
      <c r="AM274" s="3">
        <v>27</v>
      </c>
      <c r="AN274" s="3">
        <v>12</v>
      </c>
      <c r="AO274" s="3">
        <v>31</v>
      </c>
      <c r="AP274" s="3">
        <v>44</v>
      </c>
      <c r="AQ274" s="3">
        <v>211</v>
      </c>
      <c r="AR274" s="4">
        <v>0.52152777777777781</v>
      </c>
      <c r="AS274" s="3">
        <f>VLOOKUP(AR274,גיליון1!A189:F772,2,0)</f>
        <v>30.6</v>
      </c>
      <c r="AT274" s="3">
        <f>VLOOKUP(AR274,גיליון1!A189:F772,3,0)</f>
        <v>49</v>
      </c>
      <c r="AU274" s="3">
        <f>VLOOKUP(AR274,גיליון1!A189:F772,4,0)</f>
        <v>745</v>
      </c>
      <c r="AV274" s="3">
        <f>VLOOKUP(AR274,גיליון1!A189:F772,5,0)</f>
        <v>1</v>
      </c>
      <c r="AW274" s="3">
        <f>VLOOKUP(AR274,גיליון1!A189:F772,6,0)</f>
        <v>1</v>
      </c>
      <c r="AX274" s="3">
        <f>AS274+(AZ274*BF274)/(BB274*1005)</f>
        <v>42.337087732430938</v>
      </c>
      <c r="AY274" s="3">
        <f>AS274+(AZ274*BD274*BE274*BF274)/(BB274*1005*(BE274*BD274+BK274*AZ274))-(AZ274*BL274)/(BE274*BD274+BK274*AZ274)</f>
        <v>26.275917150015868</v>
      </c>
      <c r="AZ274" s="3">
        <f>BA274*BC274/(BA274+BC274)</f>
        <v>27.059031340229932</v>
      </c>
      <c r="BA274" s="3">
        <f>BB274*1005/(4*0.98*0.0000000567*(AS274+273.15)^3)</f>
        <v>187.4955007583967</v>
      </c>
      <c r="BB274" s="3">
        <f>101325/(287.05*(AS274+273.15))</f>
        <v>1.162098055786728</v>
      </c>
      <c r="BC274" s="3">
        <f>100*SQRT(0.1/AV274)</f>
        <v>31.622776601683793</v>
      </c>
      <c r="BD274" s="3">
        <f>BC274/1.08</f>
        <v>29.280348705262767</v>
      </c>
      <c r="BE274" s="3">
        <f>0.072*AS274+64.67</f>
        <v>66.873199999999997</v>
      </c>
      <c r="BF274" s="3">
        <f>AU274*(1-0.21)+BG274-BH274</f>
        <v>506.59038367897637</v>
      </c>
      <c r="BG274" s="3">
        <f>(1.72*(BI274/1000/(AS274+273.16))^(1/7)*0.0000000567*(AS274+273.16)^4)</f>
        <v>409.36746243795454</v>
      </c>
      <c r="BH274" s="3">
        <f>0.98*0.0000000567*(AA274+273.16)^4</f>
        <v>491.32707875897819</v>
      </c>
      <c r="BI274" s="3">
        <f>BJ274*AT274/100</f>
        <v>2151.2304370838647</v>
      </c>
      <c r="BJ274" s="3">
        <f>(610.7*10^(7.5*AS274/(AS274+237.3)))</f>
        <v>4390.2661981303363</v>
      </c>
      <c r="BK274" s="3">
        <f>(EXP((0.0492)*AS274))*55.259</f>
        <v>249.02448452578955</v>
      </c>
      <c r="BL274" s="3">
        <f>(1-(AT274/100))*BJ274</f>
        <v>2239.0357610464716</v>
      </c>
      <c r="JV274" s="3">
        <v>2</v>
      </c>
      <c r="JW274" s="3">
        <v>4</v>
      </c>
      <c r="JX274" s="3">
        <v>9</v>
      </c>
      <c r="JY274" s="3">
        <v>12</v>
      </c>
      <c r="JZ274" s="3">
        <v>13</v>
      </c>
      <c r="KA274" s="3">
        <v>13</v>
      </c>
      <c r="KB274" s="3">
        <v>16</v>
      </c>
      <c r="KC274" s="3">
        <v>28</v>
      </c>
      <c r="KD274" s="3">
        <v>22</v>
      </c>
      <c r="KE274" s="3">
        <v>51</v>
      </c>
      <c r="KF274" s="3">
        <v>63</v>
      </c>
      <c r="KG274" s="3">
        <v>88</v>
      </c>
      <c r="KH274" s="3">
        <v>81</v>
      </c>
      <c r="KI274" s="3">
        <v>110</v>
      </c>
      <c r="KJ274" s="3">
        <v>87</v>
      </c>
      <c r="KK274" s="3">
        <v>100</v>
      </c>
      <c r="KL274" s="3">
        <v>111</v>
      </c>
      <c r="KM274" s="3">
        <v>84</v>
      </c>
      <c r="KN274" s="3">
        <v>108</v>
      </c>
      <c r="KO274" s="3">
        <v>102</v>
      </c>
      <c r="KP274" s="3">
        <v>81</v>
      </c>
      <c r="KQ274" s="3">
        <v>129</v>
      </c>
      <c r="KR274" s="3">
        <v>112</v>
      </c>
      <c r="KS274" s="3">
        <v>89</v>
      </c>
      <c r="KT274" s="3">
        <v>122</v>
      </c>
      <c r="KU274" s="3">
        <v>91</v>
      </c>
      <c r="KV274" s="3">
        <v>54</v>
      </c>
      <c r="KW274" s="3">
        <v>28</v>
      </c>
      <c r="KX274" s="3">
        <v>16</v>
      </c>
      <c r="KY274" s="3">
        <v>8</v>
      </c>
      <c r="KZ274" s="3">
        <v>4</v>
      </c>
      <c r="LA274" s="3">
        <v>5</v>
      </c>
    </row>
    <row r="275" spans="1:355" s="3" customFormat="1" x14ac:dyDescent="0.2">
      <c r="A275" s="3" t="b">
        <v>0</v>
      </c>
      <c r="D275" s="3">
        <v>10446</v>
      </c>
      <c r="E275" s="3">
        <v>13</v>
      </c>
      <c r="F275" s="3">
        <v>4</v>
      </c>
      <c r="G275" s="3" t="s">
        <v>104</v>
      </c>
      <c r="H275" s="3">
        <v>6</v>
      </c>
      <c r="I275" s="3">
        <v>1.8999999999999986</v>
      </c>
      <c r="J275" s="3">
        <v>0.40807389084527362</v>
      </c>
      <c r="K275" s="3">
        <v>0.54184577390537925</v>
      </c>
      <c r="L275" s="3">
        <v>0.32809709003320281</v>
      </c>
      <c r="M275" s="3">
        <f>AA275-AS275</f>
        <v>2.5622625640133236</v>
      </c>
      <c r="N275" s="3">
        <f>AB275-AS275</f>
        <v>1.6000000000000014</v>
      </c>
      <c r="O275" s="3">
        <f>AC275-AS275</f>
        <v>3.5</v>
      </c>
      <c r="P275" s="3">
        <f>AD275-AS275</f>
        <v>2.5200089562435082</v>
      </c>
      <c r="Q275" s="3">
        <f>AE275-AS275</f>
        <v>1.7999999999999972</v>
      </c>
      <c r="R275" s="3">
        <f>AF275-AS275</f>
        <v>2.1000000000000014</v>
      </c>
      <c r="S275" s="3">
        <f>AG275-AS275</f>
        <v>2.2999999999999972</v>
      </c>
      <c r="T275" s="3">
        <f>AH275-AS275</f>
        <v>2.7999999999999972</v>
      </c>
      <c r="U275" s="3">
        <f>AI275-AS275</f>
        <v>3.1999999999999957</v>
      </c>
      <c r="V275" s="3">
        <f>AJ275-AS275</f>
        <v>3.5</v>
      </c>
      <c r="W275" s="3">
        <f>(AA275-AY275)/(AX275-AY275)</f>
        <v>0.38709446048747054</v>
      </c>
      <c r="X275" s="3">
        <f>(AX275-AA275)/(AA275-AY275)</f>
        <v>1.5833487742002135</v>
      </c>
      <c r="Y275" s="3">
        <f>J275/AA275</f>
        <v>1.2305369395636562E-2</v>
      </c>
      <c r="Z275" s="3">
        <f>(AA275-AY275)/(AX275-AA275)</f>
        <v>0.63157278819072793</v>
      </c>
      <c r="AA275" s="3">
        <v>33.162262564013325</v>
      </c>
      <c r="AB275" s="3">
        <v>32.200000000000003</v>
      </c>
      <c r="AC275" s="3">
        <v>34.1</v>
      </c>
      <c r="AD275" s="3">
        <v>33.12000895624351</v>
      </c>
      <c r="AE275" s="3">
        <v>32.4</v>
      </c>
      <c r="AF275" s="3">
        <v>32.700000000000003</v>
      </c>
      <c r="AG275" s="3">
        <v>32.9</v>
      </c>
      <c r="AH275" s="3">
        <v>33.4</v>
      </c>
      <c r="AI275" s="3">
        <v>33.799999999999997</v>
      </c>
      <c r="AJ275" s="3">
        <v>34.1</v>
      </c>
      <c r="AK275" s="3">
        <v>2020</v>
      </c>
      <c r="AL275" s="3">
        <v>10</v>
      </c>
      <c r="AM275" s="3">
        <v>27</v>
      </c>
      <c r="AN275" s="3">
        <v>12</v>
      </c>
      <c r="AO275" s="3">
        <v>32</v>
      </c>
      <c r="AP275" s="3">
        <v>32</v>
      </c>
      <c r="AQ275" s="3">
        <v>211</v>
      </c>
      <c r="AR275" s="4">
        <v>0.52222222222222225</v>
      </c>
      <c r="AS275" s="3">
        <f>VLOOKUP(AR275,גיליון1!A190:F773,2,0)</f>
        <v>30.6</v>
      </c>
      <c r="AT275" s="3">
        <f>VLOOKUP(AR275,גיליון1!A190:F773,3,0)</f>
        <v>49</v>
      </c>
      <c r="AU275" s="3">
        <f>VLOOKUP(AR275,גיליון1!A190:F773,4,0)</f>
        <v>744</v>
      </c>
      <c r="AV275" s="3">
        <f>VLOOKUP(AR275,גיליון1!A190:F773,5,0)</f>
        <v>0.8</v>
      </c>
      <c r="AW275" s="3">
        <f>VLOOKUP(AR275,גיליון1!A190:F773,6,0)</f>
        <v>21</v>
      </c>
      <c r="AX275" s="3">
        <f>AS275+(AZ275*BF275)/(BB275*1005)</f>
        <v>43.535668227702025</v>
      </c>
      <c r="AY275" s="3">
        <f>AS275+(AZ275*BD275*BE275*BF275)/(BB275*1005*(BE275*BD275+BK275*AZ275))-(AZ275*BL275)/(BE275*BD275+BK275*AZ275)</f>
        <v>26.610701825963964</v>
      </c>
      <c r="AZ275" s="3">
        <f>BA275*BC275/(BA275+BC275)</f>
        <v>29.746206057978089</v>
      </c>
      <c r="BA275" s="3">
        <f>BB275*1005/(4*0.98*0.0000000567*(AS275+273.15)^3)</f>
        <v>187.4955007583967</v>
      </c>
      <c r="BB275" s="3">
        <f>101325/(287.05*(AS275+273.15))</f>
        <v>1.162098055786728</v>
      </c>
      <c r="BC275" s="3">
        <f>100*SQRT(0.1/AV275)</f>
        <v>35.355339059327378</v>
      </c>
      <c r="BD275" s="3">
        <f>BC275/1.08</f>
        <v>32.736425054932752</v>
      </c>
      <c r="BE275" s="3">
        <f>0.072*AS275+64.67</f>
        <v>66.873199999999997</v>
      </c>
      <c r="BF275" s="3">
        <f>AU275*(1-0.21)+BG275-BH275</f>
        <v>507.88586089792403</v>
      </c>
      <c r="BG275" s="3">
        <f>(1.72*(BI275/1000/(AS275+273.16))^(1/7)*0.0000000567*(AS275+273.16)^4)</f>
        <v>409.36746243795454</v>
      </c>
      <c r="BH275" s="3">
        <f>0.98*0.0000000567*(AA275+273.16)^4</f>
        <v>489.24160154003056</v>
      </c>
      <c r="BI275" s="3">
        <f>BJ275*AT275/100</f>
        <v>2151.2304370838647</v>
      </c>
      <c r="BJ275" s="3">
        <f>(610.7*10^(7.5*AS275/(AS275+237.3)))</f>
        <v>4390.2661981303363</v>
      </c>
      <c r="BK275" s="3">
        <f>(EXP((0.0492)*AS275))*55.259</f>
        <v>249.02448452578955</v>
      </c>
      <c r="BL275" s="3">
        <f>(1-(AT275/100))*BJ275</f>
        <v>2239.0357610464716</v>
      </c>
      <c r="KA275" s="3">
        <v>8</v>
      </c>
      <c r="KB275" s="3">
        <v>28</v>
      </c>
      <c r="KC275" s="3">
        <v>37</v>
      </c>
      <c r="KD275" s="3">
        <v>76</v>
      </c>
      <c r="KE275" s="3">
        <v>150</v>
      </c>
      <c r="KF275" s="3">
        <v>164</v>
      </c>
      <c r="KG275" s="3">
        <v>174</v>
      </c>
      <c r="KH275" s="3">
        <v>259</v>
      </c>
      <c r="KI275" s="3">
        <v>239</v>
      </c>
      <c r="KJ275" s="3">
        <v>195</v>
      </c>
      <c r="KK275" s="3">
        <v>247</v>
      </c>
      <c r="KL275" s="3">
        <v>178</v>
      </c>
      <c r="KM275" s="3">
        <v>134</v>
      </c>
      <c r="KN275" s="3">
        <v>112</v>
      </c>
      <c r="KO275" s="3">
        <v>80</v>
      </c>
      <c r="KP275" s="3">
        <v>62</v>
      </c>
      <c r="KQ275" s="3">
        <v>72</v>
      </c>
      <c r="KR275" s="3">
        <v>63</v>
      </c>
      <c r="KS275" s="3">
        <v>46</v>
      </c>
      <c r="KT275" s="3">
        <v>31</v>
      </c>
      <c r="KU275" s="3">
        <v>3</v>
      </c>
      <c r="KV275" s="3">
        <v>2</v>
      </c>
    </row>
    <row r="276" spans="1:355" s="3" customFormat="1" x14ac:dyDescent="0.2">
      <c r="A276" s="3" t="b">
        <v>0</v>
      </c>
      <c r="D276" s="3">
        <v>10446</v>
      </c>
      <c r="E276" s="3">
        <v>13</v>
      </c>
      <c r="F276" s="3">
        <v>4</v>
      </c>
      <c r="G276" s="3" t="s">
        <v>273</v>
      </c>
      <c r="H276" s="3">
        <v>6</v>
      </c>
      <c r="I276" s="3">
        <v>2.8999999999999986</v>
      </c>
      <c r="J276" s="3">
        <v>0.64166938488570102</v>
      </c>
      <c r="K276" s="3">
        <v>0.94271558204405892</v>
      </c>
      <c r="L276" s="3">
        <v>0.53906634559688027</v>
      </c>
      <c r="M276" s="3">
        <f>AA276-AS276</f>
        <v>3.9353767307009875</v>
      </c>
      <c r="N276" s="3">
        <f>AB276-AS276</f>
        <v>2.5</v>
      </c>
      <c r="O276" s="3">
        <f>AC276-AS276</f>
        <v>5.3999999999999986</v>
      </c>
      <c r="P276" s="3">
        <f>AD276-AS276</f>
        <v>3.9833368304646442</v>
      </c>
      <c r="Q276" s="3">
        <f>AE276-AS276</f>
        <v>2.7999999999999972</v>
      </c>
      <c r="R276" s="3">
        <f>AF276-AS276</f>
        <v>3</v>
      </c>
      <c r="S276" s="3">
        <f>AG276-AS276</f>
        <v>3.5</v>
      </c>
      <c r="T276" s="3">
        <f>AH276-AS276</f>
        <v>4.3999999999999986</v>
      </c>
      <c r="U276" s="3">
        <f>AI276-AS276</f>
        <v>4.7999999999999972</v>
      </c>
      <c r="V276" s="3">
        <f>AJ276-AS276</f>
        <v>5.1000000000000014</v>
      </c>
      <c r="W276" s="3">
        <f>(AA276-AY276)/(AX276-AY276)</f>
        <v>0.47614005936738207</v>
      </c>
      <c r="X276" s="3">
        <f>(AX276-AA276)/(AA276-AY276)</f>
        <v>1.1002223617324667</v>
      </c>
      <c r="Y276" s="3">
        <f>J276/AA276</f>
        <v>1.8580060379514401E-2</v>
      </c>
      <c r="Z276" s="3">
        <f>(AA276-AY276)/(AX276-AA276)</f>
        <v>0.90890717620513428</v>
      </c>
      <c r="AA276" s="3">
        <v>34.535376730700989</v>
      </c>
      <c r="AB276" s="3">
        <v>33.1</v>
      </c>
      <c r="AC276" s="3">
        <v>36</v>
      </c>
      <c r="AD276" s="3">
        <v>34.583336830464646</v>
      </c>
      <c r="AE276" s="3">
        <v>33.4</v>
      </c>
      <c r="AF276" s="3">
        <v>33.6</v>
      </c>
      <c r="AG276" s="3">
        <v>34.1</v>
      </c>
      <c r="AH276" s="3">
        <v>35</v>
      </c>
      <c r="AI276" s="3">
        <v>35.4</v>
      </c>
      <c r="AJ276" s="3">
        <v>35.700000000000003</v>
      </c>
      <c r="AK276" s="3">
        <v>2020</v>
      </c>
      <c r="AL276" s="3">
        <v>10</v>
      </c>
      <c r="AM276" s="3">
        <v>27</v>
      </c>
      <c r="AN276" s="3">
        <v>12</v>
      </c>
      <c r="AO276" s="3">
        <v>32</v>
      </c>
      <c r="AP276" s="3">
        <v>38</v>
      </c>
      <c r="AQ276" s="3">
        <v>611</v>
      </c>
      <c r="AR276" s="4">
        <v>0.52222222222222225</v>
      </c>
      <c r="AS276" s="3">
        <f>VLOOKUP(AR276,גיליון1!A191:F774,2,0)</f>
        <v>30.6</v>
      </c>
      <c r="AT276" s="3">
        <f>VLOOKUP(AR276,גיליון1!A191:F774,3,0)</f>
        <v>49</v>
      </c>
      <c r="AU276" s="3">
        <f>VLOOKUP(AR276,גיליון1!A191:F774,4,0)</f>
        <v>744</v>
      </c>
      <c r="AV276" s="3">
        <f>VLOOKUP(AR276,גיליון1!A191:F774,5,0)</f>
        <v>0.8</v>
      </c>
      <c r="AW276" s="3">
        <f>VLOOKUP(AR276,גיליון1!A191:F774,6,0)</f>
        <v>21</v>
      </c>
      <c r="AX276" s="3">
        <f>AS276+(AZ276*BF276)/(BB276*1005)</f>
        <v>43.310735190658001</v>
      </c>
      <c r="AY276" s="3">
        <f>AS276+(AZ276*BD276*BE276*BF276)/(BB276*1005*(BE276*BD276+BK276*AZ276))-(AZ276*BL276)/(BE276*BD276+BK276*AZ276)</f>
        <v>26.559390452673625</v>
      </c>
      <c r="AZ276" s="3">
        <f>BA276*BC276/(BA276+BC276)</f>
        <v>29.746206057978089</v>
      </c>
      <c r="BA276" s="3">
        <f>BB276*1005/(4*0.98*0.0000000567*(AS276+273.15)^3)</f>
        <v>187.4955007583967</v>
      </c>
      <c r="BB276" s="3">
        <f>101325/(287.05*(AS276+273.15))</f>
        <v>1.162098055786728</v>
      </c>
      <c r="BC276" s="3">
        <f>100*SQRT(0.1/AV276)</f>
        <v>35.355339059327378</v>
      </c>
      <c r="BD276" s="3">
        <f>BC276/1.08</f>
        <v>32.736425054932752</v>
      </c>
      <c r="BE276" s="3">
        <f>0.072*AS276+64.67</f>
        <v>66.873199999999997</v>
      </c>
      <c r="BF276" s="3">
        <f>AU276*(1-0.21)+BG276-BH276</f>
        <v>499.05444166603297</v>
      </c>
      <c r="BG276" s="3">
        <f>(1.72*(BI276/1000/(AS276+273.16))^(1/7)*0.0000000567*(AS276+273.16)^4)</f>
        <v>409.36746243795454</v>
      </c>
      <c r="BH276" s="3">
        <f>0.98*0.0000000567*(AA276+273.16)^4</f>
        <v>498.07302077192162</v>
      </c>
      <c r="BI276" s="3">
        <f>BJ276*AT276/100</f>
        <v>2151.2304370838647</v>
      </c>
      <c r="BJ276" s="3">
        <f>(610.7*10^(7.5*AS276/(AS276+237.3)))</f>
        <v>4390.2661981303363</v>
      </c>
      <c r="BK276" s="3">
        <f>(EXP((0.0492)*AS276))*55.259</f>
        <v>249.02448452578955</v>
      </c>
      <c r="BL276" s="3">
        <f>(1-(AT276/100))*BJ276</f>
        <v>2239.0357610464716</v>
      </c>
      <c r="KJ276" s="3">
        <v>5</v>
      </c>
      <c r="KK276" s="3">
        <v>17</v>
      </c>
      <c r="KL276" s="3">
        <v>33</v>
      </c>
      <c r="KM276" s="3">
        <v>54</v>
      </c>
      <c r="KN276" s="3">
        <v>53</v>
      </c>
      <c r="KO276" s="3">
        <v>65</v>
      </c>
      <c r="KP276" s="3">
        <v>69</v>
      </c>
      <c r="KQ276" s="3">
        <v>62</v>
      </c>
      <c r="KR276" s="3">
        <v>63</v>
      </c>
      <c r="KS276" s="3">
        <v>99</v>
      </c>
      <c r="KT276" s="3">
        <v>116</v>
      </c>
      <c r="KU276" s="3">
        <v>110</v>
      </c>
      <c r="KV276" s="3">
        <v>73</v>
      </c>
      <c r="KW276" s="3">
        <v>71</v>
      </c>
      <c r="KX276" s="3">
        <v>78</v>
      </c>
      <c r="KY276" s="3">
        <v>98</v>
      </c>
      <c r="KZ276" s="3">
        <v>142</v>
      </c>
      <c r="LA276" s="3">
        <v>109</v>
      </c>
      <c r="LB276" s="3">
        <v>109</v>
      </c>
      <c r="LC276" s="3">
        <v>93</v>
      </c>
      <c r="LD276" s="3">
        <v>63</v>
      </c>
      <c r="LE276" s="3">
        <v>73</v>
      </c>
      <c r="LF276" s="3">
        <v>74</v>
      </c>
      <c r="LG276" s="3">
        <v>61</v>
      </c>
      <c r="LH276" s="3">
        <v>35</v>
      </c>
      <c r="LI276" s="3">
        <v>31</v>
      </c>
      <c r="LJ276" s="3">
        <v>24</v>
      </c>
      <c r="LK276" s="3">
        <v>10</v>
      </c>
      <c r="LL276" s="3">
        <v>5</v>
      </c>
      <c r="LM276" s="3">
        <v>10</v>
      </c>
      <c r="LN276" s="3">
        <v>0</v>
      </c>
      <c r="LO276" s="3">
        <v>1</v>
      </c>
      <c r="LP276" s="3">
        <v>0</v>
      </c>
      <c r="LQ276" s="3">
        <v>1</v>
      </c>
    </row>
    <row r="277" spans="1:355" s="3" customFormat="1" x14ac:dyDescent="0.2">
      <c r="A277" s="3" t="b">
        <v>0</v>
      </c>
      <c r="D277" s="3">
        <v>10446</v>
      </c>
      <c r="E277" s="3">
        <v>13</v>
      </c>
      <c r="F277" s="3">
        <v>4</v>
      </c>
      <c r="G277" s="3" t="s">
        <v>434</v>
      </c>
      <c r="H277" s="3">
        <v>6</v>
      </c>
      <c r="I277" s="3">
        <v>3</v>
      </c>
      <c r="J277" s="3">
        <v>0.57610600408247503</v>
      </c>
      <c r="K277" s="3">
        <v>0.81918511922839343</v>
      </c>
      <c r="L277" s="3">
        <v>0.46438457409989375</v>
      </c>
      <c r="M277" s="3">
        <f>AA277-AS277</f>
        <v>2.4579632028803005</v>
      </c>
      <c r="N277" s="3">
        <f>AB277-AS277</f>
        <v>1</v>
      </c>
      <c r="O277" s="3">
        <f>AC277-AS277</f>
        <v>4</v>
      </c>
      <c r="P277" s="3">
        <f>AD277-AS277</f>
        <v>2.4227743456552204</v>
      </c>
      <c r="Q277" s="3">
        <f>AE277-AS277</f>
        <v>1.3999999999999986</v>
      </c>
      <c r="R277" s="3">
        <f>AF277-AS277</f>
        <v>1.6999999999999957</v>
      </c>
      <c r="S277" s="3">
        <f>AG277-AS277</f>
        <v>2.1000000000000014</v>
      </c>
      <c r="T277" s="3">
        <f>AH277-AS277</f>
        <v>2.8999999999999986</v>
      </c>
      <c r="U277" s="3">
        <f>AI277-AS277</f>
        <v>3.2999999999999972</v>
      </c>
      <c r="V277" s="3">
        <f>AJ277-AS277</f>
        <v>3.6000000000000014</v>
      </c>
      <c r="W277" s="3">
        <f>(AA277-AY277)/(AX277-AY277)</f>
        <v>0.38040910117650556</v>
      </c>
      <c r="X277" s="3">
        <f>(AX277-AA277)/(AA277-AY277)</f>
        <v>1.6287488835237178</v>
      </c>
      <c r="Y277" s="3">
        <f>J277/AA277</f>
        <v>1.7427147599712967E-2</v>
      </c>
      <c r="Z277" s="3">
        <f>(AA277-AY277)/(AX277-AA277)</f>
        <v>0.61396818755543781</v>
      </c>
      <c r="AA277" s="3">
        <v>33.057963202880302</v>
      </c>
      <c r="AB277" s="3">
        <v>31.6</v>
      </c>
      <c r="AC277" s="3">
        <v>34.6</v>
      </c>
      <c r="AD277" s="3">
        <v>33.022774345655222</v>
      </c>
      <c r="AE277" s="3">
        <v>32</v>
      </c>
      <c r="AF277" s="3">
        <v>32.299999999999997</v>
      </c>
      <c r="AG277" s="3">
        <v>32.700000000000003</v>
      </c>
      <c r="AH277" s="3">
        <v>33.5</v>
      </c>
      <c r="AI277" s="3">
        <v>33.9</v>
      </c>
      <c r="AJ277" s="3">
        <v>34.200000000000003</v>
      </c>
      <c r="AK277" s="3">
        <v>2020</v>
      </c>
      <c r="AL277" s="3">
        <v>10</v>
      </c>
      <c r="AM277" s="3">
        <v>27</v>
      </c>
      <c r="AN277" s="3">
        <v>12</v>
      </c>
      <c r="AO277" s="3">
        <v>32</v>
      </c>
      <c r="AP277" s="3">
        <v>52</v>
      </c>
      <c r="AQ277" s="3">
        <v>689</v>
      </c>
      <c r="AR277" s="4">
        <v>0.52222222222222225</v>
      </c>
      <c r="AS277" s="3">
        <f>VLOOKUP(AR277,גיליון1!A192:F775,2,0)</f>
        <v>30.6</v>
      </c>
      <c r="AT277" s="3">
        <f>VLOOKUP(AR277,גיליון1!A192:F775,3,0)</f>
        <v>49</v>
      </c>
      <c r="AU277" s="3">
        <f>VLOOKUP(AR277,גיליון1!A192:F775,4,0)</f>
        <v>744</v>
      </c>
      <c r="AV277" s="3">
        <f>VLOOKUP(AR277,גיליון1!A192:F775,5,0)</f>
        <v>0.8</v>
      </c>
      <c r="AW277" s="3">
        <f>VLOOKUP(AR277,גיליון1!A192:F775,6,0)</f>
        <v>21</v>
      </c>
      <c r="AX277" s="3">
        <f>AS277+(AZ277*BF277)/(BB277*1005)</f>
        <v>43.552630631136033</v>
      </c>
      <c r="AY277" s="3">
        <f>AS277+(AZ277*BD277*BE277*BF277)/(BB277*1005*(BE277*BD277+BK277*AZ277))-(AZ277*BL277)/(BE277*BD277+BK277*AZ277)</f>
        <v>26.614571262957043</v>
      </c>
      <c r="AZ277" s="3">
        <f>BA277*BC277/(BA277+BC277)</f>
        <v>29.746206057978089</v>
      </c>
      <c r="BA277" s="3">
        <f>BB277*1005/(4*0.98*0.0000000567*(AS277+273.15)^3)</f>
        <v>187.4955007583967</v>
      </c>
      <c r="BB277" s="3">
        <f>101325/(287.05*(AS277+273.15))</f>
        <v>1.162098055786728</v>
      </c>
      <c r="BC277" s="3">
        <f>100*SQRT(0.1/AV277)</f>
        <v>35.355339059327378</v>
      </c>
      <c r="BD277" s="3">
        <f>BC277/1.08</f>
        <v>32.736425054932752</v>
      </c>
      <c r="BE277" s="3">
        <f>0.072*AS277+64.67</f>
        <v>66.873199999999997</v>
      </c>
      <c r="BF277" s="3">
        <f>AU277*(1-0.21)+BG277-BH277</f>
        <v>508.55184619681484</v>
      </c>
      <c r="BG277" s="3">
        <f>(1.72*(BI277/1000/(AS277+273.16))^(1/7)*0.0000000567*(AS277+273.16)^4)</f>
        <v>409.36746243795454</v>
      </c>
      <c r="BH277" s="3">
        <f>0.98*0.0000000567*(AA277+273.16)^4</f>
        <v>488.57561624113976</v>
      </c>
      <c r="BI277" s="3">
        <f>BJ277*AT277/100</f>
        <v>2151.2304370838647</v>
      </c>
      <c r="BJ277" s="3">
        <f>(610.7*10^(7.5*AS277/(AS277+237.3)))</f>
        <v>4390.2661981303363</v>
      </c>
      <c r="BK277" s="3">
        <f>(EXP((0.0492)*AS277))*55.259</f>
        <v>249.02448452578955</v>
      </c>
      <c r="BL277" s="3">
        <f>(1-(AT277/100))*BJ277</f>
        <v>2239.0357610464716</v>
      </c>
      <c r="JU277" s="3">
        <v>8</v>
      </c>
      <c r="JV277" s="3">
        <v>17</v>
      </c>
      <c r="JW277" s="3">
        <v>24</v>
      </c>
      <c r="JX277" s="3">
        <v>45</v>
      </c>
      <c r="JY277" s="3">
        <v>58</v>
      </c>
      <c r="JZ277" s="3">
        <v>80</v>
      </c>
      <c r="KA277" s="3">
        <v>116</v>
      </c>
      <c r="KB277" s="3">
        <v>160</v>
      </c>
      <c r="KC277" s="3">
        <v>178</v>
      </c>
      <c r="KD277" s="3">
        <v>165</v>
      </c>
      <c r="KE277" s="3">
        <v>215</v>
      </c>
      <c r="KF277" s="3">
        <v>252</v>
      </c>
      <c r="KG277" s="3">
        <v>279</v>
      </c>
      <c r="KH277" s="3">
        <v>285</v>
      </c>
      <c r="KI277" s="3">
        <v>302</v>
      </c>
      <c r="KJ277" s="3">
        <v>234</v>
      </c>
      <c r="KK277" s="3">
        <v>221</v>
      </c>
      <c r="KL277" s="3">
        <v>161</v>
      </c>
      <c r="KM277" s="3">
        <v>172</v>
      </c>
      <c r="KN277" s="3">
        <v>195</v>
      </c>
      <c r="KO277" s="3">
        <v>139</v>
      </c>
      <c r="KP277" s="3">
        <v>110</v>
      </c>
      <c r="KQ277" s="3">
        <v>108</v>
      </c>
      <c r="KR277" s="3">
        <v>111</v>
      </c>
      <c r="KS277" s="3">
        <v>71</v>
      </c>
      <c r="KT277" s="3">
        <v>75</v>
      </c>
      <c r="KU277" s="3">
        <v>40</v>
      </c>
      <c r="KV277" s="3">
        <v>27</v>
      </c>
      <c r="KW277" s="3">
        <v>17</v>
      </c>
      <c r="KX277" s="3">
        <v>8</v>
      </c>
      <c r="KY277" s="3">
        <v>6</v>
      </c>
      <c r="KZ277" s="3">
        <v>3</v>
      </c>
    </row>
    <row r="278" spans="1:355" s="3" customFormat="1" x14ac:dyDescent="0.2">
      <c r="A278" s="3" t="b">
        <v>1</v>
      </c>
      <c r="B278" s="3" t="s">
        <v>563</v>
      </c>
      <c r="D278" s="3">
        <v>10446</v>
      </c>
      <c r="E278" s="3">
        <v>14</v>
      </c>
      <c r="F278" s="3">
        <v>4</v>
      </c>
      <c r="G278" s="3" t="s">
        <v>105</v>
      </c>
      <c r="H278" s="3">
        <v>6</v>
      </c>
      <c r="I278" s="3">
        <v>4.1999999999999993</v>
      </c>
      <c r="J278" s="3">
        <v>1.0019814046702231</v>
      </c>
      <c r="K278" s="3">
        <v>1.4231811799391494</v>
      </c>
      <c r="L278" s="3">
        <v>0.81279344665304554</v>
      </c>
      <c r="M278" s="3">
        <f>AA278-AS278</f>
        <v>3.8145924823309514</v>
      </c>
      <c r="N278" s="3">
        <f>AB278-AS278</f>
        <v>1.3000000000000007</v>
      </c>
      <c r="O278" s="3">
        <f>AC278-AS278</f>
        <v>5.5</v>
      </c>
      <c r="P278" s="3">
        <f>AD278-AS278</f>
        <v>3.8979755520658514</v>
      </c>
      <c r="Q278" s="3">
        <f>AE278-AS278</f>
        <v>1.5</v>
      </c>
      <c r="R278" s="3">
        <f>AF278-AS278</f>
        <v>2.3999999999999986</v>
      </c>
      <c r="S278" s="3">
        <f>AG278-AS278</f>
        <v>3.1000000000000014</v>
      </c>
      <c r="T278" s="3">
        <f>AH278-AS278</f>
        <v>4.6000000000000014</v>
      </c>
      <c r="U278" s="3">
        <f>AI278-AS278</f>
        <v>5.1000000000000014</v>
      </c>
      <c r="V278" s="3">
        <f>AJ278-AS278</f>
        <v>5.3999999999999986</v>
      </c>
      <c r="W278" s="3">
        <f>(AA278-AY278)/(AX278-AY278)</f>
        <v>0.60261147745685106</v>
      </c>
      <c r="X278" s="3">
        <f>(AX278-AA278)/(AA278-AY278)</f>
        <v>0.65944399900946682</v>
      </c>
      <c r="Y278" s="3">
        <f>J278/AA278</f>
        <v>2.9285206456504339E-2</v>
      </c>
      <c r="Z278" s="3">
        <f>(AA278-AY278)/(AX278-AA278)</f>
        <v>1.5164289939738222</v>
      </c>
      <c r="AA278" s="3">
        <v>34.21459248233095</v>
      </c>
      <c r="AB278" s="3">
        <v>31.7</v>
      </c>
      <c r="AC278" s="3">
        <v>35.9</v>
      </c>
      <c r="AD278" s="3">
        <v>34.29797555206585</v>
      </c>
      <c r="AE278" s="3">
        <v>31.9</v>
      </c>
      <c r="AF278" s="3">
        <v>32.799999999999997</v>
      </c>
      <c r="AG278" s="3">
        <v>33.5</v>
      </c>
      <c r="AH278" s="3">
        <v>35</v>
      </c>
      <c r="AI278" s="3">
        <v>35.5</v>
      </c>
      <c r="AJ278" s="3">
        <v>35.799999999999997</v>
      </c>
      <c r="AK278" s="3">
        <v>2020</v>
      </c>
      <c r="AL278" s="3">
        <v>10</v>
      </c>
      <c r="AM278" s="3">
        <v>27</v>
      </c>
      <c r="AN278" s="3">
        <v>12</v>
      </c>
      <c r="AO278" s="3">
        <v>34</v>
      </c>
      <c r="AP278" s="3">
        <v>0</v>
      </c>
      <c r="AQ278" s="3">
        <v>531</v>
      </c>
      <c r="AR278" s="4">
        <v>0.52361111111111114</v>
      </c>
      <c r="AS278" s="3">
        <f>VLOOKUP(AR278,גיליון1!A193:F776,2,0)</f>
        <v>30.4</v>
      </c>
      <c r="AT278" s="3">
        <f>VLOOKUP(AR278,גיליון1!A193:F776,3,0)</f>
        <v>48</v>
      </c>
      <c r="AU278" s="3">
        <f>VLOOKUP(AR278,גיליון1!A193:F776,4,0)</f>
        <v>740</v>
      </c>
      <c r="AV278" s="3">
        <f>VLOOKUP(AR278,גיליון1!A193:F776,5,0)</f>
        <v>1.5</v>
      </c>
      <c r="AW278" s="3">
        <f>VLOOKUP(AR278,גיליון1!A193:F776,6,0)</f>
        <v>224</v>
      </c>
      <c r="AX278" s="3">
        <f>AS278+(AZ278*BF278)/(BB278*1005)</f>
        <v>40.016747367754263</v>
      </c>
      <c r="AY278" s="3">
        <f>AS278+(AZ278*BD278*BE278*BF278)/(BB278*1005*(BE278*BD278+BK278*AZ278))-(AZ278*BL278)/(BE278*BD278+BK278*AZ278)</f>
        <v>25.416036586548177</v>
      </c>
      <c r="AZ278" s="3">
        <f>BA278*BC278/(BA278+BC278)</f>
        <v>22.701856106814787</v>
      </c>
      <c r="BA278" s="3">
        <f>BB278*1005/(4*0.98*0.0000000567*(AS278+273.15)^3)</f>
        <v>187.99013000541893</v>
      </c>
      <c r="BB278" s="3">
        <f>101325/(287.05*(AS278+273.15))</f>
        <v>1.1628637273767704</v>
      </c>
      <c r="BC278" s="3">
        <f>100*SQRT(0.1/AV278)</f>
        <v>25.819888974716111</v>
      </c>
      <c r="BD278" s="3">
        <f>BC278/1.08</f>
        <v>23.90730460621862</v>
      </c>
      <c r="BE278" s="3">
        <f>0.072*AS278+64.67</f>
        <v>66.858800000000002</v>
      </c>
      <c r="BF278" s="3">
        <f>AU278*(1-0.21)+BG278-BH278</f>
        <v>495.06443305224911</v>
      </c>
      <c r="BG278" s="3">
        <f>(1.72*(BI278/1000/(AS278+273.16))^(1/7)*0.0000000567*(AS278+273.16)^4)</f>
        <v>406.46365864217023</v>
      </c>
      <c r="BH278" s="3">
        <f>0.98*0.0000000567*(AA278+273.16)^4</f>
        <v>495.99922558992114</v>
      </c>
      <c r="BI278" s="3">
        <f>BJ278*AT278/100</f>
        <v>2083.3815852813482</v>
      </c>
      <c r="BJ278" s="3">
        <f>(610.7*10^(7.5*AS278/(AS278+237.3)))</f>
        <v>4340.3783026694755</v>
      </c>
      <c r="BK278" s="3">
        <f>(EXP((0.0492)*AS278))*55.259</f>
        <v>246.58610012411623</v>
      </c>
      <c r="BL278" s="3">
        <f>(1-(AT278/100))*BJ278</f>
        <v>2256.9967173881273</v>
      </c>
      <c r="JR278" s="3">
        <v>2</v>
      </c>
      <c r="JS278" s="3">
        <v>0</v>
      </c>
      <c r="JT278" s="3">
        <v>2</v>
      </c>
      <c r="JU278" s="3">
        <v>4</v>
      </c>
      <c r="JV278" s="3">
        <v>12</v>
      </c>
      <c r="JW278" s="3">
        <v>21</v>
      </c>
      <c r="JX278" s="3">
        <v>10</v>
      </c>
      <c r="JY278" s="3">
        <v>13</v>
      </c>
      <c r="JZ278" s="3">
        <v>9</v>
      </c>
      <c r="KA278" s="3">
        <v>16</v>
      </c>
      <c r="KB278" s="3">
        <v>22</v>
      </c>
      <c r="KC278" s="3">
        <v>15</v>
      </c>
      <c r="KD278" s="3">
        <v>16</v>
      </c>
      <c r="KE278" s="3">
        <v>22</v>
      </c>
      <c r="KF278" s="3">
        <v>19</v>
      </c>
      <c r="KG278" s="3">
        <v>30</v>
      </c>
      <c r="KH278" s="3">
        <v>30</v>
      </c>
      <c r="KI278" s="3">
        <v>45</v>
      </c>
      <c r="KJ278" s="3">
        <v>38</v>
      </c>
      <c r="KK278" s="3">
        <v>61</v>
      </c>
      <c r="KL278" s="3">
        <v>50</v>
      </c>
      <c r="KM278" s="3">
        <v>35</v>
      </c>
      <c r="KN278" s="3">
        <v>26</v>
      </c>
      <c r="KO278" s="3">
        <v>35</v>
      </c>
      <c r="KP278" s="3">
        <v>69</v>
      </c>
      <c r="KQ278" s="3">
        <v>63</v>
      </c>
      <c r="KR278" s="3">
        <v>73</v>
      </c>
      <c r="KS278" s="3">
        <v>71</v>
      </c>
      <c r="KT278" s="3">
        <v>72</v>
      </c>
      <c r="KU278" s="3">
        <v>89</v>
      </c>
      <c r="KV278" s="3">
        <v>92</v>
      </c>
      <c r="KW278" s="3">
        <v>65</v>
      </c>
      <c r="KX278" s="3">
        <v>71</v>
      </c>
      <c r="KY278" s="3">
        <v>70</v>
      </c>
      <c r="KZ278" s="3">
        <v>73</v>
      </c>
      <c r="LA278" s="3">
        <v>71</v>
      </c>
      <c r="LB278" s="3">
        <v>58</v>
      </c>
      <c r="LC278" s="3">
        <v>57</v>
      </c>
      <c r="LD278" s="3">
        <v>42</v>
      </c>
      <c r="LE278" s="3">
        <v>45</v>
      </c>
      <c r="LF278" s="3">
        <v>51</v>
      </c>
      <c r="LG278" s="3">
        <v>72</v>
      </c>
      <c r="LH278" s="3">
        <v>62</v>
      </c>
      <c r="LI278" s="3">
        <v>67</v>
      </c>
      <c r="LJ278" s="3">
        <v>44</v>
      </c>
      <c r="LK278" s="3">
        <v>12</v>
      </c>
      <c r="LL278" s="3">
        <v>10</v>
      </c>
      <c r="LM278" s="3">
        <v>2</v>
      </c>
      <c r="LN278" s="3">
        <v>3</v>
      </c>
    </row>
    <row r="279" spans="1:355" s="3" customFormat="1" x14ac:dyDescent="0.2">
      <c r="A279" s="3" t="b">
        <v>1</v>
      </c>
      <c r="B279" s="3" t="s">
        <v>563</v>
      </c>
      <c r="D279" s="3">
        <v>10446</v>
      </c>
      <c r="E279" s="3">
        <v>14</v>
      </c>
      <c r="F279" s="3">
        <v>4</v>
      </c>
      <c r="G279" s="3" t="s">
        <v>274</v>
      </c>
      <c r="H279" s="3">
        <v>6</v>
      </c>
      <c r="I279" s="3">
        <v>3.6999999999999957</v>
      </c>
      <c r="J279" s="3">
        <v>0.78115467202448263</v>
      </c>
      <c r="K279" s="3">
        <v>0.99042562491587205</v>
      </c>
      <c r="L279" s="3">
        <v>0.61660058563111653</v>
      </c>
      <c r="M279" s="3">
        <f>AA279-AS279</f>
        <v>5.3529916321240023</v>
      </c>
      <c r="N279" s="3">
        <f>AB279-AS279</f>
        <v>3.3000000000000043</v>
      </c>
      <c r="O279" s="3">
        <f>AC279-AS279</f>
        <v>7</v>
      </c>
      <c r="P279" s="3">
        <f>AD279-AS279</f>
        <v>5.4387707603116056</v>
      </c>
      <c r="Q279" s="3">
        <f>AE279-AS279</f>
        <v>3.5</v>
      </c>
      <c r="R279" s="3">
        <f>AF279-AS279</f>
        <v>4.3000000000000043</v>
      </c>
      <c r="S279" s="3">
        <f>AG279-AS279</f>
        <v>4.8999999999999986</v>
      </c>
      <c r="T279" s="3">
        <f>AH279-AS279</f>
        <v>5.8999999999999986</v>
      </c>
      <c r="U279" s="3">
        <f>AI279-AS279</f>
        <v>6.3999999999999986</v>
      </c>
      <c r="V279" s="3">
        <f>AJ279-AS279</f>
        <v>6.7000000000000028</v>
      </c>
      <c r="W279" s="3">
        <f>(AA279-AY279)/(AX279-AY279)</f>
        <v>0.71837062845879429</v>
      </c>
      <c r="X279" s="3">
        <f>(AX279-AA279)/(AA279-AY279)</f>
        <v>0.39203909567602824</v>
      </c>
      <c r="Y279" s="3">
        <f>J279/AA279</f>
        <v>2.1848651997071387E-2</v>
      </c>
      <c r="Z279" s="3">
        <f>(AA279-AY279)/(AX279-AA279)</f>
        <v>2.5507660104041667</v>
      </c>
      <c r="AA279" s="3">
        <v>35.752991632124001</v>
      </c>
      <c r="AB279" s="3">
        <v>33.700000000000003</v>
      </c>
      <c r="AC279" s="3">
        <v>37.4</v>
      </c>
      <c r="AD279" s="3">
        <v>35.838770760311604</v>
      </c>
      <c r="AE279" s="3">
        <v>33.9</v>
      </c>
      <c r="AF279" s="3">
        <v>34.700000000000003</v>
      </c>
      <c r="AG279" s="3">
        <v>35.299999999999997</v>
      </c>
      <c r="AH279" s="3">
        <v>36.299999999999997</v>
      </c>
      <c r="AI279" s="3">
        <v>36.799999999999997</v>
      </c>
      <c r="AJ279" s="3">
        <v>37.1</v>
      </c>
      <c r="AK279" s="3">
        <v>2020</v>
      </c>
      <c r="AL279" s="3">
        <v>10</v>
      </c>
      <c r="AM279" s="3">
        <v>27</v>
      </c>
      <c r="AN279" s="3">
        <v>12</v>
      </c>
      <c r="AO279" s="3">
        <v>34</v>
      </c>
      <c r="AP279" s="3">
        <v>31</v>
      </c>
      <c r="AQ279" s="3">
        <v>251</v>
      </c>
      <c r="AR279" s="4">
        <v>0.52361111111111114</v>
      </c>
      <c r="AS279" s="3">
        <f>VLOOKUP(AR279,גיליון1!A194:F777,2,0)</f>
        <v>30.4</v>
      </c>
      <c r="AT279" s="3">
        <f>VLOOKUP(AR279,גיליון1!A194:F777,3,0)</f>
        <v>48</v>
      </c>
      <c r="AU279" s="3">
        <f>VLOOKUP(AR279,גיליון1!A194:F777,4,0)</f>
        <v>740</v>
      </c>
      <c r="AV279" s="3">
        <f>VLOOKUP(AR279,גיליון1!A194:F777,5,0)</f>
        <v>1.5</v>
      </c>
      <c r="AW279" s="3">
        <f>VLOOKUP(AR279,גיליון1!A194:F777,6,0)</f>
        <v>224</v>
      </c>
      <c r="AX279" s="3">
        <f>AS279+(AZ279*BF279)/(BB279*1005)</f>
        <v>39.822404945055922</v>
      </c>
      <c r="AY279" s="3">
        <f>AS279+(AZ279*BD279*BE279*BF279)/(BB279*1005*(BE279*BD279+BK279*AZ279))-(AZ279*BL279)/(BE279*BD279+BK279*AZ279)</f>
        <v>25.372870471211041</v>
      </c>
      <c r="AZ279" s="3">
        <f>BA279*BC279/(BA279+BC279)</f>
        <v>22.701856106814787</v>
      </c>
      <c r="BA279" s="3">
        <f>BB279*1005/(4*0.98*0.0000000567*(AS279+273.15)^3)</f>
        <v>187.99013000541893</v>
      </c>
      <c r="BB279" s="3">
        <f>101325/(287.05*(AS279+273.15))</f>
        <v>1.1628637273767704</v>
      </c>
      <c r="BC279" s="3">
        <f>100*SQRT(0.1/AV279)</f>
        <v>25.819888974716111</v>
      </c>
      <c r="BD279" s="3">
        <f>BC279/1.08</f>
        <v>23.90730460621862</v>
      </c>
      <c r="BE279" s="3">
        <f>0.072*AS279+64.67</f>
        <v>66.858800000000002</v>
      </c>
      <c r="BF279" s="3">
        <f>AU279*(1-0.21)+BG279-BH279</f>
        <v>485.05980075487162</v>
      </c>
      <c r="BG279" s="3">
        <f>(1.72*(BI279/1000/(AS279+273.16))^(1/7)*0.0000000567*(AS279+273.16)^4)</f>
        <v>406.46365864217023</v>
      </c>
      <c r="BH279" s="3">
        <f>0.98*0.0000000567*(AA279+273.16)^4</f>
        <v>506.00385788729864</v>
      </c>
      <c r="BI279" s="3">
        <f>BJ279*AT279/100</f>
        <v>2083.3815852813482</v>
      </c>
      <c r="BJ279" s="3">
        <f>(610.7*10^(7.5*AS279/(AS279+237.3)))</f>
        <v>4340.3783026694755</v>
      </c>
      <c r="BK279" s="3">
        <f>(EXP((0.0492)*AS279))*55.259</f>
        <v>246.58610012411623</v>
      </c>
      <c r="BL279" s="3">
        <f>(1-(AT279/100))*BJ279</f>
        <v>2256.9967173881273</v>
      </c>
      <c r="KF279" s="3">
        <v>0</v>
      </c>
      <c r="KG279" s="3">
        <v>0</v>
      </c>
      <c r="KH279" s="3">
        <v>0</v>
      </c>
      <c r="KI279" s="3">
        <v>0</v>
      </c>
      <c r="KJ279" s="3">
        <v>0</v>
      </c>
      <c r="KK279" s="3">
        <v>0</v>
      </c>
      <c r="KL279" s="3">
        <v>0</v>
      </c>
      <c r="KM279" s="3">
        <v>0</v>
      </c>
      <c r="KN279" s="3">
        <v>1</v>
      </c>
      <c r="KO279" s="3">
        <v>1</v>
      </c>
      <c r="KP279" s="3">
        <v>13</v>
      </c>
      <c r="KQ279" s="3">
        <v>15</v>
      </c>
      <c r="KR279" s="3">
        <v>18</v>
      </c>
      <c r="KS279" s="3">
        <v>9</v>
      </c>
      <c r="KT279" s="3">
        <v>17</v>
      </c>
      <c r="KU279" s="3">
        <v>14</v>
      </c>
      <c r="KV279" s="3">
        <v>24</v>
      </c>
      <c r="KW279" s="3">
        <v>15</v>
      </c>
      <c r="KX279" s="3">
        <v>25</v>
      </c>
      <c r="KY279" s="3">
        <v>23</v>
      </c>
      <c r="KZ279" s="3">
        <v>29</v>
      </c>
      <c r="LA279" s="3">
        <v>25</v>
      </c>
      <c r="LB279" s="3">
        <v>56</v>
      </c>
      <c r="LC279" s="3">
        <v>49</v>
      </c>
      <c r="LD279" s="3">
        <v>48</v>
      </c>
      <c r="LE279" s="3">
        <v>67</v>
      </c>
      <c r="LF279" s="3">
        <v>67</v>
      </c>
      <c r="LG279" s="3">
        <v>63</v>
      </c>
      <c r="LH279" s="3">
        <v>66</v>
      </c>
      <c r="LI279" s="3">
        <v>88</v>
      </c>
      <c r="LJ279" s="3">
        <v>100</v>
      </c>
      <c r="LK279" s="3">
        <v>86</v>
      </c>
      <c r="LL279" s="3">
        <v>100</v>
      </c>
      <c r="LM279" s="3">
        <v>129</v>
      </c>
      <c r="LN279" s="3">
        <v>88</v>
      </c>
      <c r="LO279" s="3">
        <v>86</v>
      </c>
      <c r="LP279" s="3">
        <v>64</v>
      </c>
      <c r="LQ279" s="3">
        <v>70</v>
      </c>
      <c r="LR279" s="3">
        <v>37</v>
      </c>
      <c r="LS279" s="3">
        <v>39</v>
      </c>
      <c r="LT279" s="3">
        <v>34</v>
      </c>
      <c r="LU279" s="3">
        <v>40</v>
      </c>
      <c r="LV279" s="3">
        <v>24</v>
      </c>
      <c r="LW279" s="3">
        <v>29</v>
      </c>
      <c r="LX279" s="3">
        <v>42</v>
      </c>
      <c r="LY279" s="3">
        <v>6</v>
      </c>
      <c r="LZ279" s="3">
        <v>9</v>
      </c>
      <c r="MA279" s="3">
        <v>6</v>
      </c>
    </row>
    <row r="280" spans="1:355" s="3" customFormat="1" x14ac:dyDescent="0.2">
      <c r="A280" s="3" t="b">
        <v>1</v>
      </c>
      <c r="B280" s="3" t="s">
        <v>563</v>
      </c>
      <c r="D280" s="3">
        <v>10446</v>
      </c>
      <c r="E280" s="3">
        <v>14</v>
      </c>
      <c r="F280" s="3">
        <v>4</v>
      </c>
      <c r="G280" s="3" t="s">
        <v>435</v>
      </c>
      <c r="H280" s="3">
        <v>6</v>
      </c>
      <c r="I280" s="3">
        <v>1.3000000000000043</v>
      </c>
      <c r="J280" s="3">
        <v>0.2716909522516876</v>
      </c>
      <c r="K280" s="3">
        <v>0.36421107919851181</v>
      </c>
      <c r="L280" s="3">
        <v>0.21588738807920579</v>
      </c>
      <c r="M280" s="3">
        <f>AA280-AS280</f>
        <v>8.1388054326621813</v>
      </c>
      <c r="N280" s="3">
        <f>AB280-AS280</f>
        <v>7.3999999999999986</v>
      </c>
      <c r="O280" s="3">
        <f>AC280-AS280</f>
        <v>8.7000000000000028</v>
      </c>
      <c r="P280" s="3">
        <f>AD280-AS280</f>
        <v>8.1243147052739246</v>
      </c>
      <c r="Q280" s="3">
        <f>AE280-AS280</f>
        <v>7.5</v>
      </c>
      <c r="R280" s="3">
        <f>AF280-AS280</f>
        <v>7.8000000000000043</v>
      </c>
      <c r="S280" s="3">
        <f>AG280-AS280</f>
        <v>8</v>
      </c>
      <c r="T280" s="3">
        <f>AH280-AS280</f>
        <v>8.3000000000000043</v>
      </c>
      <c r="U280" s="3">
        <f>AI280-AS280</f>
        <v>8.5</v>
      </c>
      <c r="V280" s="3">
        <f>AJ280-AS280</f>
        <v>8.7000000000000028</v>
      </c>
      <c r="W280" s="3">
        <f>(AA280-AY280)/(AX280-AY280)</f>
        <v>0.93477691994419865</v>
      </c>
      <c r="X280" s="3">
        <f>(AX280-AA280)/(AA280-AY280)</f>
        <v>6.9773952120785007E-2</v>
      </c>
      <c r="Y280" s="3">
        <f>J280/AA280</f>
        <v>7.0498021202656611E-3</v>
      </c>
      <c r="Z280" s="3">
        <f>(AA280-AY280)/(AX280-AA280)</f>
        <v>14.331995961313899</v>
      </c>
      <c r="AA280" s="3">
        <v>38.53880543266218</v>
      </c>
      <c r="AB280" s="3">
        <v>37.799999999999997</v>
      </c>
      <c r="AC280" s="3">
        <v>39.1</v>
      </c>
      <c r="AD280" s="3">
        <v>38.524314705273923</v>
      </c>
      <c r="AE280" s="3">
        <v>37.9</v>
      </c>
      <c r="AF280" s="3">
        <v>38.200000000000003</v>
      </c>
      <c r="AG280" s="3">
        <v>38.4</v>
      </c>
      <c r="AH280" s="3">
        <v>38.700000000000003</v>
      </c>
      <c r="AI280" s="3">
        <v>38.9</v>
      </c>
      <c r="AJ280" s="3">
        <v>39.1</v>
      </c>
      <c r="AK280" s="3">
        <v>2020</v>
      </c>
      <c r="AL280" s="3">
        <v>10</v>
      </c>
      <c r="AM280" s="3">
        <v>27</v>
      </c>
      <c r="AN280" s="3">
        <v>12</v>
      </c>
      <c r="AO280" s="3">
        <v>34</v>
      </c>
      <c r="AP280" s="3">
        <v>47</v>
      </c>
      <c r="AQ280" s="3">
        <v>250</v>
      </c>
      <c r="AR280" s="4">
        <v>0.52361111111111114</v>
      </c>
      <c r="AS280" s="3">
        <f>VLOOKUP(AR280,גיליון1!A195:F778,2,0)</f>
        <v>30.4</v>
      </c>
      <c r="AT280" s="3">
        <f>VLOOKUP(AR280,גיליון1!A195:F778,3,0)</f>
        <v>48</v>
      </c>
      <c r="AU280" s="3">
        <f>VLOOKUP(AR280,גיליון1!A195:F778,4,0)</f>
        <v>740</v>
      </c>
      <c r="AV280" s="3">
        <f>VLOOKUP(AR280,גיליון1!A195:F778,5,0)</f>
        <v>1.5</v>
      </c>
      <c r="AW280" s="3">
        <f>VLOOKUP(AR280,גיליון1!A195:F778,6,0)</f>
        <v>224</v>
      </c>
      <c r="AX280" s="3">
        <f>AS280+(AZ280*BF280)/(BB280*1005)</f>
        <v>39.463014492020527</v>
      </c>
      <c r="AY280" s="3">
        <f>AS280+(AZ280*BD280*BE280*BF280)/(BB280*1005*(BE280*BD280+BK280*AZ280))-(AZ280*BL280)/(BE280*BD280+BK280*AZ280)</f>
        <v>25.293044926528633</v>
      </c>
      <c r="AZ280" s="3">
        <f>BA280*BC280/(BA280+BC280)</f>
        <v>22.701856106814787</v>
      </c>
      <c r="BA280" s="3">
        <f>BB280*1005/(4*0.98*0.0000000567*(AS280+273.15)^3)</f>
        <v>187.99013000541893</v>
      </c>
      <c r="BB280" s="3">
        <f>101325/(287.05*(AS280+273.15))</f>
        <v>1.1628637273767704</v>
      </c>
      <c r="BC280" s="3">
        <f>100*SQRT(0.1/AV280)</f>
        <v>25.819888974716111</v>
      </c>
      <c r="BD280" s="3">
        <f>BC280/1.08</f>
        <v>23.90730460621862</v>
      </c>
      <c r="BE280" s="3">
        <f>0.072*AS280+64.67</f>
        <v>66.858800000000002</v>
      </c>
      <c r="BF280" s="3">
        <f>AU280*(1-0.21)+BG280-BH280</f>
        <v>466.55859405031129</v>
      </c>
      <c r="BG280" s="3">
        <f>(1.72*(BI280/1000/(AS280+273.16))^(1/7)*0.0000000567*(AS280+273.16)^4)</f>
        <v>406.46365864217023</v>
      </c>
      <c r="BH280" s="3">
        <f>0.98*0.0000000567*(AA280+273.16)^4</f>
        <v>524.50506459185897</v>
      </c>
      <c r="BI280" s="3">
        <f>BJ280*AT280/100</f>
        <v>2083.3815852813482</v>
      </c>
      <c r="BJ280" s="3">
        <f>(610.7*10^(7.5*AS280/(AS280+237.3)))</f>
        <v>4340.3783026694755</v>
      </c>
      <c r="BK280" s="3">
        <f>(EXP((0.0492)*AS280))*55.259</f>
        <v>246.58610012411623</v>
      </c>
      <c r="BL280" s="3">
        <f>(1-(AT280/100))*BJ280</f>
        <v>2256.9967173881273</v>
      </c>
      <c r="MD280" s="3">
        <v>16</v>
      </c>
      <c r="ME280" s="3">
        <v>9</v>
      </c>
      <c r="MF280" s="3">
        <v>27</v>
      </c>
      <c r="MG280" s="3">
        <v>20</v>
      </c>
      <c r="MH280" s="3">
        <v>61</v>
      </c>
      <c r="MI280" s="3">
        <v>101</v>
      </c>
      <c r="MJ280" s="3">
        <v>136</v>
      </c>
      <c r="MK280" s="3">
        <v>115</v>
      </c>
      <c r="ML280" s="3">
        <v>103</v>
      </c>
      <c r="MM280" s="3">
        <v>62</v>
      </c>
      <c r="MN280" s="3">
        <v>74</v>
      </c>
      <c r="MO280" s="3">
        <v>51</v>
      </c>
      <c r="MP280" s="3">
        <v>26</v>
      </c>
      <c r="MQ280" s="3">
        <v>8</v>
      </c>
    </row>
    <row r="281" spans="1:355" s="3" customFormat="1" x14ac:dyDescent="0.2">
      <c r="A281" s="3" t="b">
        <v>0</v>
      </c>
      <c r="D281" s="3">
        <v>10446</v>
      </c>
      <c r="E281" s="3">
        <v>14</v>
      </c>
      <c r="F281" s="3">
        <v>4</v>
      </c>
      <c r="G281" s="3" t="s">
        <v>106</v>
      </c>
      <c r="H281" s="3">
        <v>6</v>
      </c>
      <c r="I281" s="3">
        <v>2.4000000000000021</v>
      </c>
      <c r="J281" s="3">
        <v>0.72904238700386137</v>
      </c>
      <c r="K281" s="3">
        <v>1.3358627563063692</v>
      </c>
      <c r="L281" s="3">
        <v>0.63155182258707676</v>
      </c>
      <c r="M281" s="3">
        <f>AA281-AS281</f>
        <v>1.5219824178265462</v>
      </c>
      <c r="N281" s="3">
        <f>AB281-AS281</f>
        <v>0.5</v>
      </c>
      <c r="O281" s="3">
        <f>AC281-AS281</f>
        <v>2.9000000000000021</v>
      </c>
      <c r="P281" s="3">
        <f>AD281-AS281</f>
        <v>1.407999642470191</v>
      </c>
      <c r="Q281" s="3">
        <f>AE281-AS281</f>
        <v>0.60000000000000142</v>
      </c>
      <c r="R281" s="3">
        <f>AF281-AS281</f>
        <v>0.69999999999999929</v>
      </c>
      <c r="S281" s="3">
        <f>AG281-AS281</f>
        <v>0.80000000000000071</v>
      </c>
      <c r="T281" s="3">
        <f>AH281-AS281</f>
        <v>2.1999999999999993</v>
      </c>
      <c r="U281" s="3">
        <f>AI281-AS281</f>
        <v>2.5999999999999979</v>
      </c>
      <c r="V281" s="3">
        <f>AJ281-AS281</f>
        <v>2.9000000000000021</v>
      </c>
      <c r="W281" s="3">
        <f>(AA281-AY281)/(AX281-AY281)</f>
        <v>0.42677791161660611</v>
      </c>
      <c r="X281" s="3">
        <f>(AX281-AA281)/(AA281-AY281)</f>
        <v>1.3431390725261929</v>
      </c>
      <c r="Y281" s="3">
        <f>J281/AA281</f>
        <v>2.2982245478900692E-2</v>
      </c>
      <c r="Z281" s="3">
        <f>(AA281-AY281)/(AX281-AA281)</f>
        <v>0.74452453990426137</v>
      </c>
      <c r="AA281" s="3">
        <v>31.721982417826545</v>
      </c>
      <c r="AB281" s="3">
        <v>30.7</v>
      </c>
      <c r="AC281" s="3">
        <v>33.1</v>
      </c>
      <c r="AD281" s="3">
        <v>31.60799964247019</v>
      </c>
      <c r="AE281" s="3">
        <v>30.8</v>
      </c>
      <c r="AF281" s="3">
        <v>30.9</v>
      </c>
      <c r="AG281" s="3">
        <v>31</v>
      </c>
      <c r="AH281" s="3">
        <v>32.4</v>
      </c>
      <c r="AI281" s="3">
        <v>32.799999999999997</v>
      </c>
      <c r="AJ281" s="3">
        <v>33.1</v>
      </c>
      <c r="AK281" s="3">
        <v>2020</v>
      </c>
      <c r="AL281" s="3">
        <v>10</v>
      </c>
      <c r="AM281" s="3">
        <v>27</v>
      </c>
      <c r="AN281" s="3">
        <v>12</v>
      </c>
      <c r="AO281" s="3">
        <v>35</v>
      </c>
      <c r="AP281" s="3">
        <v>38</v>
      </c>
      <c r="AQ281" s="3">
        <v>608</v>
      </c>
      <c r="AR281" s="4">
        <v>0.52430555555555558</v>
      </c>
      <c r="AS281" s="3">
        <f>VLOOKUP(AR281,גיליון1!A196:F779,2,0)</f>
        <v>30.2</v>
      </c>
      <c r="AT281" s="3">
        <f>VLOOKUP(AR281,גיליון1!A196:F779,3,0)</f>
        <v>49</v>
      </c>
      <c r="AU281" s="3">
        <f>VLOOKUP(AR281,גיליון1!A196:F779,4,0)</f>
        <v>741</v>
      </c>
      <c r="AV281" s="3">
        <f>VLOOKUP(AR281,גיליון1!A196:F779,5,0)</f>
        <v>1.5</v>
      </c>
      <c r="AW281" s="3">
        <f>VLOOKUP(AR281,גיליון1!A196:F779,6,0)</f>
        <v>212</v>
      </c>
      <c r="AX281" s="3">
        <f>AS281+(AZ281*BF281)/(BB281*1005)</f>
        <v>40.127738913753447</v>
      </c>
      <c r="AY281" s="3">
        <f>AS281+(AZ281*BD281*BE281*BF281)/(BB281*1005*(BE281*BD281+BK281*AZ281))-(AZ281*BL281)/(BE281*BD281+BK281*AZ281)</f>
        <v>25.463690430149313</v>
      </c>
      <c r="AZ281" s="3">
        <f>BA281*BC281/(BA281+BC281)</f>
        <v>22.709076424411112</v>
      </c>
      <c r="BA281" s="3">
        <f>BB281*1005/(4*0.98*0.0000000567*(AS281+273.15)^3)</f>
        <v>188.48639142180056</v>
      </c>
      <c r="BB281" s="3">
        <f>101325/(287.05*(AS281+273.15))</f>
        <v>1.163630408588161</v>
      </c>
      <c r="BC281" s="3">
        <f>100*SQRT(0.1/AV281)</f>
        <v>25.819888974716111</v>
      </c>
      <c r="BD281" s="3">
        <f>BC281/1.08</f>
        <v>23.90730460621862</v>
      </c>
      <c r="BE281" s="3">
        <f>0.072*AS281+64.67</f>
        <v>66.844400000000007</v>
      </c>
      <c r="BF281" s="3">
        <f>AU281*(1-0.21)+BG281-BH281</f>
        <v>511.24844383940712</v>
      </c>
      <c r="BG281" s="3">
        <f>(1.72*(BI281/1000/(AS281+273.16))^(1/7)*0.0000000567*(AS281+273.16)^4)</f>
        <v>405.96338230119306</v>
      </c>
      <c r="BH281" s="3">
        <f>0.98*0.0000000567*(AA281+273.16)^4</f>
        <v>480.10493846178593</v>
      </c>
      <c r="BI281" s="3">
        <f>BJ281*AT281/100</f>
        <v>2102.5821444963412</v>
      </c>
      <c r="BJ281" s="3">
        <f>(610.7*10^(7.5*AS281/(AS281+237.3)))</f>
        <v>4290.9839683598802</v>
      </c>
      <c r="BK281" s="3">
        <f>(EXP((0.0492)*AS281))*55.259</f>
        <v>244.17159176218931</v>
      </c>
      <c r="BL281" s="3">
        <f>(1-(AT281/100))*BJ281</f>
        <v>2188.401823863539</v>
      </c>
      <c r="JJ281" s="3">
        <v>3</v>
      </c>
      <c r="JK281" s="3">
        <v>4</v>
      </c>
      <c r="JL281" s="3">
        <v>56</v>
      </c>
      <c r="JM281" s="3">
        <v>152</v>
      </c>
      <c r="JN281" s="3">
        <v>219</v>
      </c>
      <c r="JO281" s="3">
        <v>172</v>
      </c>
      <c r="JP281" s="3">
        <v>104</v>
      </c>
      <c r="JQ281" s="3">
        <v>75</v>
      </c>
      <c r="JR281" s="3">
        <v>51</v>
      </c>
      <c r="JS281" s="3">
        <v>55</v>
      </c>
      <c r="JT281" s="3">
        <v>92</v>
      </c>
      <c r="JU281" s="3">
        <v>114</v>
      </c>
      <c r="JV281" s="3">
        <v>120</v>
      </c>
      <c r="JW281" s="3">
        <v>35</v>
      </c>
      <c r="JX281" s="3">
        <v>35</v>
      </c>
      <c r="JY281" s="3">
        <v>54</v>
      </c>
      <c r="JZ281" s="3">
        <v>72</v>
      </c>
      <c r="KA281" s="3">
        <v>54</v>
      </c>
      <c r="KB281" s="3">
        <v>51</v>
      </c>
      <c r="KC281" s="3">
        <v>58</v>
      </c>
      <c r="KD281" s="3">
        <v>62</v>
      </c>
      <c r="KE281" s="3">
        <v>55</v>
      </c>
      <c r="KF281" s="3">
        <v>77</v>
      </c>
      <c r="KG281" s="3">
        <v>74</v>
      </c>
      <c r="KH281" s="3">
        <v>71</v>
      </c>
      <c r="KI281" s="3">
        <v>64</v>
      </c>
      <c r="KJ281" s="3">
        <v>18</v>
      </c>
    </row>
    <row r="282" spans="1:355" s="3" customFormat="1" x14ac:dyDescent="0.2">
      <c r="A282" s="3" t="b">
        <v>0</v>
      </c>
      <c r="D282" s="3">
        <v>10446</v>
      </c>
      <c r="E282" s="3">
        <v>14</v>
      </c>
      <c r="F282" s="3">
        <v>4</v>
      </c>
      <c r="G282" s="3" t="s">
        <v>275</v>
      </c>
      <c r="H282" s="3">
        <v>6</v>
      </c>
      <c r="I282" s="3">
        <v>2.4000000000000021</v>
      </c>
      <c r="J282" s="3">
        <v>0.52753616322187558</v>
      </c>
      <c r="K282" s="3">
        <v>0.75502617240289283</v>
      </c>
      <c r="L282" s="3">
        <v>0.43487963181616152</v>
      </c>
      <c r="M282" s="3">
        <f>AA282-AS282</f>
        <v>2.0667958414932812</v>
      </c>
      <c r="N282" s="3">
        <f>AB282-AS282</f>
        <v>0.80000000000000071</v>
      </c>
      <c r="O282" s="3">
        <f>AC282-AS282</f>
        <v>3.2000000000000028</v>
      </c>
      <c r="P282" s="3">
        <f>AD282-AS282</f>
        <v>2.0904560018852294</v>
      </c>
      <c r="Q282" s="3">
        <f>AE282-AS282</f>
        <v>1</v>
      </c>
      <c r="R282" s="3">
        <f>AF282-AS282</f>
        <v>1.3999999999999986</v>
      </c>
      <c r="S282" s="3">
        <f>AG282-AS282</f>
        <v>1.6999999999999993</v>
      </c>
      <c r="T282" s="3">
        <f>AH282-AS282</f>
        <v>2.3999999999999986</v>
      </c>
      <c r="U282" s="3">
        <f>AI282-AS282</f>
        <v>2.7999999999999972</v>
      </c>
      <c r="V282" s="3">
        <f>AJ282-AS282</f>
        <v>3.1000000000000014</v>
      </c>
      <c r="W282" s="3">
        <f>(AA282-AY282)/(AX282-AY282)</f>
        <v>0.47074245045252422</v>
      </c>
      <c r="X282" s="3">
        <f>(AX282-AA282)/(AA282-AY282)</f>
        <v>1.1243038503085945</v>
      </c>
      <c r="Y282" s="3">
        <f>J282/AA282</f>
        <v>1.6451165430730774E-2</v>
      </c>
      <c r="Z282" s="3">
        <f>(AA282-AY282)/(AX282-AA282)</f>
        <v>0.88943927366745568</v>
      </c>
      <c r="AA282" s="3">
        <v>32.066795841493281</v>
      </c>
      <c r="AB282" s="3">
        <v>30.8</v>
      </c>
      <c r="AC282" s="3">
        <v>33.200000000000003</v>
      </c>
      <c r="AD282" s="3">
        <v>32.090456001885229</v>
      </c>
      <c r="AE282" s="3">
        <v>31</v>
      </c>
      <c r="AF282" s="3">
        <v>31.4</v>
      </c>
      <c r="AG282" s="3">
        <v>31.7</v>
      </c>
      <c r="AH282" s="3">
        <v>32.4</v>
      </c>
      <c r="AI282" s="3">
        <v>32.799999999999997</v>
      </c>
      <c r="AJ282" s="3">
        <v>33.1</v>
      </c>
      <c r="AK282" s="3">
        <v>2020</v>
      </c>
      <c r="AL282" s="3">
        <v>10</v>
      </c>
      <c r="AM282" s="3">
        <v>27</v>
      </c>
      <c r="AN282" s="3">
        <v>12</v>
      </c>
      <c r="AO282" s="3">
        <v>36</v>
      </c>
      <c r="AP282" s="3">
        <v>22</v>
      </c>
      <c r="AQ282" s="3">
        <v>767</v>
      </c>
      <c r="AR282" s="4">
        <v>0.52500000000000002</v>
      </c>
      <c r="AS282" s="3">
        <f>VLOOKUP(AR282,גיליון1!A197:F780,2,0)</f>
        <v>30</v>
      </c>
      <c r="AT282" s="3">
        <f>VLOOKUP(AR282,גיליון1!A197:F780,3,0)</f>
        <v>50</v>
      </c>
      <c r="AU282" s="3">
        <f>VLOOKUP(AR282,גיליון1!A197:F780,4,0)</f>
        <v>742</v>
      </c>
      <c r="AV282" s="3">
        <f>VLOOKUP(AR282,גיליון1!A197:F780,5,0)</f>
        <v>1.6</v>
      </c>
      <c r="AW282" s="3">
        <f>VLOOKUP(AR282,גיליון1!A197:F780,6,0)</f>
        <v>257</v>
      </c>
      <c r="AX282" s="3">
        <f>AS282+(AZ282*BF282)/(BB282*1005)</f>
        <v>39.609964813758893</v>
      </c>
      <c r="AY282" s="3">
        <f>AS282+(AZ282*BD282*BE282*BF282)/(BB282*1005*(BE282*BD282+BK282*AZ282))-(AZ282*BL282)/(BE282*BD282+BK282*AZ282)</f>
        <v>25.357605109650468</v>
      </c>
      <c r="AZ282" s="3">
        <f>BA282*BC282/(BA282+BC282)</f>
        <v>22.079224854812882</v>
      </c>
      <c r="BA282" s="3">
        <f>BB282*1005/(4*0.98*0.0000000567*(AS282+273.15)^3)</f>
        <v>188.9842914747754</v>
      </c>
      <c r="BB282" s="3">
        <f>101325/(287.05*(AS282+273.15))</f>
        <v>1.1643981014191607</v>
      </c>
      <c r="BC282" s="3">
        <f>100*SQRT(0.1/AV282)</f>
        <v>25</v>
      </c>
      <c r="BD282" s="3">
        <f>BC282/1.08</f>
        <v>23.148148148148145</v>
      </c>
      <c r="BE282" s="3">
        <f>0.072*AS282+64.67</f>
        <v>66.83</v>
      </c>
      <c r="BF282" s="3">
        <f>AU282*(1-0.21)+BG282-BH282</f>
        <v>509.33735136601246</v>
      </c>
      <c r="BG282" s="3">
        <f>(1.72*(BI282/1000/(AS282+273.16))^(1/7)*0.0000000567*(AS282+273.16)^4)</f>
        <v>405.43792095304326</v>
      </c>
      <c r="BH282" s="3">
        <f>0.98*0.0000000567*(AA282+273.16)^4</f>
        <v>482.28056958703081</v>
      </c>
      <c r="BI282" s="3">
        <f>BJ282*AT282/100</f>
        <v>2121.0395471245147</v>
      </c>
      <c r="BJ282" s="3">
        <f>(610.7*10^(7.5*AS282/(AS282+237.3)))</f>
        <v>4242.0790942490294</v>
      </c>
      <c r="BK282" s="3">
        <f>(EXP((0.0492)*AS282))*55.259</f>
        <v>241.78072565190132</v>
      </c>
      <c r="BL282" s="3">
        <f>(1-(AT282/100))*BJ282</f>
        <v>2121.0395471245147</v>
      </c>
      <c r="JM282" s="3">
        <v>13</v>
      </c>
      <c r="JN282" s="3">
        <v>64</v>
      </c>
      <c r="JO282" s="3">
        <v>61</v>
      </c>
      <c r="JP282" s="3">
        <v>79</v>
      </c>
      <c r="JQ282" s="3">
        <v>92</v>
      </c>
      <c r="JR282" s="3">
        <v>149</v>
      </c>
      <c r="JS282" s="3">
        <v>150</v>
      </c>
      <c r="JT282" s="3">
        <v>184</v>
      </c>
      <c r="JU282" s="3">
        <v>211</v>
      </c>
      <c r="JV282" s="3">
        <v>265</v>
      </c>
      <c r="JW282" s="3">
        <v>256</v>
      </c>
      <c r="JX282" s="3">
        <v>210</v>
      </c>
      <c r="JY282" s="3">
        <v>246</v>
      </c>
      <c r="JZ282" s="3">
        <v>282</v>
      </c>
      <c r="KA282" s="3">
        <v>347</v>
      </c>
      <c r="KB282" s="3">
        <v>230</v>
      </c>
      <c r="KC282" s="3">
        <v>223</v>
      </c>
      <c r="KD282" s="3">
        <v>178</v>
      </c>
      <c r="KE282" s="3">
        <v>134</v>
      </c>
      <c r="KF282" s="3">
        <v>139</v>
      </c>
      <c r="KG282" s="3">
        <v>149</v>
      </c>
      <c r="KH282" s="3">
        <v>120</v>
      </c>
      <c r="KI282" s="3">
        <v>76</v>
      </c>
      <c r="KJ282" s="3">
        <v>37</v>
      </c>
      <c r="KK282" s="3">
        <v>12</v>
      </c>
    </row>
    <row r="283" spans="1:355" s="3" customFormat="1" x14ac:dyDescent="0.2">
      <c r="A283" s="3" t="b">
        <v>1</v>
      </c>
      <c r="B283" s="3">
        <v>10</v>
      </c>
      <c r="D283" s="3">
        <v>10446</v>
      </c>
      <c r="E283" s="3">
        <v>3</v>
      </c>
      <c r="F283" s="3">
        <v>4</v>
      </c>
      <c r="G283" s="3" t="s">
        <v>107</v>
      </c>
      <c r="H283" s="3">
        <v>6</v>
      </c>
      <c r="I283" s="3">
        <v>2.7000000000000028</v>
      </c>
      <c r="J283" s="3">
        <v>0.54728113706196446</v>
      </c>
      <c r="K283" s="3">
        <v>0.83741448268403929</v>
      </c>
      <c r="L283" s="3">
        <v>0.45819324202697265</v>
      </c>
      <c r="M283" s="3">
        <f>AA283-AS283</f>
        <v>3.8925818576416731</v>
      </c>
      <c r="N283" s="3">
        <f>AB283-AS283</f>
        <v>2.5</v>
      </c>
      <c r="O283" s="3">
        <f>AC283-AS283</f>
        <v>5.2000000000000028</v>
      </c>
      <c r="P283" s="3">
        <f>AD283-AS283</f>
        <v>3.9656893778384088</v>
      </c>
      <c r="Q283" s="3">
        <f>AE283-AS283</f>
        <v>2.8000000000000043</v>
      </c>
      <c r="R283" s="3">
        <f>AF283-AS283</f>
        <v>3.1000000000000014</v>
      </c>
      <c r="S283" s="3">
        <f>AG283-AS283</f>
        <v>3.5</v>
      </c>
      <c r="T283" s="3">
        <f>AH283-AS283</f>
        <v>4.3000000000000043</v>
      </c>
      <c r="U283" s="3">
        <f>AI283-AS283</f>
        <v>4.5</v>
      </c>
      <c r="V283" s="3">
        <f>AJ283-AS283</f>
        <v>4.8999999999999986</v>
      </c>
      <c r="W283" s="3">
        <f>(AA283-AY283)/(AX283-AY283)</f>
        <v>0.69512469815769551</v>
      </c>
      <c r="X283" s="3">
        <f>(AX283-AA283)/(AA283-AY283)</f>
        <v>0.43859080629752084</v>
      </c>
      <c r="Y283" s="3">
        <f>J283/AA283</f>
        <v>1.619530402759697E-2</v>
      </c>
      <c r="Z283" s="3">
        <f>(AA283-AY283)/(AX283-AA283)</f>
        <v>2.2800295529260222</v>
      </c>
      <c r="AA283" s="3">
        <v>33.792581857641672</v>
      </c>
      <c r="AB283" s="3">
        <v>32.4</v>
      </c>
      <c r="AC283" s="3">
        <v>35.1</v>
      </c>
      <c r="AD283" s="3">
        <v>33.865689377838407</v>
      </c>
      <c r="AE283" s="3">
        <v>32.700000000000003</v>
      </c>
      <c r="AF283" s="3">
        <v>33</v>
      </c>
      <c r="AG283" s="3">
        <v>33.4</v>
      </c>
      <c r="AH283" s="3">
        <v>34.200000000000003</v>
      </c>
      <c r="AI283" s="3">
        <v>34.4</v>
      </c>
      <c r="AJ283" s="3">
        <v>34.799999999999997</v>
      </c>
      <c r="AK283" s="3">
        <v>2020</v>
      </c>
      <c r="AL283" s="3">
        <v>10</v>
      </c>
      <c r="AM283" s="3">
        <v>27</v>
      </c>
      <c r="AN283" s="3">
        <v>12</v>
      </c>
      <c r="AO283" s="3">
        <v>37</v>
      </c>
      <c r="AP283" s="3">
        <v>4</v>
      </c>
      <c r="AQ283" s="3">
        <v>687</v>
      </c>
      <c r="AR283" s="4">
        <v>0.52569444444444446</v>
      </c>
      <c r="AS283" s="3">
        <f>VLOOKUP(AR283,גיליון1!A198:F781,2,0)</f>
        <v>29.9</v>
      </c>
      <c r="AT283" s="3">
        <f>VLOOKUP(AR283,גיליון1!A198:F781,3,0)</f>
        <v>50</v>
      </c>
      <c r="AU283" s="3">
        <f>VLOOKUP(AR283,גיליון1!A198:F781,4,0)</f>
        <v>742</v>
      </c>
      <c r="AV283" s="3">
        <f>VLOOKUP(AR283,גיליון1!A198:F781,5,0)</f>
        <v>2.4</v>
      </c>
      <c r="AW283" s="3">
        <f>VLOOKUP(AR283,גיליון1!A198:F781,6,0)</f>
        <v>359</v>
      </c>
      <c r="AX283" s="3">
        <f>AS283+(AZ283*BF283)/(BB283*1005)</f>
        <v>37.730316146837282</v>
      </c>
      <c r="AY283" s="3">
        <f>AS283+(AZ283*BD283*BE283*BF283)/(BB283*1005*(BE283*BD283+BK283*AZ283))-(AZ283*BL283)/(BE283*BD283+BK283*AZ283)</f>
        <v>24.814431306705536</v>
      </c>
      <c r="AZ283" s="3">
        <f>BA283*BC283/(BA283+BC283)</f>
        <v>18.424939803925401</v>
      </c>
      <c r="BA283" s="3">
        <f>BB283*1005/(4*0.98*0.0000000567*(AS283+273.15)^3)</f>
        <v>189.23385801917189</v>
      </c>
      <c r="BB283" s="3">
        <f>101325/(287.05*(AS283+273.15))</f>
        <v>1.1647823278179135</v>
      </c>
      <c r="BC283" s="3">
        <f>100*SQRT(0.1/AV283)</f>
        <v>20.412414523193149</v>
      </c>
      <c r="BD283" s="3">
        <f>BC283/1.08</f>
        <v>18.900383817771434</v>
      </c>
      <c r="BE283" s="3">
        <f>0.072*AS283+64.67</f>
        <v>66.822800000000001</v>
      </c>
      <c r="BF283" s="3">
        <f>AU283*(1-0.21)+BG283-BH283</f>
        <v>497.48965456352795</v>
      </c>
      <c r="BG283" s="3">
        <f>(1.72*(BI283/1000/(AS283+273.16))^(1/7)*0.0000000567*(AS283+273.16)^4)</f>
        <v>404.59055184220801</v>
      </c>
      <c r="BH283" s="3">
        <f>0.98*0.0000000567*(AA283+273.16)^4</f>
        <v>493.28089727868013</v>
      </c>
      <c r="BI283" s="3">
        <f>BJ283*AT283/100</f>
        <v>2108.9044652814241</v>
      </c>
      <c r="BJ283" s="3">
        <f>(610.7*10^(7.5*AS283/(AS283+237.3)))</f>
        <v>4217.8089305628482</v>
      </c>
      <c r="BK283" s="3">
        <f>(EXP((0.0492)*AS283))*55.259</f>
        <v>240.59408600890421</v>
      </c>
      <c r="BL283" s="3">
        <f>(1-(AT283/100))*BJ283</f>
        <v>2108.9044652814241</v>
      </c>
      <c r="KA283" s="3">
        <v>0</v>
      </c>
      <c r="KB283" s="3">
        <v>0</v>
      </c>
      <c r="KC283" s="3">
        <v>11</v>
      </c>
      <c r="KD283" s="3">
        <v>18</v>
      </c>
      <c r="KE283" s="3">
        <v>53</v>
      </c>
      <c r="KF283" s="3">
        <v>50</v>
      </c>
      <c r="KG283" s="3">
        <v>101</v>
      </c>
      <c r="KH283" s="3">
        <v>79</v>
      </c>
      <c r="KI283" s="3">
        <v>152</v>
      </c>
      <c r="KJ283" s="3">
        <v>169</v>
      </c>
      <c r="KK283" s="3">
        <v>157</v>
      </c>
      <c r="KL283" s="3">
        <v>150</v>
      </c>
      <c r="KM283" s="3">
        <v>201</v>
      </c>
      <c r="KN283" s="3">
        <v>161</v>
      </c>
      <c r="KO283" s="3">
        <v>172</v>
      </c>
      <c r="KP283" s="3">
        <v>184</v>
      </c>
      <c r="KQ283" s="3">
        <v>231</v>
      </c>
      <c r="KR283" s="3">
        <v>237</v>
      </c>
      <c r="KS283" s="3">
        <v>289</v>
      </c>
      <c r="KT283" s="3">
        <v>266</v>
      </c>
      <c r="KU283" s="3">
        <v>217</v>
      </c>
      <c r="KV283" s="3">
        <v>261</v>
      </c>
      <c r="KW283" s="3">
        <v>169</v>
      </c>
      <c r="KX283" s="3">
        <v>118</v>
      </c>
      <c r="KY283" s="3">
        <v>55</v>
      </c>
      <c r="KZ283" s="3">
        <v>37</v>
      </c>
      <c r="LA283" s="3">
        <v>26</v>
      </c>
      <c r="LB283" s="3">
        <v>17</v>
      </c>
      <c r="LC283" s="3">
        <v>14</v>
      </c>
      <c r="LD283" s="3">
        <v>9</v>
      </c>
      <c r="LE283" s="3">
        <v>1</v>
      </c>
    </row>
    <row r="284" spans="1:355" s="3" customFormat="1" x14ac:dyDescent="0.2">
      <c r="A284" s="3" t="b">
        <v>1</v>
      </c>
      <c r="B284" s="3">
        <v>10</v>
      </c>
      <c r="D284" s="3">
        <v>10446</v>
      </c>
      <c r="E284" s="3">
        <v>3</v>
      </c>
      <c r="F284" s="3">
        <v>4</v>
      </c>
      <c r="G284" s="3" t="s">
        <v>276</v>
      </c>
      <c r="H284" s="3">
        <v>6</v>
      </c>
      <c r="I284" s="3">
        <v>3.4000000000000021</v>
      </c>
      <c r="J284" s="3">
        <v>0.63313316326332392</v>
      </c>
      <c r="K284" s="3">
        <v>0.79038588717833136</v>
      </c>
      <c r="L284" s="3">
        <v>0.49703647798387429</v>
      </c>
      <c r="M284" s="3">
        <f>AA284-AS284</f>
        <v>3.0562237663813647</v>
      </c>
      <c r="N284" s="3">
        <f>AB284-AS284</f>
        <v>0.90000000000000213</v>
      </c>
      <c r="O284" s="3">
        <f>AC284-AS284</f>
        <v>4.3000000000000043</v>
      </c>
      <c r="P284" s="3">
        <f>AD284-AS284</f>
        <v>3.1139308008267008</v>
      </c>
      <c r="Q284" s="3">
        <f>AE284-AS284</f>
        <v>1.5</v>
      </c>
      <c r="R284" s="3">
        <f>AF284-AS284</f>
        <v>2.2000000000000028</v>
      </c>
      <c r="S284" s="3">
        <f>AG284-AS284</f>
        <v>2.7000000000000028</v>
      </c>
      <c r="T284" s="3">
        <f>AH284-AS284</f>
        <v>3.5</v>
      </c>
      <c r="U284" s="3">
        <f>AI284-AS284</f>
        <v>3.8999999999999986</v>
      </c>
      <c r="V284" s="3">
        <f>AJ284-AS284</f>
        <v>4.2000000000000028</v>
      </c>
      <c r="W284" s="3">
        <f>(AA284-AY284)/(AX284-AY284)</f>
        <v>0.62574610746665371</v>
      </c>
      <c r="X284" s="3">
        <f>(AX284-AA284)/(AA284-AY284)</f>
        <v>0.59809224231297431</v>
      </c>
      <c r="Y284" s="3">
        <f>J284/AA284</f>
        <v>1.9211338281699099E-2</v>
      </c>
      <c r="Z284" s="3">
        <f>(AA284-AY284)/(AX284-AA284)</f>
        <v>1.6719828970406749</v>
      </c>
      <c r="AA284" s="3">
        <v>32.956223766381363</v>
      </c>
      <c r="AB284" s="3">
        <v>30.8</v>
      </c>
      <c r="AC284" s="3">
        <v>34.200000000000003</v>
      </c>
      <c r="AD284" s="3">
        <v>33.013930800826699</v>
      </c>
      <c r="AE284" s="3">
        <v>31.4</v>
      </c>
      <c r="AF284" s="3">
        <v>32.1</v>
      </c>
      <c r="AG284" s="3">
        <v>32.6</v>
      </c>
      <c r="AH284" s="3">
        <v>33.4</v>
      </c>
      <c r="AI284" s="3">
        <v>33.799999999999997</v>
      </c>
      <c r="AJ284" s="3">
        <v>34.1</v>
      </c>
      <c r="AK284" s="3">
        <v>2020</v>
      </c>
      <c r="AL284" s="3">
        <v>10</v>
      </c>
      <c r="AM284" s="3">
        <v>27</v>
      </c>
      <c r="AN284" s="3">
        <v>12</v>
      </c>
      <c r="AO284" s="3">
        <v>37</v>
      </c>
      <c r="AP284" s="3">
        <v>39</v>
      </c>
      <c r="AQ284" s="3">
        <v>568.00000000000011</v>
      </c>
      <c r="AR284" s="4">
        <v>0.52569444444444446</v>
      </c>
      <c r="AS284" s="3">
        <f>VLOOKUP(AR284,גיליון1!A199:F782,2,0)</f>
        <v>29.9</v>
      </c>
      <c r="AT284" s="3">
        <f>VLOOKUP(AR284,גיליון1!A199:F782,3,0)</f>
        <v>50</v>
      </c>
      <c r="AU284" s="3">
        <f>VLOOKUP(AR284,גיליון1!A199:F782,4,0)</f>
        <v>742</v>
      </c>
      <c r="AV284" s="3">
        <f>VLOOKUP(AR284,גיליון1!A199:F782,5,0)</f>
        <v>2.4</v>
      </c>
      <c r="AW284" s="3">
        <f>VLOOKUP(AR284,גיליון1!A199:F782,6,0)</f>
        <v>359</v>
      </c>
      <c r="AX284" s="3">
        <f>AS284+(AZ284*BF284)/(BB284*1005)</f>
        <v>37.814590438192475</v>
      </c>
      <c r="AY284" s="3">
        <f>AS284+(AZ284*BD284*BE284*BF284)/(BB284*1005*(BE284*BD284+BK284*AZ284))-(AZ284*BL284)/(BE284*BD284+BK284*AZ284)</f>
        <v>24.833117783560759</v>
      </c>
      <c r="AZ284" s="3">
        <f>BA284*BC284/(BA284+BC284)</f>
        <v>18.424939803925401</v>
      </c>
      <c r="BA284" s="3">
        <f>BB284*1005/(4*0.98*0.0000000567*(AS284+273.15)^3)</f>
        <v>189.23385801917189</v>
      </c>
      <c r="BB284" s="3">
        <f>101325/(287.05*(AS284+273.15))</f>
        <v>1.1647823278179135</v>
      </c>
      <c r="BC284" s="3">
        <f>100*SQRT(0.1/AV284)</f>
        <v>20.412414523193149</v>
      </c>
      <c r="BD284" s="3">
        <f>BC284/1.08</f>
        <v>18.900383817771434</v>
      </c>
      <c r="BE284" s="3">
        <f>0.072*AS284+64.67</f>
        <v>66.822800000000001</v>
      </c>
      <c r="BF284" s="3">
        <f>AU284*(1-0.21)+BG284-BH284</f>
        <v>502.84391961600772</v>
      </c>
      <c r="BG284" s="3">
        <f>(1.72*(BI284/1000/(AS284+273.16))^(1/7)*0.0000000567*(AS284+273.16)^4)</f>
        <v>404.59055184220801</v>
      </c>
      <c r="BH284" s="3">
        <f>0.98*0.0000000567*(AA284+273.16)^4</f>
        <v>487.92663222620035</v>
      </c>
      <c r="BI284" s="3">
        <f>BJ284*AT284/100</f>
        <v>2108.9044652814241</v>
      </c>
      <c r="BJ284" s="3">
        <f>(610.7*10^(7.5*AS284/(AS284+237.3)))</f>
        <v>4217.8089305628482</v>
      </c>
      <c r="BK284" s="3">
        <f>(EXP((0.0492)*AS284))*55.259</f>
        <v>240.59408600890421</v>
      </c>
      <c r="BL284" s="3">
        <f>(1-(AT284/100))*BJ284</f>
        <v>2108.9044652814241</v>
      </c>
      <c r="JM284" s="3">
        <v>6</v>
      </c>
      <c r="JN284" s="3">
        <v>3</v>
      </c>
      <c r="JO284" s="3">
        <v>9</v>
      </c>
      <c r="JP284" s="3">
        <v>17</v>
      </c>
      <c r="JQ284" s="3">
        <v>3</v>
      </c>
      <c r="JR284" s="3">
        <v>19</v>
      </c>
      <c r="JS284" s="3">
        <v>24</v>
      </c>
      <c r="JT284" s="3">
        <v>21</v>
      </c>
      <c r="JU284" s="3">
        <v>27</v>
      </c>
      <c r="JV284" s="3">
        <v>39</v>
      </c>
      <c r="JW284" s="3">
        <v>37</v>
      </c>
      <c r="JX284" s="3">
        <v>56</v>
      </c>
      <c r="JY284" s="3">
        <v>58</v>
      </c>
      <c r="JZ284" s="3">
        <v>36</v>
      </c>
      <c r="KA284" s="3">
        <v>92</v>
      </c>
      <c r="KB284" s="3">
        <v>126</v>
      </c>
      <c r="KC284" s="3">
        <v>126</v>
      </c>
      <c r="KD284" s="3">
        <v>162</v>
      </c>
      <c r="KE284" s="3">
        <v>172</v>
      </c>
      <c r="KF284" s="3">
        <v>154</v>
      </c>
      <c r="KG284" s="3">
        <v>193</v>
      </c>
      <c r="KH284" s="3">
        <v>208</v>
      </c>
      <c r="KI284" s="3">
        <v>235</v>
      </c>
      <c r="KJ284" s="3">
        <v>250</v>
      </c>
      <c r="KK284" s="3">
        <v>239</v>
      </c>
      <c r="KL284" s="3">
        <v>184</v>
      </c>
      <c r="KM284" s="3">
        <v>128</v>
      </c>
      <c r="KN284" s="3">
        <v>128</v>
      </c>
      <c r="KO284" s="3">
        <v>105</v>
      </c>
      <c r="KP284" s="3">
        <v>92</v>
      </c>
      <c r="KQ284" s="3">
        <v>79</v>
      </c>
      <c r="KR284" s="3">
        <v>68</v>
      </c>
      <c r="KS284" s="3">
        <v>82</v>
      </c>
      <c r="KT284" s="3">
        <v>54</v>
      </c>
      <c r="KU284" s="3">
        <v>13</v>
      </c>
    </row>
    <row r="285" spans="1:355" s="3" customFormat="1" x14ac:dyDescent="0.2">
      <c r="A285" s="3" t="b">
        <v>1</v>
      </c>
      <c r="B285" s="3">
        <v>10</v>
      </c>
      <c r="D285" s="3">
        <v>10446</v>
      </c>
      <c r="E285" s="3">
        <v>3</v>
      </c>
      <c r="F285" s="3">
        <v>4</v>
      </c>
      <c r="G285" s="3" t="s">
        <v>436</v>
      </c>
      <c r="H285" s="3">
        <v>6</v>
      </c>
      <c r="I285" s="3">
        <v>2.5</v>
      </c>
      <c r="J285" s="3">
        <v>0.52122678616507279</v>
      </c>
      <c r="K285" s="3">
        <v>0.77505994452798177</v>
      </c>
      <c r="L285" s="3">
        <v>0.42718939390713273</v>
      </c>
      <c r="M285" s="3">
        <f>AA285-AS285</f>
        <v>4.5305634506467207</v>
      </c>
      <c r="N285" s="3">
        <f>AB285-AS285</f>
        <v>2.9999999999999964</v>
      </c>
      <c r="O285" s="3">
        <f>AC285-AS285</f>
        <v>5.4999999999999964</v>
      </c>
      <c r="P285" s="3">
        <f>AD285-AS285</f>
        <v>4.5737518585084551</v>
      </c>
      <c r="Q285" s="3">
        <f>AE285-AS285</f>
        <v>3.4000000000000021</v>
      </c>
      <c r="R285" s="3">
        <f>AF285-AS285</f>
        <v>3.8000000000000007</v>
      </c>
      <c r="S285" s="3">
        <f>AG285-AS285</f>
        <v>4.1999999999999993</v>
      </c>
      <c r="T285" s="3">
        <f>AH285-AS285</f>
        <v>4.9999999999999964</v>
      </c>
      <c r="U285" s="3">
        <f>AI285-AS285</f>
        <v>5.1999999999999993</v>
      </c>
      <c r="V285" s="3">
        <f>AJ285-AS285</f>
        <v>5.4000000000000021</v>
      </c>
      <c r="W285" s="3">
        <f>(AA285-AY285)/(AX285-AY285)</f>
        <v>0.76858319773451256</v>
      </c>
      <c r="X285" s="3">
        <f>(AX285-AA285)/(AA285-AY285)</f>
        <v>0.30109531791433258</v>
      </c>
      <c r="Y285" s="3">
        <f>J285/AA285</f>
        <v>1.5182587577229347E-2</v>
      </c>
      <c r="Z285" s="3">
        <f>(AA285-AY285)/(AX285-AA285)</f>
        <v>3.3212074067671797</v>
      </c>
      <c r="AA285" s="3">
        <v>34.330563450646721</v>
      </c>
      <c r="AB285" s="3">
        <v>32.799999999999997</v>
      </c>
      <c r="AC285" s="3">
        <v>35.299999999999997</v>
      </c>
      <c r="AD285" s="3">
        <v>34.373751858508456</v>
      </c>
      <c r="AE285" s="3">
        <v>33.200000000000003</v>
      </c>
      <c r="AF285" s="3">
        <v>33.6</v>
      </c>
      <c r="AG285" s="3">
        <v>34</v>
      </c>
      <c r="AH285" s="3">
        <v>34.799999999999997</v>
      </c>
      <c r="AI285" s="3">
        <v>35</v>
      </c>
      <c r="AJ285" s="3">
        <v>35.200000000000003</v>
      </c>
      <c r="AK285" s="3">
        <v>2020</v>
      </c>
      <c r="AL285" s="3">
        <v>10</v>
      </c>
      <c r="AM285" s="3">
        <v>27</v>
      </c>
      <c r="AN285" s="3">
        <v>12</v>
      </c>
      <c r="AO285" s="3">
        <v>38</v>
      </c>
      <c r="AP285" s="3">
        <v>2</v>
      </c>
      <c r="AQ285" s="3">
        <v>607</v>
      </c>
      <c r="AR285" s="4">
        <v>0.52638888888888891</v>
      </c>
      <c r="AS285" s="3">
        <f>VLOOKUP(AR285,גיליון1!A200:F783,2,0)</f>
        <v>29.8</v>
      </c>
      <c r="AT285" s="3">
        <f>VLOOKUP(AR285,גיליון1!A200:F783,3,0)</f>
        <v>50</v>
      </c>
      <c r="AU285" s="3">
        <f>VLOOKUP(AR285,גיליון1!A200:F783,4,0)</f>
        <v>739</v>
      </c>
      <c r="AV285" s="3">
        <f>VLOOKUP(AR285,גיליון1!A200:F783,5,0)</f>
        <v>2.6</v>
      </c>
      <c r="AW285" s="3">
        <f>VLOOKUP(AR285,גיליון1!A200:F783,6,0)</f>
        <v>353</v>
      </c>
      <c r="AX285" s="3">
        <f>AS285+(AZ285*BF285)/(BB285*1005)</f>
        <v>37.248981676156014</v>
      </c>
      <c r="AY285" s="3">
        <f>AS285+(AZ285*BD285*BE285*BF285)/(BB285*1005*(BE285*BD285+BK285*AZ285))-(AZ285*BL285)/(BE285*BD285+BK285*AZ285)</f>
        <v>24.637891224040931</v>
      </c>
      <c r="AZ285" s="3">
        <f>BA285*BC285/(BA285+BC285)</f>
        <v>17.772188579928589</v>
      </c>
      <c r="BA285" s="3">
        <f>BB285*1005/(4*0.98*0.0000000567*(AS285+273.15)^3)</f>
        <v>189.48383666149351</v>
      </c>
      <c r="BB285" s="3">
        <f>101325/(287.05*(AS285+273.15))</f>
        <v>1.1651668078733077</v>
      </c>
      <c r="BC285" s="3">
        <f>100*SQRT(0.1/AV285)</f>
        <v>19.611613513818405</v>
      </c>
      <c r="BD285" s="3">
        <f>BC285/1.08</f>
        <v>18.158901401683707</v>
      </c>
      <c r="BE285" s="3">
        <f>0.072*AS285+64.67</f>
        <v>66.815600000000003</v>
      </c>
      <c r="BF285" s="3">
        <f>AU285*(1-0.21)+BG285-BH285</f>
        <v>490.80633447544011</v>
      </c>
      <c r="BG285" s="3">
        <f>(1.72*(BI285/1000/(AS285+273.16))^(1/7)*0.0000000567*(AS285+273.16)^4)</f>
        <v>403.74453638233376</v>
      </c>
      <c r="BH285" s="3">
        <f>0.98*0.0000000567*(AA285+273.16)^4</f>
        <v>496.74820190689371</v>
      </c>
      <c r="BI285" s="3">
        <f>BJ285*AT285/100</f>
        <v>2096.8298031122895</v>
      </c>
      <c r="BJ285" s="3">
        <f>(610.7*10^(7.5*AS285/(AS285+237.3)))</f>
        <v>4193.659606224579</v>
      </c>
      <c r="BK285" s="3">
        <f>(EXP((0.0492)*AS285))*55.259</f>
        <v>239.41327029433879</v>
      </c>
      <c r="BL285" s="3">
        <f>(1-(AT285/100))*BJ285</f>
        <v>2096.8298031122895</v>
      </c>
      <c r="KF285" s="3">
        <v>1</v>
      </c>
      <c r="KG285" s="3">
        <v>7</v>
      </c>
      <c r="KH285" s="3">
        <v>13</v>
      </c>
      <c r="KI285" s="3">
        <v>12</v>
      </c>
      <c r="KJ285" s="3">
        <v>10</v>
      </c>
      <c r="KK285" s="3">
        <v>36</v>
      </c>
      <c r="KL285" s="3">
        <v>50</v>
      </c>
      <c r="KM285" s="3">
        <v>46</v>
      </c>
      <c r="KN285" s="3">
        <v>43</v>
      </c>
      <c r="KO285" s="3">
        <v>57</v>
      </c>
      <c r="KP285" s="3">
        <v>87</v>
      </c>
      <c r="KQ285" s="3">
        <v>117</v>
      </c>
      <c r="KR285" s="3">
        <v>121</v>
      </c>
      <c r="KS285" s="3">
        <v>139</v>
      </c>
      <c r="KT285" s="3">
        <v>128</v>
      </c>
      <c r="KU285" s="3">
        <v>165</v>
      </c>
      <c r="KV285" s="3">
        <v>139</v>
      </c>
      <c r="KW285" s="3">
        <v>171</v>
      </c>
      <c r="KX285" s="3">
        <v>165</v>
      </c>
      <c r="KY285" s="3">
        <v>150</v>
      </c>
      <c r="KZ285" s="3">
        <v>141</v>
      </c>
      <c r="LA285" s="3">
        <v>156</v>
      </c>
      <c r="LB285" s="3">
        <v>125</v>
      </c>
      <c r="LC285" s="3">
        <v>109</v>
      </c>
      <c r="LD285" s="3">
        <v>59</v>
      </c>
      <c r="LE285" s="3">
        <v>28</v>
      </c>
      <c r="LF285" s="3">
        <v>6</v>
      </c>
      <c r="LG285" s="3">
        <v>2</v>
      </c>
    </row>
    <row r="286" spans="1:355" s="3" customFormat="1" x14ac:dyDescent="0.2">
      <c r="A286" s="3" t="b">
        <v>0</v>
      </c>
      <c r="D286" s="3">
        <v>10446</v>
      </c>
      <c r="E286" s="3">
        <v>3</v>
      </c>
      <c r="F286" s="3">
        <v>4</v>
      </c>
      <c r="G286" s="3" t="s">
        <v>108</v>
      </c>
      <c r="H286" s="3">
        <v>6</v>
      </c>
      <c r="I286" s="3">
        <v>2.9000000000000021</v>
      </c>
      <c r="J286" s="3">
        <v>0.53604690537629951</v>
      </c>
      <c r="K286" s="3">
        <v>0.63470804306075479</v>
      </c>
      <c r="L286" s="3">
        <v>0.41564832819346514</v>
      </c>
      <c r="M286" s="3">
        <f>AA286-AS286</f>
        <v>1.4261209388632672</v>
      </c>
      <c r="N286" s="3">
        <f>AB286-AS286</f>
        <v>-0.10000000000000142</v>
      </c>
      <c r="O286" s="3">
        <f>AC286-AS286</f>
        <v>2.8000000000000007</v>
      </c>
      <c r="P286" s="3">
        <f>AD286-AS286</f>
        <v>1.4013876393717162</v>
      </c>
      <c r="Q286" s="3">
        <f>AE286-AS286</f>
        <v>0.19999999999999929</v>
      </c>
      <c r="R286" s="3">
        <f>AF286-AS286</f>
        <v>0.69999999999999929</v>
      </c>
      <c r="S286" s="3">
        <f>AG286-AS286</f>
        <v>1.0999999999999979</v>
      </c>
      <c r="T286" s="3">
        <f>AH286-AS286</f>
        <v>1.8000000000000007</v>
      </c>
      <c r="U286" s="3">
        <f>AI286-AS286</f>
        <v>2.0999999999999979</v>
      </c>
      <c r="V286" s="3">
        <f>AJ286-AS286</f>
        <v>2.4999999999999964</v>
      </c>
      <c r="W286" s="3">
        <f>(AA286-AY286)/(AX286-AY286)</f>
        <v>0.5077444694416412</v>
      </c>
      <c r="X286" s="3">
        <f>(AX286-AA286)/(AA286-AY286)</f>
        <v>0.96949461822732341</v>
      </c>
      <c r="Y286" s="3">
        <f>J286/AA286</f>
        <v>1.716661849948671E-2</v>
      </c>
      <c r="Z286" s="3">
        <f>(AA286-AY286)/(AX286-AA286)</f>
        <v>1.0314652409607536</v>
      </c>
      <c r="AA286" s="3">
        <v>31.226120938863268</v>
      </c>
      <c r="AB286" s="3">
        <v>29.7</v>
      </c>
      <c r="AC286" s="3">
        <v>32.6</v>
      </c>
      <c r="AD286" s="3">
        <v>31.201387639371717</v>
      </c>
      <c r="AE286" s="3">
        <v>30</v>
      </c>
      <c r="AF286" s="3">
        <v>30.5</v>
      </c>
      <c r="AG286" s="3">
        <v>30.9</v>
      </c>
      <c r="AH286" s="3">
        <v>31.6</v>
      </c>
      <c r="AI286" s="3">
        <v>31.9</v>
      </c>
      <c r="AJ286" s="3">
        <v>32.299999999999997</v>
      </c>
      <c r="AK286" s="3">
        <v>2020</v>
      </c>
      <c r="AL286" s="3">
        <v>10</v>
      </c>
      <c r="AM286" s="3">
        <v>27</v>
      </c>
      <c r="AN286" s="3">
        <v>12</v>
      </c>
      <c r="AO286" s="3">
        <v>38</v>
      </c>
      <c r="AP286" s="3">
        <v>55</v>
      </c>
      <c r="AQ286" s="3">
        <v>248</v>
      </c>
      <c r="AR286" s="4">
        <v>0.52638888888888891</v>
      </c>
      <c r="AS286" s="3">
        <f>VLOOKUP(AR286,גיליון1!A201:F784,2,0)</f>
        <v>29.8</v>
      </c>
      <c r="AT286" s="3">
        <f>VLOOKUP(AR286,גיליון1!A201:F784,3,0)</f>
        <v>50</v>
      </c>
      <c r="AU286" s="3">
        <f>VLOOKUP(AR286,גיליון1!A201:F784,4,0)</f>
        <v>739</v>
      </c>
      <c r="AV286" s="3">
        <f>VLOOKUP(AR286,גיליון1!A201:F784,5,0)</f>
        <v>2.6</v>
      </c>
      <c r="AW286" s="3">
        <f>VLOOKUP(AR286,גיליון1!A201:F784,6,0)</f>
        <v>353</v>
      </c>
      <c r="AX286" s="3">
        <f>AS286+(AZ286*BF286)/(BB286*1005)</f>
        <v>37.548865058865168</v>
      </c>
      <c r="AY286" s="3">
        <f>AS286+(AZ286*BD286*BE286*BF286)/(BB286*1005*(BE286*BD286+BK286*AZ286))-(AZ286*BL286)/(BE286*BD286+BK286*AZ286)</f>
        <v>24.704430151592319</v>
      </c>
      <c r="AZ286" s="3">
        <f>BA286*BC286/(BA286+BC286)</f>
        <v>17.772188579928589</v>
      </c>
      <c r="BA286" s="3">
        <f>BB286*1005/(4*0.98*0.0000000567*(AS286+273.15)^3)</f>
        <v>189.48383666149351</v>
      </c>
      <c r="BB286" s="3">
        <f>101325/(287.05*(AS286+273.15))</f>
        <v>1.1651668078733077</v>
      </c>
      <c r="BC286" s="3">
        <f>100*SQRT(0.1/AV286)</f>
        <v>19.611613513818405</v>
      </c>
      <c r="BD286" s="3">
        <f>BC286/1.08</f>
        <v>18.158901401683707</v>
      </c>
      <c r="BE286" s="3">
        <f>0.072*AS286+64.67</f>
        <v>66.815600000000003</v>
      </c>
      <c r="BF286" s="3">
        <f>AU286*(1-0.21)+BG286-BH286</f>
        <v>510.56536600973851</v>
      </c>
      <c r="BG286" s="3">
        <f>(1.72*(BI286/1000/(AS286+273.16))^(1/7)*0.0000000567*(AS286+273.16)^4)</f>
        <v>403.74453638233376</v>
      </c>
      <c r="BH286" s="3">
        <f>0.98*0.0000000567*(AA286+273.16)^4</f>
        <v>476.98917037259531</v>
      </c>
      <c r="BI286" s="3">
        <f>BJ286*AT286/100</f>
        <v>2096.8298031122895</v>
      </c>
      <c r="BJ286" s="3">
        <f>(610.7*10^(7.5*AS286/(AS286+237.3)))</f>
        <v>4193.659606224579</v>
      </c>
      <c r="BK286" s="3">
        <f>(EXP((0.0492)*AS286))*55.259</f>
        <v>239.41327029433879</v>
      </c>
      <c r="BL286" s="3">
        <f>(1-(AT286/100))*BJ286</f>
        <v>2096.8298031122895</v>
      </c>
      <c r="JA286" s="3">
        <v>14</v>
      </c>
      <c r="JB286" s="3">
        <v>26</v>
      </c>
      <c r="JC286" s="3">
        <v>34</v>
      </c>
      <c r="JD286" s="3">
        <v>44</v>
      </c>
      <c r="JE286" s="3">
        <v>37</v>
      </c>
      <c r="JF286" s="3">
        <v>73</v>
      </c>
      <c r="JG286" s="3">
        <v>84</v>
      </c>
      <c r="JH286" s="3">
        <v>94</v>
      </c>
      <c r="JI286" s="3">
        <v>113</v>
      </c>
      <c r="JJ286" s="3">
        <v>94</v>
      </c>
      <c r="JK286" s="3">
        <v>141</v>
      </c>
      <c r="JL286" s="3">
        <v>239</v>
      </c>
      <c r="JM286" s="3">
        <v>314</v>
      </c>
      <c r="JN286" s="3">
        <v>409</v>
      </c>
      <c r="JO286" s="3">
        <v>403</v>
      </c>
      <c r="JP286" s="3">
        <v>391</v>
      </c>
      <c r="JQ286" s="3">
        <v>307</v>
      </c>
      <c r="JR286" s="3">
        <v>241</v>
      </c>
      <c r="JS286" s="3">
        <v>224</v>
      </c>
      <c r="JT286" s="3">
        <v>152</v>
      </c>
      <c r="JU286" s="3">
        <v>155</v>
      </c>
      <c r="JV286" s="3">
        <v>201</v>
      </c>
      <c r="JW286" s="3">
        <v>157</v>
      </c>
      <c r="JX286" s="3">
        <v>115</v>
      </c>
      <c r="JY286" s="3">
        <v>82</v>
      </c>
      <c r="JZ286" s="3">
        <v>65</v>
      </c>
      <c r="KA286" s="3">
        <v>32</v>
      </c>
      <c r="KB286" s="3">
        <v>27</v>
      </c>
      <c r="KC286" s="3">
        <v>10</v>
      </c>
      <c r="KD286" s="3">
        <v>9</v>
      </c>
    </row>
    <row r="287" spans="1:355" s="3" customFormat="1" x14ac:dyDescent="0.2">
      <c r="A287" s="3" t="b">
        <v>0</v>
      </c>
      <c r="D287" s="3">
        <v>10446</v>
      </c>
      <c r="E287" s="3">
        <v>3</v>
      </c>
      <c r="F287" s="3">
        <v>4</v>
      </c>
      <c r="G287" s="3" t="s">
        <v>277</v>
      </c>
      <c r="H287" s="3">
        <v>6</v>
      </c>
      <c r="I287" s="3">
        <v>2.9999999999999964</v>
      </c>
      <c r="J287" s="3">
        <v>0.79501705474001894</v>
      </c>
      <c r="K287" s="3">
        <v>1.4218484823057338</v>
      </c>
      <c r="L287" s="3">
        <v>0.67923175779919764</v>
      </c>
      <c r="M287" s="3">
        <f>AA287-AS287</f>
        <v>2.9995564983705165</v>
      </c>
      <c r="N287" s="3">
        <f>AB287-AS287</f>
        <v>1.3000000000000007</v>
      </c>
      <c r="O287" s="3">
        <f>AC287-AS287</f>
        <v>4.2999999999999972</v>
      </c>
      <c r="P287" s="3">
        <f>AD287-AS287</f>
        <v>3.1123051490049534</v>
      </c>
      <c r="Q287" s="3">
        <f>AE287-AS287</f>
        <v>1.6000000000000014</v>
      </c>
      <c r="R287" s="3">
        <f>AF287-AS287</f>
        <v>1.8000000000000007</v>
      </c>
      <c r="S287" s="3">
        <f>AG287-AS287</f>
        <v>2.3000000000000007</v>
      </c>
      <c r="T287" s="3">
        <f>AH287-AS287</f>
        <v>3.7000000000000028</v>
      </c>
      <c r="U287" s="3">
        <f>AI287-AS287</f>
        <v>4</v>
      </c>
      <c r="V287" s="3">
        <f>AJ287-AS287</f>
        <v>4.2000000000000028</v>
      </c>
      <c r="W287" s="3">
        <f>(AA287-AY287)/(AX287-AY287)</f>
        <v>0.46662613544891379</v>
      </c>
      <c r="X287" s="3">
        <f>(AX287-AA287)/(AA287-AY287)</f>
        <v>1.143043271757503</v>
      </c>
      <c r="Y287" s="3">
        <f>J287/AA287</f>
        <v>2.4462397041629783E-2</v>
      </c>
      <c r="Z287" s="3">
        <f>(AA287-AY287)/(AX287-AA287)</f>
        <v>0.87485751826563429</v>
      </c>
      <c r="AA287" s="3">
        <v>32.499556498370517</v>
      </c>
      <c r="AB287" s="3">
        <v>30.8</v>
      </c>
      <c r="AC287" s="3">
        <v>33.799999999999997</v>
      </c>
      <c r="AD287" s="3">
        <v>32.612305149004953</v>
      </c>
      <c r="AE287" s="3">
        <v>31.1</v>
      </c>
      <c r="AF287" s="3">
        <v>31.3</v>
      </c>
      <c r="AG287" s="3">
        <v>31.8</v>
      </c>
      <c r="AH287" s="3">
        <v>33.200000000000003</v>
      </c>
      <c r="AI287" s="3">
        <v>33.5</v>
      </c>
      <c r="AJ287" s="3">
        <v>33.700000000000003</v>
      </c>
      <c r="AK287" s="3">
        <v>2020</v>
      </c>
      <c r="AL287" s="3">
        <v>10</v>
      </c>
      <c r="AM287" s="3">
        <v>27</v>
      </c>
      <c r="AN287" s="3">
        <v>12</v>
      </c>
      <c r="AO287" s="3">
        <v>39</v>
      </c>
      <c r="AP287" s="3">
        <v>7</v>
      </c>
      <c r="AQ287" s="3">
        <v>726</v>
      </c>
      <c r="AR287" s="4">
        <v>0.52708333333333335</v>
      </c>
      <c r="AS287" s="3">
        <f>VLOOKUP(AR287,גיליון1!A202:F785,2,0)</f>
        <v>29.5</v>
      </c>
      <c r="AT287" s="3">
        <f>VLOOKUP(AR287,גיליון1!A202:F785,3,0)</f>
        <v>51</v>
      </c>
      <c r="AU287" s="3">
        <f>VLOOKUP(AR287,גיליון1!A202:F785,4,0)</f>
        <v>732</v>
      </c>
      <c r="AV287" s="3">
        <f>VLOOKUP(AR287,גיליון1!A202:F785,5,0)</f>
        <v>1.1000000000000001</v>
      </c>
      <c r="AW287" s="3">
        <f>VLOOKUP(AR287,גיליון1!A202:F785,6,0)</f>
        <v>312</v>
      </c>
      <c r="AX287" s="3">
        <f>AS287+(AZ287*BF287)/(BB287*1005)</f>
        <v>40.504378411978337</v>
      </c>
      <c r="AY287" s="3">
        <f>AS287+(AZ287*BD287*BE287*BF287)/(BB287*1005*(BE287*BD287+BK287*AZ287))-(AZ287*BL287)/(BE287*BD287+BK287*AZ287)</f>
        <v>25.496477864873214</v>
      </c>
      <c r="AZ287" s="3">
        <f>BA287*BC287/(BA287+BC287)</f>
        <v>26.026166517833637</v>
      </c>
      <c r="BA287" s="3">
        <f>BB287*1005/(4*0.98*0.0000000567*(AS287+273.15)^3)</f>
        <v>190.2362533539048</v>
      </c>
      <c r="BB287" s="3">
        <f>101325/(287.05*(AS287+273.15))</f>
        <v>1.1663217724937009</v>
      </c>
      <c r="BC287" s="3">
        <f>100*SQRT(0.1/AV287)</f>
        <v>30.151134457776362</v>
      </c>
      <c r="BD287" s="3">
        <f>BC287/1.08</f>
        <v>27.917717090533667</v>
      </c>
      <c r="BE287" s="3">
        <f>0.072*AS287+64.67</f>
        <v>66.793999999999997</v>
      </c>
      <c r="BF287" s="3">
        <f>AU287*(1-0.21)+BG287-BH287</f>
        <v>495.6096533265748</v>
      </c>
      <c r="BG287" s="3">
        <f>(1.72*(BI287/1000/(AS287+273.16))^(1/7)*0.0000000567*(AS287+273.16)^4)</f>
        <v>402.35121888054624</v>
      </c>
      <c r="BH287" s="3">
        <f>0.98*0.0000000567*(AA287+273.16)^4</f>
        <v>485.02156555397136</v>
      </c>
      <c r="BI287" s="3">
        <f>BJ287*AT287/100</f>
        <v>2102.1851296210807</v>
      </c>
      <c r="BJ287" s="3">
        <f>(610.7*10^(7.5*AS287/(AS287+237.3)))</f>
        <v>4121.9316267080012</v>
      </c>
      <c r="BK287" s="3">
        <f>(EXP((0.0492)*AS287))*55.259</f>
        <v>235.9054815884152</v>
      </c>
      <c r="BL287" s="3">
        <f>(1-(AT287/100))*BJ287</f>
        <v>2019.7464970869205</v>
      </c>
      <c r="JM287" s="3">
        <v>7</v>
      </c>
      <c r="JN287" s="3">
        <v>32</v>
      </c>
      <c r="JO287" s="3">
        <v>56</v>
      </c>
      <c r="JP287" s="3">
        <v>104</v>
      </c>
      <c r="JQ287" s="3">
        <v>138</v>
      </c>
      <c r="JR287" s="3">
        <v>125</v>
      </c>
      <c r="JS287" s="3">
        <v>145</v>
      </c>
      <c r="JT287" s="3">
        <v>147</v>
      </c>
      <c r="JU287" s="3">
        <v>130</v>
      </c>
      <c r="JV287" s="3">
        <v>106</v>
      </c>
      <c r="JW287" s="3">
        <v>91</v>
      </c>
      <c r="JX287" s="3">
        <v>70</v>
      </c>
      <c r="JY287" s="3">
        <v>58</v>
      </c>
      <c r="JZ287" s="3">
        <v>74</v>
      </c>
      <c r="KA287" s="3">
        <v>71</v>
      </c>
      <c r="KB287" s="3">
        <v>109</v>
      </c>
      <c r="KC287" s="3">
        <v>151</v>
      </c>
      <c r="KD287" s="3">
        <v>217</v>
      </c>
      <c r="KE287" s="3">
        <v>214</v>
      </c>
      <c r="KF287" s="3">
        <v>151</v>
      </c>
      <c r="KG287" s="3">
        <v>135</v>
      </c>
      <c r="KH287" s="3">
        <v>152</v>
      </c>
      <c r="KI287" s="3">
        <v>220</v>
      </c>
      <c r="KJ287" s="3">
        <v>156</v>
      </c>
      <c r="KK287" s="3">
        <v>237</v>
      </c>
      <c r="KL287" s="3">
        <v>125</v>
      </c>
      <c r="KM287" s="3">
        <v>128</v>
      </c>
      <c r="KN287" s="3">
        <v>137</v>
      </c>
      <c r="KO287" s="3">
        <v>158</v>
      </c>
      <c r="KP287" s="3">
        <v>80</v>
      </c>
      <c r="KQ287" s="3">
        <v>15</v>
      </c>
      <c r="KR287" s="3">
        <v>1</v>
      </c>
    </row>
    <row r="288" spans="1:355" s="3" customFormat="1" x14ac:dyDescent="0.2">
      <c r="A288" s="3" t="b">
        <v>0</v>
      </c>
      <c r="D288" s="3">
        <v>10446</v>
      </c>
      <c r="E288" s="3">
        <v>3</v>
      </c>
      <c r="F288" s="3">
        <v>4</v>
      </c>
      <c r="G288" s="3" t="s">
        <v>437</v>
      </c>
      <c r="H288" s="3">
        <v>6</v>
      </c>
      <c r="I288" s="3">
        <v>3.9000000000000021</v>
      </c>
      <c r="J288" s="3">
        <v>0.82191890710481719</v>
      </c>
      <c r="K288" s="3">
        <v>0.96017290159073809</v>
      </c>
      <c r="L288" s="3">
        <v>0.63627222947922013</v>
      </c>
      <c r="M288" s="3">
        <f>AA288-AS288</f>
        <v>1.3531734533341186</v>
      </c>
      <c r="N288" s="3">
        <f>AB288-AS288</f>
        <v>-0.30000000000000071</v>
      </c>
      <c r="O288" s="3">
        <f>AC288-AS288</f>
        <v>3.6000000000000014</v>
      </c>
      <c r="P288" s="3">
        <f>AD288-AS288</f>
        <v>1.1790252853816128</v>
      </c>
      <c r="Q288" s="3">
        <f>AE288-AS288</f>
        <v>-0.10000000000000142</v>
      </c>
      <c r="R288" s="3">
        <f>AF288-AS288</f>
        <v>0.5</v>
      </c>
      <c r="S288" s="3">
        <f>AG288-AS288</f>
        <v>0.80000000000000071</v>
      </c>
      <c r="T288" s="3">
        <f>AH288-AS288</f>
        <v>1.8000000000000007</v>
      </c>
      <c r="U288" s="3">
        <f>AI288-AS288</f>
        <v>2.5</v>
      </c>
      <c r="V288" s="3">
        <f>AJ288-AS288</f>
        <v>3.3999999999999986</v>
      </c>
      <c r="W288" s="3">
        <f>(AA288-AY288)/(AX288-AY288)</f>
        <v>0.34924412435280877</v>
      </c>
      <c r="X288" s="3">
        <f>(AX288-AA288)/(AA288-AY288)</f>
        <v>1.8633266253315495</v>
      </c>
      <c r="Y288" s="3">
        <f>J288/AA288</f>
        <v>2.6639687756852038E-2</v>
      </c>
      <c r="Z288" s="3">
        <f>(AA288-AY288)/(AX288-AA288)</f>
        <v>0.53667456172482153</v>
      </c>
      <c r="AA288" s="3">
        <v>30.853173453334119</v>
      </c>
      <c r="AB288" s="3">
        <v>29.2</v>
      </c>
      <c r="AC288" s="3">
        <v>33.1</v>
      </c>
      <c r="AD288" s="3">
        <v>30.679025285381613</v>
      </c>
      <c r="AE288" s="3">
        <v>29.4</v>
      </c>
      <c r="AF288" s="3">
        <v>30</v>
      </c>
      <c r="AG288" s="3">
        <v>30.3</v>
      </c>
      <c r="AH288" s="3">
        <v>31.3</v>
      </c>
      <c r="AI288" s="3">
        <v>32</v>
      </c>
      <c r="AJ288" s="3">
        <v>32.9</v>
      </c>
      <c r="AK288" s="3">
        <v>2020</v>
      </c>
      <c r="AL288" s="3">
        <v>10</v>
      </c>
      <c r="AM288" s="3">
        <v>27</v>
      </c>
      <c r="AN288" s="3">
        <v>12</v>
      </c>
      <c r="AO288" s="3">
        <v>39</v>
      </c>
      <c r="AP288" s="3">
        <v>38</v>
      </c>
      <c r="AQ288" s="3">
        <v>446</v>
      </c>
      <c r="AR288" s="4">
        <v>0.52708333333333335</v>
      </c>
      <c r="AS288" s="3">
        <f>VLOOKUP(AR288,גיליון1!A203:F786,2,0)</f>
        <v>29.5</v>
      </c>
      <c r="AT288" s="3">
        <f>VLOOKUP(AR288,גיליון1!A203:F786,3,0)</f>
        <v>51</v>
      </c>
      <c r="AU288" s="3">
        <f>VLOOKUP(AR288,גיליון1!A203:F786,4,0)</f>
        <v>732</v>
      </c>
      <c r="AV288" s="3">
        <f>VLOOKUP(AR288,גיליון1!A203:F786,5,0)</f>
        <v>1.1000000000000001</v>
      </c>
      <c r="AW288" s="3">
        <f>VLOOKUP(AR288,גיליון1!A203:F786,6,0)</f>
        <v>312</v>
      </c>
      <c r="AX288" s="3">
        <f>AS288+(AZ288*BF288)/(BB288*1005)</f>
        <v>40.734538099884446</v>
      </c>
      <c r="AY288" s="3">
        <f>AS288+(AZ288*BD288*BE288*BF288)/(BB288*1005*(BE288*BD288+BK288*AZ288))-(AZ288*BL288)/(BE288*BD288+BK288*AZ288)</f>
        <v>25.550096412403576</v>
      </c>
      <c r="AZ288" s="3">
        <f>BA288*BC288/(BA288+BC288)</f>
        <v>26.026166517833637</v>
      </c>
      <c r="BA288" s="3">
        <f>BB288*1005/(4*0.98*0.0000000567*(AS288+273.15)^3)</f>
        <v>190.2362533539048</v>
      </c>
      <c r="BB288" s="3">
        <f>101325/(287.05*(AS288+273.15))</f>
        <v>1.1663217724937009</v>
      </c>
      <c r="BC288" s="3">
        <f>100*SQRT(0.1/AV288)</f>
        <v>30.151134457776362</v>
      </c>
      <c r="BD288" s="3">
        <f>BC288/1.08</f>
        <v>27.917717090533667</v>
      </c>
      <c r="BE288" s="3">
        <f>0.072*AS288+64.67</f>
        <v>66.793999999999997</v>
      </c>
      <c r="BF288" s="3">
        <f>AU288*(1-0.21)+BG288-BH288</f>
        <v>505.97546944652356</v>
      </c>
      <c r="BG288" s="3">
        <f>(1.72*(BI288/1000/(AS288+273.16))^(1/7)*0.0000000567*(AS288+273.16)^4)</f>
        <v>402.35121888054624</v>
      </c>
      <c r="BH288" s="3">
        <f>0.98*0.0000000567*(AA288+273.16)^4</f>
        <v>474.6557494340226</v>
      </c>
      <c r="BI288" s="3">
        <f>BJ288*AT288/100</f>
        <v>2102.1851296210807</v>
      </c>
      <c r="BJ288" s="3">
        <f>(610.7*10^(7.5*AS288/(AS288+237.3)))</f>
        <v>4121.9316267080012</v>
      </c>
      <c r="BK288" s="3">
        <f>(EXP((0.0492)*AS288))*55.259</f>
        <v>235.9054815884152</v>
      </c>
      <c r="BL288" s="3">
        <f>(1-(AT288/100))*BJ288</f>
        <v>2019.7464970869205</v>
      </c>
      <c r="IV288" s="3">
        <v>19</v>
      </c>
      <c r="IW288" s="3">
        <v>76</v>
      </c>
      <c r="IX288" s="3">
        <v>54</v>
      </c>
      <c r="IY288" s="3">
        <v>37</v>
      </c>
      <c r="IZ288" s="3">
        <v>35</v>
      </c>
      <c r="JA288" s="3">
        <v>27</v>
      </c>
      <c r="JB288" s="3">
        <v>26</v>
      </c>
      <c r="JC288" s="3">
        <v>77</v>
      </c>
      <c r="JD288" s="3">
        <v>126</v>
      </c>
      <c r="JE288" s="3">
        <v>148</v>
      </c>
      <c r="JF288" s="3">
        <v>184</v>
      </c>
      <c r="JG288" s="3">
        <v>165</v>
      </c>
      <c r="JH288" s="3">
        <v>246</v>
      </c>
      <c r="JI288" s="3">
        <v>273</v>
      </c>
      <c r="JJ288" s="3">
        <v>302</v>
      </c>
      <c r="JK288" s="3">
        <v>231</v>
      </c>
      <c r="JL288" s="3">
        <v>160</v>
      </c>
      <c r="JM288" s="3">
        <v>128</v>
      </c>
      <c r="JN288" s="3">
        <v>112</v>
      </c>
      <c r="JO288" s="3">
        <v>80</v>
      </c>
      <c r="JP288" s="3">
        <v>110</v>
      </c>
      <c r="JQ288" s="3">
        <v>87</v>
      </c>
      <c r="JR288" s="3">
        <v>62</v>
      </c>
      <c r="JS288" s="3">
        <v>78</v>
      </c>
      <c r="JT288" s="3">
        <v>98</v>
      </c>
      <c r="JU288" s="3">
        <v>70</v>
      </c>
      <c r="JV288" s="3">
        <v>67</v>
      </c>
      <c r="JW288" s="3">
        <v>48</v>
      </c>
      <c r="JX288" s="3">
        <v>55</v>
      </c>
      <c r="JY288" s="3">
        <v>31</v>
      </c>
      <c r="JZ288" s="3">
        <v>27</v>
      </c>
      <c r="KA288" s="3">
        <v>25</v>
      </c>
      <c r="KB288" s="3">
        <v>31</v>
      </c>
      <c r="KC288" s="3">
        <v>24</v>
      </c>
      <c r="KD288" s="3">
        <v>42</v>
      </c>
      <c r="KE288" s="3">
        <v>19</v>
      </c>
      <c r="KF288" s="3">
        <v>23</v>
      </c>
      <c r="KG288" s="3">
        <v>53</v>
      </c>
      <c r="KH288" s="3">
        <v>22</v>
      </c>
      <c r="KI288" s="3">
        <v>8</v>
      </c>
      <c r="KJ288" s="3">
        <v>3</v>
      </c>
      <c r="KK288" s="3">
        <v>1</v>
      </c>
    </row>
    <row r="289" spans="1:332" s="3" customFormat="1" x14ac:dyDescent="0.2">
      <c r="A289" s="3" t="b">
        <v>1</v>
      </c>
      <c r="B289" s="3">
        <v>10</v>
      </c>
      <c r="D289" s="3">
        <v>10446</v>
      </c>
      <c r="E289" s="3">
        <v>4</v>
      </c>
      <c r="F289" s="3">
        <v>4</v>
      </c>
      <c r="G289" s="3" t="s">
        <v>109</v>
      </c>
      <c r="H289" s="3">
        <v>6</v>
      </c>
      <c r="I289" s="3">
        <v>3.0999999999999979</v>
      </c>
      <c r="J289" s="3">
        <v>0.68659765531936601</v>
      </c>
      <c r="K289" s="3">
        <v>1.0069014132922689</v>
      </c>
      <c r="L289" s="3">
        <v>0.56312127619316688</v>
      </c>
      <c r="M289" s="3">
        <f>AA289-AS289</f>
        <v>2.5798222073423531</v>
      </c>
      <c r="N289" s="3">
        <f>AB289-AS289</f>
        <v>1.1999999999999993</v>
      </c>
      <c r="O289" s="3">
        <f>AC289-AS289</f>
        <v>4.2999999999999972</v>
      </c>
      <c r="P289" s="3">
        <f>AD289-AS289</f>
        <v>2.5376791475984746</v>
      </c>
      <c r="Q289" s="3">
        <f>AE289-AS289</f>
        <v>1.3999999999999986</v>
      </c>
      <c r="R289" s="3">
        <f>AF289-AS289</f>
        <v>1.6999999999999957</v>
      </c>
      <c r="S289" s="3">
        <f>AG289-AS289</f>
        <v>2.1000000000000014</v>
      </c>
      <c r="T289" s="3">
        <f>AH289-AS289</f>
        <v>3.1000000000000014</v>
      </c>
      <c r="U289" s="3">
        <f>AI289-AS289</f>
        <v>3.6000000000000014</v>
      </c>
      <c r="V289" s="3">
        <f>AJ289-AS289</f>
        <v>4</v>
      </c>
      <c r="W289" s="3">
        <f>(AA289-AY289)/(AX289-AY289)</f>
        <v>0.48023483221858243</v>
      </c>
      <c r="X289" s="3">
        <f>(AX289-AA289)/(AA289-AY289)</f>
        <v>1.0823145946748873</v>
      </c>
      <c r="Y289" s="3">
        <f>J289/AA289</f>
        <v>2.0693228885579409E-2</v>
      </c>
      <c r="Z289" s="3">
        <f>(AA289-AY289)/(AX289-AA289)</f>
        <v>0.9239457777989093</v>
      </c>
      <c r="AA289" s="3">
        <v>33.179822207342355</v>
      </c>
      <c r="AB289" s="3">
        <v>31.8</v>
      </c>
      <c r="AC289" s="3">
        <v>34.9</v>
      </c>
      <c r="AD289" s="3">
        <v>33.137679147598476</v>
      </c>
      <c r="AE289" s="3">
        <v>32</v>
      </c>
      <c r="AF289" s="3">
        <v>32.299999999999997</v>
      </c>
      <c r="AG289" s="3">
        <v>32.700000000000003</v>
      </c>
      <c r="AH289" s="3">
        <v>33.700000000000003</v>
      </c>
      <c r="AI289" s="3">
        <v>34.200000000000003</v>
      </c>
      <c r="AJ289" s="3">
        <v>34.6</v>
      </c>
      <c r="AK289" s="3">
        <v>2020</v>
      </c>
      <c r="AL289" s="3">
        <v>10</v>
      </c>
      <c r="AM289" s="3">
        <v>27</v>
      </c>
      <c r="AN289" s="3">
        <v>12</v>
      </c>
      <c r="AO289" s="3">
        <v>43</v>
      </c>
      <c r="AP289" s="3">
        <v>55</v>
      </c>
      <c r="AQ289" s="3">
        <v>689</v>
      </c>
      <c r="AR289" s="4">
        <v>0.52986111111111112</v>
      </c>
      <c r="AS289" s="3">
        <f>VLOOKUP(AR289,גיליון1!A204:F787,2,0)</f>
        <v>30.6</v>
      </c>
      <c r="AT289" s="3">
        <f>VLOOKUP(AR289,גיליון1!A204:F787,3,0)</f>
        <v>49</v>
      </c>
      <c r="AU289" s="3">
        <f>VLOOKUP(AR289,גיליון1!A204:F787,4,0)</f>
        <v>717</v>
      </c>
      <c r="AV289" s="3">
        <f>VLOOKUP(AR289,גיליון1!A204:F787,5,0)</f>
        <v>1.2</v>
      </c>
      <c r="AW289" s="3">
        <f>VLOOKUP(AR289,גיליון1!A204:F787,6,0)</f>
        <v>234</v>
      </c>
      <c r="AX289" s="3">
        <f>AS289+(AZ289*BF289)/(BB289*1005)</f>
        <v>41.019357141191044</v>
      </c>
      <c r="AY289" s="3">
        <f>AS289+(AZ289*BD289*BE289*BF289)/(BB289*1005*(BE289*BD289+BK289*AZ289))-(AZ289*BL289)/(BE289*BD289+BK289*AZ289)</f>
        <v>25.936517005305806</v>
      </c>
      <c r="AZ289" s="3">
        <f>BA289*BC289/(BA289+BC289)</f>
        <v>25.015961768238142</v>
      </c>
      <c r="BA289" s="3">
        <f>BB289*1005/(4*0.98*0.0000000567*(AS289+273.15)^3)</f>
        <v>187.4955007583967</v>
      </c>
      <c r="BB289" s="3">
        <f>101325/(287.05*(AS289+273.15))</f>
        <v>1.162098055786728</v>
      </c>
      <c r="BC289" s="3">
        <f>100*SQRT(0.1/AV289)</f>
        <v>28.867513459481291</v>
      </c>
      <c r="BD289" s="3">
        <f>BC289/1.08</f>
        <v>26.72917912914934</v>
      </c>
      <c r="BE289" s="3">
        <f>0.072*AS289+64.67</f>
        <v>66.873199999999997</v>
      </c>
      <c r="BF289" s="3">
        <f>AU289*(1-0.21)+BG289-BH289</f>
        <v>486.4436699434699</v>
      </c>
      <c r="BG289" s="3">
        <f>(1.72*(BI289/1000/(AS289+273.16))^(1/7)*0.0000000567*(AS289+273.16)^4)</f>
        <v>409.36746243795454</v>
      </c>
      <c r="BH289" s="3">
        <f>0.98*0.0000000567*(AA289+273.16)^4</f>
        <v>489.35379249448476</v>
      </c>
      <c r="BI289" s="3">
        <f>BJ289*AT289/100</f>
        <v>2151.2304370838647</v>
      </c>
      <c r="BJ289" s="3">
        <f>(610.7*10^(7.5*AS289/(AS289+237.3)))</f>
        <v>4390.2661981303363</v>
      </c>
      <c r="BK289" s="3">
        <f>(EXP((0.0492)*AS289))*55.259</f>
        <v>249.02448452578955</v>
      </c>
      <c r="BL289" s="3">
        <f>(1-(AT289/100))*BJ289</f>
        <v>2239.0357610464716</v>
      </c>
      <c r="JU289" s="3">
        <v>4</v>
      </c>
      <c r="JV289" s="3">
        <v>2</v>
      </c>
      <c r="JW289" s="3">
        <v>10</v>
      </c>
      <c r="JX289" s="3">
        <v>35</v>
      </c>
      <c r="JY289" s="3">
        <v>45</v>
      </c>
      <c r="JZ289" s="3">
        <v>70</v>
      </c>
      <c r="KA289" s="3">
        <v>61</v>
      </c>
      <c r="KB289" s="3">
        <v>116</v>
      </c>
      <c r="KC289" s="3">
        <v>109</v>
      </c>
      <c r="KD289" s="3">
        <v>85</v>
      </c>
      <c r="KE289" s="3">
        <v>172</v>
      </c>
      <c r="KF289" s="3">
        <v>160</v>
      </c>
      <c r="KG289" s="3">
        <v>128</v>
      </c>
      <c r="KH289" s="3">
        <v>137</v>
      </c>
      <c r="KI289" s="3">
        <v>123</v>
      </c>
      <c r="KJ289" s="3">
        <v>152</v>
      </c>
      <c r="KK289" s="3">
        <v>154</v>
      </c>
      <c r="KL289" s="3">
        <v>109</v>
      </c>
      <c r="KM289" s="3">
        <v>120</v>
      </c>
      <c r="KN289" s="3">
        <v>92</v>
      </c>
      <c r="KO289" s="3">
        <v>90</v>
      </c>
      <c r="KP289" s="3">
        <v>83</v>
      </c>
      <c r="KQ289" s="3">
        <v>98</v>
      </c>
      <c r="KR289" s="3">
        <v>76</v>
      </c>
      <c r="KS289" s="3">
        <v>60</v>
      </c>
      <c r="KT289" s="3">
        <v>63</v>
      </c>
      <c r="KU289" s="3">
        <v>27</v>
      </c>
      <c r="KV289" s="3">
        <v>65</v>
      </c>
      <c r="KW289" s="3">
        <v>48</v>
      </c>
      <c r="KX289" s="3">
        <v>27</v>
      </c>
      <c r="KY289" s="3">
        <v>30</v>
      </c>
      <c r="KZ289" s="3">
        <v>13</v>
      </c>
      <c r="LA289" s="3">
        <v>11</v>
      </c>
      <c r="LB289" s="3">
        <v>6</v>
      </c>
      <c r="LC289" s="3">
        <v>3</v>
      </c>
    </row>
    <row r="290" spans="1:332" s="3" customFormat="1" x14ac:dyDescent="0.2">
      <c r="A290" s="3" t="b">
        <v>1</v>
      </c>
      <c r="B290" s="3">
        <v>10</v>
      </c>
      <c r="D290" s="3">
        <v>10446</v>
      </c>
      <c r="E290" s="3">
        <v>4</v>
      </c>
      <c r="F290" s="3">
        <v>4</v>
      </c>
      <c r="G290" s="3" t="s">
        <v>278</v>
      </c>
      <c r="H290" s="3">
        <v>6</v>
      </c>
      <c r="I290" s="3">
        <v>3.6000000000000014</v>
      </c>
      <c r="J290" s="3">
        <v>0.63752948932210685</v>
      </c>
      <c r="K290" s="3">
        <v>0.80086130568349745</v>
      </c>
      <c r="L290" s="3">
        <v>0.49540606809955662</v>
      </c>
      <c r="M290" s="3">
        <f>AA290-AS290</f>
        <v>3.4409365113298449</v>
      </c>
      <c r="N290" s="3">
        <f>AB290-AS290</f>
        <v>1.1000000000000014</v>
      </c>
      <c r="O290" s="3">
        <f>AC290-AS290</f>
        <v>4.7000000000000028</v>
      </c>
      <c r="P290" s="3">
        <f>AD290-AS290</f>
        <v>3.5294465591446169</v>
      </c>
      <c r="Q290" s="3">
        <f>AE290-AS290</f>
        <v>1.6000000000000014</v>
      </c>
      <c r="R290" s="3">
        <f>AF290-AS290</f>
        <v>2.6000000000000014</v>
      </c>
      <c r="S290" s="3">
        <f>AG290-AS290</f>
        <v>3.1000000000000014</v>
      </c>
      <c r="T290" s="3">
        <f>AH290-AS290</f>
        <v>3.8999999999999986</v>
      </c>
      <c r="U290" s="3">
        <f>AI290-AS290</f>
        <v>4.1000000000000014</v>
      </c>
      <c r="V290" s="3">
        <f>AJ290-AS290</f>
        <v>4.5</v>
      </c>
      <c r="W290" s="3">
        <f>(AA290-AY290)/(AX290-AY290)</f>
        <v>0.62179753488973988</v>
      </c>
      <c r="X290" s="3">
        <f>(AX290-AA290)/(AA290-AY290)</f>
        <v>0.60824053472216599</v>
      </c>
      <c r="Y290" s="3">
        <f>J290/AA290</f>
        <v>1.8783497300061028E-2</v>
      </c>
      <c r="Z290" s="3">
        <f>(AA290-AY290)/(AX290-AA290)</f>
        <v>1.6440864146891871</v>
      </c>
      <c r="AA290" s="3">
        <v>33.940936511329845</v>
      </c>
      <c r="AB290" s="3">
        <v>31.6</v>
      </c>
      <c r="AC290" s="3">
        <v>35.200000000000003</v>
      </c>
      <c r="AD290" s="3">
        <v>34.029446559144617</v>
      </c>
      <c r="AE290" s="3">
        <v>32.1</v>
      </c>
      <c r="AF290" s="3">
        <v>33.1</v>
      </c>
      <c r="AG290" s="3">
        <v>33.6</v>
      </c>
      <c r="AH290" s="3">
        <v>34.4</v>
      </c>
      <c r="AI290" s="3">
        <v>34.6</v>
      </c>
      <c r="AJ290" s="3">
        <v>35</v>
      </c>
      <c r="AK290" s="3">
        <v>2020</v>
      </c>
      <c r="AL290" s="3">
        <v>10</v>
      </c>
      <c r="AM290" s="3">
        <v>27</v>
      </c>
      <c r="AN290" s="3">
        <v>12</v>
      </c>
      <c r="AO290" s="3">
        <v>44</v>
      </c>
      <c r="AP290" s="3">
        <v>8</v>
      </c>
      <c r="AQ290" s="3">
        <v>488</v>
      </c>
      <c r="AR290" s="4">
        <v>0.53055555555555556</v>
      </c>
      <c r="AS290" s="3">
        <f>VLOOKUP(AR290,גיליון1!A205:F788,2,0)</f>
        <v>30.5</v>
      </c>
      <c r="AT290" s="3">
        <f>VLOOKUP(AR290,גיליון1!A205:F788,3,0)</f>
        <v>49</v>
      </c>
      <c r="AU290" s="3">
        <f>VLOOKUP(AR290,גיליון1!A205:F788,4,0)</f>
        <v>719</v>
      </c>
      <c r="AV290" s="3">
        <f>VLOOKUP(AR290,גיליון1!A205:F788,5,0)</f>
        <v>1.8</v>
      </c>
      <c r="AW290" s="3">
        <f>VLOOKUP(AR290,גיליון1!A205:F788,6,0)</f>
        <v>233</v>
      </c>
      <c r="AX290" s="3">
        <f>AS290+(AZ290*BF290)/(BB290*1005)</f>
        <v>39.144828850270471</v>
      </c>
      <c r="AY290" s="3">
        <f>AS290+(AZ290*BD290*BE290*BF290)/(BB290*1005*(BE290*BD290+BK290*AZ290))-(AZ290*BL290)/(BE290*BD290+BK290*AZ290)</f>
        <v>25.385287813372422</v>
      </c>
      <c r="AZ290" s="3">
        <f>BA290*BC290/(BA290+BC290)</f>
        <v>20.941159290314978</v>
      </c>
      <c r="BA290" s="3">
        <f>BB290*1005/(4*0.98*0.0000000567*(AS290+273.15)^3)</f>
        <v>187.7426117637757</v>
      </c>
      <c r="BB290" s="3">
        <f>101325/(287.05*(AS290+273.15))</f>
        <v>1.1624807655037661</v>
      </c>
      <c r="BC290" s="3">
        <f>100*SQRT(0.1/AV290)</f>
        <v>23.570226039551585</v>
      </c>
      <c r="BD290" s="3">
        <f>BC290/1.08</f>
        <v>21.824283369955168</v>
      </c>
      <c r="BE290" s="3">
        <f>0.072*AS290+64.67</f>
        <v>66.866</v>
      </c>
      <c r="BF290" s="3">
        <f>AU290*(1-0.21)+BG290-BH290</f>
        <v>482.28917777632267</v>
      </c>
      <c r="BG290" s="3">
        <f>(1.72*(BI290/1000/(AS290+273.16))^(1/7)*0.0000000567*(AS290+273.16)^4)</f>
        <v>408.5144060093736</v>
      </c>
      <c r="BH290" s="3">
        <f>0.98*0.0000000567*(AA290+273.16)^4</f>
        <v>494.23522823305092</v>
      </c>
      <c r="BI290" s="3">
        <f>BJ290*AT290/100</f>
        <v>2138.9775459684292</v>
      </c>
      <c r="BJ290" s="3">
        <f>(610.7*10^(7.5*AS290/(AS290+237.3)))</f>
        <v>4365.2602978947534</v>
      </c>
      <c r="BK290" s="3">
        <f>(EXP((0.0492)*AS290))*55.259</f>
        <v>247.80229311818883</v>
      </c>
      <c r="BL290" s="3">
        <f>(1-(AT290/100))*BJ290</f>
        <v>2226.2827519263242</v>
      </c>
      <c r="JT290" s="3">
        <v>2</v>
      </c>
      <c r="JU290" s="3">
        <v>10</v>
      </c>
      <c r="JV290" s="3">
        <v>2</v>
      </c>
      <c r="JW290" s="3">
        <v>12</v>
      </c>
      <c r="JX290" s="3">
        <v>5</v>
      </c>
      <c r="JY290" s="3">
        <v>7</v>
      </c>
      <c r="JZ290" s="3">
        <v>10</v>
      </c>
      <c r="KA290" s="3">
        <v>5</v>
      </c>
      <c r="KB290" s="3">
        <v>12</v>
      </c>
      <c r="KC290" s="3">
        <v>6</v>
      </c>
      <c r="KD290" s="3">
        <v>10</v>
      </c>
      <c r="KE290" s="3">
        <v>14</v>
      </c>
      <c r="KF290" s="3">
        <v>19</v>
      </c>
      <c r="KG290" s="3">
        <v>19</v>
      </c>
      <c r="KH290" s="3">
        <v>36</v>
      </c>
      <c r="KI290" s="3">
        <v>39</v>
      </c>
      <c r="KJ290" s="3">
        <v>52</v>
      </c>
      <c r="KK290" s="3">
        <v>50</v>
      </c>
      <c r="KL290" s="3">
        <v>68</v>
      </c>
      <c r="KM290" s="3">
        <v>93</v>
      </c>
      <c r="KN290" s="3">
        <v>73</v>
      </c>
      <c r="KO290" s="3">
        <v>100</v>
      </c>
      <c r="KP290" s="3">
        <v>152</v>
      </c>
      <c r="KQ290" s="3">
        <v>126</v>
      </c>
      <c r="KR290" s="3">
        <v>130</v>
      </c>
      <c r="KS290" s="3">
        <v>140</v>
      </c>
      <c r="KT290" s="3">
        <v>131</v>
      </c>
      <c r="KU290" s="3">
        <v>145</v>
      </c>
      <c r="KV290" s="3">
        <v>167</v>
      </c>
      <c r="KW290" s="3">
        <v>165</v>
      </c>
      <c r="KX290" s="3">
        <v>119</v>
      </c>
      <c r="KY290" s="3">
        <v>98</v>
      </c>
      <c r="KZ290" s="3">
        <v>53</v>
      </c>
      <c r="LA290" s="3">
        <v>36</v>
      </c>
      <c r="LB290" s="3">
        <v>42</v>
      </c>
      <c r="LC290" s="3">
        <v>24</v>
      </c>
      <c r="LD290" s="3">
        <v>4</v>
      </c>
      <c r="LE290" s="3">
        <v>5</v>
      </c>
    </row>
    <row r="291" spans="1:332" s="3" customFormat="1" x14ac:dyDescent="0.2">
      <c r="A291" s="3" t="b">
        <v>1</v>
      </c>
      <c r="B291" s="3">
        <v>10</v>
      </c>
      <c r="D291" s="3">
        <v>10446</v>
      </c>
      <c r="E291" s="3">
        <v>4</v>
      </c>
      <c r="F291" s="3">
        <v>4</v>
      </c>
      <c r="G291" s="3" t="s">
        <v>438</v>
      </c>
      <c r="H291" s="3">
        <v>6</v>
      </c>
      <c r="I291" s="3">
        <v>1.5</v>
      </c>
      <c r="J291" s="3">
        <v>0.35221077969408998</v>
      </c>
      <c r="K291" s="3">
        <v>0.5521156035699164</v>
      </c>
      <c r="L291" s="3">
        <v>0.29513839030131006</v>
      </c>
      <c r="M291" s="3">
        <f>AA291-AS291</f>
        <v>1.7276411414731214</v>
      </c>
      <c r="N291" s="3">
        <f>AB291-AS291</f>
        <v>1</v>
      </c>
      <c r="O291" s="3">
        <f>AC291-AS291</f>
        <v>2.5</v>
      </c>
      <c r="P291" s="3">
        <f>AD291-AS291</f>
        <v>1.7152047317832171</v>
      </c>
      <c r="Q291" s="3">
        <f>AE291-AS291</f>
        <v>1.1000000000000014</v>
      </c>
      <c r="R291" s="3">
        <f>AF291-AS291</f>
        <v>1.3000000000000007</v>
      </c>
      <c r="S291" s="3">
        <f>AG291-AS291</f>
        <v>1.3999999999999986</v>
      </c>
      <c r="T291" s="3">
        <f>AH291-AS291</f>
        <v>2</v>
      </c>
      <c r="U291" s="3">
        <f>AI291-AS291</f>
        <v>2.2000000000000028</v>
      </c>
      <c r="V291" s="3">
        <f>AJ291-AS291</f>
        <v>2.3999999999999986</v>
      </c>
      <c r="W291" s="3">
        <f>(AA291-AY291)/(AX291-AY291)</f>
        <v>0.48871844431732403</v>
      </c>
      <c r="X291" s="3">
        <f>(AX291-AA291)/(AA291-AY291)</f>
        <v>1.0461679145276983</v>
      </c>
      <c r="Y291" s="3">
        <f>J291/AA291</f>
        <v>1.0928841429875449E-2</v>
      </c>
      <c r="Z291" s="3">
        <f>(AA291-AY291)/(AX291-AA291)</f>
        <v>0.95586949868507365</v>
      </c>
      <c r="AA291" s="3">
        <v>32.227641141473121</v>
      </c>
      <c r="AB291" s="3">
        <v>31.5</v>
      </c>
      <c r="AC291" s="3">
        <v>33</v>
      </c>
      <c r="AD291" s="3">
        <v>32.215204731783217</v>
      </c>
      <c r="AE291" s="3">
        <v>31.6</v>
      </c>
      <c r="AF291" s="3">
        <v>31.8</v>
      </c>
      <c r="AG291" s="3">
        <v>31.9</v>
      </c>
      <c r="AH291" s="3">
        <v>32.5</v>
      </c>
      <c r="AI291" s="3">
        <v>32.700000000000003</v>
      </c>
      <c r="AJ291" s="3">
        <v>32.9</v>
      </c>
      <c r="AK291" s="3">
        <v>2020</v>
      </c>
      <c r="AL291" s="3">
        <v>10</v>
      </c>
      <c r="AM291" s="3">
        <v>27</v>
      </c>
      <c r="AN291" s="3">
        <v>12</v>
      </c>
      <c r="AO291" s="3">
        <v>44</v>
      </c>
      <c r="AP291" s="3">
        <v>21</v>
      </c>
      <c r="AQ291" s="3">
        <v>927</v>
      </c>
      <c r="AR291" s="4">
        <v>0.53055555555555556</v>
      </c>
      <c r="AS291" s="3">
        <f>VLOOKUP(AR291,גיליון1!A206:F789,2,0)</f>
        <v>30.5</v>
      </c>
      <c r="AT291" s="3">
        <f>VLOOKUP(AR291,גיליון1!A206:F789,3,0)</f>
        <v>49</v>
      </c>
      <c r="AU291" s="3">
        <f>VLOOKUP(AR291,גיליון1!A206:F789,4,0)</f>
        <v>719</v>
      </c>
      <c r="AV291" s="3">
        <f>VLOOKUP(AR291,גיליון1!A206:F789,5,0)</f>
        <v>1.8</v>
      </c>
      <c r="AW291" s="3">
        <f>VLOOKUP(AR291,גיליון1!A206:F789,6,0)</f>
        <v>233</v>
      </c>
      <c r="AX291" s="3">
        <f>AS291+(AZ291*BF291)/(BB291*1005)</f>
        <v>39.3408746955486</v>
      </c>
      <c r="AY291" s="3">
        <f>AS291+(AZ291*BD291*BE291*BF291)/(BB291*1005*(BE291*BD291+BK291*AZ291))-(AZ291*BL291)/(BE291*BD291+BK291*AZ291)</f>
        <v>25.428318150109149</v>
      </c>
      <c r="AZ291" s="3">
        <f>BA291*BC291/(BA291+BC291)</f>
        <v>20.941159290314978</v>
      </c>
      <c r="BA291" s="3">
        <f>BB291*1005/(4*0.98*0.0000000567*(AS291+273.15)^3)</f>
        <v>187.7426117637757</v>
      </c>
      <c r="BB291" s="3">
        <f>101325/(287.05*(AS291+273.15))</f>
        <v>1.1624807655037661</v>
      </c>
      <c r="BC291" s="3">
        <f>100*SQRT(0.1/AV291)</f>
        <v>23.570226039551585</v>
      </c>
      <c r="BD291" s="3">
        <f>BC291/1.08</f>
        <v>21.824283369955168</v>
      </c>
      <c r="BE291" s="3">
        <f>0.072*AS291+64.67</f>
        <v>66.866</v>
      </c>
      <c r="BF291" s="3">
        <f>AU291*(1-0.21)+BG291-BH291</f>
        <v>493.22644341376747</v>
      </c>
      <c r="BG291" s="3">
        <f>(1.72*(BI291/1000/(AS291+273.16))^(1/7)*0.0000000567*(AS291+273.16)^4)</f>
        <v>408.5144060093736</v>
      </c>
      <c r="BH291" s="3">
        <f>0.98*0.0000000567*(AA291+273.16)^4</f>
        <v>483.29796259560612</v>
      </c>
      <c r="BI291" s="3">
        <f>BJ291*AT291/100</f>
        <v>2138.9775459684292</v>
      </c>
      <c r="BJ291" s="3">
        <f>(610.7*10^(7.5*AS291/(AS291+237.3)))</f>
        <v>4365.2602978947534</v>
      </c>
      <c r="BK291" s="3">
        <f>(EXP((0.0492)*AS291))*55.259</f>
        <v>247.80229311818883</v>
      </c>
      <c r="BL291" s="3">
        <f>(1-(AT291/100))*BJ291</f>
        <v>2226.2827519263242</v>
      </c>
      <c r="JT291" s="3">
        <v>35</v>
      </c>
      <c r="JU291" s="3">
        <v>60</v>
      </c>
      <c r="JV291" s="3">
        <v>82</v>
      </c>
      <c r="JW291" s="3">
        <v>122</v>
      </c>
      <c r="JX291" s="3">
        <v>160</v>
      </c>
      <c r="JY291" s="3">
        <v>168</v>
      </c>
      <c r="JZ291" s="3">
        <v>129</v>
      </c>
      <c r="KA291" s="3">
        <v>152</v>
      </c>
      <c r="KB291" s="3">
        <v>124</v>
      </c>
      <c r="KC291" s="3">
        <v>128</v>
      </c>
      <c r="KD291" s="3">
        <v>128</v>
      </c>
      <c r="KE291" s="3">
        <v>98</v>
      </c>
      <c r="KF291" s="3">
        <v>65</v>
      </c>
      <c r="KG291" s="3">
        <v>45</v>
      </c>
      <c r="KH291" s="3">
        <v>36</v>
      </c>
      <c r="KI291" s="3">
        <v>14</v>
      </c>
    </row>
    <row r="292" spans="1:332" s="3" customFormat="1" x14ac:dyDescent="0.2">
      <c r="A292" s="3" t="b">
        <v>0</v>
      </c>
      <c r="D292" s="3">
        <v>10446</v>
      </c>
      <c r="E292" s="3">
        <v>4</v>
      </c>
      <c r="F292" s="3">
        <v>4</v>
      </c>
      <c r="G292" s="3" t="s">
        <v>110</v>
      </c>
      <c r="H292" s="3">
        <v>6</v>
      </c>
      <c r="I292" s="3">
        <v>2.7000000000000028</v>
      </c>
      <c r="J292" s="3">
        <v>0.57526885390182458</v>
      </c>
      <c r="K292" s="3">
        <v>0.63499598951194969</v>
      </c>
      <c r="L292" s="3">
        <v>0.43392399666041681</v>
      </c>
      <c r="M292" s="3">
        <f>AA292-AS292</f>
        <v>3.1508234582766548</v>
      </c>
      <c r="N292" s="3">
        <f>AB292-AS292</f>
        <v>1.7999999999999972</v>
      </c>
      <c r="O292" s="3">
        <f>AC292-AS292</f>
        <v>4.5</v>
      </c>
      <c r="P292" s="3">
        <f>AD292-AS292</f>
        <v>3.1254835846218612</v>
      </c>
      <c r="Q292" s="3">
        <f>AE292-AS292</f>
        <v>2</v>
      </c>
      <c r="R292" s="3">
        <f>AF292-AS292</f>
        <v>2.3999999999999986</v>
      </c>
      <c r="S292" s="3">
        <f>AG292-AS292</f>
        <v>2.7999999999999972</v>
      </c>
      <c r="T292" s="3">
        <f>AH292-AS292</f>
        <v>3.3999999999999986</v>
      </c>
      <c r="U292" s="3">
        <f>AI292-AS292</f>
        <v>4</v>
      </c>
      <c r="V292" s="3">
        <f>AJ292-AS292</f>
        <v>4.5</v>
      </c>
      <c r="W292" s="3">
        <f>(AA292-AY292)/(AX292-AY292)</f>
        <v>0.59904387489326005</v>
      </c>
      <c r="X292" s="3">
        <f>(AX292-AA292)/(AA292-AY292)</f>
        <v>0.66932680878872819</v>
      </c>
      <c r="Y292" s="3">
        <f>J292/AA292</f>
        <v>1.7095238534507042E-2</v>
      </c>
      <c r="Z292" s="3">
        <f>(AA292-AY292)/(AX292-AA292)</f>
        <v>1.4940384680089038</v>
      </c>
      <c r="AA292" s="3">
        <v>33.650823458276655</v>
      </c>
      <c r="AB292" s="3">
        <v>32.299999999999997</v>
      </c>
      <c r="AC292" s="3">
        <v>35</v>
      </c>
      <c r="AD292" s="3">
        <v>33.625483584621861</v>
      </c>
      <c r="AE292" s="3">
        <v>32.5</v>
      </c>
      <c r="AF292" s="3">
        <v>32.9</v>
      </c>
      <c r="AG292" s="3">
        <v>33.299999999999997</v>
      </c>
      <c r="AH292" s="3">
        <v>33.9</v>
      </c>
      <c r="AI292" s="3">
        <v>34.5</v>
      </c>
      <c r="AJ292" s="3">
        <v>35</v>
      </c>
      <c r="AK292" s="3">
        <v>2020</v>
      </c>
      <c r="AL292" s="3">
        <v>10</v>
      </c>
      <c r="AM292" s="3">
        <v>27</v>
      </c>
      <c r="AN292" s="3">
        <v>12</v>
      </c>
      <c r="AO292" s="3">
        <v>44</v>
      </c>
      <c r="AP292" s="3">
        <v>35</v>
      </c>
      <c r="AQ292" s="3">
        <v>688</v>
      </c>
      <c r="AR292" s="4">
        <v>0.53055555555555556</v>
      </c>
      <c r="AS292" s="3">
        <f>VLOOKUP(AR292,גיליון1!A207:F790,2,0)</f>
        <v>30.5</v>
      </c>
      <c r="AT292" s="3">
        <f>VLOOKUP(AR292,גיליון1!A207:F790,3,0)</f>
        <v>49</v>
      </c>
      <c r="AU292" s="3">
        <f>VLOOKUP(AR292,גיליון1!A207:F790,4,0)</f>
        <v>719</v>
      </c>
      <c r="AV292" s="3">
        <f>VLOOKUP(AR292,גיליון1!A207:F790,5,0)</f>
        <v>1.8</v>
      </c>
      <c r="AW292" s="3">
        <f>VLOOKUP(AR292,גיליון1!A207:F790,6,0)</f>
        <v>233</v>
      </c>
      <c r="AX292" s="3">
        <f>AS292+(AZ292*BF292)/(BB292*1005)</f>
        <v>39.178257069853608</v>
      </c>
      <c r="AY292" s="3">
        <f>AS292+(AZ292*BD292*BE292*BF292)/(BB292*1005*(BE292*BD292+BK292*AZ292))-(AZ292*BL292)/(BE292*BD292+BK292*AZ292)</f>
        <v>25.392625013215302</v>
      </c>
      <c r="AZ292" s="3">
        <f>BA292*BC292/(BA292+BC292)</f>
        <v>20.941159290314978</v>
      </c>
      <c r="BA292" s="3">
        <f>BB292*1005/(4*0.98*0.0000000567*(AS292+273.15)^3)</f>
        <v>187.7426117637757</v>
      </c>
      <c r="BB292" s="3">
        <f>101325/(287.05*(AS292+273.15))</f>
        <v>1.1624807655037661</v>
      </c>
      <c r="BC292" s="3">
        <f>100*SQRT(0.1/AV292)</f>
        <v>23.570226039551585</v>
      </c>
      <c r="BD292" s="3">
        <f>BC292/1.08</f>
        <v>21.824283369955168</v>
      </c>
      <c r="BE292" s="3">
        <f>0.072*AS292+64.67</f>
        <v>66.866</v>
      </c>
      <c r="BF292" s="3">
        <f>AU292*(1-0.21)+BG292-BH292</f>
        <v>484.15411562720601</v>
      </c>
      <c r="BG292" s="3">
        <f>(1.72*(BI292/1000/(AS292+273.16))^(1/7)*0.0000000567*(AS292+273.16)^4)</f>
        <v>408.5144060093736</v>
      </c>
      <c r="BH292" s="3">
        <f>0.98*0.0000000567*(AA292+273.16)^4</f>
        <v>492.37029038216758</v>
      </c>
      <c r="BI292" s="3">
        <f>BJ292*AT292/100</f>
        <v>2138.9775459684292</v>
      </c>
      <c r="BJ292" s="3">
        <f>(610.7*10^(7.5*AS292/(AS292+237.3)))</f>
        <v>4365.2602978947534</v>
      </c>
      <c r="BK292" s="3">
        <f>(EXP((0.0492)*AS292))*55.259</f>
        <v>247.80229311818883</v>
      </c>
      <c r="BL292" s="3">
        <f>(1-(AT292/100))*BJ292</f>
        <v>2226.2827519263242</v>
      </c>
      <c r="KB292" s="3">
        <v>7</v>
      </c>
      <c r="KC292" s="3">
        <v>15</v>
      </c>
      <c r="KD292" s="3">
        <v>16</v>
      </c>
      <c r="KE292" s="3">
        <v>22</v>
      </c>
      <c r="KF292" s="3">
        <v>26</v>
      </c>
      <c r="KG292" s="3">
        <v>31</v>
      </c>
      <c r="KH292" s="3">
        <v>44</v>
      </c>
      <c r="KI292" s="3">
        <v>49</v>
      </c>
      <c r="KJ292" s="3">
        <v>71</v>
      </c>
      <c r="KK292" s="3">
        <v>71</v>
      </c>
      <c r="KL292" s="3">
        <v>87</v>
      </c>
      <c r="KM292" s="3">
        <v>76</v>
      </c>
      <c r="KN292" s="3">
        <v>132</v>
      </c>
      <c r="KO292" s="3">
        <v>152</v>
      </c>
      <c r="KP292" s="3">
        <v>128</v>
      </c>
      <c r="KQ292" s="3">
        <v>77</v>
      </c>
      <c r="KR292" s="3">
        <v>58</v>
      </c>
      <c r="KS292" s="3">
        <v>38</v>
      </c>
      <c r="KT292" s="3">
        <v>42</v>
      </c>
      <c r="KU292" s="3">
        <v>33</v>
      </c>
      <c r="KV292" s="3">
        <v>36</v>
      </c>
      <c r="KW292" s="3">
        <v>16</v>
      </c>
      <c r="KX292" s="3">
        <v>10</v>
      </c>
      <c r="KY292" s="3">
        <v>28</v>
      </c>
      <c r="KZ292" s="3">
        <v>17</v>
      </c>
      <c r="LA292" s="3">
        <v>30</v>
      </c>
      <c r="LB292" s="3">
        <v>27</v>
      </c>
      <c r="LC292" s="3">
        <v>17</v>
      </c>
      <c r="LD292" s="3">
        <v>4</v>
      </c>
    </row>
    <row r="293" spans="1:332" s="3" customFormat="1" x14ac:dyDescent="0.2">
      <c r="A293" s="3" t="b">
        <v>0</v>
      </c>
      <c r="D293" s="3">
        <v>10446</v>
      </c>
      <c r="E293" s="3">
        <v>4</v>
      </c>
      <c r="F293" s="3">
        <v>4</v>
      </c>
      <c r="G293" s="3" t="s">
        <v>279</v>
      </c>
      <c r="H293" s="3">
        <v>6</v>
      </c>
      <c r="I293" s="3">
        <v>1.8000000000000007</v>
      </c>
      <c r="J293" s="3">
        <v>0.37009304564021117</v>
      </c>
      <c r="K293" s="3">
        <v>0.46489152824369739</v>
      </c>
      <c r="L293" s="3">
        <v>0.29034150498826217</v>
      </c>
      <c r="M293" s="3">
        <f>AA293-AS293</f>
        <v>1.2926325310299802</v>
      </c>
      <c r="N293" s="3">
        <f>AB293-AS293</f>
        <v>0.19999999999999929</v>
      </c>
      <c r="O293" s="3">
        <f>AC293-AS293</f>
        <v>2</v>
      </c>
      <c r="P293" s="3">
        <f>AD293-AS293</f>
        <v>1.3524613622543029</v>
      </c>
      <c r="Q293" s="3">
        <f>AE293-AS293</f>
        <v>0.5</v>
      </c>
      <c r="R293" s="3">
        <f>AF293-AS293</f>
        <v>0.80000000000000071</v>
      </c>
      <c r="S293" s="3">
        <f>AG293-AS293</f>
        <v>1</v>
      </c>
      <c r="T293" s="3">
        <f>AH293-AS293</f>
        <v>1.5</v>
      </c>
      <c r="U293" s="3">
        <f>AI293-AS293</f>
        <v>1.7000000000000028</v>
      </c>
      <c r="V293" s="3">
        <f>AJ293-AS293</f>
        <v>2</v>
      </c>
      <c r="W293" s="3">
        <f>(AA293-AY293)/(AX293-AY293)</f>
        <v>0.4554156434955422</v>
      </c>
      <c r="X293" s="3">
        <f>(AX293-AA293)/(AA293-AY293)</f>
        <v>1.1957963330475458</v>
      </c>
      <c r="Y293" s="3">
        <f>J293/AA293</f>
        <v>1.1640843056296016E-2</v>
      </c>
      <c r="Z293" s="3">
        <f>(AA293-AY293)/(AX293-AA293)</f>
        <v>0.83626280861010061</v>
      </c>
      <c r="AA293" s="3">
        <v>31.79263253102998</v>
      </c>
      <c r="AB293" s="3">
        <v>30.7</v>
      </c>
      <c r="AC293" s="3">
        <v>32.5</v>
      </c>
      <c r="AD293" s="3">
        <v>31.852461362254303</v>
      </c>
      <c r="AE293" s="3">
        <v>31</v>
      </c>
      <c r="AF293" s="3">
        <v>31.3</v>
      </c>
      <c r="AG293" s="3">
        <v>31.5</v>
      </c>
      <c r="AH293" s="3">
        <v>32</v>
      </c>
      <c r="AI293" s="3">
        <v>32.200000000000003</v>
      </c>
      <c r="AJ293" s="3">
        <v>32.5</v>
      </c>
      <c r="AK293" s="3">
        <v>2020</v>
      </c>
      <c r="AL293" s="3">
        <v>10</v>
      </c>
      <c r="AM293" s="3">
        <v>27</v>
      </c>
      <c r="AN293" s="3">
        <v>12</v>
      </c>
      <c r="AO293" s="3">
        <v>44</v>
      </c>
      <c r="AP293" s="3">
        <v>42</v>
      </c>
      <c r="AQ293" s="3">
        <v>730</v>
      </c>
      <c r="AR293" s="4">
        <v>0.53055555555555556</v>
      </c>
      <c r="AS293" s="3">
        <f>VLOOKUP(AR293,גיליון1!A208:F791,2,0)</f>
        <v>30.5</v>
      </c>
      <c r="AT293" s="3">
        <f>VLOOKUP(AR293,גיליון1!A208:F791,3,0)</f>
        <v>49</v>
      </c>
      <c r="AU293" s="3">
        <f>VLOOKUP(AR293,גיליון1!A208:F791,4,0)</f>
        <v>719</v>
      </c>
      <c r="AV293" s="3">
        <f>VLOOKUP(AR293,גיליון1!A208:F791,5,0)</f>
        <v>1.8</v>
      </c>
      <c r="AW293" s="3">
        <f>VLOOKUP(AR293,גיליון1!A208:F791,6,0)</f>
        <v>233</v>
      </c>
      <c r="AX293" s="3">
        <f>AS293+(AZ293*BF293)/(BB293*1005)</f>
        <v>39.390128771974716</v>
      </c>
      <c r="AY293" s="3">
        <f>AS293+(AZ293*BD293*BE293*BF293)/(BB293*1005*(BE293*BD293+BK293*AZ293))-(AZ293*BL293)/(BE293*BD293+BK293*AZ293)</f>
        <v>25.439128986172854</v>
      </c>
      <c r="AZ293" s="3">
        <f>BA293*BC293/(BA293+BC293)</f>
        <v>20.941159290314978</v>
      </c>
      <c r="BA293" s="3">
        <f>BB293*1005/(4*0.98*0.0000000567*(AS293+273.15)^3)</f>
        <v>187.7426117637757</v>
      </c>
      <c r="BB293" s="3">
        <f>101325/(287.05*(AS293+273.15))</f>
        <v>1.1624807655037661</v>
      </c>
      <c r="BC293" s="3">
        <f>100*SQRT(0.1/AV293)</f>
        <v>23.570226039551585</v>
      </c>
      <c r="BD293" s="3">
        <f>BC293/1.08</f>
        <v>21.824283369955168</v>
      </c>
      <c r="BE293" s="3">
        <f>0.072*AS293+64.67</f>
        <v>66.866</v>
      </c>
      <c r="BF293" s="3">
        <f>AU293*(1-0.21)+BG293-BH293</f>
        <v>495.97429515648207</v>
      </c>
      <c r="BG293" s="3">
        <f>(1.72*(BI293/1000/(AS293+273.16))^(1/7)*0.0000000567*(AS293+273.16)^4)</f>
        <v>408.5144060093736</v>
      </c>
      <c r="BH293" s="3">
        <f>0.98*0.0000000567*(AA293+273.16)^4</f>
        <v>480.55011085289152</v>
      </c>
      <c r="BI293" s="3">
        <f>BJ293*AT293/100</f>
        <v>2138.9775459684292</v>
      </c>
      <c r="BJ293" s="3">
        <f>(610.7*10^(7.5*AS293/(AS293+237.3)))</f>
        <v>4365.2602978947534</v>
      </c>
      <c r="BK293" s="3">
        <f>(EXP((0.0492)*AS293))*55.259</f>
        <v>247.80229311818883</v>
      </c>
      <c r="BL293" s="3">
        <f>(1-(AT293/100))*BJ293</f>
        <v>2226.2827519263242</v>
      </c>
      <c r="JK293" s="3">
        <v>6</v>
      </c>
      <c r="JL293" s="3">
        <v>20</v>
      </c>
      <c r="JM293" s="3">
        <v>31</v>
      </c>
      <c r="JN293" s="3">
        <v>35</v>
      </c>
      <c r="JO293" s="3">
        <v>59</v>
      </c>
      <c r="JP293" s="3">
        <v>148</v>
      </c>
      <c r="JQ293" s="3">
        <v>123</v>
      </c>
      <c r="JR293" s="3">
        <v>105</v>
      </c>
      <c r="JS293" s="3">
        <v>120</v>
      </c>
      <c r="JT293" s="3">
        <v>114</v>
      </c>
      <c r="JU293" s="3">
        <v>226</v>
      </c>
      <c r="JV293" s="3">
        <v>348</v>
      </c>
      <c r="JW293" s="3">
        <v>390</v>
      </c>
      <c r="JX293" s="3">
        <v>232</v>
      </c>
      <c r="JY293" s="3">
        <v>122</v>
      </c>
      <c r="JZ293" s="3">
        <v>61</v>
      </c>
      <c r="KA293" s="3">
        <v>77</v>
      </c>
      <c r="KB293" s="3">
        <v>69</v>
      </c>
      <c r="KC293" s="3">
        <v>42</v>
      </c>
    </row>
    <row r="294" spans="1:332" s="3" customFormat="1" x14ac:dyDescent="0.2">
      <c r="A294" s="3" t="b">
        <v>0</v>
      </c>
      <c r="D294" s="3">
        <v>10446</v>
      </c>
      <c r="E294" s="3">
        <v>4</v>
      </c>
      <c r="F294" s="3">
        <v>4</v>
      </c>
      <c r="G294" s="3" t="s">
        <v>439</v>
      </c>
      <c r="H294" s="3">
        <v>6</v>
      </c>
      <c r="I294" s="3">
        <v>1.8000000000000043</v>
      </c>
      <c r="J294" s="3">
        <v>0.42184388738084744</v>
      </c>
      <c r="K294" s="3">
        <v>0.67542845002395779</v>
      </c>
      <c r="L294" s="3">
        <v>0.36006170220571043</v>
      </c>
      <c r="M294" s="3">
        <f>AA294-AS294</f>
        <v>0.9280718932245442</v>
      </c>
      <c r="N294" s="3">
        <f>AB294-AS294</f>
        <v>-0.10000000000000142</v>
      </c>
      <c r="O294" s="3">
        <f>AC294-AS294</f>
        <v>1.7000000000000028</v>
      </c>
      <c r="P294" s="3">
        <f>AD294-AS294</f>
        <v>0.94074758256272162</v>
      </c>
      <c r="Q294" s="3">
        <f>AE294-AS294</f>
        <v>0.10000000000000142</v>
      </c>
      <c r="R294" s="3">
        <f>AF294-AS294</f>
        <v>0.30000000000000071</v>
      </c>
      <c r="S294" s="3">
        <f>AG294-AS294</f>
        <v>0.60000000000000142</v>
      </c>
      <c r="T294" s="3">
        <f>AH294-AS294</f>
        <v>1.3000000000000007</v>
      </c>
      <c r="U294" s="3">
        <f>AI294-AS294</f>
        <v>1.5</v>
      </c>
      <c r="V294" s="3">
        <f>AJ294-AS294</f>
        <v>1.6000000000000014</v>
      </c>
      <c r="W294" s="3">
        <f>(AA294-AY294)/(AX294-AY294)</f>
        <v>0.42765354794054611</v>
      </c>
      <c r="X294" s="3">
        <f>(AX294-AA294)/(AA294-AY294)</f>
        <v>1.3383414093387189</v>
      </c>
      <c r="Y294" s="3">
        <f>J294/AA294</f>
        <v>1.3422518849200898E-2</v>
      </c>
      <c r="Z294" s="3">
        <f>(AA294-AY294)/(AX294-AA294)</f>
        <v>0.74719349862611284</v>
      </c>
      <c r="AA294" s="3">
        <v>31.428071893224544</v>
      </c>
      <c r="AB294" s="3">
        <v>30.4</v>
      </c>
      <c r="AC294" s="3">
        <v>32.200000000000003</v>
      </c>
      <c r="AD294" s="3">
        <v>31.440747582562722</v>
      </c>
      <c r="AE294" s="3">
        <v>30.6</v>
      </c>
      <c r="AF294" s="3">
        <v>30.8</v>
      </c>
      <c r="AG294" s="3">
        <v>31.1</v>
      </c>
      <c r="AH294" s="3">
        <v>31.8</v>
      </c>
      <c r="AI294" s="3">
        <v>32</v>
      </c>
      <c r="AJ294" s="3">
        <v>32.1</v>
      </c>
      <c r="AK294" s="3">
        <v>2020</v>
      </c>
      <c r="AL294" s="3">
        <v>10</v>
      </c>
      <c r="AM294" s="3">
        <v>27</v>
      </c>
      <c r="AN294" s="3">
        <v>12</v>
      </c>
      <c r="AO294" s="3">
        <v>44</v>
      </c>
      <c r="AP294" s="3">
        <v>58</v>
      </c>
      <c r="AQ294" s="3">
        <v>89</v>
      </c>
      <c r="AR294" s="4">
        <v>0.53055555555555556</v>
      </c>
      <c r="AS294" s="3">
        <f>VLOOKUP(AR294,גיליון1!A209:F792,2,0)</f>
        <v>30.5</v>
      </c>
      <c r="AT294" s="3">
        <f>VLOOKUP(AR294,גיליון1!A209:F792,3,0)</f>
        <v>49</v>
      </c>
      <c r="AU294" s="3">
        <f>VLOOKUP(AR294,גיליון1!A209:F792,4,0)</f>
        <v>719</v>
      </c>
      <c r="AV294" s="3">
        <f>VLOOKUP(AR294,גיליון1!A209:F792,5,0)</f>
        <v>1.8</v>
      </c>
      <c r="AW294" s="3">
        <f>VLOOKUP(AR294,גיליון1!A209:F792,6,0)</f>
        <v>233</v>
      </c>
      <c r="AX294" s="3">
        <f>AS294+(AZ294*BF294)/(BB294*1005)</f>
        <v>39.431244320658877</v>
      </c>
      <c r="AY294" s="3">
        <f>AS294+(AZ294*BD294*BE294*BF294)/(BB294*1005*(BE294*BD294+BK294*AZ294))-(AZ294*BL294)/(BE294*BD294+BK294*AZ294)</f>
        <v>25.448153487061845</v>
      </c>
      <c r="AZ294" s="3">
        <f>BA294*BC294/(BA294+BC294)</f>
        <v>20.941159290314978</v>
      </c>
      <c r="BA294" s="3">
        <f>BB294*1005/(4*0.98*0.0000000567*(AS294+273.15)^3)</f>
        <v>187.7426117637757</v>
      </c>
      <c r="BB294" s="3">
        <f>101325/(287.05*(AS294+273.15))</f>
        <v>1.1624807655037661</v>
      </c>
      <c r="BC294" s="3">
        <f>100*SQRT(0.1/AV294)</f>
        <v>23.570226039551585</v>
      </c>
      <c r="BD294" s="3">
        <f>BC294/1.08</f>
        <v>21.824283369955168</v>
      </c>
      <c r="BE294" s="3">
        <f>0.072*AS294+64.67</f>
        <v>66.866</v>
      </c>
      <c r="BF294" s="3">
        <f>AU294*(1-0.21)+BG294-BH294</f>
        <v>498.26810391917189</v>
      </c>
      <c r="BG294" s="3">
        <f>(1.72*(BI294/1000/(AS294+273.16))^(1/7)*0.0000000567*(AS294+273.16)^4)</f>
        <v>408.5144060093736</v>
      </c>
      <c r="BH294" s="3">
        <f>0.98*0.0000000567*(AA294+273.16)^4</f>
        <v>478.2563020902017</v>
      </c>
      <c r="BI294" s="3">
        <f>BJ294*AT294/100</f>
        <v>2138.9775459684292</v>
      </c>
      <c r="BJ294" s="3">
        <f>(610.7*10^(7.5*AS294/(AS294+237.3)))</f>
        <v>4365.2602978947534</v>
      </c>
      <c r="BK294" s="3">
        <f>(EXP((0.0492)*AS294))*55.259</f>
        <v>247.80229311818883</v>
      </c>
      <c r="BL294" s="3">
        <f>(1-(AT294/100))*BJ294</f>
        <v>2226.2827519263242</v>
      </c>
      <c r="JH294" s="3">
        <v>18</v>
      </c>
      <c r="JI294" s="3">
        <v>43</v>
      </c>
      <c r="JJ294" s="3">
        <v>46</v>
      </c>
      <c r="JK294" s="3">
        <v>83</v>
      </c>
      <c r="JL294" s="3">
        <v>83</v>
      </c>
      <c r="JM294" s="3">
        <v>120</v>
      </c>
      <c r="JN294" s="3">
        <v>174</v>
      </c>
      <c r="JO294" s="3">
        <v>212</v>
      </c>
      <c r="JP294" s="3">
        <v>172</v>
      </c>
      <c r="JQ294" s="3">
        <v>140</v>
      </c>
      <c r="JR294" s="3">
        <v>158</v>
      </c>
      <c r="JS294" s="3">
        <v>166</v>
      </c>
      <c r="JT294" s="3">
        <v>171</v>
      </c>
      <c r="JU294" s="3">
        <v>181</v>
      </c>
      <c r="JV294" s="3">
        <v>198</v>
      </c>
      <c r="JW294" s="3">
        <v>170</v>
      </c>
      <c r="JX294" s="3">
        <v>136</v>
      </c>
      <c r="JY294" s="3">
        <v>53</v>
      </c>
      <c r="JZ294" s="3">
        <v>11</v>
      </c>
    </row>
    <row r="295" spans="1:332" s="3" customFormat="1" x14ac:dyDescent="0.2">
      <c r="A295" s="3" t="b">
        <v>1</v>
      </c>
      <c r="B295" s="3" t="s">
        <v>564</v>
      </c>
      <c r="D295" s="3">
        <v>10446</v>
      </c>
      <c r="E295" s="3">
        <v>10</v>
      </c>
      <c r="F295" s="3">
        <v>4</v>
      </c>
      <c r="G295" s="3" t="s">
        <v>111</v>
      </c>
      <c r="H295" s="3">
        <v>6</v>
      </c>
      <c r="I295" s="3">
        <v>3.3999999999999986</v>
      </c>
      <c r="J295" s="3">
        <v>0.59791728559510859</v>
      </c>
      <c r="K295" s="3">
        <v>0.72270557803528845</v>
      </c>
      <c r="L295" s="3">
        <v>0.45500495935650975</v>
      </c>
      <c r="M295" s="3">
        <f>AA295-AS295</f>
        <v>4.8273467050166659</v>
      </c>
      <c r="N295" s="3">
        <f>AB295-AS295</f>
        <v>2.7000000000000028</v>
      </c>
      <c r="O295" s="3">
        <f>AC295-AS295</f>
        <v>6.1000000000000014</v>
      </c>
      <c r="P295" s="3">
        <f>AD295-AS295</f>
        <v>4.9081542912607929</v>
      </c>
      <c r="Q295" s="3">
        <f>AE295-AS295</f>
        <v>3.3000000000000043</v>
      </c>
      <c r="R295" s="3">
        <f>AF295-AS295</f>
        <v>4</v>
      </c>
      <c r="S295" s="3">
        <f>AG295-AS295</f>
        <v>4.5</v>
      </c>
      <c r="T295" s="3">
        <f>AH295-AS295</f>
        <v>5.2000000000000028</v>
      </c>
      <c r="U295" s="3">
        <f>AI295-AS295</f>
        <v>5.5</v>
      </c>
      <c r="V295" s="3">
        <f>AJ295-AS295</f>
        <v>5.8000000000000043</v>
      </c>
      <c r="W295" s="3">
        <f>(AA295-AY295)/(AX295-AY295)</f>
        <v>0.7341990470396762</v>
      </c>
      <c r="X295" s="3">
        <f>(AX295-AA295)/(AA295-AY295)</f>
        <v>0.36202846357816082</v>
      </c>
      <c r="Y295" s="3">
        <f>J295/AA295</f>
        <v>1.6973100205414003E-2</v>
      </c>
      <c r="Z295" s="3">
        <f>(AA295-AY295)/(AX295-AA295)</f>
        <v>2.7622137500359916</v>
      </c>
      <c r="AA295" s="3">
        <v>35.227346705016664</v>
      </c>
      <c r="AB295" s="3">
        <v>33.1</v>
      </c>
      <c r="AC295" s="3">
        <v>36.5</v>
      </c>
      <c r="AD295" s="3">
        <v>35.308154291260792</v>
      </c>
      <c r="AE295" s="3">
        <v>33.700000000000003</v>
      </c>
      <c r="AF295" s="3">
        <v>34.4</v>
      </c>
      <c r="AG295" s="3">
        <v>34.9</v>
      </c>
      <c r="AH295" s="3">
        <v>35.6</v>
      </c>
      <c r="AI295" s="3">
        <v>35.9</v>
      </c>
      <c r="AJ295" s="3">
        <v>36.200000000000003</v>
      </c>
      <c r="AK295" s="3">
        <v>2020</v>
      </c>
      <c r="AL295" s="3">
        <v>10</v>
      </c>
      <c r="AM295" s="3">
        <v>27</v>
      </c>
      <c r="AN295" s="3">
        <v>12</v>
      </c>
      <c r="AO295" s="3">
        <v>45</v>
      </c>
      <c r="AP295" s="3">
        <v>30</v>
      </c>
      <c r="AQ295" s="3">
        <v>87.000000000000014</v>
      </c>
      <c r="AR295" s="4">
        <v>0.53125</v>
      </c>
      <c r="AS295" s="3">
        <f>VLOOKUP(AR295,גיליון1!A210:F793,2,0)</f>
        <v>30.4</v>
      </c>
      <c r="AT295" s="3">
        <f>VLOOKUP(AR295,גיליון1!A210:F793,3,0)</f>
        <v>49</v>
      </c>
      <c r="AU295" s="3">
        <f>VLOOKUP(AR295,גיליון1!A210:F793,4,0)</f>
        <v>716</v>
      </c>
      <c r="AV295" s="3">
        <f>VLOOKUP(AR295,גיליון1!A210:F793,5,0)</f>
        <v>1.8</v>
      </c>
      <c r="AW295" s="3">
        <f>VLOOKUP(AR295,גיליון1!A210:F793,6,0)</f>
        <v>241</v>
      </c>
      <c r="AX295" s="3">
        <f>AS295+(AZ295*BF295)/(BB295*1005)</f>
        <v>38.836169625829257</v>
      </c>
      <c r="AY295" s="3">
        <f>AS295+(AZ295*BD295*BE295*BF295)/(BB295*1005*(BE295*BD295+BK295*AZ295))-(AZ295*BL295)/(BE295*BD295+BK295*AZ295)</f>
        <v>25.259006411703073</v>
      </c>
      <c r="AZ295" s="3">
        <f>BA295*BC295/(BA295+BC295)</f>
        <v>20.944235206763121</v>
      </c>
      <c r="BA295" s="3">
        <f>BB295*1005/(4*0.98*0.0000000567*(AS295+273.15)^3)</f>
        <v>187.99013000541893</v>
      </c>
      <c r="BB295" s="3">
        <f>101325/(287.05*(AS295+273.15))</f>
        <v>1.1628637273767704</v>
      </c>
      <c r="BC295" s="3">
        <f>100*SQRT(0.1/AV295)</f>
        <v>23.570226039551585</v>
      </c>
      <c r="BD295" s="3">
        <f>BC295/1.08</f>
        <v>21.824283369955168</v>
      </c>
      <c r="BE295" s="3">
        <f>0.072*AS295+64.67</f>
        <v>66.858800000000002</v>
      </c>
      <c r="BF295" s="3">
        <f>AU295*(1-0.21)+BG295-BH295</f>
        <v>470.73412501451696</v>
      </c>
      <c r="BG295" s="3">
        <f>(1.72*(BI295/1000/(AS295+273.16))^(1/7)*0.0000000567*(AS295+273.16)^4)</f>
        <v>407.6627081592228</v>
      </c>
      <c r="BH295" s="3">
        <f>0.98*0.0000000567*(AA295+273.16)^4</f>
        <v>502.56858314470583</v>
      </c>
      <c r="BI295" s="3">
        <f>BJ295*AT295/100</f>
        <v>2126.785368308043</v>
      </c>
      <c r="BJ295" s="3">
        <f>(610.7*10^(7.5*AS295/(AS295+237.3)))</f>
        <v>4340.3783026694755</v>
      </c>
      <c r="BK295" s="3">
        <f>(EXP((0.0492)*AS295))*55.259</f>
        <v>246.58610012411623</v>
      </c>
      <c r="BL295" s="3">
        <f>(1-(AT295/100))*BJ295</f>
        <v>2213.5929343614325</v>
      </c>
      <c r="JZ295" s="3">
        <v>2</v>
      </c>
      <c r="KA295" s="3">
        <v>1</v>
      </c>
      <c r="KB295" s="3">
        <v>0</v>
      </c>
      <c r="KC295" s="3">
        <v>2</v>
      </c>
      <c r="KD295" s="3">
        <v>2</v>
      </c>
      <c r="KE295" s="3">
        <v>2</v>
      </c>
      <c r="KF295" s="3">
        <v>1</v>
      </c>
      <c r="KG295" s="3">
        <v>1</v>
      </c>
      <c r="KH295" s="3">
        <v>0</v>
      </c>
      <c r="KI295" s="3">
        <v>1</v>
      </c>
      <c r="KJ295" s="3">
        <v>5</v>
      </c>
      <c r="KK295" s="3">
        <v>1</v>
      </c>
      <c r="KL295" s="3">
        <v>2</v>
      </c>
      <c r="KM295" s="3">
        <v>7</v>
      </c>
      <c r="KN295" s="3">
        <v>8</v>
      </c>
      <c r="KO295" s="3">
        <v>14</v>
      </c>
      <c r="KP295" s="3">
        <v>17</v>
      </c>
      <c r="KQ295" s="3">
        <v>12</v>
      </c>
      <c r="KR295" s="3">
        <v>31</v>
      </c>
      <c r="KS295" s="3">
        <v>32</v>
      </c>
      <c r="KT295" s="3">
        <v>31</v>
      </c>
      <c r="KU295" s="3">
        <v>42</v>
      </c>
      <c r="KV295" s="3">
        <v>28</v>
      </c>
      <c r="KW295" s="3">
        <v>57</v>
      </c>
      <c r="KX295" s="3">
        <v>54</v>
      </c>
      <c r="KY295" s="3">
        <v>78</v>
      </c>
      <c r="KZ295" s="3">
        <v>85</v>
      </c>
      <c r="LA295" s="3">
        <v>122</v>
      </c>
      <c r="LB295" s="3">
        <v>136</v>
      </c>
      <c r="LC295" s="3">
        <v>164</v>
      </c>
      <c r="LD295" s="3">
        <v>170</v>
      </c>
      <c r="LE295" s="3">
        <v>207</v>
      </c>
      <c r="LF295" s="3">
        <v>224</v>
      </c>
      <c r="LG295" s="3">
        <v>207</v>
      </c>
      <c r="LH295" s="3">
        <v>160</v>
      </c>
      <c r="LI295" s="3">
        <v>202</v>
      </c>
      <c r="LJ295" s="3">
        <v>194</v>
      </c>
      <c r="LK295" s="3">
        <v>122</v>
      </c>
      <c r="LL295" s="3">
        <v>76</v>
      </c>
      <c r="LM295" s="3">
        <v>57</v>
      </c>
      <c r="LN295" s="3">
        <v>36</v>
      </c>
      <c r="LO295" s="3">
        <v>43</v>
      </c>
      <c r="LP295" s="3">
        <v>23</v>
      </c>
      <c r="LQ295" s="3">
        <v>4</v>
      </c>
      <c r="LR295" s="3">
        <v>5</v>
      </c>
    </row>
    <row r="296" spans="1:332" s="3" customFormat="1" x14ac:dyDescent="0.2">
      <c r="A296" s="3" t="b">
        <v>1</v>
      </c>
      <c r="B296" s="3" t="s">
        <v>564</v>
      </c>
      <c r="D296" s="3">
        <v>10446</v>
      </c>
      <c r="E296" s="3">
        <v>10</v>
      </c>
      <c r="F296" s="3">
        <v>4</v>
      </c>
      <c r="G296" s="3" t="s">
        <v>280</v>
      </c>
      <c r="H296" s="3">
        <v>6</v>
      </c>
      <c r="I296" s="3">
        <v>3.4999999999999964</v>
      </c>
      <c r="J296" s="3">
        <v>0.71347451916879001</v>
      </c>
      <c r="K296" s="3">
        <v>0.94047133262711213</v>
      </c>
      <c r="L296" s="3">
        <v>0.57417882106094464</v>
      </c>
      <c r="M296" s="3">
        <f>AA296-AS296</f>
        <v>2.9579789461630241</v>
      </c>
      <c r="N296" s="3">
        <f>AB296-AS296</f>
        <v>0.90000000000000213</v>
      </c>
      <c r="O296" s="3">
        <f>AC296-AS296</f>
        <v>4.3999999999999986</v>
      </c>
      <c r="P296" s="3">
        <f>AD296-AS296</f>
        <v>3.1198695944079091</v>
      </c>
      <c r="Q296" s="3">
        <f>AE296-AS296</f>
        <v>1.4000000000000021</v>
      </c>
      <c r="R296" s="3">
        <f>AF296-AS296</f>
        <v>1.8999999999999986</v>
      </c>
      <c r="S296" s="3">
        <f>AG296-AS296</f>
        <v>2.5</v>
      </c>
      <c r="T296" s="3">
        <f>AH296-AS296</f>
        <v>3.3999999999999986</v>
      </c>
      <c r="U296" s="3">
        <f>AI296-AS296</f>
        <v>3.8000000000000043</v>
      </c>
      <c r="V296" s="3">
        <f>AJ296-AS296</f>
        <v>4.2000000000000028</v>
      </c>
      <c r="W296" s="3">
        <f>(AA296-AY296)/(AX296-AY296)</f>
        <v>0.58572381523701822</v>
      </c>
      <c r="X296" s="3">
        <f>(AX296-AA296)/(AA296-AY296)</f>
        <v>0.70728929571583377</v>
      </c>
      <c r="Y296" s="3">
        <f>J296/AA296</f>
        <v>2.1388421652291285E-2</v>
      </c>
      <c r="Z296" s="3">
        <f>(AA296-AY296)/(AX296-AA296)</f>
        <v>1.4138486275095106</v>
      </c>
      <c r="AA296" s="3">
        <v>33.357978946163023</v>
      </c>
      <c r="AB296" s="3">
        <v>31.3</v>
      </c>
      <c r="AC296" s="3">
        <v>34.799999999999997</v>
      </c>
      <c r="AD296" s="3">
        <v>33.519869594407908</v>
      </c>
      <c r="AE296" s="3">
        <v>31.8</v>
      </c>
      <c r="AF296" s="3">
        <v>32.299999999999997</v>
      </c>
      <c r="AG296" s="3">
        <v>32.9</v>
      </c>
      <c r="AH296" s="3">
        <v>33.799999999999997</v>
      </c>
      <c r="AI296" s="3">
        <v>34.200000000000003</v>
      </c>
      <c r="AJ296" s="3">
        <v>34.6</v>
      </c>
      <c r="AK296" s="3">
        <v>2020</v>
      </c>
      <c r="AL296" s="3">
        <v>10</v>
      </c>
      <c r="AM296" s="3">
        <v>27</v>
      </c>
      <c r="AN296" s="3">
        <v>12</v>
      </c>
      <c r="AO296" s="3">
        <v>45</v>
      </c>
      <c r="AP296" s="3">
        <v>40</v>
      </c>
      <c r="AQ296" s="3">
        <v>329</v>
      </c>
      <c r="AR296" s="4">
        <v>0.53125</v>
      </c>
      <c r="AS296" s="3">
        <f>VLOOKUP(AR296,גיליון1!A211:F794,2,0)</f>
        <v>30.4</v>
      </c>
      <c r="AT296" s="3">
        <f>VLOOKUP(AR296,גיליון1!A211:F794,3,0)</f>
        <v>49</v>
      </c>
      <c r="AU296" s="3">
        <f>VLOOKUP(AR296,גיליון1!A211:F794,4,0)</f>
        <v>716</v>
      </c>
      <c r="AV296" s="3">
        <f>VLOOKUP(AR296,גיליון1!A211:F794,5,0)</f>
        <v>1.8</v>
      </c>
      <c r="AW296" s="3">
        <f>VLOOKUP(AR296,גיליון1!A211:F794,6,0)</f>
        <v>241</v>
      </c>
      <c r="AX296" s="3">
        <f>AS296+(AZ296*BF296)/(BB296*1005)</f>
        <v>39.052577114309159</v>
      </c>
      <c r="AY296" s="3">
        <f>AS296+(AZ296*BD296*BE296*BF296)/(BB296*1005*(BE296*BD296+BK296*AZ296))-(AZ296*BL296)/(BE296*BD296+BK296*AZ296)</f>
        <v>25.306679141911435</v>
      </c>
      <c r="AZ296" s="3">
        <f>BA296*BC296/(BA296+BC296)</f>
        <v>20.944235206763121</v>
      </c>
      <c r="BA296" s="3">
        <f>BB296*1005/(4*0.98*0.0000000567*(AS296+273.15)^3)</f>
        <v>187.99013000541893</v>
      </c>
      <c r="BB296" s="3">
        <f>101325/(287.05*(AS296+273.15))</f>
        <v>1.1628637273767704</v>
      </c>
      <c r="BC296" s="3">
        <f>100*SQRT(0.1/AV296)</f>
        <v>23.570226039551585</v>
      </c>
      <c r="BD296" s="3">
        <f>BC296/1.08</f>
        <v>21.824283369955168</v>
      </c>
      <c r="BE296" s="3">
        <f>0.072*AS296+64.67</f>
        <v>66.858800000000002</v>
      </c>
      <c r="BF296" s="3">
        <f>AU296*(1-0.21)+BG296-BH296</f>
        <v>482.80955666827106</v>
      </c>
      <c r="BG296" s="3">
        <f>(1.72*(BI296/1000/(AS296+273.16))^(1/7)*0.0000000567*(AS296+273.16)^4)</f>
        <v>407.6627081592228</v>
      </c>
      <c r="BH296" s="3">
        <f>0.98*0.0000000567*(AA296+273.16)^4</f>
        <v>490.49315149095173</v>
      </c>
      <c r="BI296" s="3">
        <f>BJ296*AT296/100</f>
        <v>2126.785368308043</v>
      </c>
      <c r="BJ296" s="3">
        <f>(610.7*10^(7.5*AS296/(AS296+237.3)))</f>
        <v>4340.3783026694755</v>
      </c>
      <c r="BK296" s="3">
        <f>(EXP((0.0492)*AS296))*55.259</f>
        <v>246.58610012411623</v>
      </c>
      <c r="BL296" s="3">
        <f>(1-(AT296/100))*BJ296</f>
        <v>2213.5929343614325</v>
      </c>
      <c r="JR296" s="3">
        <v>9</v>
      </c>
      <c r="JS296" s="3">
        <v>8</v>
      </c>
      <c r="JT296" s="3">
        <v>23</v>
      </c>
      <c r="JU296" s="3">
        <v>15</v>
      </c>
      <c r="JV296" s="3">
        <v>18</v>
      </c>
      <c r="JW296" s="3">
        <v>33</v>
      </c>
      <c r="JX296" s="3">
        <v>47</v>
      </c>
      <c r="JY296" s="3">
        <v>69</v>
      </c>
      <c r="JZ296" s="3">
        <v>79</v>
      </c>
      <c r="KA296" s="3">
        <v>61</v>
      </c>
      <c r="KB296" s="3">
        <v>71</v>
      </c>
      <c r="KC296" s="3">
        <v>37</v>
      </c>
      <c r="KD296" s="3">
        <v>83</v>
      </c>
      <c r="KE296" s="3">
        <v>113</v>
      </c>
      <c r="KF296" s="3">
        <v>107</v>
      </c>
      <c r="KG296" s="3">
        <v>78</v>
      </c>
      <c r="KH296" s="3">
        <v>114</v>
      </c>
      <c r="KI296" s="3">
        <v>93</v>
      </c>
      <c r="KJ296" s="3">
        <v>110</v>
      </c>
      <c r="KK296" s="3">
        <v>139</v>
      </c>
      <c r="KL296" s="3">
        <v>194</v>
      </c>
      <c r="KM296" s="3">
        <v>164</v>
      </c>
      <c r="KN296" s="3">
        <v>236</v>
      </c>
      <c r="KO296" s="3">
        <v>322</v>
      </c>
      <c r="KP296" s="3">
        <v>242</v>
      </c>
      <c r="KQ296" s="3">
        <v>234</v>
      </c>
      <c r="KR296" s="3">
        <v>160</v>
      </c>
      <c r="KS296" s="3">
        <v>105</v>
      </c>
      <c r="KT296" s="3">
        <v>107</v>
      </c>
      <c r="KU296" s="3">
        <v>94</v>
      </c>
      <c r="KV296" s="3">
        <v>72</v>
      </c>
      <c r="KW296" s="3">
        <v>65</v>
      </c>
      <c r="KX296" s="3">
        <v>52</v>
      </c>
      <c r="KY296" s="3">
        <v>18</v>
      </c>
      <c r="KZ296" s="3">
        <v>32</v>
      </c>
      <c r="LA296" s="3">
        <v>6</v>
      </c>
    </row>
    <row r="297" spans="1:332" s="3" customFormat="1" x14ac:dyDescent="0.2">
      <c r="A297" s="3" t="b">
        <v>1</v>
      </c>
      <c r="B297" s="3" t="s">
        <v>564</v>
      </c>
      <c r="D297" s="3">
        <v>10446</v>
      </c>
      <c r="E297" s="3">
        <v>10</v>
      </c>
      <c r="F297" s="3">
        <v>4</v>
      </c>
      <c r="G297" s="3" t="s">
        <v>440</v>
      </c>
      <c r="H297" s="3">
        <v>6</v>
      </c>
      <c r="I297" s="3">
        <v>2.3999999999999986</v>
      </c>
      <c r="J297" s="3">
        <v>0.49827297383958241</v>
      </c>
      <c r="K297" s="3">
        <v>0.64173026713723402</v>
      </c>
      <c r="L297" s="3">
        <v>0.39624271584826992</v>
      </c>
      <c r="M297" s="3">
        <f>AA297-AS297</f>
        <v>4.8973751093266387</v>
      </c>
      <c r="N297" s="3">
        <f>AB297-AS297</f>
        <v>3.7000000000000028</v>
      </c>
      <c r="O297" s="3">
        <f>AC297-AS297</f>
        <v>6.1000000000000014</v>
      </c>
      <c r="P297" s="3">
        <f>AD297-AS297</f>
        <v>4.9023735290778419</v>
      </c>
      <c r="Q297" s="3">
        <f>AE297-AS297</f>
        <v>3.8000000000000043</v>
      </c>
      <c r="R297" s="3">
        <f>AF297-AS297</f>
        <v>4.2000000000000028</v>
      </c>
      <c r="S297" s="3">
        <f>AG297-AS297</f>
        <v>4.6000000000000014</v>
      </c>
      <c r="T297" s="3">
        <f>AH297-AS297</f>
        <v>5.2000000000000028</v>
      </c>
      <c r="U297" s="3">
        <f>AI297-AS297</f>
        <v>5.5</v>
      </c>
      <c r="V297" s="3">
        <f>AJ297-AS297</f>
        <v>5.8999999999999986</v>
      </c>
      <c r="W297" s="3">
        <f>(AA297-AY297)/(AX297-AY297)</f>
        <v>0.73983734157183256</v>
      </c>
      <c r="X297" s="3">
        <f>(AX297-AA297)/(AA297-AY297)</f>
        <v>0.35164845542323525</v>
      </c>
      <c r="Y297" s="3">
        <f>J297/AA297</f>
        <v>1.4116431386081272E-2</v>
      </c>
      <c r="Z297" s="3">
        <f>(AA297-AY297)/(AX297-AA297)</f>
        <v>2.8437491607816821</v>
      </c>
      <c r="AA297" s="3">
        <v>35.297375109326637</v>
      </c>
      <c r="AB297" s="3">
        <v>34.1</v>
      </c>
      <c r="AC297" s="3">
        <v>36.5</v>
      </c>
      <c r="AD297" s="3">
        <v>35.30237352907784</v>
      </c>
      <c r="AE297" s="3">
        <v>34.200000000000003</v>
      </c>
      <c r="AF297" s="3">
        <v>34.6</v>
      </c>
      <c r="AG297" s="3">
        <v>35</v>
      </c>
      <c r="AH297" s="3">
        <v>35.6</v>
      </c>
      <c r="AI297" s="3">
        <v>35.9</v>
      </c>
      <c r="AJ297" s="3">
        <v>36.299999999999997</v>
      </c>
      <c r="AK297" s="3">
        <v>2020</v>
      </c>
      <c r="AL297" s="3">
        <v>10</v>
      </c>
      <c r="AM297" s="3">
        <v>27</v>
      </c>
      <c r="AN297" s="3">
        <v>12</v>
      </c>
      <c r="AO297" s="3">
        <v>45</v>
      </c>
      <c r="AP297" s="3">
        <v>54</v>
      </c>
      <c r="AQ297" s="3">
        <v>88</v>
      </c>
      <c r="AR297" s="4">
        <v>0.53125</v>
      </c>
      <c r="AS297" s="3">
        <f>VLOOKUP(AR297,גיליון1!A212:F795,2,0)</f>
        <v>30.4</v>
      </c>
      <c r="AT297" s="3">
        <f>VLOOKUP(AR297,גיליון1!A212:F795,3,0)</f>
        <v>49</v>
      </c>
      <c r="AU297" s="3">
        <f>VLOOKUP(AR297,גיליון1!A212:F795,4,0)</f>
        <v>716</v>
      </c>
      <c r="AV297" s="3">
        <f>VLOOKUP(AR297,גיליון1!A212:F795,5,0)</f>
        <v>1.8</v>
      </c>
      <c r="AW297" s="3">
        <f>VLOOKUP(AR297,גיליון1!A212:F795,6,0)</f>
        <v>241</v>
      </c>
      <c r="AX297" s="3">
        <f>AS297+(AZ297*BF297)/(BB297*1005)</f>
        <v>38.827985909737613</v>
      </c>
      <c r="AY297" s="3">
        <f>AS297+(AZ297*BD297*BE297*BF297)/(BB297*1005*(BE297*BD297+BK297*AZ297))-(AZ297*BL297)/(BE297*BD297+BK297*AZ297)</f>
        <v>25.257203608611182</v>
      </c>
      <c r="AZ297" s="3">
        <f>BA297*BC297/(BA297+BC297)</f>
        <v>20.944235206763121</v>
      </c>
      <c r="BA297" s="3">
        <f>BB297*1005/(4*0.98*0.0000000567*(AS297+273.15)^3)</f>
        <v>187.99013000541893</v>
      </c>
      <c r="BB297" s="3">
        <f>101325/(287.05*(AS297+273.15))</f>
        <v>1.1628637273767704</v>
      </c>
      <c r="BC297" s="3">
        <f>100*SQRT(0.1/AV297)</f>
        <v>23.570226039551585</v>
      </c>
      <c r="BD297" s="3">
        <f>BC297/1.08</f>
        <v>21.824283369955168</v>
      </c>
      <c r="BE297" s="3">
        <f>0.072*AS297+64.67</f>
        <v>66.858800000000002</v>
      </c>
      <c r="BF297" s="3">
        <f>AU297*(1-0.21)+BG297-BH297</f>
        <v>470.27747767281659</v>
      </c>
      <c r="BG297" s="3">
        <f>(1.72*(BI297/1000/(AS297+273.16))^(1/7)*0.0000000567*(AS297+273.16)^4)</f>
        <v>407.6627081592228</v>
      </c>
      <c r="BH297" s="3">
        <f>0.98*0.0000000567*(AA297+273.16)^4</f>
        <v>503.0252304864062</v>
      </c>
      <c r="BI297" s="3">
        <f>BJ297*AT297/100</f>
        <v>2126.785368308043</v>
      </c>
      <c r="BJ297" s="3">
        <f>(610.7*10^(7.5*AS297/(AS297+237.3)))</f>
        <v>4340.3783026694755</v>
      </c>
      <c r="BK297" s="3">
        <f>(EXP((0.0492)*AS297))*55.259</f>
        <v>246.58610012411623</v>
      </c>
      <c r="BL297" s="3">
        <f>(1-(AT297/100))*BJ297</f>
        <v>2213.5929343614325</v>
      </c>
      <c r="KR297" s="3">
        <v>1</v>
      </c>
      <c r="KS297" s="3">
        <v>4</v>
      </c>
      <c r="KT297" s="3">
        <v>9</v>
      </c>
      <c r="KU297" s="3">
        <v>12</v>
      </c>
      <c r="KV297" s="3">
        <v>10</v>
      </c>
      <c r="KW297" s="3">
        <v>16</v>
      </c>
      <c r="KX297" s="3">
        <v>22</v>
      </c>
      <c r="KY297" s="3">
        <v>27</v>
      </c>
      <c r="KZ297" s="3">
        <v>37</v>
      </c>
      <c r="LA297" s="3">
        <v>35</v>
      </c>
      <c r="LB297" s="3">
        <v>49</v>
      </c>
      <c r="LC297" s="3">
        <v>59</v>
      </c>
      <c r="LD297" s="3">
        <v>78</v>
      </c>
      <c r="LE297" s="3">
        <v>59</v>
      </c>
      <c r="LF297" s="3">
        <v>62</v>
      </c>
      <c r="LG297" s="3">
        <v>63</v>
      </c>
      <c r="LH297" s="3">
        <v>76</v>
      </c>
      <c r="LI297" s="3">
        <v>67</v>
      </c>
      <c r="LJ297" s="3">
        <v>35</v>
      </c>
      <c r="LK297" s="3">
        <v>32</v>
      </c>
      <c r="LL297" s="3">
        <v>24</v>
      </c>
      <c r="LM297" s="3">
        <v>15</v>
      </c>
      <c r="LN297" s="3">
        <v>15</v>
      </c>
      <c r="LO297" s="3">
        <v>12</v>
      </c>
      <c r="LP297" s="3">
        <v>10</v>
      </c>
      <c r="LQ297" s="3">
        <v>3</v>
      </c>
      <c r="LR297" s="3">
        <v>8</v>
      </c>
      <c r="LS297" s="3">
        <v>1</v>
      </c>
      <c r="LT297" s="3">
        <v>1</v>
      </c>
    </row>
    <row r="298" spans="1:332" s="3" customFormat="1" x14ac:dyDescent="0.2">
      <c r="A298" s="3" t="b">
        <v>0</v>
      </c>
      <c r="D298" s="3">
        <v>10446</v>
      </c>
      <c r="E298" s="3">
        <v>10</v>
      </c>
      <c r="F298" s="3">
        <v>4</v>
      </c>
      <c r="G298" s="3" t="s">
        <v>112</v>
      </c>
      <c r="H298" s="3">
        <v>6</v>
      </c>
      <c r="I298" s="3">
        <v>2.3000000000000007</v>
      </c>
      <c r="J298" s="3">
        <v>0.44371167440432552</v>
      </c>
      <c r="K298" s="3">
        <v>0.58394231238065686</v>
      </c>
      <c r="L298" s="3">
        <v>0.34681374167489665</v>
      </c>
      <c r="M298" s="3">
        <f>AA298-AS298</f>
        <v>1.6401137245762278</v>
      </c>
      <c r="N298" s="3">
        <f>AB298-AS298</f>
        <v>0.60000000000000142</v>
      </c>
      <c r="O298" s="3">
        <f>AC298-AS298</f>
        <v>2.9000000000000021</v>
      </c>
      <c r="P298" s="3">
        <f>AD298-AS298</f>
        <v>1.6107611517647804</v>
      </c>
      <c r="Q298" s="3">
        <f>AE298-AS298</f>
        <v>0.90000000000000213</v>
      </c>
      <c r="R298" s="3">
        <f>AF298-AS298</f>
        <v>1.1000000000000014</v>
      </c>
      <c r="S298" s="3">
        <f>AG298-AS298</f>
        <v>1.3000000000000007</v>
      </c>
      <c r="T298" s="3">
        <f>AH298-AS298</f>
        <v>1.9000000000000021</v>
      </c>
      <c r="U298" s="3">
        <f>AI298-AS298</f>
        <v>2.1999999999999993</v>
      </c>
      <c r="V298" s="3">
        <f>AJ298-AS298</f>
        <v>2.5999999999999979</v>
      </c>
      <c r="W298" s="3">
        <f>(AA298-AY298)/(AX298-AY298)</f>
        <v>0.44978214151349388</v>
      </c>
      <c r="X298" s="3">
        <f>(AX298-AA298)/(AA298-AY298)</f>
        <v>1.2232985877008171</v>
      </c>
      <c r="Y298" s="3">
        <f>J298/AA298</f>
        <v>1.3935618391395399E-2</v>
      </c>
      <c r="Z298" s="3">
        <f>(AA298-AY298)/(AX298-AA298)</f>
        <v>0.81746190999819135</v>
      </c>
      <c r="AA298" s="3">
        <v>31.840113724576227</v>
      </c>
      <c r="AB298" s="3">
        <v>30.8</v>
      </c>
      <c r="AC298" s="3">
        <v>33.1</v>
      </c>
      <c r="AD298" s="3">
        <v>31.81076115176478</v>
      </c>
      <c r="AE298" s="3">
        <v>31.1</v>
      </c>
      <c r="AF298" s="3">
        <v>31.3</v>
      </c>
      <c r="AG298" s="3">
        <v>31.5</v>
      </c>
      <c r="AH298" s="3">
        <v>32.1</v>
      </c>
      <c r="AI298" s="3">
        <v>32.4</v>
      </c>
      <c r="AJ298" s="3">
        <v>32.799999999999997</v>
      </c>
      <c r="AK298" s="3">
        <v>2020</v>
      </c>
      <c r="AL298" s="3">
        <v>10</v>
      </c>
      <c r="AM298" s="3">
        <v>27</v>
      </c>
      <c r="AN298" s="3">
        <v>12</v>
      </c>
      <c r="AO298" s="3">
        <v>46</v>
      </c>
      <c r="AP298" s="3">
        <v>12</v>
      </c>
      <c r="AQ298" s="3">
        <v>487</v>
      </c>
      <c r="AR298" s="4">
        <v>0.53194444444444444</v>
      </c>
      <c r="AS298" s="3">
        <f>VLOOKUP(AR298,גיליון1!A213:F796,2,0)</f>
        <v>30.2</v>
      </c>
      <c r="AT298" s="3">
        <f>VLOOKUP(AR298,גיליון1!A213:F796,3,0)</f>
        <v>49</v>
      </c>
      <c r="AU298" s="3">
        <f>VLOOKUP(AR298,גיליון1!A213:F796,4,0)</f>
        <v>717</v>
      </c>
      <c r="AV298" s="3">
        <f>VLOOKUP(AR298,גיליון1!A213:F796,5,0)</f>
        <v>1.5</v>
      </c>
      <c r="AW298" s="3">
        <f>VLOOKUP(AR298,גיליון1!A213:F796,6,0)</f>
        <v>228</v>
      </c>
      <c r="AX298" s="3">
        <f>AS298+(AZ298*BF298)/(BB298*1005)</f>
        <v>39.745104159455295</v>
      </c>
      <c r="AY298" s="3">
        <f>AS298+(AZ298*BD298*BE298*BF298)/(BB298*1005*(BE298*BD298+BK298*AZ298))-(AZ298*BL298)/(BE298*BD298+BK298*AZ298)</f>
        <v>25.378085145162551</v>
      </c>
      <c r="AZ298" s="3">
        <f>BA298*BC298/(BA298+BC298)</f>
        <v>22.709076424411112</v>
      </c>
      <c r="BA298" s="3">
        <f>BB298*1005/(4*0.98*0.0000000567*(AS298+273.15)^3)</f>
        <v>188.48639142180056</v>
      </c>
      <c r="BB298" s="3">
        <f>101325/(287.05*(AS298+273.15))</f>
        <v>1.163630408588161</v>
      </c>
      <c r="BC298" s="3">
        <f>100*SQRT(0.1/AV298)</f>
        <v>25.819888974716111</v>
      </c>
      <c r="BD298" s="3">
        <f>BC298/1.08</f>
        <v>23.90730460621862</v>
      </c>
      <c r="BE298" s="3">
        <f>0.072*AS298+64.67</f>
        <v>66.844400000000007</v>
      </c>
      <c r="BF298" s="3">
        <f>AU298*(1-0.21)+BG298-BH298</f>
        <v>491.54391450062695</v>
      </c>
      <c r="BG298" s="3">
        <f>(1.72*(BI298/1000/(AS298+273.16))^(1/7)*0.0000000567*(AS298+273.16)^4)</f>
        <v>405.96338230119306</v>
      </c>
      <c r="BH298" s="3">
        <f>0.98*0.0000000567*(AA298+273.16)^4</f>
        <v>480.84946780056617</v>
      </c>
      <c r="BI298" s="3">
        <f>BJ298*AT298/100</f>
        <v>2102.5821444963412</v>
      </c>
      <c r="BJ298" s="3">
        <f>(610.7*10^(7.5*AS298/(AS298+237.3)))</f>
        <v>4290.9839683598802</v>
      </c>
      <c r="BK298" s="3">
        <f>(EXP((0.0492)*AS298))*55.259</f>
        <v>244.17159176218931</v>
      </c>
      <c r="BL298" s="3">
        <f>(1-(AT298/100))*BJ298</f>
        <v>2188.401823863539</v>
      </c>
      <c r="JK298" s="3">
        <v>2</v>
      </c>
      <c r="JL298" s="3">
        <v>2</v>
      </c>
      <c r="JM298" s="3">
        <v>15</v>
      </c>
      <c r="JN298" s="3">
        <v>38</v>
      </c>
      <c r="JO298" s="3">
        <v>58</v>
      </c>
      <c r="JP298" s="3">
        <v>82</v>
      </c>
      <c r="JQ298" s="3">
        <v>152</v>
      </c>
      <c r="JR298" s="3">
        <v>291</v>
      </c>
      <c r="JS298" s="3">
        <v>366</v>
      </c>
      <c r="JT298" s="3">
        <v>414</v>
      </c>
      <c r="JU298" s="3">
        <v>330</v>
      </c>
      <c r="JV298" s="3">
        <v>336</v>
      </c>
      <c r="JW298" s="3">
        <v>410</v>
      </c>
      <c r="JX298" s="3">
        <v>408</v>
      </c>
      <c r="JY298" s="3">
        <v>319</v>
      </c>
      <c r="JZ298" s="3">
        <v>228</v>
      </c>
      <c r="KA298" s="3">
        <v>203</v>
      </c>
      <c r="KB298" s="3">
        <v>214</v>
      </c>
      <c r="KC298" s="3">
        <v>111</v>
      </c>
      <c r="KD298" s="3">
        <v>80</v>
      </c>
      <c r="KE298" s="3">
        <v>57</v>
      </c>
      <c r="KF298" s="3">
        <v>63</v>
      </c>
      <c r="KG298" s="3">
        <v>46</v>
      </c>
      <c r="KH298" s="3">
        <v>12</v>
      </c>
      <c r="KI298" s="3">
        <v>15</v>
      </c>
      <c r="KJ298" s="3">
        <v>19</v>
      </c>
      <c r="KK298" s="3">
        <v>4</v>
      </c>
      <c r="KL298" s="3">
        <v>0</v>
      </c>
      <c r="KM298" s="3">
        <v>1</v>
      </c>
      <c r="KN298" s="3">
        <v>1</v>
      </c>
      <c r="KO298" s="3">
        <v>1</v>
      </c>
      <c r="KP298" s="3">
        <v>2</v>
      </c>
      <c r="KQ298" s="3">
        <v>2</v>
      </c>
      <c r="KR298" s="3">
        <v>0</v>
      </c>
      <c r="KS298" s="3">
        <v>0</v>
      </c>
      <c r="KT298" s="3">
        <v>1</v>
      </c>
      <c r="KU298" s="3">
        <v>0</v>
      </c>
      <c r="KV298" s="3">
        <v>0</v>
      </c>
      <c r="KW298" s="3">
        <v>1</v>
      </c>
      <c r="KX298" s="3">
        <v>1</v>
      </c>
      <c r="KY298" s="3">
        <v>0</v>
      </c>
      <c r="KZ298" s="3">
        <v>0</v>
      </c>
      <c r="LA298" s="3">
        <v>0</v>
      </c>
      <c r="LB298" s="3">
        <v>0</v>
      </c>
      <c r="LC298" s="3">
        <v>1</v>
      </c>
      <c r="LD298" s="3">
        <v>0</v>
      </c>
      <c r="LE298" s="3">
        <v>0</v>
      </c>
    </row>
    <row r="299" spans="1:332" s="3" customFormat="1" x14ac:dyDescent="0.2">
      <c r="A299" s="3" t="b">
        <v>0</v>
      </c>
      <c r="D299" s="3">
        <v>10446</v>
      </c>
      <c r="E299" s="3">
        <v>10</v>
      </c>
      <c r="F299" s="3">
        <v>4</v>
      </c>
      <c r="G299" s="3" t="s">
        <v>281</v>
      </c>
      <c r="H299" s="3">
        <v>6</v>
      </c>
      <c r="I299" s="3">
        <v>2.0000000000000036</v>
      </c>
      <c r="J299" s="3">
        <v>0.3449086089542952</v>
      </c>
      <c r="K299" s="3">
        <v>0.41295083862905813</v>
      </c>
      <c r="L299" s="3">
        <v>0.26420689450318474</v>
      </c>
      <c r="M299" s="3">
        <f>AA299-AS299</f>
        <v>1.1146148996898013</v>
      </c>
      <c r="N299" s="3">
        <f>AB299-AS299</f>
        <v>0</v>
      </c>
      <c r="O299" s="3">
        <f>AC299-AS299</f>
        <v>2.0000000000000036</v>
      </c>
      <c r="P299" s="3">
        <f>AD299-AS299</f>
        <v>1.1390813376802846</v>
      </c>
      <c r="Q299" s="3">
        <f>AE299-AS299</f>
        <v>0.30000000000000071</v>
      </c>
      <c r="R299" s="3">
        <f>AF299-AS299</f>
        <v>0.69999999999999929</v>
      </c>
      <c r="S299" s="3">
        <f>AG299-AS299</f>
        <v>0.90000000000000213</v>
      </c>
      <c r="T299" s="3">
        <f>AH299-AS299</f>
        <v>1.3000000000000007</v>
      </c>
      <c r="U299" s="3">
        <f>AI299-AS299</f>
        <v>1.5</v>
      </c>
      <c r="V299" s="3">
        <f>AJ299-AS299</f>
        <v>1.8000000000000007</v>
      </c>
      <c r="W299" s="3">
        <f>(AA299-AY299)/(AX299-AY299)</f>
        <v>0.41078127712949303</v>
      </c>
      <c r="X299" s="3">
        <f>(AX299-AA299)/(AA299-AY299)</f>
        <v>1.4343855372083185</v>
      </c>
      <c r="Y299" s="3">
        <f>J299/AA299</f>
        <v>1.101430147102693E-2</v>
      </c>
      <c r="Z299" s="3">
        <f>(AA299-AY299)/(AX299-AA299)</f>
        <v>0.69716263449383076</v>
      </c>
      <c r="AA299" s="3">
        <v>31.314614899689801</v>
      </c>
      <c r="AB299" s="3">
        <v>30.2</v>
      </c>
      <c r="AC299" s="3">
        <v>32.200000000000003</v>
      </c>
      <c r="AD299" s="3">
        <v>31.339081337680284</v>
      </c>
      <c r="AE299" s="3">
        <v>30.5</v>
      </c>
      <c r="AF299" s="3">
        <v>30.9</v>
      </c>
      <c r="AG299" s="3">
        <v>31.1</v>
      </c>
      <c r="AH299" s="3">
        <v>31.5</v>
      </c>
      <c r="AI299" s="3">
        <v>31.7</v>
      </c>
      <c r="AJ299" s="3">
        <v>32</v>
      </c>
      <c r="AK299" s="3">
        <v>2020</v>
      </c>
      <c r="AL299" s="3">
        <v>10</v>
      </c>
      <c r="AM299" s="3">
        <v>27</v>
      </c>
      <c r="AN299" s="3">
        <v>12</v>
      </c>
      <c r="AO299" s="3">
        <v>46</v>
      </c>
      <c r="AP299" s="3">
        <v>37</v>
      </c>
      <c r="AQ299" s="3">
        <v>446</v>
      </c>
      <c r="AR299" s="4">
        <v>0.53194444444444444</v>
      </c>
      <c r="AS299" s="3">
        <f>VLOOKUP(AR299,גיליון1!A214:F797,2,0)</f>
        <v>30.2</v>
      </c>
      <c r="AT299" s="3">
        <f>VLOOKUP(AR299,גיליון1!A214:F797,3,0)</f>
        <v>49</v>
      </c>
      <c r="AU299" s="3">
        <f>VLOOKUP(AR299,גיליון1!A214:F797,4,0)</f>
        <v>717</v>
      </c>
      <c r="AV299" s="3">
        <f>VLOOKUP(AR299,גיליון1!A214:F797,5,0)</f>
        <v>1.5</v>
      </c>
      <c r="AW299" s="3">
        <f>VLOOKUP(AR299,גיליון1!A214:F797,6,0)</f>
        <v>228</v>
      </c>
      <c r="AX299" s="3">
        <f>AS299+(AZ299*BF299)/(BB299*1005)</f>
        <v>39.809289620803618</v>
      </c>
      <c r="AY299" s="3">
        <f>AS299+(AZ299*BD299*BE299*BF299)/(BB299*1005*(BE299*BD299+BK299*AZ299))-(AZ299*BL299)/(BE299*BD299+BK299*AZ299)</f>
        <v>25.392445091949945</v>
      </c>
      <c r="AZ299" s="3">
        <f>BA299*BC299/(BA299+BC299)</f>
        <v>22.709076424411112</v>
      </c>
      <c r="BA299" s="3">
        <f>BB299*1005/(4*0.98*0.0000000567*(AS299+273.15)^3)</f>
        <v>188.48639142180056</v>
      </c>
      <c r="BB299" s="3">
        <f>101325/(287.05*(AS299+273.15))</f>
        <v>1.163630408588161</v>
      </c>
      <c r="BC299" s="3">
        <f>100*SQRT(0.1/AV299)</f>
        <v>25.819888974716111</v>
      </c>
      <c r="BD299" s="3">
        <f>BC299/1.08</f>
        <v>23.90730460621862</v>
      </c>
      <c r="BE299" s="3">
        <f>0.072*AS299+64.67</f>
        <v>66.844400000000007</v>
      </c>
      <c r="BF299" s="3">
        <f>AU299*(1-0.21)+BG299-BH299</f>
        <v>494.84927108952593</v>
      </c>
      <c r="BG299" s="3">
        <f>(1.72*(BI299/1000/(AS299+273.16))^(1/7)*0.0000000567*(AS299+273.16)^4)</f>
        <v>405.96338230119306</v>
      </c>
      <c r="BH299" s="3">
        <f>0.98*0.0000000567*(AA299+273.16)^4</f>
        <v>477.5441112116672</v>
      </c>
      <c r="BI299" s="3">
        <f>BJ299*AT299/100</f>
        <v>2102.5821444963412</v>
      </c>
      <c r="BJ299" s="3">
        <f>(610.7*10^(7.5*AS299/(AS299+237.3)))</f>
        <v>4290.9839683598802</v>
      </c>
      <c r="BK299" s="3">
        <f>(EXP((0.0492)*AS299))*55.259</f>
        <v>244.17159176218931</v>
      </c>
      <c r="BL299" s="3">
        <f>(1-(AT299/100))*BJ299</f>
        <v>2188.401823863539</v>
      </c>
      <c r="JF299" s="3">
        <v>5</v>
      </c>
      <c r="JG299" s="3">
        <v>13</v>
      </c>
      <c r="JH299" s="3">
        <v>13</v>
      </c>
      <c r="JI299" s="3">
        <v>17</v>
      </c>
      <c r="JJ299" s="3">
        <v>32</v>
      </c>
      <c r="JK299" s="3">
        <v>29</v>
      </c>
      <c r="JL299" s="3">
        <v>30</v>
      </c>
      <c r="JM299" s="3">
        <v>116</v>
      </c>
      <c r="JN299" s="3">
        <v>151</v>
      </c>
      <c r="JO299" s="3">
        <v>143</v>
      </c>
      <c r="JP299" s="3">
        <v>164</v>
      </c>
      <c r="JQ299" s="3">
        <v>249</v>
      </c>
      <c r="JR299" s="3">
        <v>218</v>
      </c>
      <c r="JS299" s="3">
        <v>136</v>
      </c>
      <c r="JT299" s="3">
        <v>118</v>
      </c>
      <c r="JU299" s="3">
        <v>54</v>
      </c>
      <c r="JV299" s="3">
        <v>50</v>
      </c>
      <c r="JW299" s="3">
        <v>25</v>
      </c>
      <c r="JX299" s="3">
        <v>17</v>
      </c>
      <c r="JY299" s="3">
        <v>15</v>
      </c>
      <c r="JZ299" s="3">
        <v>13</v>
      </c>
    </row>
    <row r="300" spans="1:332" s="3" customFormat="1" x14ac:dyDescent="0.2">
      <c r="A300" s="3" t="b">
        <v>0</v>
      </c>
      <c r="D300" s="3">
        <v>10446</v>
      </c>
      <c r="E300" s="3">
        <v>10</v>
      </c>
      <c r="F300" s="3">
        <v>4</v>
      </c>
      <c r="G300" s="3" t="s">
        <v>441</v>
      </c>
      <c r="H300" s="3">
        <v>6</v>
      </c>
      <c r="I300" s="3">
        <v>1.8999999999999986</v>
      </c>
      <c r="J300" s="3">
        <v>0.35987831379893503</v>
      </c>
      <c r="K300" s="3">
        <v>0.45339663028937593</v>
      </c>
      <c r="L300" s="3">
        <v>0.27694578388494051</v>
      </c>
      <c r="M300" s="3">
        <f>AA300-AS300</f>
        <v>2.979599092691199</v>
      </c>
      <c r="N300" s="3">
        <f>AB300-AS300</f>
        <v>2.1999999999999993</v>
      </c>
      <c r="O300" s="3">
        <f>AC300-AS300</f>
        <v>4.0999999999999979</v>
      </c>
      <c r="P300" s="3">
        <f>AD300-AS300</f>
        <v>2.9435686088043447</v>
      </c>
      <c r="Q300" s="3">
        <f>AE300-AS300</f>
        <v>2.3000000000000007</v>
      </c>
      <c r="R300" s="3">
        <f>AF300-AS300</f>
        <v>2.5000000000000036</v>
      </c>
      <c r="S300" s="3">
        <f>AG300-AS300</f>
        <v>2.6999999999999993</v>
      </c>
      <c r="T300" s="3">
        <f>AH300-AS300</f>
        <v>3.1999999999999993</v>
      </c>
      <c r="U300" s="3">
        <f>AI300-AS300</f>
        <v>3.5000000000000036</v>
      </c>
      <c r="V300" s="3">
        <f>AJ300-AS300</f>
        <v>3.9000000000000021</v>
      </c>
      <c r="W300" s="3">
        <f>(AA300-AY300)/(AX300-AY300)</f>
        <v>0.54580791419878216</v>
      </c>
      <c r="X300" s="3">
        <f>(AX300-AA300)/(AA300-AY300)</f>
        <v>0.83214639067289531</v>
      </c>
      <c r="Y300" s="3">
        <f>J300/AA300</f>
        <v>1.0846373182315185E-2</v>
      </c>
      <c r="Z300" s="3">
        <f>(AA300-AY300)/(AX300-AA300)</f>
        <v>1.2017116353666737</v>
      </c>
      <c r="AA300" s="3">
        <v>33.179599092691198</v>
      </c>
      <c r="AB300" s="3">
        <v>32.4</v>
      </c>
      <c r="AC300" s="3">
        <v>34.299999999999997</v>
      </c>
      <c r="AD300" s="3">
        <v>33.143568608804344</v>
      </c>
      <c r="AE300" s="3">
        <v>32.5</v>
      </c>
      <c r="AF300" s="3">
        <v>32.700000000000003</v>
      </c>
      <c r="AG300" s="3">
        <v>32.9</v>
      </c>
      <c r="AH300" s="3">
        <v>33.4</v>
      </c>
      <c r="AI300" s="3">
        <v>33.700000000000003</v>
      </c>
      <c r="AJ300" s="3">
        <v>34.1</v>
      </c>
      <c r="AK300" s="3">
        <v>2020</v>
      </c>
      <c r="AL300" s="3">
        <v>10</v>
      </c>
      <c r="AM300" s="3">
        <v>27</v>
      </c>
      <c r="AN300" s="3">
        <v>12</v>
      </c>
      <c r="AO300" s="3">
        <v>47</v>
      </c>
      <c r="AP300" s="3">
        <v>2</v>
      </c>
      <c r="AQ300" s="3">
        <v>728</v>
      </c>
      <c r="AR300" s="4">
        <v>0.53263888888888888</v>
      </c>
      <c r="AS300" s="3">
        <f>VLOOKUP(AR300,גיליון1!A215:F798,2,0)</f>
        <v>30.2</v>
      </c>
      <c r="AT300" s="3">
        <f>VLOOKUP(AR300,גיליון1!A215:F798,3,0)</f>
        <v>50</v>
      </c>
      <c r="AU300" s="3">
        <f>VLOOKUP(AR300,גיליון1!A215:F798,4,0)</f>
        <v>716</v>
      </c>
      <c r="AV300" s="3">
        <f>VLOOKUP(AR300,גיליון1!A215:F798,5,0)</f>
        <v>1.5</v>
      </c>
      <c r="AW300" s="3">
        <f>VLOOKUP(AR300,גיליון1!A215:F798,6,0)</f>
        <v>242</v>
      </c>
      <c r="AX300" s="3">
        <f>AS300+(AZ300*BF300)/(BB300*1005)</f>
        <v>39.587433605160399</v>
      </c>
      <c r="AY300" s="3">
        <f>AS300+(AZ300*BD300*BE300*BF300)/(BB300*1005*(BE300*BD300+BK300*AZ300))-(AZ300*BL300)/(BE300*BD300+BK300*AZ300)</f>
        <v>25.479229801552822</v>
      </c>
      <c r="AZ300" s="3">
        <f>BA300*BC300/(BA300+BC300)</f>
        <v>22.709076424411112</v>
      </c>
      <c r="BA300" s="3">
        <f>BB300*1005/(4*0.98*0.0000000567*(AS300+273.15)^3)</f>
        <v>188.48639142180056</v>
      </c>
      <c r="BB300" s="3">
        <f>101325/(287.05*(AS300+273.15))</f>
        <v>1.163630408588161</v>
      </c>
      <c r="BC300" s="3">
        <f>100*SQRT(0.1/AV300)</f>
        <v>25.819888974716111</v>
      </c>
      <c r="BD300" s="3">
        <f>BC300/1.08</f>
        <v>23.90730460621862</v>
      </c>
      <c r="BE300" s="3">
        <f>0.072*AS300+64.67</f>
        <v>66.844400000000007</v>
      </c>
      <c r="BF300" s="3">
        <f>AU300*(1-0.21)+BG300-BH300</f>
        <v>483.42435915949198</v>
      </c>
      <c r="BG300" s="3">
        <f>(1.72*(BI300/1000/(AS300+273.16))^(1/7)*0.0000000567*(AS300+273.16)^4)</f>
        <v>407.13672602304666</v>
      </c>
      <c r="BH300" s="3">
        <f>0.98*0.0000000567*(AA300+273.16)^4</f>
        <v>489.35236686355466</v>
      </c>
      <c r="BI300" s="3">
        <f>BJ300*AT300/100</f>
        <v>2145.4919841799401</v>
      </c>
      <c r="BJ300" s="3">
        <f>(610.7*10^(7.5*AS300/(AS300+237.3)))</f>
        <v>4290.9839683598802</v>
      </c>
      <c r="BK300" s="3">
        <f>(EXP((0.0492)*AS300))*55.259</f>
        <v>244.17159176218931</v>
      </c>
      <c r="BL300" s="3">
        <f>(1-(AT300/100))*BJ300</f>
        <v>2145.4919841799401</v>
      </c>
      <c r="KC300" s="3">
        <v>18</v>
      </c>
      <c r="KD300" s="3">
        <v>30</v>
      </c>
      <c r="KE300" s="3">
        <v>67</v>
      </c>
      <c r="KF300" s="3">
        <v>92</v>
      </c>
      <c r="KG300" s="3">
        <v>106</v>
      </c>
      <c r="KH300" s="3">
        <v>131</v>
      </c>
      <c r="KI300" s="3">
        <v>209</v>
      </c>
      <c r="KJ300" s="3">
        <v>221</v>
      </c>
      <c r="KK300" s="3">
        <v>157</v>
      </c>
      <c r="KL300" s="3">
        <v>110</v>
      </c>
      <c r="KM300" s="3">
        <v>106</v>
      </c>
      <c r="KN300" s="3">
        <v>85</v>
      </c>
      <c r="KO300" s="3">
        <v>49</v>
      </c>
      <c r="KP300" s="3">
        <v>44</v>
      </c>
      <c r="KQ300" s="3">
        <v>23</v>
      </c>
      <c r="KR300" s="3">
        <v>15</v>
      </c>
      <c r="KS300" s="3">
        <v>13</v>
      </c>
      <c r="KT300" s="3">
        <v>7</v>
      </c>
      <c r="KU300" s="3">
        <v>11</v>
      </c>
      <c r="KV300" s="3">
        <v>6</v>
      </c>
      <c r="KW300" s="3">
        <v>3</v>
      </c>
    </row>
    <row r="301" spans="1:332" s="3" customFormat="1" x14ac:dyDescent="0.2">
      <c r="A301" s="3" t="b">
        <v>1</v>
      </c>
      <c r="B301" s="3">
        <v>10</v>
      </c>
      <c r="D301" s="3">
        <v>10446</v>
      </c>
      <c r="E301" s="3">
        <v>5</v>
      </c>
      <c r="F301" s="3">
        <v>4</v>
      </c>
      <c r="G301" s="3" t="s">
        <v>113</v>
      </c>
      <c r="H301" s="3">
        <v>6</v>
      </c>
      <c r="I301" s="3">
        <v>3.3999999999999986</v>
      </c>
      <c r="J301" s="3">
        <v>0.73973503140475338</v>
      </c>
      <c r="K301" s="3">
        <v>1.1609614957695982</v>
      </c>
      <c r="L301" s="3">
        <v>0.62163438178682173</v>
      </c>
      <c r="M301" s="3">
        <f>AA301-AS301</f>
        <v>2.4314591248039754</v>
      </c>
      <c r="N301" s="3">
        <f>AB301-AS301</f>
        <v>0.90000000000000213</v>
      </c>
      <c r="O301" s="3">
        <f>AC301-AS301</f>
        <v>4.3000000000000007</v>
      </c>
      <c r="P301" s="3">
        <f>AD301-AS301</f>
        <v>2.3649625204537763</v>
      </c>
      <c r="Q301" s="3">
        <f>AE301-AS301</f>
        <v>1.1999999999999993</v>
      </c>
      <c r="R301" s="3">
        <f>AF301-AS301</f>
        <v>1.4000000000000021</v>
      </c>
      <c r="S301" s="3">
        <f>AG301-AS301</f>
        <v>1.8000000000000007</v>
      </c>
      <c r="T301" s="3">
        <f>AH301-AS301</f>
        <v>3.0000000000000036</v>
      </c>
      <c r="U301" s="3">
        <f>AI301-AS301</f>
        <v>3.4000000000000021</v>
      </c>
      <c r="V301" s="3">
        <f>AJ301-AS301</f>
        <v>3.9000000000000021</v>
      </c>
      <c r="W301" s="3">
        <f>(AA301-AY301)/(AX301-AY301)</f>
        <v>0.50399867627289208</v>
      </c>
      <c r="X301" s="3">
        <f>(AX301-AA301)/(AA301-AY301)</f>
        <v>0.98413219533645369</v>
      </c>
      <c r="Y301" s="3">
        <f>J301/AA301</f>
        <v>2.2669382591061108E-2</v>
      </c>
      <c r="Z301" s="3">
        <f>(AA301-AY301)/(AX301-AA301)</f>
        <v>1.016123651617882</v>
      </c>
      <c r="AA301" s="3">
        <v>32.631459124803975</v>
      </c>
      <c r="AB301" s="3">
        <v>31.1</v>
      </c>
      <c r="AC301" s="3">
        <v>34.5</v>
      </c>
      <c r="AD301" s="3">
        <v>32.564962520453776</v>
      </c>
      <c r="AE301" s="3">
        <v>31.4</v>
      </c>
      <c r="AF301" s="3">
        <v>31.6</v>
      </c>
      <c r="AG301" s="3">
        <v>32</v>
      </c>
      <c r="AH301" s="3">
        <v>33.200000000000003</v>
      </c>
      <c r="AI301" s="3">
        <v>33.6</v>
      </c>
      <c r="AJ301" s="3">
        <v>34.1</v>
      </c>
      <c r="AK301" s="3">
        <v>2020</v>
      </c>
      <c r="AL301" s="3">
        <v>10</v>
      </c>
      <c r="AM301" s="3">
        <v>27</v>
      </c>
      <c r="AN301" s="3">
        <v>12</v>
      </c>
      <c r="AO301" s="3">
        <v>47</v>
      </c>
      <c r="AP301" s="3">
        <v>45</v>
      </c>
      <c r="AQ301" s="3">
        <v>126</v>
      </c>
      <c r="AR301" s="4">
        <v>0.53263888888888888</v>
      </c>
      <c r="AS301" s="3">
        <f>VLOOKUP(AR301,גיליון1!A216:F799,2,0)</f>
        <v>30.2</v>
      </c>
      <c r="AT301" s="3">
        <f>VLOOKUP(AR301,גיליון1!A216:F799,3,0)</f>
        <v>50</v>
      </c>
      <c r="AU301" s="3">
        <f>VLOOKUP(AR301,גיליון1!A216:F799,4,0)</f>
        <v>716</v>
      </c>
      <c r="AV301" s="3">
        <f>VLOOKUP(AR301,גיליון1!A216:F799,5,0)</f>
        <v>1.5</v>
      </c>
      <c r="AW301" s="3">
        <f>VLOOKUP(AR301,גיליון1!A216:F799,6,0)</f>
        <v>242</v>
      </c>
      <c r="AX301" s="3">
        <f>AS301+(AZ301*BF301)/(BB301*1005)</f>
        <v>39.655263719797304</v>
      </c>
      <c r="AY301" s="3">
        <f>AS301+(AZ301*BD301*BE301*BF301)/(BB301*1005*(BE301*BD301+BK301*AZ301))-(AZ301*BL301)/(BE301*BD301+BK301*AZ301)</f>
        <v>25.494405151488895</v>
      </c>
      <c r="AZ301" s="3">
        <f>BA301*BC301/(BA301+BC301)</f>
        <v>22.709076424411112</v>
      </c>
      <c r="BA301" s="3">
        <f>BB301*1005/(4*0.98*0.0000000567*(AS301+273.15)^3)</f>
        <v>188.48639142180056</v>
      </c>
      <c r="BB301" s="3">
        <f>101325/(287.05*(AS301+273.15))</f>
        <v>1.163630408588161</v>
      </c>
      <c r="BC301" s="3">
        <f>100*SQRT(0.1/AV301)</f>
        <v>25.819888974716111</v>
      </c>
      <c r="BD301" s="3">
        <f>BC301/1.08</f>
        <v>23.90730460621862</v>
      </c>
      <c r="BE301" s="3">
        <f>0.072*AS301+64.67</f>
        <v>66.844400000000007</v>
      </c>
      <c r="BF301" s="3">
        <f>AU301*(1-0.21)+BG301-BH301</f>
        <v>486.91740433874469</v>
      </c>
      <c r="BG301" s="3">
        <f>(1.72*(BI301/1000/(AS301+273.16))^(1/7)*0.0000000567*(AS301+273.16)^4)</f>
        <v>407.13672602304666</v>
      </c>
      <c r="BH301" s="3">
        <f>0.98*0.0000000567*(AA301+273.16)^4</f>
        <v>485.85932168430196</v>
      </c>
      <c r="BI301" s="3">
        <f>BJ301*AT301/100</f>
        <v>2145.4919841799401</v>
      </c>
      <c r="BJ301" s="3">
        <f>(610.7*10^(7.5*AS301/(AS301+237.3)))</f>
        <v>4290.9839683598802</v>
      </c>
      <c r="BK301" s="3">
        <f>(EXP((0.0492)*AS301))*55.259</f>
        <v>244.17159176218931</v>
      </c>
      <c r="BL301" s="3">
        <f>(1-(AT301/100))*BJ301</f>
        <v>2145.4919841799401</v>
      </c>
      <c r="JO301" s="3">
        <v>4</v>
      </c>
      <c r="JP301" s="3">
        <v>13</v>
      </c>
      <c r="JQ301" s="3">
        <v>28</v>
      </c>
      <c r="JR301" s="3">
        <v>29</v>
      </c>
      <c r="JS301" s="3">
        <v>68</v>
      </c>
      <c r="JT301" s="3">
        <v>91</v>
      </c>
      <c r="JU301" s="3">
        <v>117</v>
      </c>
      <c r="JV301" s="3">
        <v>123</v>
      </c>
      <c r="JW301" s="3">
        <v>116</v>
      </c>
      <c r="JX301" s="3">
        <v>109</v>
      </c>
      <c r="JY301" s="3">
        <v>94</v>
      </c>
      <c r="JZ301" s="3">
        <v>144</v>
      </c>
      <c r="KA301" s="3">
        <v>128</v>
      </c>
      <c r="KB301" s="3">
        <v>168</v>
      </c>
      <c r="KC301" s="3">
        <v>154</v>
      </c>
      <c r="KD301" s="3">
        <v>152</v>
      </c>
      <c r="KE301" s="3">
        <v>114</v>
      </c>
      <c r="KF301" s="3">
        <v>114</v>
      </c>
      <c r="KG301" s="3">
        <v>132</v>
      </c>
      <c r="KH301" s="3">
        <v>122</v>
      </c>
      <c r="KI301" s="3">
        <v>106</v>
      </c>
      <c r="KJ301" s="3">
        <v>100</v>
      </c>
      <c r="KK301" s="3">
        <v>78</v>
      </c>
      <c r="KL301" s="3">
        <v>99</v>
      </c>
      <c r="KM301" s="3">
        <v>92</v>
      </c>
      <c r="KN301" s="3">
        <v>124</v>
      </c>
      <c r="KO301" s="3">
        <v>134</v>
      </c>
      <c r="KP301" s="3">
        <v>75</v>
      </c>
      <c r="KQ301" s="3">
        <v>54</v>
      </c>
      <c r="KR301" s="3">
        <v>28</v>
      </c>
      <c r="KS301" s="3">
        <v>26</v>
      </c>
      <c r="KT301" s="3">
        <v>21</v>
      </c>
      <c r="KU301" s="3">
        <v>13</v>
      </c>
      <c r="KV301" s="3">
        <v>8</v>
      </c>
      <c r="KW301" s="3">
        <v>1</v>
      </c>
      <c r="KX301" s="3">
        <v>5</v>
      </c>
      <c r="KY301" s="3">
        <v>0</v>
      </c>
      <c r="KZ301" s="3">
        <v>0</v>
      </c>
      <c r="LA301" s="3">
        <v>0</v>
      </c>
      <c r="LB301" s="3">
        <v>0</v>
      </c>
      <c r="LC301" s="3">
        <v>1</v>
      </c>
    </row>
    <row r="302" spans="1:332" s="3" customFormat="1" x14ac:dyDescent="0.2">
      <c r="A302" s="3" t="b">
        <v>1</v>
      </c>
      <c r="B302" s="3">
        <v>10</v>
      </c>
      <c r="D302" s="3">
        <v>10446</v>
      </c>
      <c r="E302" s="3">
        <v>5</v>
      </c>
      <c r="F302" s="3">
        <v>4</v>
      </c>
      <c r="G302" s="3" t="s">
        <v>282</v>
      </c>
      <c r="H302" s="3">
        <v>6</v>
      </c>
      <c r="I302" s="3">
        <v>3.3000000000000043</v>
      </c>
      <c r="J302" s="3">
        <v>0.78152697870309351</v>
      </c>
      <c r="K302" s="3">
        <v>1.2093991021986312</v>
      </c>
      <c r="L302" s="3">
        <v>0.66070830515391599</v>
      </c>
      <c r="M302" s="3">
        <f>AA302-AS302</f>
        <v>2.606669204342225</v>
      </c>
      <c r="N302" s="3">
        <f>AB302-AS302</f>
        <v>1</v>
      </c>
      <c r="O302" s="3">
        <f>AC302-AS302</f>
        <v>4.3000000000000043</v>
      </c>
      <c r="P302" s="3">
        <f>AD302-AS302</f>
        <v>2.590344589022699</v>
      </c>
      <c r="Q302" s="3">
        <f>AE302-AS302</f>
        <v>1.3000000000000007</v>
      </c>
      <c r="R302" s="3">
        <f>AF302-AS302</f>
        <v>1.6000000000000014</v>
      </c>
      <c r="S302" s="3">
        <f>AG302-AS302</f>
        <v>1.8999999999999986</v>
      </c>
      <c r="T302" s="3">
        <f>AH302-AS302</f>
        <v>3.1000000000000014</v>
      </c>
      <c r="U302" s="3">
        <f>AI302-AS302</f>
        <v>3.7000000000000028</v>
      </c>
      <c r="V302" s="3">
        <f>AJ302-AS302</f>
        <v>4.2000000000000028</v>
      </c>
      <c r="W302" s="3">
        <f>(AA302-AY302)/(AX302-AY302)</f>
        <v>0.42911024545443838</v>
      </c>
      <c r="X302" s="3">
        <f>(AX302-AA302)/(AA302-AY302)</f>
        <v>1.3304034583023652</v>
      </c>
      <c r="Y302" s="3">
        <f>J302/AA302</f>
        <v>2.3677850493326331E-2</v>
      </c>
      <c r="Z302" s="3">
        <f>(AA302-AY302)/(AX302-AA302)</f>
        <v>0.75165168412597949</v>
      </c>
      <c r="AA302" s="3">
        <v>33.006669204342224</v>
      </c>
      <c r="AB302" s="3">
        <v>31.4</v>
      </c>
      <c r="AC302" s="3">
        <v>34.700000000000003</v>
      </c>
      <c r="AD302" s="3">
        <v>32.990344589022698</v>
      </c>
      <c r="AE302" s="3">
        <v>31.7</v>
      </c>
      <c r="AF302" s="3">
        <v>32</v>
      </c>
      <c r="AG302" s="3">
        <v>32.299999999999997</v>
      </c>
      <c r="AH302" s="3">
        <v>33.5</v>
      </c>
      <c r="AI302" s="3">
        <v>34.1</v>
      </c>
      <c r="AJ302" s="3">
        <v>34.6</v>
      </c>
      <c r="AK302" s="3">
        <v>2020</v>
      </c>
      <c r="AL302" s="3">
        <v>10</v>
      </c>
      <c r="AM302" s="3">
        <v>27</v>
      </c>
      <c r="AN302" s="3">
        <v>12</v>
      </c>
      <c r="AO302" s="3">
        <v>49</v>
      </c>
      <c r="AP302" s="3">
        <v>1</v>
      </c>
      <c r="AQ302" s="3">
        <v>284.00000000000006</v>
      </c>
      <c r="AR302" s="4">
        <v>0.53402777777777777</v>
      </c>
      <c r="AS302" s="3">
        <f>VLOOKUP(AR302,גיליון1!A217:F800,2,0)</f>
        <v>30.4</v>
      </c>
      <c r="AT302" s="3">
        <f>VLOOKUP(AR302,גיליון1!A217:F800,3,0)</f>
        <v>49</v>
      </c>
      <c r="AU302" s="3">
        <f>VLOOKUP(AR302,גיליון1!A217:F800,4,0)</f>
        <v>715</v>
      </c>
      <c r="AV302" s="3">
        <f>VLOOKUP(AR302,גיליון1!A217:F800,5,0)</f>
        <v>0.9</v>
      </c>
      <c r="AW302" s="3">
        <f>VLOOKUP(AR302,גיליון1!A217:F800,6,0)</f>
        <v>303</v>
      </c>
      <c r="AX302" s="3">
        <f>AS302+(AZ302*BF302)/(BB302*1005)</f>
        <v>42.132051697806048</v>
      </c>
      <c r="AY302" s="3">
        <f>AS302+(AZ302*BD302*BE302*BF302)/(BB302*1005*(BE302*BD302+BK302*AZ302))-(AZ302*BL302)/(BE302*BD302+BK302*AZ302)</f>
        <v>26.14756008483641</v>
      </c>
      <c r="AZ302" s="3">
        <f>BA302*BC302/(BA302+BC302)</f>
        <v>28.313029139871155</v>
      </c>
      <c r="BA302" s="3">
        <f>BB302*1005/(4*0.98*0.0000000567*(AS302+273.15)^3)</f>
        <v>187.99013000541893</v>
      </c>
      <c r="BB302" s="3">
        <f>101325/(287.05*(AS302+273.15))</f>
        <v>1.1628637273767704</v>
      </c>
      <c r="BC302" s="3">
        <f>100*SQRT(0.1/AV302)</f>
        <v>33.333333333333336</v>
      </c>
      <c r="BD302" s="3">
        <f>BC302/1.08</f>
        <v>30.864197530864196</v>
      </c>
      <c r="BE302" s="3">
        <f>0.072*AS302+64.67</f>
        <v>66.858800000000002</v>
      </c>
      <c r="BF302" s="3">
        <f>AU302*(1-0.21)+BG302-BH302</f>
        <v>484.26437122600089</v>
      </c>
      <c r="BG302" s="3">
        <f>(1.72*(BI302/1000/(AS302+273.16))^(1/7)*0.0000000567*(AS302+273.16)^4)</f>
        <v>407.6627081592228</v>
      </c>
      <c r="BH302" s="3">
        <f>0.98*0.0000000567*(AA302+273.16)^4</f>
        <v>488.24833693322194</v>
      </c>
      <c r="BI302" s="3">
        <f>BJ302*AT302/100</f>
        <v>2126.785368308043</v>
      </c>
      <c r="BJ302" s="3">
        <f>(610.7*10^(7.5*AS302/(AS302+237.3)))</f>
        <v>4340.3783026694755</v>
      </c>
      <c r="BK302" s="3">
        <f>(EXP((0.0492)*AS302))*55.259</f>
        <v>246.58610012411623</v>
      </c>
      <c r="BL302" s="3">
        <f>(1-(AT302/100))*BJ302</f>
        <v>2213.5929343614325</v>
      </c>
      <c r="JS302" s="3">
        <v>6</v>
      </c>
      <c r="JT302" s="3">
        <v>16</v>
      </c>
      <c r="JU302" s="3">
        <v>26</v>
      </c>
      <c r="JV302" s="3">
        <v>30</v>
      </c>
      <c r="JW302" s="3">
        <v>42</v>
      </c>
      <c r="JX302" s="3">
        <v>97</v>
      </c>
      <c r="JY302" s="3">
        <v>95</v>
      </c>
      <c r="JZ302" s="3">
        <v>115</v>
      </c>
      <c r="KA302" s="3">
        <v>144</v>
      </c>
      <c r="KB302" s="3">
        <v>134</v>
      </c>
      <c r="KC302" s="3">
        <v>124</v>
      </c>
      <c r="KD302" s="3">
        <v>70</v>
      </c>
      <c r="KE302" s="3">
        <v>103</v>
      </c>
      <c r="KF302" s="3">
        <v>51</v>
      </c>
      <c r="KG302" s="3">
        <v>100</v>
      </c>
      <c r="KH302" s="3">
        <v>81</v>
      </c>
      <c r="KI302" s="3">
        <v>96</v>
      </c>
      <c r="KJ302" s="3">
        <v>100</v>
      </c>
      <c r="KK302" s="3">
        <v>124</v>
      </c>
      <c r="KL302" s="3">
        <v>136</v>
      </c>
      <c r="KM302" s="3">
        <v>100</v>
      </c>
      <c r="KN302" s="3">
        <v>101</v>
      </c>
      <c r="KO302" s="3">
        <v>66</v>
      </c>
      <c r="KP302" s="3">
        <v>71</v>
      </c>
      <c r="KQ302" s="3">
        <v>71</v>
      </c>
      <c r="KR302" s="3">
        <v>50</v>
      </c>
      <c r="KS302" s="3">
        <v>50</v>
      </c>
      <c r="KT302" s="3">
        <v>50</v>
      </c>
      <c r="KU302" s="3">
        <v>32</v>
      </c>
      <c r="KV302" s="3">
        <v>39</v>
      </c>
      <c r="KW302" s="3">
        <v>34</v>
      </c>
      <c r="KX302" s="3">
        <v>45</v>
      </c>
      <c r="KY302" s="3">
        <v>45</v>
      </c>
      <c r="KZ302" s="3">
        <v>11</v>
      </c>
      <c r="LA302" s="3">
        <v>0</v>
      </c>
    </row>
    <row r="303" spans="1:332" s="3" customFormat="1" x14ac:dyDescent="0.2">
      <c r="A303" s="3" t="b">
        <v>0</v>
      </c>
      <c r="D303" s="3">
        <v>10446</v>
      </c>
      <c r="E303" s="3">
        <v>5</v>
      </c>
      <c r="F303" s="3">
        <v>4</v>
      </c>
      <c r="G303" s="3" t="s">
        <v>114</v>
      </c>
      <c r="H303" s="3">
        <v>6</v>
      </c>
      <c r="I303" s="3">
        <v>3.6000000000000014</v>
      </c>
      <c r="J303" s="3">
        <v>0.66028704892786305</v>
      </c>
      <c r="K303" s="3">
        <v>0.79973346747033247</v>
      </c>
      <c r="L303" s="3">
        <v>0.50825130004211927</v>
      </c>
      <c r="M303" s="3">
        <f>AA303-AS303</f>
        <v>3.7682503010529729</v>
      </c>
      <c r="N303" s="3">
        <f>AB303-AS303</f>
        <v>1.8999999999999986</v>
      </c>
      <c r="O303" s="3">
        <f>AC303-AS303</f>
        <v>5.5</v>
      </c>
      <c r="P303" s="3">
        <f>AD303-AS303</f>
        <v>3.6528215763758354</v>
      </c>
      <c r="Q303" s="3">
        <f>AE303-AS303</f>
        <v>2.5</v>
      </c>
      <c r="R303" s="3">
        <f>AF303-AS303</f>
        <v>3</v>
      </c>
      <c r="S303" s="3">
        <f>AG303-AS303</f>
        <v>3.3999999999999986</v>
      </c>
      <c r="T303" s="3">
        <f>AH303-AS303</f>
        <v>4.2000000000000028</v>
      </c>
      <c r="U303" s="3">
        <f>AI303-AS303</f>
        <v>4.8000000000000043</v>
      </c>
      <c r="V303" s="3">
        <f>AJ303-AS303</f>
        <v>5.3000000000000043</v>
      </c>
      <c r="W303" s="3">
        <f>(AA303-AY303)/(AX303-AY303)</f>
        <v>0.50879156577938567</v>
      </c>
      <c r="X303" s="3">
        <f>(AX303-AA303)/(AA303-AY303)</f>
        <v>0.96544138554687564</v>
      </c>
      <c r="Y303" s="3">
        <f>J303/AA303</f>
        <v>1.9324578903225691E-2</v>
      </c>
      <c r="Z303" s="3">
        <f>(AA303-AY303)/(AX303-AA303)</f>
        <v>1.0357956629687557</v>
      </c>
      <c r="AA303" s="3">
        <v>34.168250301052971</v>
      </c>
      <c r="AB303" s="3">
        <v>32.299999999999997</v>
      </c>
      <c r="AC303" s="3">
        <v>35.9</v>
      </c>
      <c r="AD303" s="3">
        <v>34.052821576375834</v>
      </c>
      <c r="AE303" s="3">
        <v>32.9</v>
      </c>
      <c r="AF303" s="3">
        <v>33.4</v>
      </c>
      <c r="AG303" s="3">
        <v>33.799999999999997</v>
      </c>
      <c r="AH303" s="3">
        <v>34.6</v>
      </c>
      <c r="AI303" s="3">
        <v>35.200000000000003</v>
      </c>
      <c r="AJ303" s="3">
        <v>35.700000000000003</v>
      </c>
      <c r="AK303" s="3">
        <v>2020</v>
      </c>
      <c r="AL303" s="3">
        <v>10</v>
      </c>
      <c r="AM303" s="3">
        <v>27</v>
      </c>
      <c r="AN303" s="3">
        <v>12</v>
      </c>
      <c r="AO303" s="3">
        <v>49</v>
      </c>
      <c r="AP303" s="3">
        <v>43</v>
      </c>
      <c r="AQ303" s="3">
        <v>845</v>
      </c>
      <c r="AR303" s="4">
        <v>0.53402777777777777</v>
      </c>
      <c r="AS303" s="3">
        <f>VLOOKUP(AR303,גיליון1!A218:F801,2,0)</f>
        <v>30.4</v>
      </c>
      <c r="AT303" s="3">
        <f>VLOOKUP(AR303,גיליון1!A218:F801,3,0)</f>
        <v>49</v>
      </c>
      <c r="AU303" s="3">
        <f>VLOOKUP(AR303,גיליון1!A218:F801,4,0)</f>
        <v>715</v>
      </c>
      <c r="AV303" s="3">
        <f>VLOOKUP(AR303,גיליון1!A218:F801,5,0)</f>
        <v>0.9</v>
      </c>
      <c r="AW303" s="3">
        <f>VLOOKUP(AR303,גיליון1!A218:F801,6,0)</f>
        <v>303</v>
      </c>
      <c r="AX303" s="3">
        <f>AS303+(AZ303*BF303)/(BB303*1005)</f>
        <v>41.951519531488572</v>
      </c>
      <c r="AY303" s="3">
        <f>AS303+(AZ303*BD303*BE303*BF303)/(BB303*1005*(BE303*BD303+BK303*AZ303))-(AZ303*BL303)/(BE303*BD303+BK303*AZ303)</f>
        <v>26.106373788449613</v>
      </c>
      <c r="AZ303" s="3">
        <f>BA303*BC303/(BA303+BC303)</f>
        <v>28.313029139871155</v>
      </c>
      <c r="BA303" s="3">
        <f>BB303*1005/(4*0.98*0.0000000567*(AS303+273.15)^3)</f>
        <v>187.99013000541893</v>
      </c>
      <c r="BB303" s="3">
        <f>101325/(287.05*(AS303+273.15))</f>
        <v>1.1628637273767704</v>
      </c>
      <c r="BC303" s="3">
        <f>100*SQRT(0.1/AV303)</f>
        <v>33.333333333333336</v>
      </c>
      <c r="BD303" s="3">
        <f>BC303/1.08</f>
        <v>30.864197530864196</v>
      </c>
      <c r="BE303" s="3">
        <f>0.072*AS303+64.67</f>
        <v>66.858800000000002</v>
      </c>
      <c r="BF303" s="3">
        <f>AU303*(1-0.21)+BG303-BH303</f>
        <v>476.8125377138669</v>
      </c>
      <c r="BG303" s="3">
        <f>(1.72*(BI303/1000/(AS303+273.16))^(1/7)*0.0000000567*(AS303+273.16)^4)</f>
        <v>407.6627081592228</v>
      </c>
      <c r="BH303" s="3">
        <f>0.98*0.0000000567*(AA303+273.16)^4</f>
        <v>495.70017044535592</v>
      </c>
      <c r="BI303" s="3">
        <f>BJ303*AT303/100</f>
        <v>2126.785368308043</v>
      </c>
      <c r="BJ303" s="3">
        <f>(610.7*10^(7.5*AS303/(AS303+237.3)))</f>
        <v>4340.3783026694755</v>
      </c>
      <c r="BK303" s="3">
        <f>(EXP((0.0492)*AS303))*55.259</f>
        <v>246.58610012411623</v>
      </c>
      <c r="BL303" s="3">
        <f>(1-(AT303/100))*BJ303</f>
        <v>2213.5929343614325</v>
      </c>
      <c r="JZ303" s="3">
        <v>1</v>
      </c>
      <c r="KA303" s="3">
        <v>3</v>
      </c>
      <c r="KB303" s="3">
        <v>5</v>
      </c>
      <c r="KC303" s="3">
        <v>2</v>
      </c>
      <c r="KD303" s="3">
        <v>4</v>
      </c>
      <c r="KE303" s="3">
        <v>8</v>
      </c>
      <c r="KF303" s="3">
        <v>6</v>
      </c>
      <c r="KG303" s="3">
        <v>34</v>
      </c>
      <c r="KH303" s="3">
        <v>10</v>
      </c>
      <c r="KI303" s="3">
        <v>25</v>
      </c>
      <c r="KJ303" s="3">
        <v>27</v>
      </c>
      <c r="KK303" s="3">
        <v>38</v>
      </c>
      <c r="KL303" s="3">
        <v>36</v>
      </c>
      <c r="KM303" s="3">
        <v>82</v>
      </c>
      <c r="KN303" s="3">
        <v>97</v>
      </c>
      <c r="KO303" s="3">
        <v>105</v>
      </c>
      <c r="KP303" s="3">
        <v>157</v>
      </c>
      <c r="KQ303" s="3">
        <v>170</v>
      </c>
      <c r="KR303" s="3">
        <v>206</v>
      </c>
      <c r="KS303" s="3">
        <v>275</v>
      </c>
      <c r="KT303" s="3">
        <v>144</v>
      </c>
      <c r="KU303" s="3">
        <v>119</v>
      </c>
      <c r="KV303" s="3">
        <v>110</v>
      </c>
      <c r="KW303" s="3">
        <v>74</v>
      </c>
      <c r="KX303" s="3">
        <v>58</v>
      </c>
      <c r="KY303" s="3">
        <v>104</v>
      </c>
      <c r="KZ303" s="3">
        <v>70</v>
      </c>
      <c r="LA303" s="3">
        <v>47</v>
      </c>
      <c r="LB303" s="3">
        <v>38</v>
      </c>
      <c r="LC303" s="3">
        <v>38</v>
      </c>
      <c r="LD303" s="3">
        <v>28</v>
      </c>
      <c r="LE303" s="3">
        <v>42</v>
      </c>
      <c r="LF303" s="3">
        <v>44</v>
      </c>
      <c r="LG303" s="3">
        <v>50</v>
      </c>
      <c r="LH303" s="3">
        <v>42</v>
      </c>
      <c r="LI303" s="3">
        <v>18</v>
      </c>
      <c r="LJ303" s="3">
        <v>21</v>
      </c>
      <c r="LK303" s="3">
        <v>12</v>
      </c>
      <c r="LL303" s="3">
        <v>7</v>
      </c>
    </row>
    <row r="304" spans="1:332" s="3" customFormat="1" x14ac:dyDescent="0.2">
      <c r="A304" s="3" t="b">
        <v>0</v>
      </c>
      <c r="D304" s="3">
        <v>10446</v>
      </c>
      <c r="E304" s="3">
        <v>5</v>
      </c>
      <c r="F304" s="3">
        <v>4</v>
      </c>
      <c r="G304" s="3" t="s">
        <v>283</v>
      </c>
      <c r="H304" s="3">
        <v>6</v>
      </c>
      <c r="I304" s="3">
        <v>3.9000000000000021</v>
      </c>
      <c r="J304" s="3">
        <v>0.55433774981456219</v>
      </c>
      <c r="K304" s="3">
        <v>0.64933096218516084</v>
      </c>
      <c r="L304" s="3">
        <v>0.40853427743982329</v>
      </c>
      <c r="M304" s="3">
        <f>AA304-AS304</f>
        <v>0.38320011230062434</v>
      </c>
      <c r="N304" s="3">
        <f>AB304-AS304</f>
        <v>-0.69999999999999929</v>
      </c>
      <c r="O304" s="3">
        <f>AC304-AS304</f>
        <v>3.2000000000000028</v>
      </c>
      <c r="P304" s="3">
        <f>AD304-AS304</f>
        <v>0.29106078692289117</v>
      </c>
      <c r="Q304" s="3">
        <f>AE304-AS304</f>
        <v>-0.5</v>
      </c>
      <c r="R304" s="3">
        <f>AF304-AS304</f>
        <v>-0.29999999999999716</v>
      </c>
      <c r="S304" s="3">
        <f>AG304-AS304</f>
        <v>0.10000000000000142</v>
      </c>
      <c r="T304" s="3">
        <f>AH304-AS304</f>
        <v>0.70000000000000284</v>
      </c>
      <c r="U304" s="3">
        <f>AI304-AS304</f>
        <v>1</v>
      </c>
      <c r="V304" s="3">
        <f>AJ304-AS304</f>
        <v>1.8000000000000043</v>
      </c>
      <c r="W304" s="3">
        <f>(AA304-AY304)/(AX304-AY304)</f>
        <v>0.28055305253685092</v>
      </c>
      <c r="X304" s="3">
        <f>(AX304-AA304)/(AA304-AY304)</f>
        <v>2.5643882358708217</v>
      </c>
      <c r="Y304" s="3">
        <f>J304/AA304</f>
        <v>1.8007801261476223E-2</v>
      </c>
      <c r="Z304" s="3">
        <f>(AA304-AY304)/(AX304-AA304)</f>
        <v>0.38995655416443503</v>
      </c>
      <c r="AA304" s="3">
        <v>30.783200112300623</v>
      </c>
      <c r="AB304" s="3">
        <v>29.7</v>
      </c>
      <c r="AC304" s="3">
        <v>33.6</v>
      </c>
      <c r="AD304" s="3">
        <v>30.69106078692289</v>
      </c>
      <c r="AE304" s="3">
        <v>29.9</v>
      </c>
      <c r="AF304" s="3">
        <v>30.1</v>
      </c>
      <c r="AG304" s="3">
        <v>30.5</v>
      </c>
      <c r="AH304" s="3">
        <v>31.1</v>
      </c>
      <c r="AI304" s="3">
        <v>31.4</v>
      </c>
      <c r="AJ304" s="3">
        <v>32.200000000000003</v>
      </c>
      <c r="AK304" s="3">
        <v>2020</v>
      </c>
      <c r="AL304" s="3">
        <v>10</v>
      </c>
      <c r="AM304" s="3">
        <v>27</v>
      </c>
      <c r="AN304" s="3">
        <v>12</v>
      </c>
      <c r="AO304" s="3">
        <v>49</v>
      </c>
      <c r="AP304" s="3">
        <v>59</v>
      </c>
      <c r="AQ304" s="3">
        <v>206.00000000000003</v>
      </c>
      <c r="AR304" s="4">
        <v>0.53402777777777777</v>
      </c>
      <c r="AS304" s="3">
        <f>VLOOKUP(AR304,גיליון1!A219:F802,2,0)</f>
        <v>30.4</v>
      </c>
      <c r="AT304" s="3">
        <f>VLOOKUP(AR304,גיליון1!A219:F802,3,0)</f>
        <v>49</v>
      </c>
      <c r="AU304" s="3">
        <f>VLOOKUP(AR304,גיליון1!A219:F802,4,0)</f>
        <v>715</v>
      </c>
      <c r="AV304" s="3">
        <f>VLOOKUP(AR304,גיליון1!A219:F802,5,0)</f>
        <v>0.9</v>
      </c>
      <c r="AW304" s="3">
        <f>VLOOKUP(AR304,גיליון1!A219:F802,6,0)</f>
        <v>303</v>
      </c>
      <c r="AX304" s="3">
        <f>AS304+(AZ304*BF304)/(BB304*1005)</f>
        <v>42.471936389781369</v>
      </c>
      <c r="AY304" s="3">
        <f>AS304+(AZ304*BD304*BE304*BF304)/(BB304*1005*(BE304*BD304+BK304*AZ304))-(AZ304*BL304)/(BE304*BD304+BK304*AZ304)</f>
        <v>26.225100790997406</v>
      </c>
      <c r="AZ304" s="3">
        <f>BA304*BC304/(BA304+BC304)</f>
        <v>28.313029139871155</v>
      </c>
      <c r="BA304" s="3">
        <f>BB304*1005/(4*0.98*0.0000000567*(AS304+273.15)^3)</f>
        <v>187.99013000541893</v>
      </c>
      <c r="BB304" s="3">
        <f>101325/(287.05*(AS304+273.15))</f>
        <v>1.1628637273767704</v>
      </c>
      <c r="BC304" s="3">
        <f>100*SQRT(0.1/AV304)</f>
        <v>33.333333333333336</v>
      </c>
      <c r="BD304" s="3">
        <f>BC304/1.08</f>
        <v>30.864197530864196</v>
      </c>
      <c r="BE304" s="3">
        <f>0.072*AS304+64.67</f>
        <v>66.858800000000002</v>
      </c>
      <c r="BF304" s="3">
        <f>AU304*(1-0.21)+BG304-BH304</f>
        <v>498.29380536833031</v>
      </c>
      <c r="BG304" s="3">
        <f>(1.72*(BI304/1000/(AS304+273.16))^(1/7)*0.0000000567*(AS304+273.16)^4)</f>
        <v>407.6627081592228</v>
      </c>
      <c r="BH304" s="3">
        <f>0.98*0.0000000567*(AA304+273.16)^4</f>
        <v>474.21890279089251</v>
      </c>
      <c r="BI304" s="3">
        <f>BJ304*AT304/100</f>
        <v>2126.785368308043</v>
      </c>
      <c r="BJ304" s="3">
        <f>(610.7*10^(7.5*AS304/(AS304+237.3)))</f>
        <v>4340.3783026694755</v>
      </c>
      <c r="BK304" s="3">
        <f>(EXP((0.0492)*AS304))*55.259</f>
        <v>246.58610012411623</v>
      </c>
      <c r="BL304" s="3">
        <f>(1-(AT304/100))*BJ304</f>
        <v>2213.5929343614325</v>
      </c>
      <c r="IZ304" s="3">
        <v>1</v>
      </c>
      <c r="JA304" s="3">
        <v>0</v>
      </c>
      <c r="JB304" s="3">
        <v>15</v>
      </c>
      <c r="JC304" s="3">
        <v>76</v>
      </c>
      <c r="JD304" s="3">
        <v>122</v>
      </c>
      <c r="JE304" s="3">
        <v>125</v>
      </c>
      <c r="JF304" s="3">
        <v>130</v>
      </c>
      <c r="JG304" s="3">
        <v>175</v>
      </c>
      <c r="JH304" s="3">
        <v>120</v>
      </c>
      <c r="JI304" s="3">
        <v>333</v>
      </c>
      <c r="JJ304" s="3">
        <v>447</v>
      </c>
      <c r="JK304" s="3">
        <v>401</v>
      </c>
      <c r="JL304" s="3">
        <v>219</v>
      </c>
      <c r="JM304" s="3">
        <v>265</v>
      </c>
      <c r="JN304" s="3">
        <v>245</v>
      </c>
      <c r="JO304" s="3">
        <v>185</v>
      </c>
      <c r="JP304" s="3">
        <v>186</v>
      </c>
      <c r="JQ304" s="3">
        <v>269</v>
      </c>
      <c r="JR304" s="3">
        <v>175</v>
      </c>
      <c r="JS304" s="3">
        <v>138</v>
      </c>
      <c r="JT304" s="3">
        <v>55</v>
      </c>
      <c r="JU304" s="3">
        <v>40</v>
      </c>
      <c r="JV304" s="3">
        <v>10</v>
      </c>
      <c r="JW304" s="3">
        <v>5</v>
      </c>
      <c r="JX304" s="3">
        <v>9</v>
      </c>
      <c r="JY304" s="3">
        <v>7</v>
      </c>
      <c r="JZ304" s="3">
        <v>5</v>
      </c>
      <c r="KA304" s="3">
        <v>15</v>
      </c>
      <c r="KB304" s="3">
        <v>11</v>
      </c>
      <c r="KC304" s="3">
        <v>2</v>
      </c>
      <c r="KD304" s="3">
        <v>0</v>
      </c>
      <c r="KE304" s="3">
        <v>4</v>
      </c>
      <c r="KF304" s="3">
        <v>4</v>
      </c>
      <c r="KG304" s="3">
        <v>3</v>
      </c>
      <c r="KH304" s="3">
        <v>3</v>
      </c>
      <c r="KI304" s="3">
        <v>8</v>
      </c>
      <c r="KJ304" s="3">
        <v>1</v>
      </c>
      <c r="KK304" s="3">
        <v>1</v>
      </c>
      <c r="KL304" s="3">
        <v>4</v>
      </c>
      <c r="KM304" s="3">
        <v>2</v>
      </c>
      <c r="KN304" s="3">
        <v>3</v>
      </c>
      <c r="KO304" s="3">
        <v>6</v>
      </c>
      <c r="KP304" s="3">
        <v>3</v>
      </c>
      <c r="KQ304" s="3">
        <v>0</v>
      </c>
      <c r="KR304" s="3">
        <v>2</v>
      </c>
      <c r="KS304" s="3">
        <v>2</v>
      </c>
      <c r="KT304" s="3">
        <v>0</v>
      </c>
      <c r="KU304" s="3">
        <v>2</v>
      </c>
      <c r="KV304" s="3">
        <v>2</v>
      </c>
      <c r="KW304" s="3">
        <v>0</v>
      </c>
      <c r="KX304" s="3">
        <v>0</v>
      </c>
      <c r="KY304" s="3">
        <v>0</v>
      </c>
      <c r="KZ304" s="3">
        <v>0</v>
      </c>
      <c r="LA304" s="3">
        <v>0</v>
      </c>
      <c r="LB304" s="3">
        <v>0</v>
      </c>
      <c r="LC304" s="3">
        <v>0</v>
      </c>
      <c r="LD304" s="3">
        <v>0</v>
      </c>
    </row>
    <row r="305" spans="1:342" s="3" customFormat="1" x14ac:dyDescent="0.2">
      <c r="A305" s="3" t="b">
        <v>0</v>
      </c>
      <c r="D305" s="3">
        <v>10446</v>
      </c>
      <c r="E305" s="3">
        <v>5</v>
      </c>
      <c r="F305" s="3">
        <v>4</v>
      </c>
      <c r="G305" s="3" t="s">
        <v>442</v>
      </c>
      <c r="H305" s="3">
        <v>6</v>
      </c>
      <c r="I305" s="3">
        <v>0.89999999999999858</v>
      </c>
      <c r="J305" s="3">
        <v>0.14474090608980386</v>
      </c>
      <c r="K305" s="3">
        <v>0.18929239703635403</v>
      </c>
      <c r="L305" s="3">
        <v>0.11325893227929835</v>
      </c>
      <c r="M305" s="3">
        <f>AA305-AS305</f>
        <v>2.0362592395063785</v>
      </c>
      <c r="N305" s="3">
        <f>AB305-AS305</f>
        <v>1.5</v>
      </c>
      <c r="O305" s="3">
        <f>AC305-AS305</f>
        <v>2.3999999999999986</v>
      </c>
      <c r="P305" s="3">
        <f>AD305-AS305</f>
        <v>2.0418843655140435</v>
      </c>
      <c r="Q305" s="3">
        <f>AE305-AS305</f>
        <v>1.6999999999999957</v>
      </c>
      <c r="R305" s="3">
        <f>AF305-AS305</f>
        <v>1.8999999999999986</v>
      </c>
      <c r="S305" s="3">
        <f>AG305-AS305</f>
        <v>1.8999999999999986</v>
      </c>
      <c r="T305" s="3">
        <f>AH305-AS305</f>
        <v>2.1000000000000014</v>
      </c>
      <c r="U305" s="3">
        <f>AI305-AS305</f>
        <v>2.1999999999999957</v>
      </c>
      <c r="V305" s="3">
        <f>AJ305-AS305</f>
        <v>2.2999999999999972</v>
      </c>
      <c r="W305" s="3">
        <f>(AA305-AY305)/(AX305-AY305)</f>
        <v>0.32407310050345522</v>
      </c>
      <c r="X305" s="3">
        <f>(AX305-AA305)/(AA305-AY305)</f>
        <v>2.0857235557239289</v>
      </c>
      <c r="Y305" s="3">
        <f>J305/AA305</f>
        <v>4.4349723118571804E-3</v>
      </c>
      <c r="Z305" s="3">
        <f>(AA305-AY305)/(AX305-AA305)</f>
        <v>0.47944992386726548</v>
      </c>
      <c r="AA305" s="3">
        <v>32.63625923950638</v>
      </c>
      <c r="AB305" s="3">
        <v>32.1</v>
      </c>
      <c r="AC305" s="3">
        <v>33</v>
      </c>
      <c r="AD305" s="3">
        <v>32.641884365514045</v>
      </c>
      <c r="AE305" s="3">
        <v>32.299999999999997</v>
      </c>
      <c r="AF305" s="3">
        <v>32.5</v>
      </c>
      <c r="AG305" s="3">
        <v>32.5</v>
      </c>
      <c r="AH305" s="3">
        <v>32.700000000000003</v>
      </c>
      <c r="AI305" s="3">
        <v>32.799999999999997</v>
      </c>
      <c r="AJ305" s="3">
        <v>32.9</v>
      </c>
      <c r="AK305" s="3">
        <v>2020</v>
      </c>
      <c r="AL305" s="3">
        <v>10</v>
      </c>
      <c r="AM305" s="3">
        <v>27</v>
      </c>
      <c r="AN305" s="3">
        <v>12</v>
      </c>
      <c r="AO305" s="3">
        <v>50</v>
      </c>
      <c r="AP305" s="3">
        <v>11</v>
      </c>
      <c r="AQ305" s="3">
        <v>685</v>
      </c>
      <c r="AR305" s="4">
        <v>0.53472222222222221</v>
      </c>
      <c r="AS305" s="3">
        <f>VLOOKUP(AR305,גיליון1!A220:F803,2,0)</f>
        <v>30.6</v>
      </c>
      <c r="AT305" s="3">
        <f>VLOOKUP(AR305,גיליון1!A220:F803,3,0)</f>
        <v>49</v>
      </c>
      <c r="AU305" s="3">
        <f>VLOOKUP(AR305,גיליון1!A220:F803,4,0)</f>
        <v>711</v>
      </c>
      <c r="AV305" s="3">
        <f>VLOOKUP(AR305,גיליון1!A220:F803,5,0)</f>
        <v>0.6</v>
      </c>
      <c r="AW305" s="3">
        <f>VLOOKUP(AR305,גיליון1!A220:F803,6,0)</f>
        <v>46</v>
      </c>
      <c r="AX305" s="3">
        <f>AS305+(AZ305*BF305)/(BB305*1005)</f>
        <v>44.526873352234318</v>
      </c>
      <c r="AY305" s="3">
        <f>AS305+(AZ305*BD305*BE305*BF305)/(BB305*1005*(BE305*BD305+BK305*AZ305))-(AZ305*BL305)/(BE305*BD305+BK305*AZ305)</f>
        <v>26.935305208423937</v>
      </c>
      <c r="AZ305" s="3">
        <f>BA305*BC305/(BA305+BC305)</f>
        <v>33.525143258039336</v>
      </c>
      <c r="BA305" s="3">
        <f>BB305*1005/(4*0.98*0.0000000567*(AS305+273.15)^3)</f>
        <v>187.4955007583967</v>
      </c>
      <c r="BB305" s="3">
        <f>101325/(287.05*(AS305+273.15))</f>
        <v>1.162098055786728</v>
      </c>
      <c r="BC305" s="3">
        <f>100*SQRT(0.1/AV305)</f>
        <v>40.824829046386299</v>
      </c>
      <c r="BD305" s="3">
        <f>BC305/1.08</f>
        <v>37.800767635542869</v>
      </c>
      <c r="BE305" s="3">
        <f>0.072*AS305+64.67</f>
        <v>66.873199999999997</v>
      </c>
      <c r="BF305" s="3">
        <f>AU305*(1-0.21)+BG305-BH305</f>
        <v>485.16763322549446</v>
      </c>
      <c r="BG305" s="3">
        <f>(1.72*(BI305/1000/(AS305+273.16))^(1/7)*0.0000000567*(AS305+273.16)^4)</f>
        <v>409.36746243795454</v>
      </c>
      <c r="BH305" s="3">
        <f>0.98*0.0000000567*(AA305+273.16)^4</f>
        <v>485.8898292124602</v>
      </c>
      <c r="BI305" s="3">
        <f>BJ305*AT305/100</f>
        <v>2151.2304370838647</v>
      </c>
      <c r="BJ305" s="3">
        <f>(610.7*10^(7.5*AS305/(AS305+237.3)))</f>
        <v>4390.2661981303363</v>
      </c>
      <c r="BK305" s="3">
        <f>(EXP((0.0492)*AS305))*55.259</f>
        <v>249.02448452578955</v>
      </c>
      <c r="BL305" s="3">
        <f>(1-(AT305/100))*BJ305</f>
        <v>2239.0357610464716</v>
      </c>
      <c r="JY305" s="3">
        <v>2</v>
      </c>
      <c r="JZ305" s="3">
        <v>6</v>
      </c>
      <c r="KA305" s="3">
        <v>22</v>
      </c>
      <c r="KB305" s="3">
        <v>56</v>
      </c>
      <c r="KC305" s="3">
        <v>215</v>
      </c>
      <c r="KD305" s="3">
        <v>328</v>
      </c>
      <c r="KE305" s="3">
        <v>494</v>
      </c>
      <c r="KF305" s="3">
        <v>397</v>
      </c>
      <c r="KG305" s="3">
        <v>128</v>
      </c>
      <c r="KH305" s="3">
        <v>50</v>
      </c>
      <c r="KI305" s="3">
        <v>6</v>
      </c>
      <c r="KJ305" s="3">
        <v>2</v>
      </c>
    </row>
    <row r="306" spans="1:342" s="3" customFormat="1" x14ac:dyDescent="0.2">
      <c r="A306" s="3" t="b">
        <v>1</v>
      </c>
      <c r="B306" s="3" t="s">
        <v>563</v>
      </c>
      <c r="D306" s="3">
        <v>10446</v>
      </c>
      <c r="E306" s="3">
        <v>2</v>
      </c>
      <c r="F306" s="3">
        <v>4</v>
      </c>
      <c r="G306" s="3" t="s">
        <v>115</v>
      </c>
      <c r="H306" s="3">
        <v>6</v>
      </c>
      <c r="I306" s="3">
        <v>4</v>
      </c>
      <c r="J306" s="3">
        <v>0.9744432260955207</v>
      </c>
      <c r="K306" s="3">
        <v>1.5643861754263071</v>
      </c>
      <c r="L306" s="3">
        <v>0.82743566573562832</v>
      </c>
      <c r="M306" s="3">
        <f>AA306-AS306</f>
        <v>4.7637248412653612</v>
      </c>
      <c r="N306" s="3">
        <f>AB306-AS306</f>
        <v>2.6999999999999993</v>
      </c>
      <c r="O306" s="3">
        <f>AC306-AS306</f>
        <v>6.6999999999999993</v>
      </c>
      <c r="P306" s="3">
        <f>AD306-AS306</f>
        <v>4.6457222658215933</v>
      </c>
      <c r="Q306" s="3">
        <f>AE306-AS306</f>
        <v>3.0000000000000036</v>
      </c>
      <c r="R306" s="3">
        <f>AF306-AS306</f>
        <v>3.5999999999999979</v>
      </c>
      <c r="S306" s="3">
        <f>AG306-AS306</f>
        <v>4.0000000000000036</v>
      </c>
      <c r="T306" s="3">
        <f>AH306-AS306</f>
        <v>5.5999999999999979</v>
      </c>
      <c r="U306" s="3">
        <f>AI306-AS306</f>
        <v>6.1999999999999993</v>
      </c>
      <c r="V306" s="3">
        <f>AJ306-AS306</f>
        <v>6.5999999999999979</v>
      </c>
      <c r="W306" s="3">
        <f>(AA306-AY306)/(AX306-AY306)</f>
        <v>0.50555212610223643</v>
      </c>
      <c r="X306" s="3">
        <f>(AX306-AA306)/(AA306-AY306)</f>
        <v>0.97803539609241541</v>
      </c>
      <c r="Y306" s="3">
        <f>J306/AA306</f>
        <v>2.7477182119393869E-2</v>
      </c>
      <c r="Z306" s="3">
        <f>(AA306-AY306)/(AX306-AA306)</f>
        <v>1.0224578823990835</v>
      </c>
      <c r="AA306" s="3">
        <v>35.463724841265361</v>
      </c>
      <c r="AB306" s="3">
        <v>33.4</v>
      </c>
      <c r="AC306" s="3">
        <v>37.4</v>
      </c>
      <c r="AD306" s="3">
        <v>35.345722265821593</v>
      </c>
      <c r="AE306" s="3">
        <v>33.700000000000003</v>
      </c>
      <c r="AF306" s="3">
        <v>34.299999999999997</v>
      </c>
      <c r="AG306" s="3">
        <v>34.700000000000003</v>
      </c>
      <c r="AH306" s="3">
        <v>36.299999999999997</v>
      </c>
      <c r="AI306" s="3">
        <v>36.9</v>
      </c>
      <c r="AJ306" s="3">
        <v>37.299999999999997</v>
      </c>
      <c r="AK306" s="3">
        <v>2020</v>
      </c>
      <c r="AL306" s="3">
        <v>10</v>
      </c>
      <c r="AM306" s="3">
        <v>27</v>
      </c>
      <c r="AN306" s="3">
        <v>12</v>
      </c>
      <c r="AO306" s="3">
        <v>51</v>
      </c>
      <c r="AP306" s="3">
        <v>28</v>
      </c>
      <c r="AQ306" s="3">
        <v>965</v>
      </c>
      <c r="AR306" s="4">
        <v>0.53541666666666665</v>
      </c>
      <c r="AS306" s="3">
        <f>VLOOKUP(AR306,גיליון1!A221:F804,2,0)</f>
        <v>30.7</v>
      </c>
      <c r="AT306" s="3">
        <f>VLOOKUP(AR306,גיליון1!A221:F804,3,0)</f>
        <v>48</v>
      </c>
      <c r="AU306" s="3">
        <f>VLOOKUP(AR306,גיליון1!A221:F804,4,0)</f>
        <v>707</v>
      </c>
      <c r="AV306" s="3">
        <f>VLOOKUP(AR306,גיליון1!A221:F804,5,0)</f>
        <v>0.6</v>
      </c>
      <c r="AW306" s="3">
        <f>VLOOKUP(AR306,גיליון1!A221:F804,6,0)</f>
        <v>63</v>
      </c>
      <c r="AX306" s="3">
        <f>AS306+(AZ306*BF306)/(BB306*1005)</f>
        <v>44.004250864575198</v>
      </c>
      <c r="AY306" s="3">
        <f>AS306+(AZ306*BD306*BE306*BF306)/(BB306*1005*(BE306*BD306+BK306*AZ306))-(AZ306*BL306)/(BE306*BD306+BK306*AZ306)</f>
        <v>26.731396688897718</v>
      </c>
      <c r="AZ306" s="3">
        <f>BA306*BC306/(BA306+BC306)</f>
        <v>33.517247273299013</v>
      </c>
      <c r="BA306" s="3">
        <f>BB306*1005/(4*0.98*0.0000000567*(AS306+273.15)^3)</f>
        <v>187.24879618552652</v>
      </c>
      <c r="BB306" s="3">
        <f>101325/(287.05*(AS306+273.15))</f>
        <v>1.1617155979766947</v>
      </c>
      <c r="BC306" s="3">
        <f>100*SQRT(0.1/AV306)</f>
        <v>40.824829046386299</v>
      </c>
      <c r="BD306" s="3">
        <f>BC306/1.08</f>
        <v>37.800767635542869</v>
      </c>
      <c r="BE306" s="3">
        <f>0.072*AS306+64.67</f>
        <v>66.880400000000009</v>
      </c>
      <c r="BF306" s="3">
        <f>AU306*(1-0.21)+BG306-BH306</f>
        <v>463.4340762193184</v>
      </c>
      <c r="BG306" s="3">
        <f>(1.72*(BI306/1000/(AS306+273.16))^(1/7)*0.0000000567*(AS306+273.16)^4)</f>
        <v>409.01530216850568</v>
      </c>
      <c r="BH306" s="3">
        <f>0.98*0.0000000567*(AA306+273.16)^4</f>
        <v>504.11122594918731</v>
      </c>
      <c r="BI306" s="3">
        <f>BJ306*AT306/100</f>
        <v>2119.3903297001675</v>
      </c>
      <c r="BJ306" s="3">
        <f>(610.7*10^(7.5*AS306/(AS306+237.3)))</f>
        <v>4415.396520208682</v>
      </c>
      <c r="BK306" s="3">
        <f>(EXP((0.0492)*AS306))*55.259</f>
        <v>250.25270393183206</v>
      </c>
      <c r="BL306" s="3">
        <f>(1-(AT306/100))*BJ306</f>
        <v>2296.0061905085149</v>
      </c>
      <c r="KI306" s="3">
        <v>2</v>
      </c>
      <c r="KJ306" s="3">
        <v>2</v>
      </c>
      <c r="KK306" s="3">
        <v>2</v>
      </c>
      <c r="KL306" s="3">
        <v>4</v>
      </c>
      <c r="KM306" s="3">
        <v>12</v>
      </c>
      <c r="KN306" s="3">
        <v>4</v>
      </c>
      <c r="KO306" s="3">
        <v>17</v>
      </c>
      <c r="KP306" s="3">
        <v>22</v>
      </c>
      <c r="KQ306" s="3">
        <v>34</v>
      </c>
      <c r="KR306" s="3">
        <v>26</v>
      </c>
      <c r="KS306" s="3">
        <v>37</v>
      </c>
      <c r="KT306" s="3">
        <v>34</v>
      </c>
      <c r="KU306" s="3">
        <v>51</v>
      </c>
      <c r="KV306" s="3">
        <v>60</v>
      </c>
      <c r="KW306" s="3">
        <v>102</v>
      </c>
      <c r="KX306" s="3">
        <v>111</v>
      </c>
      <c r="KY306" s="3">
        <v>111</v>
      </c>
      <c r="KZ306" s="3">
        <v>119</v>
      </c>
      <c r="LA306" s="3">
        <v>97</v>
      </c>
      <c r="LB306" s="3">
        <v>86</v>
      </c>
      <c r="LC306" s="3">
        <v>118</v>
      </c>
      <c r="LD306" s="3">
        <v>70</v>
      </c>
      <c r="LE306" s="3">
        <v>103</v>
      </c>
      <c r="LF306" s="3">
        <v>49</v>
      </c>
      <c r="LG306" s="3">
        <v>78</v>
      </c>
      <c r="LH306" s="3">
        <v>74</v>
      </c>
      <c r="LI306" s="3">
        <v>72</v>
      </c>
      <c r="LJ306" s="3">
        <v>92</v>
      </c>
      <c r="LK306" s="3">
        <v>57</v>
      </c>
      <c r="LL306" s="3">
        <v>53</v>
      </c>
      <c r="LM306" s="3">
        <v>68</v>
      </c>
      <c r="LN306" s="3">
        <v>63</v>
      </c>
      <c r="LO306" s="3">
        <v>72</v>
      </c>
      <c r="LP306" s="3">
        <v>68</v>
      </c>
      <c r="LQ306" s="3">
        <v>41</v>
      </c>
      <c r="LR306" s="3">
        <v>57</v>
      </c>
      <c r="LS306" s="3">
        <v>61</v>
      </c>
      <c r="LT306" s="3">
        <v>57</v>
      </c>
      <c r="LU306" s="3">
        <v>70</v>
      </c>
      <c r="LV306" s="3">
        <v>49</v>
      </c>
      <c r="LW306" s="3">
        <v>67</v>
      </c>
      <c r="LX306" s="3">
        <v>32</v>
      </c>
      <c r="LY306" s="3">
        <v>51</v>
      </c>
      <c r="LZ306" s="3">
        <v>21</v>
      </c>
      <c r="MA306" s="3">
        <v>8</v>
      </c>
      <c r="MB306" s="3">
        <v>3</v>
      </c>
      <c r="MC306" s="3">
        <v>3</v>
      </c>
    </row>
    <row r="307" spans="1:342" s="3" customFormat="1" x14ac:dyDescent="0.2">
      <c r="A307" s="3" t="b">
        <v>1</v>
      </c>
      <c r="B307" s="3" t="s">
        <v>563</v>
      </c>
      <c r="D307" s="3">
        <v>10446</v>
      </c>
      <c r="E307" s="3">
        <v>2</v>
      </c>
      <c r="F307" s="3">
        <v>4</v>
      </c>
      <c r="G307" s="3" t="s">
        <v>284</v>
      </c>
      <c r="H307" s="3">
        <v>6</v>
      </c>
      <c r="I307" s="3">
        <v>3.6999999999999957</v>
      </c>
      <c r="J307" s="3">
        <v>0.97538254355887855</v>
      </c>
      <c r="K307" s="3">
        <v>1.6193180028897416</v>
      </c>
      <c r="L307" s="3">
        <v>0.82648904290475356</v>
      </c>
      <c r="M307" s="3">
        <f>AA307-AS307</f>
        <v>3.8279142351844335</v>
      </c>
      <c r="N307" s="3">
        <f>AB307-AS307</f>
        <v>2.0000000000000036</v>
      </c>
      <c r="O307" s="3">
        <f>AC307-AS307</f>
        <v>5.6999999999999993</v>
      </c>
      <c r="P307" s="3">
        <f>AD307-AS307</f>
        <v>3.7902345184175381</v>
      </c>
      <c r="Q307" s="3">
        <f>AE307-AS307</f>
        <v>2.0999999999999979</v>
      </c>
      <c r="R307" s="3">
        <f>AF307-AS307</f>
        <v>2.5000000000000036</v>
      </c>
      <c r="S307" s="3">
        <f>AG307-AS307</f>
        <v>3.0000000000000036</v>
      </c>
      <c r="T307" s="3">
        <f>AH307-AS307</f>
        <v>4.5999999999999979</v>
      </c>
      <c r="U307" s="3">
        <f>AI307-AS307</f>
        <v>5.1999999999999993</v>
      </c>
      <c r="V307" s="3">
        <f>AJ307-AS307</f>
        <v>5.5999999999999979</v>
      </c>
      <c r="W307" s="3">
        <f>(AA307-AY307)/(AX307-AY307)</f>
        <v>0.54665848225608538</v>
      </c>
      <c r="X307" s="3">
        <f>(AX307-AA307)/(AA307-AY307)</f>
        <v>0.82929567995168174</v>
      </c>
      <c r="Y307" s="3">
        <f>J307/AA307</f>
        <v>2.8249101203018802E-2</v>
      </c>
      <c r="Z307" s="3">
        <f>(AA307-AY307)/(AX307-AA307)</f>
        <v>1.2058425289979373</v>
      </c>
      <c r="AA307" s="3">
        <v>34.527914235184433</v>
      </c>
      <c r="AB307" s="3">
        <v>32.700000000000003</v>
      </c>
      <c r="AC307" s="3">
        <v>36.4</v>
      </c>
      <c r="AD307" s="3">
        <v>34.490234518417537</v>
      </c>
      <c r="AE307" s="3">
        <v>32.799999999999997</v>
      </c>
      <c r="AF307" s="3">
        <v>33.200000000000003</v>
      </c>
      <c r="AG307" s="3">
        <v>33.700000000000003</v>
      </c>
      <c r="AH307" s="3">
        <v>35.299999999999997</v>
      </c>
      <c r="AI307" s="3">
        <v>35.9</v>
      </c>
      <c r="AJ307" s="3">
        <v>36.299999999999997</v>
      </c>
      <c r="AK307" s="3">
        <v>2020</v>
      </c>
      <c r="AL307" s="3">
        <v>10</v>
      </c>
      <c r="AM307" s="3">
        <v>27</v>
      </c>
      <c r="AN307" s="3">
        <v>12</v>
      </c>
      <c r="AO307" s="3">
        <v>52</v>
      </c>
      <c r="AP307" s="3">
        <v>6</v>
      </c>
      <c r="AQ307" s="3">
        <v>405</v>
      </c>
      <c r="AR307" s="4">
        <v>0.53611111111111109</v>
      </c>
      <c r="AS307" s="3">
        <f>VLOOKUP(AR307,גיליון1!A222:F805,2,0)</f>
        <v>30.7</v>
      </c>
      <c r="AT307" s="3">
        <f>VLOOKUP(AR307,גיליון1!A222:F805,3,0)</f>
        <v>48</v>
      </c>
      <c r="AU307" s="3">
        <f>VLOOKUP(AR307,גיליון1!A222:F805,4,0)</f>
        <v>707</v>
      </c>
      <c r="AV307" s="3">
        <f>VLOOKUP(AR307,גיליון1!A222:F805,5,0)</f>
        <v>1</v>
      </c>
      <c r="AW307" s="3">
        <f>VLOOKUP(AR307,גיליון1!A222:F805,6,0)</f>
        <v>235</v>
      </c>
      <c r="AX307" s="3">
        <f>AS307+(AZ307*BF307)/(BB307*1005)</f>
        <v>41.579738158299136</v>
      </c>
      <c r="AY307" s="3">
        <f>AS307+(AZ307*BD307*BE307*BF307)/(BB307*1005*(BE307*BD307+BK307*AZ307))-(AZ307*BL307)/(BE307*BD307+BK307*AZ307)</f>
        <v>26.024525041687642</v>
      </c>
      <c r="AZ307" s="3">
        <f>BA307*BC307/(BA307+BC307)</f>
        <v>27.053887242204421</v>
      </c>
      <c r="BA307" s="3">
        <f>BB307*1005/(4*0.98*0.0000000567*(AS307+273.15)^3)</f>
        <v>187.24879618552652</v>
      </c>
      <c r="BB307" s="3">
        <f>101325/(287.05*(AS307+273.15))</f>
        <v>1.1617155979766947</v>
      </c>
      <c r="BC307" s="3">
        <f>100*SQRT(0.1/AV307)</f>
        <v>31.622776601683793</v>
      </c>
      <c r="BD307" s="3">
        <f>BC307/1.08</f>
        <v>29.280348705262767</v>
      </c>
      <c r="BE307" s="3">
        <f>0.072*AS307+64.67</f>
        <v>66.880400000000009</v>
      </c>
      <c r="BF307" s="3">
        <f>AU307*(1-0.21)+BG307-BH307</f>
        <v>469.52059843675607</v>
      </c>
      <c r="BG307" s="3">
        <f>(1.72*(BI307/1000/(AS307+273.16))^(1/7)*0.0000000567*(AS307+273.16)^4)</f>
        <v>409.01530216850568</v>
      </c>
      <c r="BH307" s="3">
        <f>0.98*0.0000000567*(AA307+273.16)^4</f>
        <v>498.02470373174964</v>
      </c>
      <c r="BI307" s="3">
        <f>BJ307*AT307/100</f>
        <v>2119.3903297001675</v>
      </c>
      <c r="BJ307" s="3">
        <f>(610.7*10^(7.5*AS307/(AS307+237.3)))</f>
        <v>4415.396520208682</v>
      </c>
      <c r="BK307" s="3">
        <f>(EXP((0.0492)*AS307))*55.259</f>
        <v>250.25270393183206</v>
      </c>
      <c r="BL307" s="3">
        <f>(1-(AT307/100))*BJ307</f>
        <v>2296.0061905085149</v>
      </c>
      <c r="KC307" s="3">
        <v>2</v>
      </c>
      <c r="KD307" s="3">
        <v>3</v>
      </c>
      <c r="KE307" s="3">
        <v>3</v>
      </c>
      <c r="KF307" s="3">
        <v>11</v>
      </c>
      <c r="KG307" s="3">
        <v>19</v>
      </c>
      <c r="KH307" s="3">
        <v>10</v>
      </c>
      <c r="KI307" s="3">
        <v>37</v>
      </c>
      <c r="KJ307" s="3">
        <v>25</v>
      </c>
      <c r="KK307" s="3">
        <v>40</v>
      </c>
      <c r="KL307" s="3">
        <v>37</v>
      </c>
      <c r="KM307" s="3">
        <v>28</v>
      </c>
      <c r="KN307" s="3">
        <v>37</v>
      </c>
      <c r="KO307" s="3">
        <v>36</v>
      </c>
      <c r="KP307" s="3">
        <v>38</v>
      </c>
      <c r="KQ307" s="3">
        <v>31</v>
      </c>
      <c r="KR307" s="3">
        <v>35</v>
      </c>
      <c r="KS307" s="3">
        <v>47</v>
      </c>
      <c r="KT307" s="3">
        <v>39</v>
      </c>
      <c r="KU307" s="3">
        <v>29</v>
      </c>
      <c r="KV307" s="3">
        <v>34</v>
      </c>
      <c r="KW307" s="3">
        <v>56</v>
      </c>
      <c r="KX307" s="3">
        <v>36</v>
      </c>
      <c r="KY307" s="3">
        <v>34</v>
      </c>
      <c r="KZ307" s="3">
        <v>40</v>
      </c>
      <c r="LA307" s="3">
        <v>40</v>
      </c>
      <c r="LB307" s="3">
        <v>27</v>
      </c>
      <c r="LC307" s="3">
        <v>39</v>
      </c>
      <c r="LD307" s="3">
        <v>40</v>
      </c>
      <c r="LE307" s="3">
        <v>30</v>
      </c>
      <c r="LF307" s="3">
        <v>32</v>
      </c>
      <c r="LG307" s="3">
        <v>41</v>
      </c>
      <c r="LH307" s="3">
        <v>44</v>
      </c>
      <c r="LI307" s="3">
        <v>26</v>
      </c>
      <c r="LJ307" s="3">
        <v>28</v>
      </c>
      <c r="LK307" s="3">
        <v>17</v>
      </c>
      <c r="LL307" s="3">
        <v>40</v>
      </c>
      <c r="LM307" s="3">
        <v>17</v>
      </c>
      <c r="LN307" s="3">
        <v>20</v>
      </c>
      <c r="LO307" s="3">
        <v>16</v>
      </c>
      <c r="LP307" s="3">
        <v>10</v>
      </c>
      <c r="LQ307" s="3">
        <v>6</v>
      </c>
      <c r="LR307" s="3">
        <v>4</v>
      </c>
      <c r="LS307" s="3">
        <v>1</v>
      </c>
      <c r="LT307" s="3">
        <v>2</v>
      </c>
      <c r="LU307" s="3">
        <v>1</v>
      </c>
      <c r="LV307" s="3">
        <v>0</v>
      </c>
    </row>
    <row r="308" spans="1:342" s="3" customFormat="1" x14ac:dyDescent="0.2">
      <c r="A308" s="3" t="b">
        <v>1</v>
      </c>
      <c r="B308" s="3" t="s">
        <v>563</v>
      </c>
      <c r="D308" s="3">
        <v>10446</v>
      </c>
      <c r="E308" s="3">
        <v>2</v>
      </c>
      <c r="F308" s="3">
        <v>4</v>
      </c>
      <c r="G308" s="3" t="s">
        <v>443</v>
      </c>
      <c r="H308" s="3">
        <v>6</v>
      </c>
      <c r="I308" s="3">
        <v>2.9000000000000057</v>
      </c>
      <c r="J308" s="3">
        <v>0.60749719556153081</v>
      </c>
      <c r="K308" s="3">
        <v>0.76286078566364779</v>
      </c>
      <c r="L308" s="3">
        <v>0.47570103599657221</v>
      </c>
      <c r="M308" s="3">
        <f>AA308-AS308</f>
        <v>3.5456059693617981</v>
      </c>
      <c r="N308" s="3">
        <f>AB308-AS308</f>
        <v>2.0999999999999979</v>
      </c>
      <c r="O308" s="3">
        <f>AC308-AS308</f>
        <v>5.0000000000000036</v>
      </c>
      <c r="P308" s="3">
        <f>AD308-AS308</f>
        <v>3.5454860899053422</v>
      </c>
      <c r="Q308" s="3">
        <f>AE308-AS308</f>
        <v>2.3000000000000007</v>
      </c>
      <c r="R308" s="3">
        <f>AF308-AS308</f>
        <v>2.6999999999999993</v>
      </c>
      <c r="S308" s="3">
        <f>AG308-AS308</f>
        <v>3.0999999999999979</v>
      </c>
      <c r="T308" s="3">
        <f>AH308-AS308</f>
        <v>3.9000000000000021</v>
      </c>
      <c r="U308" s="3">
        <f>AI308-AS308</f>
        <v>4.4000000000000021</v>
      </c>
      <c r="V308" s="3">
        <f>AJ308-AS308</f>
        <v>4.9000000000000021</v>
      </c>
      <c r="W308" s="3">
        <f>(AA308-AY308)/(AX308-AY308)</f>
        <v>0.52678867058018586</v>
      </c>
      <c r="X308" s="3">
        <f>(AX308-AA308)/(AA308-AY308)</f>
        <v>0.89829443161455302</v>
      </c>
      <c r="Y308" s="3">
        <f>J308/AA308</f>
        <v>1.7739420237008939E-2</v>
      </c>
      <c r="Z308" s="3">
        <f>(AA308-AY308)/(AX308-AA308)</f>
        <v>1.113220749017275</v>
      </c>
      <c r="AA308" s="3">
        <v>34.245605969361797</v>
      </c>
      <c r="AB308" s="3">
        <v>32.799999999999997</v>
      </c>
      <c r="AC308" s="3">
        <v>35.700000000000003</v>
      </c>
      <c r="AD308" s="3">
        <v>34.245486089905341</v>
      </c>
      <c r="AE308" s="3">
        <v>33</v>
      </c>
      <c r="AF308" s="3">
        <v>33.4</v>
      </c>
      <c r="AG308" s="3">
        <v>33.799999999999997</v>
      </c>
      <c r="AH308" s="3">
        <v>34.6</v>
      </c>
      <c r="AI308" s="3">
        <v>35.1</v>
      </c>
      <c r="AJ308" s="3">
        <v>35.6</v>
      </c>
      <c r="AK308" s="3">
        <v>2020</v>
      </c>
      <c r="AL308" s="3">
        <v>10</v>
      </c>
      <c r="AM308" s="3">
        <v>27</v>
      </c>
      <c r="AN308" s="3">
        <v>12</v>
      </c>
      <c r="AO308" s="3">
        <v>52</v>
      </c>
      <c r="AP308" s="3">
        <v>16</v>
      </c>
      <c r="AQ308" s="3">
        <v>323</v>
      </c>
      <c r="AR308" s="4">
        <v>0.53611111111111109</v>
      </c>
      <c r="AS308" s="3">
        <f>VLOOKUP(AR308,גיליון1!A223:F806,2,0)</f>
        <v>30.7</v>
      </c>
      <c r="AT308" s="3">
        <f>VLOOKUP(AR308,גיליון1!A223:F806,3,0)</f>
        <v>48</v>
      </c>
      <c r="AU308" s="3">
        <f>VLOOKUP(AR308,גיליון1!A223:F806,4,0)</f>
        <v>707</v>
      </c>
      <c r="AV308" s="3">
        <f>VLOOKUP(AR308,גיליון1!A223:F806,5,0)</f>
        <v>1</v>
      </c>
      <c r="AW308" s="3">
        <f>VLOOKUP(AR308,גיליון1!A223:F806,6,0)</f>
        <v>235</v>
      </c>
      <c r="AX308" s="3">
        <f>AS308+(AZ308*BF308)/(BB308*1005)</f>
        <v>41.622033260008436</v>
      </c>
      <c r="AY308" s="3">
        <f>AS308+(AZ308*BD308*BE308*BF308)/(BB308*1005*(BE308*BD308+BK308*AZ308))-(AZ308*BL308)/(BE308*BD308+BK308*AZ308)</f>
        <v>26.034014055796678</v>
      </c>
      <c r="AZ308" s="3">
        <f>BA308*BC308/(BA308+BC308)</f>
        <v>27.053887242204421</v>
      </c>
      <c r="BA308" s="3">
        <f>BB308*1005/(4*0.98*0.0000000567*(AS308+273.15)^3)</f>
        <v>187.24879618552652</v>
      </c>
      <c r="BB308" s="3">
        <f>101325/(287.05*(AS308+273.15))</f>
        <v>1.1617155979766947</v>
      </c>
      <c r="BC308" s="3">
        <f>100*SQRT(0.1/AV308)</f>
        <v>31.622776601683793</v>
      </c>
      <c r="BD308" s="3">
        <f>BC308/1.08</f>
        <v>29.280348705262767</v>
      </c>
      <c r="BE308" s="3">
        <f>0.072*AS308+64.67</f>
        <v>66.880400000000009</v>
      </c>
      <c r="BF308" s="3">
        <f>AU308*(1-0.21)+BG308-BH308</f>
        <v>471.34586492539353</v>
      </c>
      <c r="BG308" s="3">
        <f>(1.72*(BI308/1000/(AS308+273.16))^(1/7)*0.0000000567*(AS308+273.16)^4)</f>
        <v>409.01530216850568</v>
      </c>
      <c r="BH308" s="3">
        <f>0.98*0.0000000567*(AA308+273.16)^4</f>
        <v>496.19943724311219</v>
      </c>
      <c r="BI308" s="3">
        <f>BJ308*AT308/100</f>
        <v>2119.3903297001675</v>
      </c>
      <c r="BJ308" s="3">
        <f>(610.7*10^(7.5*AS308/(AS308+237.3)))</f>
        <v>4415.396520208682</v>
      </c>
      <c r="BK308" s="3">
        <f>(EXP((0.0492)*AS308))*55.259</f>
        <v>250.25270393183206</v>
      </c>
      <c r="BL308" s="3">
        <f>(1-(AT308/100))*BJ308</f>
        <v>2296.0061905085149</v>
      </c>
      <c r="KF308" s="3">
        <v>3</v>
      </c>
      <c r="KG308" s="3">
        <v>6</v>
      </c>
      <c r="KH308" s="3">
        <v>26</v>
      </c>
      <c r="KI308" s="3">
        <v>28</v>
      </c>
      <c r="KJ308" s="3">
        <v>28</v>
      </c>
      <c r="KK308" s="3">
        <v>37</v>
      </c>
      <c r="KL308" s="3">
        <v>45</v>
      </c>
      <c r="KM308" s="3">
        <v>51</v>
      </c>
      <c r="KN308" s="3">
        <v>60</v>
      </c>
      <c r="KO308" s="3">
        <v>75</v>
      </c>
      <c r="KP308" s="3">
        <v>85</v>
      </c>
      <c r="KQ308" s="3">
        <v>88</v>
      </c>
      <c r="KR308" s="3">
        <v>95</v>
      </c>
      <c r="KS308" s="3">
        <v>138</v>
      </c>
      <c r="KT308" s="3">
        <v>131</v>
      </c>
      <c r="KU308" s="3">
        <v>151</v>
      </c>
      <c r="KV308" s="3">
        <v>156</v>
      </c>
      <c r="KW308" s="3">
        <v>112</v>
      </c>
      <c r="KX308" s="3">
        <v>140</v>
      </c>
      <c r="KY308" s="3">
        <v>95</v>
      </c>
      <c r="KZ308" s="3">
        <v>81</v>
      </c>
      <c r="LA308" s="3">
        <v>51</v>
      </c>
      <c r="LB308" s="3">
        <v>47</v>
      </c>
      <c r="LC308" s="3">
        <v>47</v>
      </c>
      <c r="LD308" s="3">
        <v>37</v>
      </c>
      <c r="LE308" s="3">
        <v>42</v>
      </c>
      <c r="LF308" s="3">
        <v>31</v>
      </c>
      <c r="LG308" s="3">
        <v>16</v>
      </c>
      <c r="LH308" s="3">
        <v>12</v>
      </c>
      <c r="LI308" s="3">
        <v>18</v>
      </c>
      <c r="LJ308" s="3">
        <v>10</v>
      </c>
      <c r="LK308" s="3">
        <v>4</v>
      </c>
      <c r="LL308" s="3">
        <v>2</v>
      </c>
      <c r="LM308" s="3">
        <v>2</v>
      </c>
      <c r="LN308" s="3">
        <v>1</v>
      </c>
    </row>
    <row r="309" spans="1:342" s="3" customFormat="1" x14ac:dyDescent="0.2">
      <c r="A309" s="3" t="b">
        <v>0</v>
      </c>
      <c r="D309" s="3">
        <v>10446</v>
      </c>
      <c r="E309" s="3">
        <v>2</v>
      </c>
      <c r="F309" s="3">
        <v>4</v>
      </c>
      <c r="G309" s="3" t="s">
        <v>116</v>
      </c>
      <c r="H309" s="3">
        <v>6</v>
      </c>
      <c r="I309" s="3">
        <v>2.2000000000000028</v>
      </c>
      <c r="J309" s="3">
        <v>0.43848396277066587</v>
      </c>
      <c r="K309" s="3">
        <v>0.51536901325135887</v>
      </c>
      <c r="L309" s="3">
        <v>0.33884741355068548</v>
      </c>
      <c r="M309" s="3">
        <f>AA309-AS309</f>
        <v>3.0511456504815051</v>
      </c>
      <c r="N309" s="3">
        <f>AB309-AS309</f>
        <v>1.6999999999999993</v>
      </c>
      <c r="O309" s="3">
        <f>AC309-AS309</f>
        <v>3.9000000000000021</v>
      </c>
      <c r="P309" s="3">
        <f>AD309-AS309</f>
        <v>3.0661523452301829</v>
      </c>
      <c r="Q309" s="3">
        <f>AE309-AS309</f>
        <v>1.9000000000000021</v>
      </c>
      <c r="R309" s="3">
        <f>AF309-AS309</f>
        <v>2.5000000000000036</v>
      </c>
      <c r="S309" s="3">
        <f>AG309-AS309</f>
        <v>2.8000000000000007</v>
      </c>
      <c r="T309" s="3">
        <f>AH309-AS309</f>
        <v>3.3000000000000007</v>
      </c>
      <c r="U309" s="3">
        <f>AI309-AS309</f>
        <v>3.5999999999999979</v>
      </c>
      <c r="V309" s="3">
        <f>AJ309-AS309</f>
        <v>3.8000000000000007</v>
      </c>
      <c r="W309" s="3">
        <f>(AA309-AY309)/(AX309-AY309)</f>
        <v>0.49219852374567169</v>
      </c>
      <c r="X309" s="3">
        <f>(AX309-AA309)/(AA309-AY309)</f>
        <v>1.0317005268319719</v>
      </c>
      <c r="Y309" s="3">
        <f>J309/AA309</f>
        <v>1.2991676410380171E-2</v>
      </c>
      <c r="Z309" s="3">
        <f>(AA309-AY309)/(AX309-AA309)</f>
        <v>0.96927351880946089</v>
      </c>
      <c r="AA309" s="3">
        <v>33.751145650481504</v>
      </c>
      <c r="AB309" s="3">
        <v>32.4</v>
      </c>
      <c r="AC309" s="3">
        <v>34.6</v>
      </c>
      <c r="AD309" s="3">
        <v>33.766152345230182</v>
      </c>
      <c r="AE309" s="3">
        <v>32.6</v>
      </c>
      <c r="AF309" s="3">
        <v>33.200000000000003</v>
      </c>
      <c r="AG309" s="3">
        <v>33.5</v>
      </c>
      <c r="AH309" s="3">
        <v>34</v>
      </c>
      <c r="AI309" s="3">
        <v>34.299999999999997</v>
      </c>
      <c r="AJ309" s="3">
        <v>34.5</v>
      </c>
      <c r="AK309" s="3">
        <v>2020</v>
      </c>
      <c r="AL309" s="3">
        <v>10</v>
      </c>
      <c r="AM309" s="3">
        <v>27</v>
      </c>
      <c r="AN309" s="3">
        <v>12</v>
      </c>
      <c r="AO309" s="3">
        <v>52</v>
      </c>
      <c r="AP309" s="3">
        <v>49</v>
      </c>
      <c r="AQ309" s="3">
        <v>602</v>
      </c>
      <c r="AR309" s="4">
        <v>0.53611111111111109</v>
      </c>
      <c r="AS309" s="3">
        <f>VLOOKUP(AR309,גיליון1!A224:F807,2,0)</f>
        <v>30.7</v>
      </c>
      <c r="AT309" s="3">
        <f>VLOOKUP(AR309,גיליון1!A224:F807,3,0)</f>
        <v>48</v>
      </c>
      <c r="AU309" s="3">
        <f>VLOOKUP(AR309,גיליון1!A224:F807,4,0)</f>
        <v>707</v>
      </c>
      <c r="AV309" s="3">
        <f>VLOOKUP(AR309,גיליון1!A224:F807,5,0)</f>
        <v>1</v>
      </c>
      <c r="AW309" s="3">
        <f>VLOOKUP(AR309,גיליון1!A224:F807,6,0)</f>
        <v>235</v>
      </c>
      <c r="AX309" s="3">
        <f>AS309+(AZ309*BF309)/(BB309*1005)</f>
        <v>41.695832473362259</v>
      </c>
      <c r="AY309" s="3">
        <f>AS309+(AZ309*BD309*BE309*BF309)/(BB309*1005*(BE309*BD309+BK309*AZ309))-(AZ309*BL309)/(BE309*BD309+BK309*AZ309)</f>
        <v>26.050571097828719</v>
      </c>
      <c r="AZ309" s="3">
        <f>BA309*BC309/(BA309+BC309)</f>
        <v>27.053887242204421</v>
      </c>
      <c r="BA309" s="3">
        <f>BB309*1005/(4*0.98*0.0000000567*(AS309+273.15)^3)</f>
        <v>187.24879618552652</v>
      </c>
      <c r="BB309" s="3">
        <f>101325/(287.05*(AS309+273.15))</f>
        <v>1.1617155979766947</v>
      </c>
      <c r="BC309" s="3">
        <f>100*SQRT(0.1/AV309)</f>
        <v>31.622776601683793</v>
      </c>
      <c r="BD309" s="3">
        <f>BC309/1.08</f>
        <v>29.280348705262767</v>
      </c>
      <c r="BE309" s="3">
        <f>0.072*AS309+64.67</f>
        <v>66.880400000000009</v>
      </c>
      <c r="BF309" s="3">
        <f>AU309*(1-0.21)+BG309-BH309</f>
        <v>474.53070727305771</v>
      </c>
      <c r="BG309" s="3">
        <f>(1.72*(BI309/1000/(AS309+273.16))^(1/7)*0.0000000567*(AS309+273.16)^4)</f>
        <v>409.01530216850568</v>
      </c>
      <c r="BH309" s="3">
        <f>0.98*0.0000000567*(AA309+273.16)^4</f>
        <v>493.014594895448</v>
      </c>
      <c r="BI309" s="3">
        <f>BJ309*AT309/100</f>
        <v>2119.3903297001675</v>
      </c>
      <c r="BJ309" s="3">
        <f>(610.7*10^(7.5*AS309/(AS309+237.3)))</f>
        <v>4415.396520208682</v>
      </c>
      <c r="BK309" s="3">
        <f>(EXP((0.0492)*AS309))*55.259</f>
        <v>250.25270393183206</v>
      </c>
      <c r="BL309" s="3">
        <f>(1-(AT309/100))*BJ309</f>
        <v>2296.0061905085149</v>
      </c>
      <c r="KB309" s="3">
        <v>2</v>
      </c>
      <c r="KC309" s="3">
        <v>13</v>
      </c>
      <c r="KD309" s="3">
        <v>7</v>
      </c>
      <c r="KE309" s="3">
        <v>15</v>
      </c>
      <c r="KF309" s="3">
        <v>23</v>
      </c>
      <c r="KG309" s="3">
        <v>17</v>
      </c>
      <c r="KH309" s="3">
        <v>30</v>
      </c>
      <c r="KI309" s="3">
        <v>26</v>
      </c>
      <c r="KJ309" s="3">
        <v>26</v>
      </c>
      <c r="KK309" s="3">
        <v>39</v>
      </c>
      <c r="KL309" s="3">
        <v>48</v>
      </c>
      <c r="KM309" s="3">
        <v>87</v>
      </c>
      <c r="KN309" s="3">
        <v>126</v>
      </c>
      <c r="KO309" s="3">
        <v>176</v>
      </c>
      <c r="KP309" s="3">
        <v>142</v>
      </c>
      <c r="KQ309" s="3">
        <v>121</v>
      </c>
      <c r="KR309" s="3">
        <v>136</v>
      </c>
      <c r="KS309" s="3">
        <v>115</v>
      </c>
      <c r="KT309" s="3">
        <v>107</v>
      </c>
      <c r="KU309" s="3">
        <v>98</v>
      </c>
      <c r="KV309" s="3">
        <v>49</v>
      </c>
      <c r="KW309" s="3">
        <v>38</v>
      </c>
      <c r="KX309" s="3">
        <v>24</v>
      </c>
      <c r="KY309" s="3">
        <v>6</v>
      </c>
      <c r="KZ309" s="3">
        <v>3</v>
      </c>
      <c r="LA309" s="3">
        <v>2</v>
      </c>
    </row>
    <row r="310" spans="1:342" s="3" customFormat="1" x14ac:dyDescent="0.2">
      <c r="A310" s="3" t="b">
        <v>0</v>
      </c>
      <c r="D310" s="3">
        <v>10446</v>
      </c>
      <c r="E310" s="3">
        <v>2</v>
      </c>
      <c r="F310" s="3">
        <v>4</v>
      </c>
      <c r="G310" s="3" t="s">
        <v>285</v>
      </c>
      <c r="H310" s="3">
        <v>6</v>
      </c>
      <c r="I310" s="3">
        <v>2.2000000000000028</v>
      </c>
      <c r="J310" s="3">
        <v>0.50288512976831179</v>
      </c>
      <c r="K310" s="3">
        <v>0.83856285580488077</v>
      </c>
      <c r="L310" s="3">
        <v>0.43312756327916857</v>
      </c>
      <c r="M310" s="3">
        <f>AA310-AS310</f>
        <v>3.5211523724870339</v>
      </c>
      <c r="N310" s="3">
        <f>AB310-AS310</f>
        <v>2.1999999999999993</v>
      </c>
      <c r="O310" s="3">
        <f>AC310-AS310</f>
        <v>4.4000000000000021</v>
      </c>
      <c r="P310" s="3">
        <f>AD310-AS310</f>
        <v>3.5104799411808365</v>
      </c>
      <c r="Q310" s="3">
        <f>AE310-AS310</f>
        <v>2.5999999999999979</v>
      </c>
      <c r="R310" s="3">
        <f>AF310-AS310</f>
        <v>2.8000000000000007</v>
      </c>
      <c r="S310" s="3">
        <f>AG310-AS310</f>
        <v>3.0999999999999979</v>
      </c>
      <c r="T310" s="3">
        <f>AH310-AS310</f>
        <v>4.0000000000000036</v>
      </c>
      <c r="U310" s="3">
        <f>AI310-AS310</f>
        <v>4.1999999999999993</v>
      </c>
      <c r="V310" s="3">
        <f>AJ310-AS310</f>
        <v>4.4000000000000021</v>
      </c>
      <c r="W310" s="3">
        <f>(AA310-AY310)/(AX310-AY310)</f>
        <v>0.50659962010185677</v>
      </c>
      <c r="X310" s="3">
        <f>(AX310-AA310)/(AA310-AY310)</f>
        <v>0.97394542024911157</v>
      </c>
      <c r="Y310" s="3">
        <f>J310/AA310</f>
        <v>1.4695154747992037E-2</v>
      </c>
      <c r="Z310" s="3">
        <f>(AA310-AY310)/(AX310-AA310)</f>
        <v>1.0267515809502181</v>
      </c>
      <c r="AA310" s="3">
        <v>34.221152372487033</v>
      </c>
      <c r="AB310" s="3">
        <v>32.9</v>
      </c>
      <c r="AC310" s="3">
        <v>35.1</v>
      </c>
      <c r="AD310" s="3">
        <v>34.210479941180836</v>
      </c>
      <c r="AE310" s="3">
        <v>33.299999999999997</v>
      </c>
      <c r="AF310" s="3">
        <v>33.5</v>
      </c>
      <c r="AG310" s="3">
        <v>33.799999999999997</v>
      </c>
      <c r="AH310" s="3">
        <v>34.700000000000003</v>
      </c>
      <c r="AI310" s="3">
        <v>34.9</v>
      </c>
      <c r="AJ310" s="3">
        <v>35.1</v>
      </c>
      <c r="AK310" s="3">
        <v>2020</v>
      </c>
      <c r="AL310" s="3">
        <v>10</v>
      </c>
      <c r="AM310" s="3">
        <v>27</v>
      </c>
      <c r="AN310" s="3">
        <v>12</v>
      </c>
      <c r="AO310" s="3">
        <v>53</v>
      </c>
      <c r="AP310" s="3">
        <v>9</v>
      </c>
      <c r="AQ310" s="3">
        <v>124</v>
      </c>
      <c r="AR310" s="4">
        <v>0.53680555555555554</v>
      </c>
      <c r="AS310" s="3">
        <f>VLOOKUP(AR310,גיליון1!A225:F808,2,0)</f>
        <v>30.7</v>
      </c>
      <c r="AT310" s="3">
        <f>VLOOKUP(AR310,גיליון1!A225:F808,3,0)</f>
        <v>48</v>
      </c>
      <c r="AU310" s="3">
        <f>VLOOKUP(AR310,גיליון1!A225:F808,4,0)</f>
        <v>704</v>
      </c>
      <c r="AV310" s="3">
        <f>VLOOKUP(AR310,גיליון1!A225:F808,5,0)</f>
        <v>0.9</v>
      </c>
      <c r="AW310" s="3">
        <f>VLOOKUP(AR310,גיליון1!A225:F808,6,0)</f>
        <v>235</v>
      </c>
      <c r="AX310" s="3">
        <f>AS310+(AZ310*BF310)/(BB310*1005)</f>
        <v>42.069941613465247</v>
      </c>
      <c r="AY310" s="3">
        <f>AS310+(AZ310*BD310*BE310*BF310)/(BB310*1005*(BE310*BD310+BK310*AZ310))-(AZ310*BL310)/(BE310*BD310+BK310*AZ310)</f>
        <v>26.162395610767589</v>
      </c>
      <c r="AZ310" s="3">
        <f>BA310*BC310/(BA310+BC310)</f>
        <v>28.29615686969732</v>
      </c>
      <c r="BA310" s="3">
        <f>BB310*1005/(4*0.98*0.0000000567*(AS310+273.15)^3)</f>
        <v>187.24879618552652</v>
      </c>
      <c r="BB310" s="3">
        <f>101325/(287.05*(AS310+273.15))</f>
        <v>1.1617155979766947</v>
      </c>
      <c r="BC310" s="3">
        <f>100*SQRT(0.1/AV310)</f>
        <v>33.333333333333336</v>
      </c>
      <c r="BD310" s="3">
        <f>BC310/1.08</f>
        <v>30.864197530864196</v>
      </c>
      <c r="BE310" s="3">
        <f>0.072*AS310+64.67</f>
        <v>66.880400000000009</v>
      </c>
      <c r="BF310" s="3">
        <f>AU310*(1-0.21)+BG310-BH310</f>
        <v>469.13373339632324</v>
      </c>
      <c r="BG310" s="3">
        <f>(1.72*(BI310/1000/(AS310+273.16))^(1/7)*0.0000000567*(AS310+273.16)^4)</f>
        <v>409.01530216850568</v>
      </c>
      <c r="BH310" s="3">
        <f>0.98*0.0000000567*(AA310+273.16)^4</f>
        <v>496.04156877218259</v>
      </c>
      <c r="BI310" s="3">
        <f>BJ310*AT310/100</f>
        <v>2119.3903297001675</v>
      </c>
      <c r="BJ310" s="3">
        <f>(610.7*10^(7.5*AS310/(AS310+237.3)))</f>
        <v>4415.396520208682</v>
      </c>
      <c r="BK310" s="3">
        <f>(EXP((0.0492)*AS310))*55.259</f>
        <v>250.25270393183206</v>
      </c>
      <c r="BL310" s="3">
        <f>(1-(AT310/100))*BJ310</f>
        <v>2296.0061905085149</v>
      </c>
      <c r="KH310" s="3">
        <v>5</v>
      </c>
      <c r="KI310" s="3">
        <v>4</v>
      </c>
      <c r="KJ310" s="3">
        <v>9</v>
      </c>
      <c r="KK310" s="3">
        <v>16</v>
      </c>
      <c r="KL310" s="3">
        <v>31</v>
      </c>
      <c r="KM310" s="3">
        <v>53</v>
      </c>
      <c r="KN310" s="3">
        <v>75</v>
      </c>
      <c r="KO310" s="3">
        <v>67</v>
      </c>
      <c r="KP310" s="3">
        <v>79</v>
      </c>
      <c r="KQ310" s="3">
        <v>108</v>
      </c>
      <c r="KR310" s="3">
        <v>126</v>
      </c>
      <c r="KS310" s="3">
        <v>79</v>
      </c>
      <c r="KT310" s="3">
        <v>85</v>
      </c>
      <c r="KU310" s="3">
        <v>88</v>
      </c>
      <c r="KV310" s="3">
        <v>49</v>
      </c>
      <c r="KW310" s="3">
        <v>86</v>
      </c>
      <c r="KX310" s="3">
        <v>85</v>
      </c>
      <c r="KY310" s="3">
        <v>134</v>
      </c>
      <c r="KZ310" s="3">
        <v>111</v>
      </c>
      <c r="LA310" s="3">
        <v>76</v>
      </c>
      <c r="LB310" s="3">
        <v>43</v>
      </c>
      <c r="LC310" s="3">
        <v>54</v>
      </c>
      <c r="LD310" s="3">
        <v>28</v>
      </c>
    </row>
    <row r="311" spans="1:342" s="3" customFormat="1" x14ac:dyDescent="0.2">
      <c r="A311" s="3" t="b">
        <v>0</v>
      </c>
      <c r="D311" s="3">
        <v>10446</v>
      </c>
      <c r="E311" s="3">
        <v>2</v>
      </c>
      <c r="F311" s="3">
        <v>4</v>
      </c>
      <c r="G311" s="3" t="s">
        <v>444</v>
      </c>
      <c r="H311" s="3">
        <v>6</v>
      </c>
      <c r="I311" s="3">
        <v>0.89999999999999858</v>
      </c>
      <c r="J311" s="3">
        <v>0.20697801147253583</v>
      </c>
      <c r="K311" s="3">
        <v>0.2864838383925985</v>
      </c>
      <c r="L311" s="3">
        <v>0.16423701335337981</v>
      </c>
      <c r="M311" s="3">
        <f>AA311-AS311</f>
        <v>2.6993590591687031</v>
      </c>
      <c r="N311" s="3">
        <f>AB311-AS311</f>
        <v>2.1999999999999993</v>
      </c>
      <c r="O311" s="3">
        <f>AC311-AS311</f>
        <v>3.0999999999999979</v>
      </c>
      <c r="P311" s="3">
        <f>AD311-AS311</f>
        <v>2.7259093609214808</v>
      </c>
      <c r="Q311" s="3">
        <f>AE311-AS311</f>
        <v>2.1999999999999993</v>
      </c>
      <c r="R311" s="3">
        <f>AF311-AS311</f>
        <v>2.4000000000000021</v>
      </c>
      <c r="S311" s="3">
        <f>AG311-AS311</f>
        <v>2.5000000000000036</v>
      </c>
      <c r="T311" s="3">
        <f>AH311-AS311</f>
        <v>2.8000000000000007</v>
      </c>
      <c r="U311" s="3">
        <f>AI311-AS311</f>
        <v>2.9000000000000021</v>
      </c>
      <c r="V311" s="3">
        <f>AJ311-AS311</f>
        <v>3.0999999999999979</v>
      </c>
      <c r="W311" s="3">
        <f>(AA311-AY311)/(AX311-AY311)</f>
        <v>0.45031539740497961</v>
      </c>
      <c r="X311" s="3">
        <f>(AX311-AA311)/(AA311-AY311)</f>
        <v>1.2206657950464785</v>
      </c>
      <c r="Y311" s="3">
        <f>J311/AA311</f>
        <v>6.1970653719990113E-3</v>
      </c>
      <c r="Z311" s="3">
        <f>(AA311-AY311)/(AX311-AA311)</f>
        <v>0.81922505247386213</v>
      </c>
      <c r="AA311" s="3">
        <v>33.399359059168702</v>
      </c>
      <c r="AB311" s="3">
        <v>32.9</v>
      </c>
      <c r="AC311" s="3">
        <v>33.799999999999997</v>
      </c>
      <c r="AD311" s="3">
        <v>33.42590936092148</v>
      </c>
      <c r="AE311" s="3">
        <v>32.9</v>
      </c>
      <c r="AF311" s="3">
        <v>33.1</v>
      </c>
      <c r="AG311" s="3">
        <v>33.200000000000003</v>
      </c>
      <c r="AH311" s="3">
        <v>33.5</v>
      </c>
      <c r="AI311" s="3">
        <v>33.6</v>
      </c>
      <c r="AJ311" s="3">
        <v>33.799999999999997</v>
      </c>
      <c r="AK311" s="3">
        <v>2020</v>
      </c>
      <c r="AL311" s="3">
        <v>10</v>
      </c>
      <c r="AM311" s="3">
        <v>27</v>
      </c>
      <c r="AN311" s="3">
        <v>12</v>
      </c>
      <c r="AO311" s="3">
        <v>53</v>
      </c>
      <c r="AP311" s="3">
        <v>24</v>
      </c>
      <c r="AQ311" s="3">
        <v>483</v>
      </c>
      <c r="AR311" s="4">
        <v>0.53680555555555554</v>
      </c>
      <c r="AS311" s="3">
        <f>VLOOKUP(AR311,גיליון1!A226:F809,2,0)</f>
        <v>30.7</v>
      </c>
      <c r="AT311" s="3">
        <f>VLOOKUP(AR311,גיליון1!A226:F809,3,0)</f>
        <v>48</v>
      </c>
      <c r="AU311" s="3">
        <f>VLOOKUP(AR311,גיליון1!A226:F809,4,0)</f>
        <v>704</v>
      </c>
      <c r="AV311" s="3">
        <f>VLOOKUP(AR311,גיליון1!A226:F809,5,0)</f>
        <v>0.9</v>
      </c>
      <c r="AW311" s="3">
        <f>VLOOKUP(AR311,גיליון1!A226:F809,6,0)</f>
        <v>235</v>
      </c>
      <c r="AX311" s="3">
        <f>AS311+(AZ311*BF311)/(BB311*1005)</f>
        <v>42.197992611408658</v>
      </c>
      <c r="AY311" s="3">
        <f>AS311+(AZ311*BD311*BE311*BF311)/(BB311*1005*(BE311*BD311+BK311*AZ311))-(AZ311*BL311)/(BE311*BD311+BK311*AZ311)</f>
        <v>26.191298025636641</v>
      </c>
      <c r="AZ311" s="3">
        <f>BA311*BC311/(BA311+BC311)</f>
        <v>28.29615686969732</v>
      </c>
      <c r="BA311" s="3">
        <f>BB311*1005/(4*0.98*0.0000000567*(AS311+273.15)^3)</f>
        <v>187.24879618552652</v>
      </c>
      <c r="BB311" s="3">
        <f>101325/(287.05*(AS311+273.15))</f>
        <v>1.1617155979766947</v>
      </c>
      <c r="BC311" s="3">
        <f>100*SQRT(0.1/AV311)</f>
        <v>33.333333333333336</v>
      </c>
      <c r="BD311" s="3">
        <f>BC311/1.08</f>
        <v>30.864197530864196</v>
      </c>
      <c r="BE311" s="3">
        <f>0.072*AS311+64.67</f>
        <v>66.880400000000009</v>
      </c>
      <c r="BF311" s="3">
        <f>AU311*(1-0.21)+BG311-BH311</f>
        <v>474.41722954543047</v>
      </c>
      <c r="BG311" s="3">
        <f>(1.72*(BI311/1000/(AS311+273.16))^(1/7)*0.0000000567*(AS311+273.16)^4)</f>
        <v>409.01530216850568</v>
      </c>
      <c r="BH311" s="3">
        <f>0.98*0.0000000567*(AA311+273.16)^4</f>
        <v>490.75807262307535</v>
      </c>
      <c r="BI311" s="3">
        <f>BJ311*AT311/100</f>
        <v>2119.3903297001675</v>
      </c>
      <c r="BJ311" s="3">
        <f>(610.7*10^(7.5*AS311/(AS311+237.3)))</f>
        <v>4415.396520208682</v>
      </c>
      <c r="BK311" s="3">
        <f>(EXP((0.0492)*AS311))*55.259</f>
        <v>250.25270393183206</v>
      </c>
      <c r="BL311" s="3">
        <f>(1-(AT311/100))*BJ311</f>
        <v>2296.0061905085149</v>
      </c>
      <c r="KC311" s="3">
        <v>1</v>
      </c>
      <c r="KD311" s="3">
        <v>0</v>
      </c>
      <c r="KE311" s="3">
        <v>1</v>
      </c>
      <c r="KF311" s="3">
        <v>1</v>
      </c>
      <c r="KG311" s="3">
        <v>4</v>
      </c>
      <c r="KH311" s="3">
        <v>6</v>
      </c>
      <c r="KI311" s="3">
        <v>12</v>
      </c>
      <c r="KJ311" s="3">
        <v>54</v>
      </c>
      <c r="KK311" s="3">
        <v>57</v>
      </c>
      <c r="KL311" s="3">
        <v>54</v>
      </c>
      <c r="KM311" s="3">
        <v>98</v>
      </c>
      <c r="KN311" s="3">
        <v>80</v>
      </c>
      <c r="KO311" s="3">
        <v>43</v>
      </c>
      <c r="KP311" s="3">
        <v>10</v>
      </c>
      <c r="KQ311" s="3">
        <v>8</v>
      </c>
    </row>
    <row r="312" spans="1:342" s="3" customFormat="1" x14ac:dyDescent="0.2">
      <c r="A312" s="3" t="b">
        <v>1</v>
      </c>
      <c r="B312" s="3" t="s">
        <v>563</v>
      </c>
      <c r="D312" s="3">
        <v>10446</v>
      </c>
      <c r="E312" s="3">
        <v>9</v>
      </c>
      <c r="F312" s="3">
        <v>4</v>
      </c>
      <c r="G312" s="3" t="s">
        <v>117</v>
      </c>
      <c r="H312" s="3">
        <v>6</v>
      </c>
      <c r="I312" s="3">
        <v>2.6999999999999957</v>
      </c>
      <c r="J312" s="3">
        <v>0.51544425172294583</v>
      </c>
      <c r="K312" s="3">
        <v>0.62897709521769229</v>
      </c>
      <c r="L312" s="3">
        <v>0.39944476963137465</v>
      </c>
      <c r="M312" s="3">
        <f>AA312-AS312</f>
        <v>3.6989577302165806</v>
      </c>
      <c r="N312" s="3">
        <f>AB312-AS312</f>
        <v>2.0000000000000036</v>
      </c>
      <c r="O312" s="3">
        <f>AC312-AS312</f>
        <v>4.6999999999999993</v>
      </c>
      <c r="P312" s="3">
        <f>AD312-AS312</f>
        <v>3.7785914956001996</v>
      </c>
      <c r="Q312" s="3">
        <f>AE312-AS312</f>
        <v>2.4000000000000021</v>
      </c>
      <c r="R312" s="3">
        <f>AF312-AS312</f>
        <v>3.0000000000000036</v>
      </c>
      <c r="S312" s="3">
        <f>AG312-AS312</f>
        <v>3.4000000000000021</v>
      </c>
      <c r="T312" s="3">
        <f>AH312-AS312</f>
        <v>4.0999999999999979</v>
      </c>
      <c r="U312" s="3">
        <f>AI312-AS312</f>
        <v>4.3000000000000007</v>
      </c>
      <c r="V312" s="3">
        <f>AJ312-AS312</f>
        <v>4.5999999999999979</v>
      </c>
      <c r="W312" s="3">
        <f>(AA312-AY312)/(AX312-AY312)</f>
        <v>0.49786830073686855</v>
      </c>
      <c r="X312" s="3">
        <f>(AX312-AA312)/(AA312-AY312)</f>
        <v>1.0085633058380155</v>
      </c>
      <c r="Y312" s="3">
        <f>J312/AA312</f>
        <v>1.4984298529201412E-2</v>
      </c>
      <c r="Z312" s="3">
        <f>(AA312-AY312)/(AX312-AA312)</f>
        <v>0.9915094017515339</v>
      </c>
      <c r="AA312" s="3">
        <v>34.39895773021658</v>
      </c>
      <c r="AB312" s="3">
        <v>32.700000000000003</v>
      </c>
      <c r="AC312" s="3">
        <v>35.4</v>
      </c>
      <c r="AD312" s="3">
        <v>34.478591495600199</v>
      </c>
      <c r="AE312" s="3">
        <v>33.1</v>
      </c>
      <c r="AF312" s="3">
        <v>33.700000000000003</v>
      </c>
      <c r="AG312" s="3">
        <v>34.1</v>
      </c>
      <c r="AH312" s="3">
        <v>34.799999999999997</v>
      </c>
      <c r="AI312" s="3">
        <v>35</v>
      </c>
      <c r="AJ312" s="3">
        <v>35.299999999999997</v>
      </c>
      <c r="AK312" s="3">
        <v>2020</v>
      </c>
      <c r="AL312" s="3">
        <v>10</v>
      </c>
      <c r="AM312" s="3">
        <v>27</v>
      </c>
      <c r="AN312" s="3">
        <v>12</v>
      </c>
      <c r="AO312" s="3">
        <v>54</v>
      </c>
      <c r="AP312" s="3">
        <v>56</v>
      </c>
      <c r="AQ312" s="3">
        <v>482</v>
      </c>
      <c r="AR312" s="4">
        <v>0.53749999999999998</v>
      </c>
      <c r="AS312" s="3">
        <f>VLOOKUP(AR312,גיליון1!A227:F810,2,0)</f>
        <v>30.7</v>
      </c>
      <c r="AT312" s="3">
        <f>VLOOKUP(AR312,גיליון1!A227:F810,3,0)</f>
        <v>48</v>
      </c>
      <c r="AU312" s="3">
        <f>VLOOKUP(AR312,גיליון1!A227:F810,4,0)</f>
        <v>701</v>
      </c>
      <c r="AV312" s="3">
        <f>VLOOKUP(AR312,גיליון1!A227:F810,5,0)</f>
        <v>0.8</v>
      </c>
      <c r="AW312" s="3">
        <f>VLOOKUP(AR312,גיליון1!A227:F810,6,0)</f>
        <v>60</v>
      </c>
      <c r="AX312" s="3">
        <f>AS312+(AZ312*BF312)/(BB312*1005)</f>
        <v>42.560469624620765</v>
      </c>
      <c r="AY312" s="3">
        <f>AS312+(AZ312*BD312*BE312*BF312)/(BB312*1005*(BE312*BD312+BK312*AZ312))-(AZ312*BL312)/(BE312*BD312+BK312*AZ312)</f>
        <v>26.306741954407858</v>
      </c>
      <c r="AZ312" s="3">
        <f>BA312*BC312/(BA312+BC312)</f>
        <v>29.739989647129534</v>
      </c>
      <c r="BA312" s="3">
        <f>BB312*1005/(4*0.98*0.0000000567*(AS312+273.15)^3)</f>
        <v>187.24879618552652</v>
      </c>
      <c r="BB312" s="3">
        <f>101325/(287.05*(AS312+273.15))</f>
        <v>1.1617155979766947</v>
      </c>
      <c r="BC312" s="3">
        <f>100*SQRT(0.1/AV312)</f>
        <v>35.355339059327378</v>
      </c>
      <c r="BD312" s="3">
        <f>BC312/1.08</f>
        <v>32.736425054932752</v>
      </c>
      <c r="BE312" s="3">
        <f>0.072*AS312+64.67</f>
        <v>66.880400000000009</v>
      </c>
      <c r="BF312" s="3">
        <f>AU312*(1-0.21)+BG312-BH312</f>
        <v>465.61499144296181</v>
      </c>
      <c r="BG312" s="3">
        <f>(1.72*(BI312/1000/(AS312+273.16))^(1/7)*0.0000000567*(AS312+273.16)^4)</f>
        <v>409.01530216850568</v>
      </c>
      <c r="BH312" s="3">
        <f>0.98*0.0000000567*(AA312+273.16)^4</f>
        <v>497.1903107255439</v>
      </c>
      <c r="BI312" s="3">
        <f>BJ312*AT312/100</f>
        <v>2119.3903297001675</v>
      </c>
      <c r="BJ312" s="3">
        <f>(610.7*10^(7.5*AS312/(AS312+237.3)))</f>
        <v>4415.396520208682</v>
      </c>
      <c r="BK312" s="3">
        <f>(EXP((0.0492)*AS312))*55.259</f>
        <v>250.25270393183206</v>
      </c>
      <c r="BL312" s="3">
        <f>(1-(AT312/100))*BJ312</f>
        <v>2296.0061905085149</v>
      </c>
      <c r="KF312" s="3">
        <v>9</v>
      </c>
      <c r="KG312" s="3">
        <v>1</v>
      </c>
      <c r="KH312" s="3">
        <v>13</v>
      </c>
      <c r="KI312" s="3">
        <v>10</v>
      </c>
      <c r="KJ312" s="3">
        <v>13</v>
      </c>
      <c r="KK312" s="3">
        <v>15</v>
      </c>
      <c r="KL312" s="3">
        <v>29</v>
      </c>
      <c r="KM312" s="3">
        <v>27</v>
      </c>
      <c r="KN312" s="3">
        <v>30</v>
      </c>
      <c r="KO312" s="3">
        <v>29</v>
      </c>
      <c r="KP312" s="3">
        <v>40</v>
      </c>
      <c r="KQ312" s="3">
        <v>70</v>
      </c>
      <c r="KR312" s="3">
        <v>58</v>
      </c>
      <c r="KS312" s="3">
        <v>75</v>
      </c>
      <c r="KT312" s="3">
        <v>80</v>
      </c>
      <c r="KU312" s="3">
        <v>121</v>
      </c>
      <c r="KV312" s="3">
        <v>129</v>
      </c>
      <c r="KW312" s="3">
        <v>162</v>
      </c>
      <c r="KX312" s="3">
        <v>176</v>
      </c>
      <c r="KY312" s="3">
        <v>149</v>
      </c>
      <c r="KZ312" s="3">
        <v>149</v>
      </c>
      <c r="LA312" s="3">
        <v>110</v>
      </c>
      <c r="LB312" s="3">
        <v>110</v>
      </c>
      <c r="LC312" s="3">
        <v>52</v>
      </c>
      <c r="LD312" s="3">
        <v>23</v>
      </c>
      <c r="LE312" s="3">
        <v>46</v>
      </c>
      <c r="LF312" s="3">
        <v>9</v>
      </c>
      <c r="LG312" s="3">
        <v>9</v>
      </c>
      <c r="LH312" s="3">
        <v>3</v>
      </c>
      <c r="LI312" s="3">
        <v>0</v>
      </c>
      <c r="LJ312" s="3">
        <v>2</v>
      </c>
    </row>
    <row r="313" spans="1:342" s="3" customFormat="1" x14ac:dyDescent="0.2">
      <c r="A313" s="3" t="b">
        <v>1</v>
      </c>
      <c r="B313" s="3" t="s">
        <v>563</v>
      </c>
      <c r="D313" s="3">
        <v>10446</v>
      </c>
      <c r="E313" s="3">
        <v>9</v>
      </c>
      <c r="F313" s="3">
        <v>4</v>
      </c>
      <c r="G313" s="3" t="s">
        <v>286</v>
      </c>
      <c r="H313" s="3">
        <v>6</v>
      </c>
      <c r="I313" s="3">
        <v>4.3999999999999986</v>
      </c>
      <c r="J313" s="3">
        <v>0.71154907602411599</v>
      </c>
      <c r="K313" s="3">
        <v>0.74635211041851335</v>
      </c>
      <c r="L313" s="3">
        <v>0.51663847591280598</v>
      </c>
      <c r="M313" s="3">
        <f>AA313-AS313</f>
        <v>3.4825251659886511</v>
      </c>
      <c r="N313" s="3">
        <f>AB313-AS313</f>
        <v>0.80000000000000071</v>
      </c>
      <c r="O313" s="3">
        <f>AC313-AS313</f>
        <v>5.1999999999999993</v>
      </c>
      <c r="P313" s="3">
        <f>AD313-AS313</f>
        <v>3.5329553666590634</v>
      </c>
      <c r="Q313" s="3">
        <f>AE313-AS313</f>
        <v>1.4000000000000021</v>
      </c>
      <c r="R313" s="3">
        <f>AF313-AS313</f>
        <v>2.8000000000000007</v>
      </c>
      <c r="S313" s="3">
        <f>AG313-AS313</f>
        <v>3.0999999999999979</v>
      </c>
      <c r="T313" s="3">
        <f>AH313-AS313</f>
        <v>3.9000000000000021</v>
      </c>
      <c r="U313" s="3">
        <f>AI313-AS313</f>
        <v>4.1999999999999993</v>
      </c>
      <c r="V313" s="3">
        <f>AJ313-AS313</f>
        <v>4.9999999999999964</v>
      </c>
      <c r="W313" s="3">
        <f>(AA313-AY313)/(AX313-AY313)</f>
        <v>0.52796751090209781</v>
      </c>
      <c r="X313" s="3">
        <f>(AX313-AA313)/(AA313-AY313)</f>
        <v>0.89405593971374564</v>
      </c>
      <c r="Y313" s="3">
        <f>J313/AA313</f>
        <v>2.0755445305704511E-2</v>
      </c>
      <c r="Z313" s="3">
        <f>(AA313-AY313)/(AX313-AA313)</f>
        <v>1.1184982455574033</v>
      </c>
      <c r="AA313" s="3">
        <v>34.282525165988652</v>
      </c>
      <c r="AB313" s="3">
        <v>31.6</v>
      </c>
      <c r="AC313" s="3">
        <v>36</v>
      </c>
      <c r="AD313" s="3">
        <v>34.332955366659064</v>
      </c>
      <c r="AE313" s="3">
        <v>32.200000000000003</v>
      </c>
      <c r="AF313" s="3">
        <v>33.6</v>
      </c>
      <c r="AG313" s="3">
        <v>33.9</v>
      </c>
      <c r="AH313" s="3">
        <v>34.700000000000003</v>
      </c>
      <c r="AI313" s="3">
        <v>35</v>
      </c>
      <c r="AJ313" s="3">
        <v>35.799999999999997</v>
      </c>
      <c r="AK313" s="3">
        <v>2020</v>
      </c>
      <c r="AL313" s="3">
        <v>10</v>
      </c>
      <c r="AM313" s="3">
        <v>27</v>
      </c>
      <c r="AN313" s="3">
        <v>12</v>
      </c>
      <c r="AO313" s="3">
        <v>55</v>
      </c>
      <c r="AP313" s="3">
        <v>8</v>
      </c>
      <c r="AQ313" s="3">
        <v>640</v>
      </c>
      <c r="AR313" s="4">
        <v>0.53819444444444442</v>
      </c>
      <c r="AS313" s="3">
        <f>VLOOKUP(AR313,גיליון1!A228:F811,2,0)</f>
        <v>30.8</v>
      </c>
      <c r="AT313" s="3">
        <f>VLOOKUP(AR313,גיליון1!A228:F811,3,0)</f>
        <v>48</v>
      </c>
      <c r="AU313" s="3">
        <f>VLOOKUP(AR313,גיליון1!A228:F811,4,0)</f>
        <v>700</v>
      </c>
      <c r="AV313" s="3">
        <f>VLOOKUP(AR313,גיליון1!A228:F811,5,0)</f>
        <v>1</v>
      </c>
      <c r="AW313" s="3">
        <f>VLOOKUP(AR313,גיליון1!A228:F811,6,0)</f>
        <v>249</v>
      </c>
      <c r="AX313" s="3">
        <f>AS313+(AZ313*BF313)/(BB313*1005)</f>
        <v>41.60963927191959</v>
      </c>
      <c r="AY313" s="3">
        <f>AS313+(AZ313*BD313*BE313*BF313)/(BB313*1005*(BE313*BD313+BK313*AZ313))-(AZ313*BL313)/(BE313*BD313+BK313*AZ313)</f>
        <v>26.087160893505995</v>
      </c>
      <c r="AZ313" s="3">
        <f>BA313*BC313/(BA313+BC313)</f>
        <v>27.048740021131646</v>
      </c>
      <c r="BA313" s="3">
        <f>BB313*1005/(4*0.98*0.0000000567*(AS313+273.15)^3)</f>
        <v>187.0024972432592</v>
      </c>
      <c r="BB313" s="3">
        <f>101325/(287.05*(AS313+273.15))</f>
        <v>1.1613333918250324</v>
      </c>
      <c r="BC313" s="3">
        <f>100*SQRT(0.1/AV313)</f>
        <v>31.622776601683793</v>
      </c>
      <c r="BD313" s="3">
        <f>BC313/1.08</f>
        <v>29.280348705262767</v>
      </c>
      <c r="BE313" s="3">
        <f>0.072*AS313+64.67</f>
        <v>66.887600000000006</v>
      </c>
      <c r="BF313" s="3">
        <f>AU313*(1-0.21)+BG313-BH313</f>
        <v>466.43071009619359</v>
      </c>
      <c r="BG313" s="3">
        <f>(1.72*(BI313/1000/(AS313+273.16))^(1/7)*0.0000000567*(AS313+273.16)^4)</f>
        <v>409.86856309618065</v>
      </c>
      <c r="BH313" s="3">
        <f>0.98*0.0000000567*(AA313+273.16)^4</f>
        <v>496.43785299998706</v>
      </c>
      <c r="BI313" s="3">
        <f>BJ313*AT313/100</f>
        <v>2131.5128556742607</v>
      </c>
      <c r="BJ313" s="3">
        <f>(610.7*10^(7.5*AS313/(AS313+237.3)))</f>
        <v>4440.6517826547097</v>
      </c>
      <c r="BK313" s="3">
        <f>(EXP((0.0492)*AS313))*55.259</f>
        <v>251.48698106714673</v>
      </c>
      <c r="BL313" s="3">
        <f>(1-(AT313/100))*BJ313</f>
        <v>2309.138926980449</v>
      </c>
      <c r="JU313" s="3">
        <v>7</v>
      </c>
      <c r="JV313" s="3">
        <v>3</v>
      </c>
      <c r="JW313" s="3">
        <v>9</v>
      </c>
      <c r="JX313" s="3">
        <v>11</v>
      </c>
      <c r="JY313" s="3">
        <v>7</v>
      </c>
      <c r="JZ313" s="3">
        <v>8</v>
      </c>
      <c r="KA313" s="3">
        <v>17</v>
      </c>
      <c r="KB313" s="3">
        <v>13</v>
      </c>
      <c r="KC313" s="3">
        <v>6</v>
      </c>
      <c r="KD313" s="3">
        <v>12</v>
      </c>
      <c r="KE313" s="3">
        <v>11</v>
      </c>
      <c r="KF313" s="3">
        <v>11</v>
      </c>
      <c r="KG313" s="3">
        <v>5</v>
      </c>
      <c r="KH313" s="3">
        <v>11</v>
      </c>
      <c r="KI313" s="3">
        <v>16</v>
      </c>
      <c r="KJ313" s="3">
        <v>15</v>
      </c>
      <c r="KK313" s="3">
        <v>11</v>
      </c>
      <c r="KL313" s="3">
        <v>14</v>
      </c>
      <c r="KM313" s="3">
        <v>35</v>
      </c>
      <c r="KN313" s="3">
        <v>57</v>
      </c>
      <c r="KO313" s="3">
        <v>116</v>
      </c>
      <c r="KP313" s="3">
        <v>109</v>
      </c>
      <c r="KQ313" s="3">
        <v>113</v>
      </c>
      <c r="KR313" s="3">
        <v>109</v>
      </c>
      <c r="KS313" s="3">
        <v>153</v>
      </c>
      <c r="KT313" s="3">
        <v>177</v>
      </c>
      <c r="KU313" s="3">
        <v>188</v>
      </c>
      <c r="KV313" s="3">
        <v>174</v>
      </c>
      <c r="KW313" s="3">
        <v>173</v>
      </c>
      <c r="KX313" s="3">
        <v>200</v>
      </c>
      <c r="KY313" s="3">
        <v>184</v>
      </c>
      <c r="KZ313" s="3">
        <v>150</v>
      </c>
      <c r="LA313" s="3">
        <v>89</v>
      </c>
      <c r="LB313" s="3">
        <v>67</v>
      </c>
      <c r="LC313" s="3">
        <v>55</v>
      </c>
      <c r="LD313" s="3">
        <v>43</v>
      </c>
      <c r="LE313" s="3">
        <v>35</v>
      </c>
      <c r="LF313" s="3">
        <v>26</v>
      </c>
      <c r="LG313" s="3">
        <v>39</v>
      </c>
      <c r="LH313" s="3">
        <v>13</v>
      </c>
      <c r="LI313" s="3">
        <v>25</v>
      </c>
      <c r="LJ313" s="3">
        <v>14</v>
      </c>
      <c r="LK313" s="3">
        <v>14</v>
      </c>
      <c r="LL313" s="3">
        <v>21</v>
      </c>
      <c r="LM313" s="3">
        <v>11</v>
      </c>
      <c r="LN313" s="3">
        <v>2</v>
      </c>
      <c r="LO313" s="3">
        <v>0</v>
      </c>
    </row>
    <row r="314" spans="1:342" s="3" customFormat="1" x14ac:dyDescent="0.2">
      <c r="A314" s="3" t="b">
        <v>1</v>
      </c>
      <c r="B314" s="3" t="s">
        <v>563</v>
      </c>
      <c r="D314" s="3">
        <v>10446</v>
      </c>
      <c r="E314" s="3">
        <v>9</v>
      </c>
      <c r="F314" s="3">
        <v>4</v>
      </c>
      <c r="G314" s="3" t="s">
        <v>445</v>
      </c>
      <c r="H314" s="3">
        <v>6</v>
      </c>
      <c r="I314" s="3">
        <v>2</v>
      </c>
      <c r="J314" s="3">
        <v>0.45877383205002659</v>
      </c>
      <c r="K314" s="3">
        <v>0.69341449723067683</v>
      </c>
      <c r="L314" s="3">
        <v>0.37609308373819067</v>
      </c>
      <c r="M314" s="3">
        <f>AA314-AS314</f>
        <v>5.7275685955579796</v>
      </c>
      <c r="N314" s="3">
        <f>AB314-AS314</f>
        <v>4.4000000000000021</v>
      </c>
      <c r="O314" s="3">
        <f>AC314-AS314</f>
        <v>6.4000000000000021</v>
      </c>
      <c r="P314" s="3">
        <f>AD314-AS314</f>
        <v>5.7923525538069605</v>
      </c>
      <c r="Q314" s="3">
        <f>AE314-AS314</f>
        <v>4.5999999999999979</v>
      </c>
      <c r="R314" s="3">
        <f>AF314-AS314</f>
        <v>5.0999999999999979</v>
      </c>
      <c r="S314" s="3">
        <f>AG314-AS314</f>
        <v>5.4000000000000021</v>
      </c>
      <c r="T314" s="3">
        <f>AH314-AS314</f>
        <v>6.0999999999999979</v>
      </c>
      <c r="U314" s="3">
        <f>AI314-AS314</f>
        <v>6.3000000000000007</v>
      </c>
      <c r="V314" s="3">
        <f>AJ314-AS314</f>
        <v>6.4000000000000021</v>
      </c>
      <c r="W314" s="3">
        <f>(AA314-AY314)/(AX314-AY314)</f>
        <v>0.73696718795551963</v>
      </c>
      <c r="X314" s="3">
        <f>(AX314-AA314)/(AA314-AY314)</f>
        <v>0.35691251434705107</v>
      </c>
      <c r="Y314" s="3">
        <f>J314/AA314</f>
        <v>1.2390060958662663E-2</v>
      </c>
      <c r="Z314" s="3">
        <f>(AA314-AY314)/(AX314-AA314)</f>
        <v>2.8018070529957093</v>
      </c>
      <c r="AA314" s="3">
        <v>37.02756859555798</v>
      </c>
      <c r="AB314" s="3">
        <v>35.700000000000003</v>
      </c>
      <c r="AC314" s="3">
        <v>37.700000000000003</v>
      </c>
      <c r="AD314" s="3">
        <v>37.092352553806961</v>
      </c>
      <c r="AE314" s="3">
        <v>35.9</v>
      </c>
      <c r="AF314" s="3">
        <v>36.4</v>
      </c>
      <c r="AG314" s="3">
        <v>36.700000000000003</v>
      </c>
      <c r="AH314" s="3">
        <v>37.4</v>
      </c>
      <c r="AI314" s="3">
        <v>37.6</v>
      </c>
      <c r="AJ314" s="3">
        <v>37.700000000000003</v>
      </c>
      <c r="AK314" s="3">
        <v>2020</v>
      </c>
      <c r="AL314" s="3">
        <v>10</v>
      </c>
      <c r="AM314" s="3">
        <v>27</v>
      </c>
      <c r="AN314" s="3">
        <v>12</v>
      </c>
      <c r="AO314" s="3">
        <v>56</v>
      </c>
      <c r="AP314" s="3">
        <v>2</v>
      </c>
      <c r="AQ314" s="3">
        <v>400</v>
      </c>
      <c r="AR314" s="4">
        <v>0.53888888888888886</v>
      </c>
      <c r="AS314" s="3">
        <f>VLOOKUP(AR314,גיליון1!A229:F812,2,0)</f>
        <v>31.3</v>
      </c>
      <c r="AT314" s="3">
        <f>VLOOKUP(AR314,גיליון1!A229:F812,3,0)</f>
        <v>47</v>
      </c>
      <c r="AU314" s="3">
        <f>VLOOKUP(AR314,גיליון1!A229:F812,4,0)</f>
        <v>698</v>
      </c>
      <c r="AV314" s="3">
        <f>VLOOKUP(AR314,גיליון1!A229:F812,5,0)</f>
        <v>1.2</v>
      </c>
      <c r="AW314" s="3">
        <f>VLOOKUP(AR314,גיליון1!A229:F812,6,0)</f>
        <v>232</v>
      </c>
      <c r="AX314" s="3">
        <f>AS314+(AZ314*BF314)/(BB314*1005)</f>
        <v>40.947444318034158</v>
      </c>
      <c r="AY314" s="3">
        <f>AS314+(AZ314*BD314*BE314*BF314)/(BB314*1005*(BE314*BD314+BK314*AZ314))-(AZ314*BL314)/(BE314*BD314+BK314*AZ314)</f>
        <v>26.044833149457574</v>
      </c>
      <c r="AZ314" s="3">
        <f>BA314*BC314/(BA314+BC314)</f>
        <v>24.985126294605777</v>
      </c>
      <c r="BA314" s="3">
        <f>BB314*1005/(4*0.98*0.0000000567*(AS314+273.15)^3)</f>
        <v>185.77705905317623</v>
      </c>
      <c r="BB314" s="3">
        <f>101325/(287.05*(AS314+273.15))</f>
        <v>1.1594261272629942</v>
      </c>
      <c r="BC314" s="3">
        <f>100*SQRT(0.1/AV314)</f>
        <v>28.867513459481291</v>
      </c>
      <c r="BD314" s="3">
        <f>BC314/1.08</f>
        <v>26.72917912914934</v>
      </c>
      <c r="BE314" s="3">
        <f>0.072*AS314+64.67</f>
        <v>66.923600000000008</v>
      </c>
      <c r="BF314" s="3">
        <f>AU314*(1-0.21)+BG314-BH314</f>
        <v>449.92474186888273</v>
      </c>
      <c r="BG314" s="3">
        <f>(1.72*(BI314/1000/(AS314+273.16))^(1/7)*0.0000000567*(AS314+273.16)^4)</f>
        <v>412.91152762425349</v>
      </c>
      <c r="BH314" s="3">
        <f>0.98*0.0000000567*(AA314+273.16)^4</f>
        <v>514.40678575537083</v>
      </c>
      <c r="BI314" s="3">
        <f>BJ314*AT314/100</f>
        <v>2147.3456198270064</v>
      </c>
      <c r="BJ314" s="3">
        <f>(610.7*10^(7.5*AS314/(AS314+237.3)))</f>
        <v>4568.8204677170352</v>
      </c>
      <c r="BK314" s="3">
        <f>(EXP((0.0492)*AS314))*55.259</f>
        <v>257.75028356698721</v>
      </c>
      <c r="BL314" s="3">
        <f>(1-(AT314/100))*BJ314</f>
        <v>2421.4748478900287</v>
      </c>
      <c r="LD314" s="3">
        <v>1</v>
      </c>
      <c r="LE314" s="3">
        <v>2</v>
      </c>
      <c r="LF314" s="3">
        <v>0</v>
      </c>
      <c r="LG314" s="3">
        <v>0</v>
      </c>
      <c r="LH314" s="3">
        <v>4</v>
      </c>
      <c r="LI314" s="3">
        <v>4</v>
      </c>
      <c r="LJ314" s="3">
        <v>15</v>
      </c>
      <c r="LK314" s="3">
        <v>7</v>
      </c>
      <c r="LL314" s="3">
        <v>12</v>
      </c>
      <c r="LM314" s="3">
        <v>17</v>
      </c>
      <c r="LN314" s="3">
        <v>19</v>
      </c>
      <c r="LO314" s="3">
        <v>37</v>
      </c>
      <c r="LP314" s="3">
        <v>28</v>
      </c>
      <c r="LQ314" s="3">
        <v>52</v>
      </c>
      <c r="LR314" s="3">
        <v>65</v>
      </c>
      <c r="LS314" s="3">
        <v>117</v>
      </c>
      <c r="LT314" s="3">
        <v>98</v>
      </c>
      <c r="LU314" s="3">
        <v>125</v>
      </c>
      <c r="LV314" s="3">
        <v>102</v>
      </c>
      <c r="LW314" s="3">
        <v>106</v>
      </c>
      <c r="LX314" s="3">
        <v>114</v>
      </c>
      <c r="LY314" s="3">
        <v>126</v>
      </c>
      <c r="LZ314" s="3">
        <v>136</v>
      </c>
      <c r="MA314" s="3">
        <v>136</v>
      </c>
      <c r="MB314" s="3">
        <v>160</v>
      </c>
      <c r="MC314" s="3">
        <v>78</v>
      </c>
      <c r="MD314" s="3">
        <v>30</v>
      </c>
    </row>
    <row r="315" spans="1:342" s="3" customFormat="1" x14ac:dyDescent="0.2">
      <c r="A315" s="3" t="b">
        <v>0</v>
      </c>
      <c r="D315" s="3">
        <v>10446</v>
      </c>
      <c r="E315" s="3">
        <v>9</v>
      </c>
      <c r="F315" s="3">
        <v>4</v>
      </c>
      <c r="G315" s="3" t="s">
        <v>118</v>
      </c>
      <c r="H315" s="3">
        <v>6</v>
      </c>
      <c r="I315" s="3">
        <v>4.0000000000000036</v>
      </c>
      <c r="J315" s="3">
        <v>0.95395237519803089</v>
      </c>
      <c r="K315" s="3">
        <v>1.5916240094051091</v>
      </c>
      <c r="L315" s="3">
        <v>0.83159155739902135</v>
      </c>
      <c r="M315" s="3">
        <f>AA315-AS315</f>
        <v>2.387373335723467</v>
      </c>
      <c r="N315" s="3">
        <f>AB315-AS315</f>
        <v>0.19999999999999929</v>
      </c>
      <c r="O315" s="3">
        <f>AC315-AS315</f>
        <v>4.2000000000000028</v>
      </c>
      <c r="P315" s="3">
        <f>AD315-AS315</f>
        <v>2.5060668311209611</v>
      </c>
      <c r="Q315" s="3">
        <f>AE315-AS315</f>
        <v>0.60000000000000142</v>
      </c>
      <c r="R315" s="3">
        <f>AF315-AS315</f>
        <v>1</v>
      </c>
      <c r="S315" s="3">
        <f>AG315-AS315</f>
        <v>1.6000000000000014</v>
      </c>
      <c r="T315" s="3">
        <f>AH315-AS315</f>
        <v>3.2000000000000028</v>
      </c>
      <c r="U315" s="3">
        <f>AI315-AS315</f>
        <v>3.6000000000000014</v>
      </c>
      <c r="V315" s="3">
        <f>AJ315-AS315</f>
        <v>4</v>
      </c>
      <c r="W315" s="3">
        <f>(AA315-AY315)/(AX315-AY315)</f>
        <v>0.55083394459233481</v>
      </c>
      <c r="X315" s="3">
        <f>(AX315-AA315)/(AA315-AY315)</f>
        <v>0.81542915032240315</v>
      </c>
      <c r="Y315" s="3">
        <f>J315/AA315</f>
        <v>2.815067328314854E-2</v>
      </c>
      <c r="Z315" s="3">
        <f>(AA315-AY315)/(AX315-AA315)</f>
        <v>1.2263481132660288</v>
      </c>
      <c r="AA315" s="3">
        <v>33.887373335723467</v>
      </c>
      <c r="AB315" s="3">
        <v>31.7</v>
      </c>
      <c r="AC315" s="3">
        <v>35.700000000000003</v>
      </c>
      <c r="AD315" s="3">
        <v>34.006066831120961</v>
      </c>
      <c r="AE315" s="3">
        <v>32.1</v>
      </c>
      <c r="AF315" s="3">
        <v>32.5</v>
      </c>
      <c r="AG315" s="3">
        <v>33.1</v>
      </c>
      <c r="AH315" s="3">
        <v>34.700000000000003</v>
      </c>
      <c r="AI315" s="3">
        <v>35.1</v>
      </c>
      <c r="AJ315" s="3">
        <v>35.5</v>
      </c>
      <c r="AK315" s="3">
        <v>2020</v>
      </c>
      <c r="AL315" s="3">
        <v>10</v>
      </c>
      <c r="AM315" s="3">
        <v>27</v>
      </c>
      <c r="AN315" s="3">
        <v>12</v>
      </c>
      <c r="AO315" s="3">
        <v>57</v>
      </c>
      <c r="AP315" s="3">
        <v>15</v>
      </c>
      <c r="AQ315" s="3">
        <v>361</v>
      </c>
      <c r="AR315" s="4">
        <v>0.5395833333333333</v>
      </c>
      <c r="AS315" s="3">
        <f>VLOOKUP(AR315,גיליון1!A230:F813,2,0)</f>
        <v>31.5</v>
      </c>
      <c r="AT315" s="3">
        <f>VLOOKUP(AR315,גיליון1!A230:F813,3,0)</f>
        <v>46</v>
      </c>
      <c r="AU315" s="3">
        <f>VLOOKUP(AR315,גיליון1!A230:F813,4,0)</f>
        <v>700</v>
      </c>
      <c r="AV315" s="3">
        <f>VLOOKUP(AR315,גיליון1!A230:F813,5,0)</f>
        <v>1.6</v>
      </c>
      <c r="AW315" s="3">
        <f>VLOOKUP(AR315,גיליון1!A230:F813,6,0)</f>
        <v>219</v>
      </c>
      <c r="AX315" s="3">
        <f>AS315+(AZ315*BF315)/(BB315*1005)</f>
        <v>40.437620107717272</v>
      </c>
      <c r="AY315" s="3">
        <f>AS315+(AZ315*BD315*BE315*BF315)/(BB315*1005*(BE315*BD315+BK315*AZ315))-(AZ315*BL315)/(BE315*BD315+BK315*AZ315)</f>
        <v>25.854490565461969</v>
      </c>
      <c r="AZ315" s="3">
        <f>BA315*BC315/(BA315+BC315)</f>
        <v>22.027909527294188</v>
      </c>
      <c r="BA315" s="3">
        <f>BB315*1005/(4*0.98*0.0000000567*(AS315+273.15)^3)</f>
        <v>185.2896953305044</v>
      </c>
      <c r="BB315" s="3">
        <f>101325/(287.05*(AS315+273.15))</f>
        <v>1.1586649743811541</v>
      </c>
      <c r="BC315" s="3">
        <f>100*SQRT(0.1/AV315)</f>
        <v>25</v>
      </c>
      <c r="BD315" s="3">
        <f>BC315/1.08</f>
        <v>23.148148148148145</v>
      </c>
      <c r="BE315" s="3">
        <f>0.072*AS315+64.67</f>
        <v>66.938000000000002</v>
      </c>
      <c r="BF315" s="3">
        <f>AU315*(1-0.21)+BG315-BH315</f>
        <v>472.46816122550229</v>
      </c>
      <c r="BG315" s="3">
        <f>(1.72*(BI315/1000/(AS315+273.16))^(1/7)*0.0000000567*(AS315+273.16)^4)</f>
        <v>413.35867044176456</v>
      </c>
      <c r="BH315" s="3">
        <f>0.98*0.0000000567*(AA315+273.16)^4</f>
        <v>493.89050921626233</v>
      </c>
      <c r="BI315" s="3">
        <f>BJ315*AT315/100</f>
        <v>2125.6511971247573</v>
      </c>
      <c r="BJ315" s="3">
        <f>(610.7*10^(7.5*AS315/(AS315+237.3)))</f>
        <v>4620.9808633146904</v>
      </c>
      <c r="BK315" s="3">
        <f>(EXP((0.0492)*AS315))*55.259</f>
        <v>260.29906580029336</v>
      </c>
      <c r="BL315" s="3">
        <f>(1-(AT315/100))*BJ315</f>
        <v>2495.3296661899331</v>
      </c>
      <c r="JV315" s="3">
        <v>6</v>
      </c>
      <c r="JW315" s="3">
        <v>7</v>
      </c>
      <c r="JX315" s="3">
        <v>15</v>
      </c>
      <c r="JY315" s="3">
        <v>25</v>
      </c>
      <c r="JZ315" s="3">
        <v>20</v>
      </c>
      <c r="KA315" s="3">
        <v>31</v>
      </c>
      <c r="KB315" s="3">
        <v>42</v>
      </c>
      <c r="KC315" s="3">
        <v>75</v>
      </c>
      <c r="KD315" s="3">
        <v>74</v>
      </c>
      <c r="KE315" s="3">
        <v>72</v>
      </c>
      <c r="KF315" s="3">
        <v>57</v>
      </c>
      <c r="KG315" s="3">
        <v>58</v>
      </c>
      <c r="KH315" s="3">
        <v>76</v>
      </c>
      <c r="KI315" s="3">
        <v>72</v>
      </c>
      <c r="KJ315" s="3">
        <v>79</v>
      </c>
      <c r="KK315" s="3">
        <v>102</v>
      </c>
      <c r="KL315" s="3">
        <v>59</v>
      </c>
      <c r="KM315" s="3">
        <v>55</v>
      </c>
      <c r="KN315" s="3">
        <v>58</v>
      </c>
      <c r="KO315" s="3">
        <v>57</v>
      </c>
      <c r="KP315" s="3">
        <v>84</v>
      </c>
      <c r="KQ315" s="3">
        <v>63</v>
      </c>
      <c r="KR315" s="3">
        <v>49</v>
      </c>
      <c r="KS315" s="3">
        <v>64</v>
      </c>
      <c r="KT315" s="3">
        <v>72</v>
      </c>
      <c r="KU315" s="3">
        <v>69</v>
      </c>
      <c r="KV315" s="3">
        <v>69</v>
      </c>
      <c r="KW315" s="3">
        <v>92</v>
      </c>
      <c r="KX315" s="3">
        <v>112</v>
      </c>
      <c r="KY315" s="3">
        <v>176</v>
      </c>
      <c r="KZ315" s="3">
        <v>148</v>
      </c>
      <c r="LA315" s="3">
        <v>93</v>
      </c>
      <c r="LB315" s="3">
        <v>56</v>
      </c>
      <c r="LC315" s="3">
        <v>72</v>
      </c>
      <c r="LD315" s="3">
        <v>60</v>
      </c>
      <c r="LE315" s="3">
        <v>59</v>
      </c>
      <c r="LF315" s="3">
        <v>29</v>
      </c>
      <c r="LG315" s="3">
        <v>35</v>
      </c>
      <c r="LH315" s="3">
        <v>17</v>
      </c>
      <c r="LI315" s="3">
        <v>17</v>
      </c>
      <c r="LJ315" s="3">
        <v>5</v>
      </c>
      <c r="LK315" s="3">
        <v>1</v>
      </c>
      <c r="LL315" s="3">
        <v>0</v>
      </c>
    </row>
    <row r="316" spans="1:342" s="3" customFormat="1" x14ac:dyDescent="0.2">
      <c r="A316" s="3" t="b">
        <v>0</v>
      </c>
      <c r="D316" s="3">
        <v>10446</v>
      </c>
      <c r="E316" s="3">
        <v>9</v>
      </c>
      <c r="F316" s="3">
        <v>4</v>
      </c>
      <c r="G316" s="3" t="s">
        <v>287</v>
      </c>
      <c r="H316" s="3">
        <v>6</v>
      </c>
      <c r="I316" s="3">
        <v>3.4000000000000021</v>
      </c>
      <c r="J316" s="3">
        <v>0.79007800725165389</v>
      </c>
      <c r="K316" s="3">
        <v>1.3721813572826704</v>
      </c>
      <c r="L316" s="3">
        <v>0.6615095748235853</v>
      </c>
      <c r="M316" s="3">
        <f>AA316-AS316</f>
        <v>1.0682250983770416</v>
      </c>
      <c r="N316" s="3">
        <f>AB316-AS316</f>
        <v>-0.80000000000000071</v>
      </c>
      <c r="O316" s="3">
        <f>AC316-AS316</f>
        <v>2.6000000000000014</v>
      </c>
      <c r="P316" s="3">
        <f>AD316-AS316</f>
        <v>0.99391187968330996</v>
      </c>
      <c r="Q316" s="3">
        <f>AE316-AS316</f>
        <v>-0.39999999999999858</v>
      </c>
      <c r="R316" s="3">
        <f>AF316-AS316</f>
        <v>0</v>
      </c>
      <c r="S316" s="3">
        <f>AG316-AS316</f>
        <v>0.5</v>
      </c>
      <c r="T316" s="3">
        <f>AH316-AS316</f>
        <v>1.7999999999999972</v>
      </c>
      <c r="U316" s="3">
        <f>AI316-AS316</f>
        <v>2.1000000000000014</v>
      </c>
      <c r="V316" s="3">
        <f>AJ316-AS316</f>
        <v>2.5</v>
      </c>
      <c r="W316" s="3">
        <f>(AA316-AY316)/(AX316-AY316)</f>
        <v>0.4541386407486096</v>
      </c>
      <c r="X316" s="3">
        <f>(AX316-AA316)/(AA316-AY316)</f>
        <v>1.2019707425723201</v>
      </c>
      <c r="Y316" s="3">
        <f>J316/AA316</f>
        <v>2.4259166867863041E-2</v>
      </c>
      <c r="Z316" s="3">
        <f>(AA316-AY316)/(AX316-AA316)</f>
        <v>0.83196700600208828</v>
      </c>
      <c r="AA316" s="3">
        <v>32.568225098377042</v>
      </c>
      <c r="AB316" s="3">
        <v>30.7</v>
      </c>
      <c r="AC316" s="3">
        <v>34.1</v>
      </c>
      <c r="AD316" s="3">
        <v>32.49391187968331</v>
      </c>
      <c r="AE316" s="3">
        <v>31.1</v>
      </c>
      <c r="AF316" s="3">
        <v>31.5</v>
      </c>
      <c r="AG316" s="3">
        <v>32</v>
      </c>
      <c r="AH316" s="3">
        <v>33.299999999999997</v>
      </c>
      <c r="AI316" s="3">
        <v>33.6</v>
      </c>
      <c r="AJ316" s="3">
        <v>34</v>
      </c>
      <c r="AK316" s="3">
        <v>2020</v>
      </c>
      <c r="AL316" s="3">
        <v>10</v>
      </c>
      <c r="AM316" s="3">
        <v>27</v>
      </c>
      <c r="AN316" s="3">
        <v>12</v>
      </c>
      <c r="AO316" s="3">
        <v>57</v>
      </c>
      <c r="AP316" s="3">
        <v>50</v>
      </c>
      <c r="AQ316" s="3">
        <v>881</v>
      </c>
      <c r="AR316" s="4">
        <v>0.5395833333333333</v>
      </c>
      <c r="AS316" s="3">
        <f>VLOOKUP(AR316,גיליון1!A231:F814,2,0)</f>
        <v>31.5</v>
      </c>
      <c r="AT316" s="3">
        <f>VLOOKUP(AR316,גיליון1!A231:F814,3,0)</f>
        <v>46</v>
      </c>
      <c r="AU316" s="3">
        <f>VLOOKUP(AR316,גיליון1!A231:F814,4,0)</f>
        <v>700</v>
      </c>
      <c r="AV316" s="3">
        <f>VLOOKUP(AR316,גיליון1!A231:F814,5,0)</f>
        <v>1.6</v>
      </c>
      <c r="AW316" s="3">
        <f>VLOOKUP(AR316,גיליון1!A231:F814,6,0)</f>
        <v>219</v>
      </c>
      <c r="AX316" s="3">
        <f>AS316+(AZ316*BF316)/(BB316*1005)</f>
        <v>40.597145009145059</v>
      </c>
      <c r="AY316" s="3">
        <f>AS316+(AZ316*BD316*BE316*BF316)/(BB316*1005*(BE316*BD316+BK316*AZ316))-(AZ316*BL316)/(BE316*BD316+BK316*AZ316)</f>
        <v>25.88842863878482</v>
      </c>
      <c r="AZ316" s="3">
        <f>BA316*BC316/(BA316+BC316)</f>
        <v>22.027909527294188</v>
      </c>
      <c r="BA316" s="3">
        <f>BB316*1005/(4*0.98*0.0000000567*(AS316+273.15)^3)</f>
        <v>185.2896953305044</v>
      </c>
      <c r="BB316" s="3">
        <f>101325/(287.05*(AS316+273.15))</f>
        <v>1.1586649743811541</v>
      </c>
      <c r="BC316" s="3">
        <f>100*SQRT(0.1/AV316)</f>
        <v>25</v>
      </c>
      <c r="BD316" s="3">
        <f>BC316/1.08</f>
        <v>23.148148148148145</v>
      </c>
      <c r="BE316" s="3">
        <f>0.072*AS316+64.67</f>
        <v>66.938000000000002</v>
      </c>
      <c r="BF316" s="3">
        <f>AU316*(1-0.21)+BG316-BH316</f>
        <v>480.90110376936656</v>
      </c>
      <c r="BG316" s="3">
        <f>(1.72*(BI316/1000/(AS316+273.16))^(1/7)*0.0000000567*(AS316+273.16)^4)</f>
        <v>413.35867044176456</v>
      </c>
      <c r="BH316" s="3">
        <f>0.98*0.0000000567*(AA316+273.16)^4</f>
        <v>485.45756667239806</v>
      </c>
      <c r="BI316" s="3">
        <f>BJ316*AT316/100</f>
        <v>2125.6511971247573</v>
      </c>
      <c r="BJ316" s="3">
        <f>(610.7*10^(7.5*AS316/(AS316+237.3)))</f>
        <v>4620.9808633146904</v>
      </c>
      <c r="BK316" s="3">
        <f>(EXP((0.0492)*AS316))*55.259</f>
        <v>260.29906580029336</v>
      </c>
      <c r="BL316" s="3">
        <f>(1-(AT316/100))*BJ316</f>
        <v>2495.3296661899331</v>
      </c>
      <c r="JK316" s="3">
        <v>3</v>
      </c>
      <c r="JL316" s="3">
        <v>7</v>
      </c>
      <c r="JM316" s="3">
        <v>10</v>
      </c>
      <c r="JN316" s="3">
        <v>24</v>
      </c>
      <c r="JO316" s="3">
        <v>46</v>
      </c>
      <c r="JP316" s="3">
        <v>35</v>
      </c>
      <c r="JQ316" s="3">
        <v>58</v>
      </c>
      <c r="JR316" s="3">
        <v>68</v>
      </c>
      <c r="JS316" s="3">
        <v>49</v>
      </c>
      <c r="JT316" s="3">
        <v>123</v>
      </c>
      <c r="JU316" s="3">
        <v>135</v>
      </c>
      <c r="JV316" s="3">
        <v>140</v>
      </c>
      <c r="JW316" s="3">
        <v>97</v>
      </c>
      <c r="JX316" s="3">
        <v>116</v>
      </c>
      <c r="JY316" s="3">
        <v>111</v>
      </c>
      <c r="JZ316" s="3">
        <v>126</v>
      </c>
      <c r="KA316" s="3">
        <v>136</v>
      </c>
      <c r="KB316" s="3">
        <v>229</v>
      </c>
      <c r="KC316" s="3">
        <v>232</v>
      </c>
      <c r="KD316" s="3">
        <v>159</v>
      </c>
      <c r="KE316" s="3">
        <v>130</v>
      </c>
      <c r="KF316" s="3">
        <v>147</v>
      </c>
      <c r="KG316" s="3">
        <v>101</v>
      </c>
      <c r="KH316" s="3">
        <v>64</v>
      </c>
      <c r="KI316" s="3">
        <v>43</v>
      </c>
      <c r="KJ316" s="3">
        <v>48</v>
      </c>
      <c r="KK316" s="3">
        <v>107</v>
      </c>
      <c r="KL316" s="3">
        <v>197</v>
      </c>
      <c r="KM316" s="3">
        <v>226</v>
      </c>
      <c r="KN316" s="3">
        <v>175</v>
      </c>
      <c r="KO316" s="3">
        <v>75</v>
      </c>
      <c r="KP316" s="3">
        <v>78</v>
      </c>
      <c r="KQ316" s="3">
        <v>55</v>
      </c>
      <c r="KR316" s="3">
        <v>62</v>
      </c>
      <c r="KS316" s="3">
        <v>42</v>
      </c>
      <c r="KT316" s="3">
        <v>13</v>
      </c>
    </row>
    <row r="317" spans="1:342" s="3" customFormat="1" x14ac:dyDescent="0.2">
      <c r="A317" s="3" t="b">
        <v>0</v>
      </c>
      <c r="D317" s="3">
        <v>10446</v>
      </c>
      <c r="E317" s="3">
        <v>9</v>
      </c>
      <c r="F317" s="3">
        <v>4</v>
      </c>
      <c r="G317" s="3" t="s">
        <v>446</v>
      </c>
      <c r="H317" s="3">
        <v>6</v>
      </c>
      <c r="I317" s="3">
        <v>2.6999999999999993</v>
      </c>
      <c r="J317" s="3">
        <v>0.62345025909484519</v>
      </c>
      <c r="K317" s="3">
        <v>0.90581432374526116</v>
      </c>
      <c r="L317" s="3">
        <v>0.50742437774668925</v>
      </c>
      <c r="M317" s="3">
        <f>AA317-AS317</f>
        <v>0.57240359921753026</v>
      </c>
      <c r="N317" s="3">
        <f>AB317-AS317</f>
        <v>-0.80000000000000071</v>
      </c>
      <c r="O317" s="3">
        <f>AC317-AS317</f>
        <v>1.8999999999999986</v>
      </c>
      <c r="P317" s="3">
        <f>AD317-AS317</f>
        <v>0.5498771566177183</v>
      </c>
      <c r="Q317" s="3">
        <f>AE317-AS317</f>
        <v>-0.60000000000000142</v>
      </c>
      <c r="R317" s="3">
        <f>AF317-AS317</f>
        <v>-0.20000000000000284</v>
      </c>
      <c r="S317" s="3">
        <f>AG317-AS317</f>
        <v>9.9999999999997868E-2</v>
      </c>
      <c r="T317" s="3">
        <f>AH317-AS317</f>
        <v>1</v>
      </c>
      <c r="U317" s="3">
        <f>AI317-AS317</f>
        <v>1.5</v>
      </c>
      <c r="V317" s="3">
        <f>AJ317-AS317</f>
        <v>1.7999999999999972</v>
      </c>
      <c r="W317" s="3">
        <f>(AA317-AY317)/(AX317-AY317)</f>
        <v>0.37639018844737532</v>
      </c>
      <c r="X317" s="3">
        <f>(AX317-AA317)/(AA317-AY317)</f>
        <v>1.6568173950682408</v>
      </c>
      <c r="Y317" s="3">
        <f>J317/AA317</f>
        <v>1.9378417194480559E-2</v>
      </c>
      <c r="Z317" s="3">
        <f>(AA317-AY317)/(AX317-AA317)</f>
        <v>0.60356681609973806</v>
      </c>
      <c r="AA317" s="3">
        <v>32.172403599217532</v>
      </c>
      <c r="AB317" s="3">
        <v>30.8</v>
      </c>
      <c r="AC317" s="3">
        <v>33.5</v>
      </c>
      <c r="AD317" s="3">
        <v>32.14987715661772</v>
      </c>
      <c r="AE317" s="3">
        <v>31</v>
      </c>
      <c r="AF317" s="3">
        <v>31.4</v>
      </c>
      <c r="AG317" s="3">
        <v>31.7</v>
      </c>
      <c r="AH317" s="3">
        <v>32.6</v>
      </c>
      <c r="AI317" s="3">
        <v>33.1</v>
      </c>
      <c r="AJ317" s="3">
        <v>33.4</v>
      </c>
      <c r="AK317" s="3">
        <v>2020</v>
      </c>
      <c r="AL317" s="3">
        <v>10</v>
      </c>
      <c r="AM317" s="3">
        <v>27</v>
      </c>
      <c r="AN317" s="3">
        <v>12</v>
      </c>
      <c r="AO317" s="3">
        <v>58</v>
      </c>
      <c r="AP317" s="3">
        <v>15</v>
      </c>
      <c r="AQ317" s="3">
        <v>201</v>
      </c>
      <c r="AR317" s="4">
        <v>0.54027777777777775</v>
      </c>
      <c r="AS317" s="3">
        <f>VLOOKUP(AR317,גיליון1!A232:F815,2,0)</f>
        <v>31.6</v>
      </c>
      <c r="AT317" s="3">
        <f>VLOOKUP(AR317,גיליון1!A232:F815,3,0)</f>
        <v>46</v>
      </c>
      <c r="AU317" s="3">
        <f>VLOOKUP(AR317,גיליון1!A232:F815,4,0)</f>
        <v>696</v>
      </c>
      <c r="AV317" s="3">
        <f>VLOOKUP(AR317,גיליון1!A232:F815,5,0)</f>
        <v>1.2</v>
      </c>
      <c r="AW317" s="3">
        <f>VLOOKUP(AR317,גיליון1!A232:F815,6,0)</f>
        <v>216</v>
      </c>
      <c r="AX317" s="3">
        <f>AS317+(AZ317*BF317)/(BB317*1005)</f>
        <v>41.920799036129509</v>
      </c>
      <c r="AY317" s="3">
        <f>AS317+(AZ317*BD317*BE317*BF317)/(BB317*1005*(BE317*BD317+BK317*AZ317))-(AZ317*BL317)/(BE317*BD317+BK317*AZ317)</f>
        <v>26.288595603279354</v>
      </c>
      <c r="AZ317" s="3">
        <f>BA317*BC317/(BA317+BC317)</f>
        <v>24.971869221468797</v>
      </c>
      <c r="BA317" s="3">
        <f>BB317*1005/(4*0.98*0.0000000567*(AS317+273.15)^3)</f>
        <v>185.04661278488285</v>
      </c>
      <c r="BB317" s="3">
        <f>101325/(287.05*(AS317+273.15))</f>
        <v>1.1582847725848027</v>
      </c>
      <c r="BC317" s="3">
        <f>100*SQRT(0.1/AV317)</f>
        <v>28.867513459481291</v>
      </c>
      <c r="BD317" s="3">
        <f>BC317/1.08</f>
        <v>26.72917912914934</v>
      </c>
      <c r="BE317" s="3">
        <f>0.072*AS317+64.67</f>
        <v>66.9452</v>
      </c>
      <c r="BF317" s="3">
        <f>AU317*(1-0.21)+BG317-BH317</f>
        <v>481.10921852618742</v>
      </c>
      <c r="BG317" s="3">
        <f>(1.72*(BI317/1000/(AS317+273.16))^(1/7)*0.0000000567*(AS317+273.16)^4)</f>
        <v>414.21760640656885</v>
      </c>
      <c r="BH317" s="3">
        <f>0.98*0.0000000567*(AA317+273.16)^4</f>
        <v>482.94838788038146</v>
      </c>
      <c r="BI317" s="3">
        <f>BJ317*AT317/100</f>
        <v>2137.7370791688963</v>
      </c>
      <c r="BJ317" s="3">
        <f>(610.7*10^(7.5*AS317/(AS317+237.3)))</f>
        <v>4647.2545199323831</v>
      </c>
      <c r="BK317" s="3">
        <f>(EXP((0.0492)*AS317))*55.259</f>
        <v>261.58289282878604</v>
      </c>
      <c r="BL317" s="3">
        <f>(1-(AT317/100))*BJ317</f>
        <v>2509.5174407634872</v>
      </c>
      <c r="JK317" s="3">
        <v>2</v>
      </c>
      <c r="JL317" s="3">
        <v>8</v>
      </c>
      <c r="JM317" s="3">
        <v>17</v>
      </c>
      <c r="JN317" s="3">
        <v>31</v>
      </c>
      <c r="JO317" s="3">
        <v>22</v>
      </c>
      <c r="JP317" s="3">
        <v>43</v>
      </c>
      <c r="JQ317" s="3">
        <v>32</v>
      </c>
      <c r="JR317" s="3">
        <v>48</v>
      </c>
      <c r="JS317" s="3">
        <v>67</v>
      </c>
      <c r="JT317" s="3">
        <v>75</v>
      </c>
      <c r="JU317" s="3">
        <v>74</v>
      </c>
      <c r="JV317" s="3">
        <v>72</v>
      </c>
      <c r="JW317" s="3">
        <v>91</v>
      </c>
      <c r="JX317" s="3">
        <v>100</v>
      </c>
      <c r="JY317" s="3">
        <v>77</v>
      </c>
      <c r="JZ317" s="3">
        <v>96</v>
      </c>
      <c r="KA317" s="3">
        <v>98</v>
      </c>
      <c r="KB317" s="3">
        <v>64</v>
      </c>
      <c r="KC317" s="3">
        <v>42</v>
      </c>
      <c r="KD317" s="3">
        <v>29</v>
      </c>
      <c r="KE317" s="3">
        <v>67</v>
      </c>
      <c r="KF317" s="3">
        <v>68</v>
      </c>
      <c r="KG317" s="3">
        <v>43</v>
      </c>
      <c r="KH317" s="3">
        <v>31</v>
      </c>
      <c r="KI317" s="3">
        <v>32</v>
      </c>
      <c r="KJ317" s="3">
        <v>36</v>
      </c>
      <c r="KK317" s="3">
        <v>22</v>
      </c>
      <c r="KL317" s="3">
        <v>20</v>
      </c>
      <c r="KM317" s="3">
        <v>14</v>
      </c>
      <c r="KN317" s="3">
        <v>3</v>
      </c>
    </row>
    <row r="318" spans="1:342" s="3" customFormat="1" x14ac:dyDescent="0.2">
      <c r="A318" s="3" t="b">
        <v>1</v>
      </c>
      <c r="B318" s="3">
        <v>10</v>
      </c>
      <c r="D318" s="3">
        <v>10446</v>
      </c>
      <c r="E318" s="3">
        <v>8</v>
      </c>
      <c r="F318" s="3">
        <v>4</v>
      </c>
      <c r="G318" s="3" t="s">
        <v>119</v>
      </c>
      <c r="H318" s="3">
        <v>6</v>
      </c>
      <c r="I318" s="3">
        <v>2.6000000000000014</v>
      </c>
      <c r="J318" s="3">
        <v>0.49956858069311233</v>
      </c>
      <c r="K318" s="3">
        <v>0.73676975483749629</v>
      </c>
      <c r="L318" s="3">
        <v>0.40022880174901393</v>
      </c>
      <c r="M318" s="3">
        <f>AA318-AS318</f>
        <v>4.2228643173768035</v>
      </c>
      <c r="N318" s="3">
        <f>AB318-AS318</f>
        <v>2.7999999999999972</v>
      </c>
      <c r="O318" s="3">
        <f>AC318-AS318</f>
        <v>5.3999999999999986</v>
      </c>
      <c r="P318" s="3">
        <f>AD318-AS318</f>
        <v>4.2617868293015349</v>
      </c>
      <c r="Q318" s="3">
        <f>AE318-AS318</f>
        <v>3.1000000000000014</v>
      </c>
      <c r="R318" s="3">
        <f>AF318-AS318</f>
        <v>3.6000000000000014</v>
      </c>
      <c r="S318" s="3">
        <f>AG318-AS318</f>
        <v>3.7999999999999972</v>
      </c>
      <c r="T318" s="3">
        <f>AH318-AS318</f>
        <v>4.6000000000000014</v>
      </c>
      <c r="U318" s="3">
        <f>AI318-AS318</f>
        <v>4.7999999999999972</v>
      </c>
      <c r="V318" s="3">
        <f>AJ318-AS318</f>
        <v>5.2999999999999972</v>
      </c>
      <c r="W318" s="3">
        <f>(AA318-AY318)/(AX318-AY318)</f>
        <v>0.63288075051657811</v>
      </c>
      <c r="X318" s="3">
        <f>(AX318-AA318)/(AA318-AY318)</f>
        <v>0.58007649811400808</v>
      </c>
      <c r="Y318" s="3">
        <f>J318/AA318</f>
        <v>1.394552306781297E-2</v>
      </c>
      <c r="Z318" s="3">
        <f>(AA318-AY318)/(AX318-AA318)</f>
        <v>1.7239105587819561</v>
      </c>
      <c r="AA318" s="3">
        <v>35.822864317376805</v>
      </c>
      <c r="AB318" s="3">
        <v>34.4</v>
      </c>
      <c r="AC318" s="3">
        <v>37</v>
      </c>
      <c r="AD318" s="3">
        <v>35.861786829301536</v>
      </c>
      <c r="AE318" s="3">
        <v>34.700000000000003</v>
      </c>
      <c r="AF318" s="3">
        <v>35.200000000000003</v>
      </c>
      <c r="AG318" s="3">
        <v>35.4</v>
      </c>
      <c r="AH318" s="3">
        <v>36.200000000000003</v>
      </c>
      <c r="AI318" s="3">
        <v>36.4</v>
      </c>
      <c r="AJ318" s="3">
        <v>36.9</v>
      </c>
      <c r="AK318" s="3">
        <v>2020</v>
      </c>
      <c r="AL318" s="3">
        <v>10</v>
      </c>
      <c r="AM318" s="3">
        <v>27</v>
      </c>
      <c r="AN318" s="3">
        <v>12</v>
      </c>
      <c r="AO318" s="3">
        <v>58</v>
      </c>
      <c r="AP318" s="3">
        <v>59</v>
      </c>
      <c r="AQ318" s="3">
        <v>521</v>
      </c>
      <c r="AR318" s="4">
        <v>0.54027777777777775</v>
      </c>
      <c r="AS318" s="3">
        <f>VLOOKUP(AR318,גיליון1!A233:F816,2,0)</f>
        <v>31.6</v>
      </c>
      <c r="AT318" s="3">
        <f>VLOOKUP(AR318,גיליון1!A233:F816,3,0)</f>
        <v>46</v>
      </c>
      <c r="AU318" s="3">
        <f>VLOOKUP(AR318,גיליון1!A233:F816,4,0)</f>
        <v>696</v>
      </c>
      <c r="AV318" s="3">
        <f>VLOOKUP(AR318,גיליון1!A233:F816,5,0)</f>
        <v>1.2</v>
      </c>
      <c r="AW318" s="3">
        <f>VLOOKUP(AR318,גיליון1!A233:F816,6,0)</f>
        <v>216</v>
      </c>
      <c r="AX318" s="3">
        <f>AS318+(AZ318*BF318)/(BB318*1005)</f>
        <v>41.416386670895143</v>
      </c>
      <c r="AY318" s="3">
        <f>AS318+(AZ318*BD318*BE318*BF318)/(BB318*1005*(BE318*BD318+BK318*AZ318))-(AZ318*BL318)/(BE318*BD318+BK318*AZ318)</f>
        <v>26.180132071363644</v>
      </c>
      <c r="AZ318" s="3">
        <f>BA318*BC318/(BA318+BC318)</f>
        <v>24.971869221468797</v>
      </c>
      <c r="BA318" s="3">
        <f>BB318*1005/(4*0.98*0.0000000567*(AS318+273.15)^3)</f>
        <v>185.04661278488285</v>
      </c>
      <c r="BB318" s="3">
        <f>101325/(287.05*(AS318+273.15))</f>
        <v>1.1582847725848027</v>
      </c>
      <c r="BC318" s="3">
        <f>100*SQRT(0.1/AV318)</f>
        <v>28.867513459481291</v>
      </c>
      <c r="BD318" s="3">
        <f>BC318/1.08</f>
        <v>26.72917912914934</v>
      </c>
      <c r="BE318" s="3">
        <f>0.072*AS318+64.67</f>
        <v>66.9452</v>
      </c>
      <c r="BF318" s="3">
        <f>AU318*(1-0.21)+BG318-BH318</f>
        <v>457.59578337418753</v>
      </c>
      <c r="BG318" s="3">
        <f>(1.72*(BI318/1000/(AS318+273.16))^(1/7)*0.0000000567*(AS318+273.16)^4)</f>
        <v>414.21760640656885</v>
      </c>
      <c r="BH318" s="3">
        <f>0.98*0.0000000567*(AA318+273.16)^4</f>
        <v>506.46182303238135</v>
      </c>
      <c r="BI318" s="3">
        <f>BJ318*AT318/100</f>
        <v>2137.7370791688963</v>
      </c>
      <c r="BJ318" s="3">
        <f>(610.7*10^(7.5*AS318/(AS318+237.3)))</f>
        <v>4647.2545199323831</v>
      </c>
      <c r="BK318" s="3">
        <f>(EXP((0.0492)*AS318))*55.259</f>
        <v>261.58289282878604</v>
      </c>
      <c r="BL318" s="3">
        <f>(1-(AT318/100))*BJ318</f>
        <v>2509.5174407634872</v>
      </c>
      <c r="KT318" s="3">
        <v>1</v>
      </c>
      <c r="KU318" s="3">
        <v>2</v>
      </c>
      <c r="KV318" s="3">
        <v>3</v>
      </c>
      <c r="KW318" s="3">
        <v>5</v>
      </c>
      <c r="KX318" s="3">
        <v>1</v>
      </c>
      <c r="KY318" s="3">
        <v>4</v>
      </c>
      <c r="KZ318" s="3">
        <v>1</v>
      </c>
      <c r="LA318" s="3">
        <v>6</v>
      </c>
      <c r="LB318" s="3">
        <v>20</v>
      </c>
      <c r="LC318" s="3">
        <v>21</v>
      </c>
      <c r="LD318" s="3">
        <v>28</v>
      </c>
      <c r="LE318" s="3">
        <v>29</v>
      </c>
      <c r="LF318" s="3">
        <v>53</v>
      </c>
      <c r="LG318" s="3">
        <v>63</v>
      </c>
      <c r="LH318" s="3">
        <v>31</v>
      </c>
      <c r="LI318" s="3">
        <v>54</v>
      </c>
      <c r="LJ318" s="3">
        <v>64</v>
      </c>
      <c r="LK318" s="3">
        <v>61</v>
      </c>
      <c r="LL318" s="3">
        <v>86</v>
      </c>
      <c r="LM318" s="3">
        <v>53</v>
      </c>
      <c r="LN318" s="3">
        <v>57</v>
      </c>
      <c r="LO318" s="3">
        <v>62</v>
      </c>
      <c r="LP318" s="3">
        <v>48</v>
      </c>
      <c r="LQ318" s="3">
        <v>32</v>
      </c>
      <c r="LR318" s="3">
        <v>19</v>
      </c>
      <c r="LS318" s="3">
        <v>13</v>
      </c>
      <c r="LT318" s="3">
        <v>4</v>
      </c>
      <c r="LU318" s="3">
        <v>12</v>
      </c>
      <c r="LV318" s="3">
        <v>3</v>
      </c>
      <c r="LW318" s="3">
        <v>7</v>
      </c>
    </row>
    <row r="319" spans="1:342" s="3" customFormat="1" x14ac:dyDescent="0.2">
      <c r="A319" s="3" t="b">
        <v>1</v>
      </c>
      <c r="B319" s="3">
        <v>10</v>
      </c>
      <c r="D319" s="3">
        <v>10446</v>
      </c>
      <c r="E319" s="3">
        <v>8</v>
      </c>
      <c r="F319" s="3">
        <v>4</v>
      </c>
      <c r="G319" s="3" t="s">
        <v>288</v>
      </c>
      <c r="H319" s="3">
        <v>6</v>
      </c>
      <c r="I319" s="3">
        <v>3.1000000000000014</v>
      </c>
      <c r="J319" s="3">
        <v>0.67134698775331647</v>
      </c>
      <c r="K319" s="3">
        <v>0.73263557581657324</v>
      </c>
      <c r="L319" s="3">
        <v>0.51145389523321416</v>
      </c>
      <c r="M319" s="3">
        <f>AA319-AS319</f>
        <v>3.0889462533969905</v>
      </c>
      <c r="N319" s="3">
        <f>AB319-AS319</f>
        <v>1.7999999999999972</v>
      </c>
      <c r="O319" s="3">
        <f>AC319-AS319</f>
        <v>4.8999999999999986</v>
      </c>
      <c r="P319" s="3">
        <f>AD319-AS319</f>
        <v>2.9600682260228481</v>
      </c>
      <c r="Q319" s="3">
        <f>AE319-AS319</f>
        <v>1.8999999999999986</v>
      </c>
      <c r="R319" s="3">
        <f>AF319-AS319</f>
        <v>2.3999999999999986</v>
      </c>
      <c r="S319" s="3">
        <f>AG319-AS319</f>
        <v>2.6999999999999957</v>
      </c>
      <c r="T319" s="3">
        <f>AH319-AS319</f>
        <v>3.3999999999999986</v>
      </c>
      <c r="U319" s="3">
        <f>AI319-AS319</f>
        <v>4</v>
      </c>
      <c r="V319" s="3">
        <f>AJ319-AS319</f>
        <v>4.8999999999999986</v>
      </c>
      <c r="W319" s="3">
        <f>(AA319-AY319)/(AX319-AY319)</f>
        <v>0.52538196794866354</v>
      </c>
      <c r="X319" s="3">
        <f>(AX319-AA319)/(AA319-AY319)</f>
        <v>0.90337708753969381</v>
      </c>
      <c r="Y319" s="3">
        <f>J319/AA319</f>
        <v>1.9353340480544962E-2</v>
      </c>
      <c r="Z319" s="3">
        <f>(AA319-AY319)/(AX319-AA319)</f>
        <v>1.1069574530868989</v>
      </c>
      <c r="AA319" s="3">
        <v>34.688946253396992</v>
      </c>
      <c r="AB319" s="3">
        <v>33.4</v>
      </c>
      <c r="AC319" s="3">
        <v>36.5</v>
      </c>
      <c r="AD319" s="3">
        <v>34.56006822602285</v>
      </c>
      <c r="AE319" s="3">
        <v>33.5</v>
      </c>
      <c r="AF319" s="3">
        <v>34</v>
      </c>
      <c r="AG319" s="3">
        <v>34.299999999999997</v>
      </c>
      <c r="AH319" s="3">
        <v>35</v>
      </c>
      <c r="AI319" s="3">
        <v>35.6</v>
      </c>
      <c r="AJ319" s="3">
        <v>36.5</v>
      </c>
      <c r="AK319" s="3">
        <v>2020</v>
      </c>
      <c r="AL319" s="3">
        <v>10</v>
      </c>
      <c r="AM319" s="3">
        <v>27</v>
      </c>
      <c r="AN319" s="3">
        <v>12</v>
      </c>
      <c r="AO319" s="3">
        <v>59</v>
      </c>
      <c r="AP319" s="3">
        <v>10</v>
      </c>
      <c r="AQ319" s="3">
        <v>80</v>
      </c>
      <c r="AR319" s="4">
        <v>0.54097222222222219</v>
      </c>
      <c r="AS319" s="3">
        <f>VLOOKUP(AR319,גיליון1!A234:F817,2,0)</f>
        <v>31.6</v>
      </c>
      <c r="AT319" s="3">
        <f>VLOOKUP(AR319,גיליון1!A234:F817,3,0)</f>
        <v>46</v>
      </c>
      <c r="AU319" s="3">
        <f>VLOOKUP(AR319,גיליון1!A234:F817,4,0)</f>
        <v>685</v>
      </c>
      <c r="AV319" s="3">
        <f>VLOOKUP(AR319,גיליון1!A234:F817,5,0)</f>
        <v>1</v>
      </c>
      <c r="AW319" s="3">
        <f>VLOOKUP(AR319,גיליון1!A234:F817,6,0)</f>
        <v>354</v>
      </c>
      <c r="AX319" s="3">
        <f>AS319+(AZ319*BF319)/(BB319*1005)</f>
        <v>42.186494126757381</v>
      </c>
      <c r="AY319" s="3">
        <f>AS319+(AZ319*BD319*BE319*BF319)/(BB319*1005*(BE319*BD319+BK319*AZ319))-(AZ319*BL319)/(BE319*BD319+BK319*AZ319)</f>
        <v>26.38947975510488</v>
      </c>
      <c r="AZ319" s="3">
        <f>BA319*BC319/(BA319+BC319)</f>
        <v>27.007449984337448</v>
      </c>
      <c r="BA319" s="3">
        <f>BB319*1005/(4*0.98*0.0000000567*(AS319+273.15)^3)</f>
        <v>185.04661278488285</v>
      </c>
      <c r="BB319" s="3">
        <f>101325/(287.05*(AS319+273.15))</f>
        <v>1.1582847725848027</v>
      </c>
      <c r="BC319" s="3">
        <f>100*SQRT(0.1/AV319)</f>
        <v>31.622776601683793</v>
      </c>
      <c r="BD319" s="3">
        <f>BC319/1.08</f>
        <v>29.280348705262767</v>
      </c>
      <c r="BE319" s="3">
        <f>0.072*AS319+64.67</f>
        <v>66.9452</v>
      </c>
      <c r="BF319" s="3">
        <f>AU319*(1-0.21)+BG319-BH319</f>
        <v>456.29949602567979</v>
      </c>
      <c r="BG319" s="3">
        <f>(1.72*(BI319/1000/(AS319+273.16))^(1/7)*0.0000000567*(AS319+273.16)^4)</f>
        <v>414.21760640656885</v>
      </c>
      <c r="BH319" s="3">
        <f>0.98*0.0000000567*(AA319+273.16)^4</f>
        <v>499.06811038088904</v>
      </c>
      <c r="BI319" s="3">
        <f>BJ319*AT319/100</f>
        <v>2137.7370791688963</v>
      </c>
      <c r="BJ319" s="3">
        <f>(610.7*10^(7.5*AS319/(AS319+237.3)))</f>
        <v>4647.2545199323831</v>
      </c>
      <c r="BK319" s="3">
        <f>(EXP((0.0492)*AS319))*55.259</f>
        <v>261.58289282878604</v>
      </c>
      <c r="BL319" s="3">
        <f>(1-(AT319/100))*BJ319</f>
        <v>2509.5174407634872</v>
      </c>
      <c r="KH319" s="3">
        <v>1</v>
      </c>
      <c r="KI319" s="3">
        <v>0</v>
      </c>
      <c r="KJ319" s="3">
        <v>3</v>
      </c>
      <c r="KK319" s="3">
        <v>1</v>
      </c>
      <c r="KL319" s="3">
        <v>2</v>
      </c>
      <c r="KM319" s="3">
        <v>5</v>
      </c>
      <c r="KN319" s="3">
        <v>12</v>
      </c>
      <c r="KO319" s="3">
        <v>6</v>
      </c>
      <c r="KP319" s="3">
        <v>9</v>
      </c>
      <c r="KQ319" s="3">
        <v>13</v>
      </c>
      <c r="KR319" s="3">
        <v>22</v>
      </c>
      <c r="KS319" s="3">
        <v>38</v>
      </c>
      <c r="KT319" s="3">
        <v>52</v>
      </c>
      <c r="KU319" s="3">
        <v>70</v>
      </c>
      <c r="KV319" s="3">
        <v>82</v>
      </c>
      <c r="KW319" s="3">
        <v>51</v>
      </c>
      <c r="KX319" s="3">
        <v>61</v>
      </c>
      <c r="KY319" s="3">
        <v>51</v>
      </c>
      <c r="KZ319" s="3">
        <v>48</v>
      </c>
      <c r="LA319" s="3">
        <v>39</v>
      </c>
      <c r="LB319" s="3">
        <v>39</v>
      </c>
      <c r="LC319" s="3">
        <v>20</v>
      </c>
      <c r="LD319" s="3">
        <v>32</v>
      </c>
      <c r="LE319" s="3">
        <v>29</v>
      </c>
      <c r="LF319" s="3">
        <v>10</v>
      </c>
      <c r="LG319" s="3">
        <v>12</v>
      </c>
      <c r="LH319" s="3">
        <v>6</v>
      </c>
      <c r="LI319" s="3">
        <v>14</v>
      </c>
      <c r="LJ319" s="3">
        <v>10</v>
      </c>
      <c r="LK319" s="3">
        <v>5</v>
      </c>
      <c r="LL319" s="3">
        <v>9</v>
      </c>
      <c r="LM319" s="3">
        <v>4</v>
      </c>
      <c r="LN319" s="3">
        <v>4</v>
      </c>
      <c r="LO319" s="3">
        <v>5</v>
      </c>
      <c r="LP319" s="3">
        <v>15</v>
      </c>
      <c r="LQ319" s="3">
        <v>11</v>
      </c>
      <c r="LR319" s="3">
        <v>8</v>
      </c>
      <c r="LS319" s="3">
        <v>4</v>
      </c>
    </row>
    <row r="320" spans="1:342" s="3" customFormat="1" x14ac:dyDescent="0.2">
      <c r="A320" s="3" t="b">
        <v>1</v>
      </c>
      <c r="B320" s="3">
        <v>10</v>
      </c>
      <c r="D320" s="3">
        <v>10446</v>
      </c>
      <c r="E320" s="3">
        <v>8</v>
      </c>
      <c r="F320" s="3">
        <v>4</v>
      </c>
      <c r="G320" s="3" t="s">
        <v>447</v>
      </c>
      <c r="H320" s="3">
        <v>6</v>
      </c>
      <c r="I320" s="3">
        <v>2.6000000000000014</v>
      </c>
      <c r="J320" s="3">
        <v>0.72579357934354194</v>
      </c>
      <c r="K320" s="3">
        <v>1.1607318705758303</v>
      </c>
      <c r="L320" s="3">
        <v>0.61724988270788306</v>
      </c>
      <c r="M320" s="3">
        <f>AA320-AS320</f>
        <v>3.4573810726461929</v>
      </c>
      <c r="N320" s="3">
        <f>AB320-AS320</f>
        <v>1.8999999999999986</v>
      </c>
      <c r="O320" s="3">
        <f>AC320-AS320</f>
        <v>4.5</v>
      </c>
      <c r="P320" s="3">
        <f>AD320-AS320</f>
        <v>3.5317117551748183</v>
      </c>
      <c r="Q320" s="3">
        <f>AE320-AS320</f>
        <v>1.7999999999999972</v>
      </c>
      <c r="R320" s="3">
        <f>AF320-AS320</f>
        <v>2.5</v>
      </c>
      <c r="S320" s="3">
        <f>AG320-AS320</f>
        <v>3</v>
      </c>
      <c r="T320" s="3">
        <f>AH320-AS320</f>
        <v>4.1000000000000014</v>
      </c>
      <c r="U320" s="3">
        <f>AI320-AS320</f>
        <v>4.2999999999999972</v>
      </c>
      <c r="V320" s="3">
        <f>AJ320-AS320</f>
        <v>4.5</v>
      </c>
      <c r="W320" s="3">
        <f>(AA320-AY320)/(AX320-AY320)</f>
        <v>0.55098467328431866</v>
      </c>
      <c r="X320" s="3">
        <f>(AX320-AA320)/(AA320-AY320)</f>
        <v>0.81493251715911297</v>
      </c>
      <c r="Y320" s="3">
        <f>J320/AA320</f>
        <v>2.0703017656668262E-2</v>
      </c>
      <c r="Z320" s="3">
        <f>(AA320-AY320)/(AX320-AA320)</f>
        <v>1.2270954698016465</v>
      </c>
      <c r="AA320" s="3">
        <v>35.057381072646194</v>
      </c>
      <c r="AB320" s="3">
        <v>33.5</v>
      </c>
      <c r="AC320" s="3">
        <v>36.1</v>
      </c>
      <c r="AD320" s="3">
        <v>35.13171175517482</v>
      </c>
      <c r="AE320" s="3">
        <v>33.4</v>
      </c>
      <c r="AF320" s="3">
        <v>34.1</v>
      </c>
      <c r="AG320" s="3">
        <v>34.6</v>
      </c>
      <c r="AH320" s="3">
        <v>35.700000000000003</v>
      </c>
      <c r="AI320" s="3">
        <v>35.9</v>
      </c>
      <c r="AJ320" s="3">
        <v>36.1</v>
      </c>
      <c r="AK320" s="3">
        <v>2020</v>
      </c>
      <c r="AL320" s="3">
        <v>10</v>
      </c>
      <c r="AM320" s="3">
        <v>27</v>
      </c>
      <c r="AN320" s="3">
        <v>12</v>
      </c>
      <c r="AO320" s="3">
        <v>59</v>
      </c>
      <c r="AP320" s="3">
        <v>28</v>
      </c>
      <c r="AQ320" s="3">
        <v>959.00000000000011</v>
      </c>
      <c r="AR320" s="4">
        <v>0.54097222222222219</v>
      </c>
      <c r="AS320" s="3">
        <f>VLOOKUP(AR320,גיליון1!A235:F818,2,0)</f>
        <v>31.6</v>
      </c>
      <c r="AT320" s="3">
        <f>VLOOKUP(AR320,גיליון1!A235:F818,3,0)</f>
        <v>46</v>
      </c>
      <c r="AU320" s="3">
        <f>VLOOKUP(AR320,גיליון1!A235:F818,4,0)</f>
        <v>685</v>
      </c>
      <c r="AV320" s="3">
        <f>VLOOKUP(AR320,גיליון1!A235:F818,5,0)</f>
        <v>1</v>
      </c>
      <c r="AW320" s="3">
        <f>VLOOKUP(AR320,גיליון1!A235:F818,6,0)</f>
        <v>354</v>
      </c>
      <c r="AX320" s="3">
        <f>AS320+(AZ320*BF320)/(BB320*1005)</f>
        <v>42.130964526283329</v>
      </c>
      <c r="AY320" s="3">
        <f>AS320+(AZ320*BD320*BE320*BF320)/(BB320*1005*(BE320*BD320+BK320*AZ320))-(AZ320*BL320)/(BE320*BD320+BK320*AZ320)</f>
        <v>26.377418861424182</v>
      </c>
      <c r="AZ320" s="3">
        <f>BA320*BC320/(BA320+BC320)</f>
        <v>27.007449984337448</v>
      </c>
      <c r="BA320" s="3">
        <f>BB320*1005/(4*0.98*0.0000000567*(AS320+273.15)^3)</f>
        <v>185.04661278488285</v>
      </c>
      <c r="BB320" s="3">
        <f>101325/(287.05*(AS320+273.15))</f>
        <v>1.1582847725848027</v>
      </c>
      <c r="BC320" s="3">
        <f>100*SQRT(0.1/AV320)</f>
        <v>31.622776601683793</v>
      </c>
      <c r="BD320" s="3">
        <f>BC320/1.08</f>
        <v>29.280348705262767</v>
      </c>
      <c r="BE320" s="3">
        <f>0.072*AS320+64.67</f>
        <v>66.9452</v>
      </c>
      <c r="BF320" s="3">
        <f>AU320*(1-0.21)+BG320-BH320</f>
        <v>453.9060569506251</v>
      </c>
      <c r="BG320" s="3">
        <f>(1.72*(BI320/1000/(AS320+273.16))^(1/7)*0.0000000567*(AS320+273.16)^4)</f>
        <v>414.21760640656885</v>
      </c>
      <c r="BH320" s="3">
        <f>0.98*0.0000000567*(AA320+273.16)^4</f>
        <v>501.46154945594373</v>
      </c>
      <c r="BI320" s="3">
        <f>BJ320*AT320/100</f>
        <v>2137.7370791688963</v>
      </c>
      <c r="BJ320" s="3">
        <f>(610.7*10^(7.5*AS320/(AS320+237.3)))</f>
        <v>4647.2545199323831</v>
      </c>
      <c r="BK320" s="3">
        <f>(EXP((0.0492)*AS320))*55.259</f>
        <v>261.58289282878604</v>
      </c>
      <c r="BL320" s="3">
        <f>(1-(AT320/100))*BJ320</f>
        <v>2509.5174407634872</v>
      </c>
      <c r="KF320" s="3">
        <v>1</v>
      </c>
      <c r="KG320" s="3">
        <v>0</v>
      </c>
      <c r="KH320" s="3">
        <v>0</v>
      </c>
      <c r="KI320" s="3">
        <v>3</v>
      </c>
      <c r="KJ320" s="3">
        <v>2</v>
      </c>
      <c r="KK320" s="3">
        <v>2</v>
      </c>
      <c r="KL320" s="3">
        <v>2</v>
      </c>
      <c r="KM320" s="3">
        <v>4</v>
      </c>
      <c r="KN320" s="3">
        <v>6</v>
      </c>
      <c r="KO320" s="3">
        <v>3</v>
      </c>
      <c r="KP320" s="3">
        <v>7</v>
      </c>
      <c r="KQ320" s="3">
        <v>6</v>
      </c>
      <c r="KR320" s="3">
        <v>6</v>
      </c>
      <c r="KS320" s="3">
        <v>5</v>
      </c>
      <c r="KT320" s="3">
        <v>16</v>
      </c>
      <c r="KU320" s="3">
        <v>15</v>
      </c>
      <c r="KV320" s="3">
        <v>18</v>
      </c>
      <c r="KW320" s="3">
        <v>16</v>
      </c>
      <c r="KX320" s="3">
        <v>26</v>
      </c>
      <c r="KY320" s="3">
        <v>20</v>
      </c>
      <c r="KZ320" s="3">
        <v>27</v>
      </c>
      <c r="LA320" s="3">
        <v>31</v>
      </c>
      <c r="LB320" s="3">
        <v>11</v>
      </c>
      <c r="LC320" s="3">
        <v>18</v>
      </c>
      <c r="LD320" s="3">
        <v>14</v>
      </c>
      <c r="LE320" s="3">
        <v>13</v>
      </c>
      <c r="LF320" s="3">
        <v>13</v>
      </c>
      <c r="LG320" s="3">
        <v>25</v>
      </c>
      <c r="LH320" s="3">
        <v>22</v>
      </c>
      <c r="LI320" s="3">
        <v>36</v>
      </c>
      <c r="LJ320" s="3">
        <v>47</v>
      </c>
      <c r="LK320" s="3">
        <v>47</v>
      </c>
      <c r="LL320" s="3">
        <v>16</v>
      </c>
      <c r="LM320" s="3">
        <v>9</v>
      </c>
      <c r="LN320" s="3">
        <v>5</v>
      </c>
      <c r="LO320" s="3">
        <v>3</v>
      </c>
    </row>
    <row r="321" spans="1:346" s="3" customFormat="1" x14ac:dyDescent="0.2">
      <c r="A321" s="3" t="b">
        <v>0</v>
      </c>
      <c r="D321" s="3">
        <v>10446</v>
      </c>
      <c r="E321" s="3">
        <v>8</v>
      </c>
      <c r="F321" s="3">
        <v>4</v>
      </c>
      <c r="G321" s="3" t="s">
        <v>120</v>
      </c>
      <c r="H321" s="3">
        <v>6</v>
      </c>
      <c r="I321" s="3">
        <v>2.1000000000000014</v>
      </c>
      <c r="J321" s="3">
        <v>0.43192812741078851</v>
      </c>
      <c r="K321" s="3">
        <v>0.54452756233638411</v>
      </c>
      <c r="L321" s="3">
        <v>0.33125534125292899</v>
      </c>
      <c r="M321" s="3">
        <f>AA321-AS321</f>
        <v>2.2228436490668457</v>
      </c>
      <c r="N321" s="3">
        <f>AB321-AS321</f>
        <v>1.2999999999999972</v>
      </c>
      <c r="O321" s="3">
        <f>AC321-AS321</f>
        <v>3.3999999999999986</v>
      </c>
      <c r="P321" s="3">
        <f>AD321-AS321</f>
        <v>2.2481302343336651</v>
      </c>
      <c r="Q321" s="3">
        <f>AE321-AS321</f>
        <v>1.2999999999999972</v>
      </c>
      <c r="R321" s="3">
        <f>AF321-AS321</f>
        <v>1.6000000000000014</v>
      </c>
      <c r="S321" s="3">
        <f>AG321-AS321</f>
        <v>1.8999999999999986</v>
      </c>
      <c r="T321" s="3">
        <f>AH321-AS321</f>
        <v>2.5</v>
      </c>
      <c r="U321" s="3">
        <f>AI321-AS321</f>
        <v>2.6999999999999957</v>
      </c>
      <c r="V321" s="3">
        <f>AJ321-AS321</f>
        <v>3.1999999999999957</v>
      </c>
      <c r="W321" s="3">
        <f>(AA321-AY321)/(AX321-AY321)</f>
        <v>0.46577611602073998</v>
      </c>
      <c r="X321" s="3">
        <f>(AX321-AA321)/(AA321-AY321)</f>
        <v>1.1469542245817348</v>
      </c>
      <c r="Y321" s="3">
        <f>J321/AA321</f>
        <v>1.2770307898777315E-2</v>
      </c>
      <c r="Z321" s="3">
        <f>(AA321-AY321)/(AX321-AA321)</f>
        <v>0.87187437699588632</v>
      </c>
      <c r="AA321" s="3">
        <v>33.822843649066847</v>
      </c>
      <c r="AB321" s="3">
        <v>32.9</v>
      </c>
      <c r="AC321" s="3">
        <v>35</v>
      </c>
      <c r="AD321" s="3">
        <v>33.848130234333667</v>
      </c>
      <c r="AE321" s="3">
        <v>32.9</v>
      </c>
      <c r="AF321" s="3">
        <v>33.200000000000003</v>
      </c>
      <c r="AG321" s="3">
        <v>33.5</v>
      </c>
      <c r="AH321" s="3">
        <v>34.1</v>
      </c>
      <c r="AI321" s="3">
        <v>34.299999999999997</v>
      </c>
      <c r="AJ321" s="3">
        <v>34.799999999999997</v>
      </c>
      <c r="AK321" s="3">
        <v>2020</v>
      </c>
      <c r="AL321" s="3">
        <v>10</v>
      </c>
      <c r="AM321" s="3">
        <v>27</v>
      </c>
      <c r="AN321" s="3">
        <v>12</v>
      </c>
      <c r="AO321" s="3">
        <v>59</v>
      </c>
      <c r="AP321" s="3">
        <v>50</v>
      </c>
      <c r="AQ321" s="3">
        <v>238.00000000000003</v>
      </c>
      <c r="AR321" s="4">
        <v>0.54097222222222219</v>
      </c>
      <c r="AS321" s="3">
        <f>VLOOKUP(AR321,גיליון1!A236:F819,2,0)</f>
        <v>31.6</v>
      </c>
      <c r="AT321" s="3">
        <f>VLOOKUP(AR321,גיליון1!A236:F819,3,0)</f>
        <v>46</v>
      </c>
      <c r="AU321" s="3">
        <f>VLOOKUP(AR321,גיליון1!A236:F819,4,0)</f>
        <v>685</v>
      </c>
      <c r="AV321" s="3">
        <f>VLOOKUP(AR321,גיליון1!A236:F819,5,0)</f>
        <v>1</v>
      </c>
      <c r="AW321" s="3">
        <f>VLOOKUP(AR321,גיליון1!A236:F819,6,0)</f>
        <v>354</v>
      </c>
      <c r="AX321" s="3">
        <f>AS321+(AZ321*BF321)/(BB321*1005)</f>
        <v>42.316248038901065</v>
      </c>
      <c r="AY321" s="3">
        <f>AS321+(AZ321*BD321*BE321*BF321)/(BB321*1005*(BE321*BD321+BK321*AZ321))-(AZ321*BL321)/(BE321*BD321+BK321*AZ321)</f>
        <v>26.417661988106012</v>
      </c>
      <c r="AZ321" s="3">
        <f>BA321*BC321/(BA321+BC321)</f>
        <v>27.007449984337448</v>
      </c>
      <c r="BA321" s="3">
        <f>BB321*1005/(4*0.98*0.0000000567*(AS321+273.15)^3)</f>
        <v>185.04661278488285</v>
      </c>
      <c r="BB321" s="3">
        <f>101325/(287.05*(AS321+273.15))</f>
        <v>1.1582847725848027</v>
      </c>
      <c r="BC321" s="3">
        <f>100*SQRT(0.1/AV321)</f>
        <v>31.622776601683793</v>
      </c>
      <c r="BD321" s="3">
        <f>BC321/1.08</f>
        <v>29.280348705262767</v>
      </c>
      <c r="BE321" s="3">
        <f>0.072*AS321+64.67</f>
        <v>66.9452</v>
      </c>
      <c r="BF321" s="3">
        <f>AU321*(1-0.21)+BG321-BH321</f>
        <v>461.8921543703226</v>
      </c>
      <c r="BG321" s="3">
        <f>(1.72*(BI321/1000/(AS321+273.16))^(1/7)*0.0000000567*(AS321+273.16)^4)</f>
        <v>414.21760640656885</v>
      </c>
      <c r="BH321" s="3">
        <f>0.98*0.0000000567*(AA321+273.16)^4</f>
        <v>493.47545203624622</v>
      </c>
      <c r="BI321" s="3">
        <f>BJ321*AT321/100</f>
        <v>2137.7370791688963</v>
      </c>
      <c r="BJ321" s="3">
        <f>(610.7*10^(7.5*AS321/(AS321+237.3)))</f>
        <v>4647.2545199323831</v>
      </c>
      <c r="BK321" s="3">
        <f>(EXP((0.0492)*AS321))*55.259</f>
        <v>261.58289282878604</v>
      </c>
      <c r="BL321" s="3">
        <f>(1-(AT321/100))*BJ321</f>
        <v>2509.5174407634872</v>
      </c>
      <c r="KD321" s="3">
        <v>0</v>
      </c>
      <c r="KE321" s="3">
        <v>4</v>
      </c>
      <c r="KF321" s="3">
        <v>3</v>
      </c>
      <c r="KG321" s="3">
        <v>3</v>
      </c>
      <c r="KH321" s="3">
        <v>14</v>
      </c>
      <c r="KI321" s="3">
        <v>23</v>
      </c>
      <c r="KJ321" s="3">
        <v>32</v>
      </c>
      <c r="KK321" s="3">
        <v>25</v>
      </c>
      <c r="KL321" s="3">
        <v>27</v>
      </c>
      <c r="KM321" s="3">
        <v>54</v>
      </c>
      <c r="KN321" s="3">
        <v>69</v>
      </c>
      <c r="KO321" s="3">
        <v>57</v>
      </c>
      <c r="KP321" s="3">
        <v>93</v>
      </c>
      <c r="KQ321" s="3">
        <v>113</v>
      </c>
      <c r="KR321" s="3">
        <v>92</v>
      </c>
      <c r="KS321" s="3">
        <v>67</v>
      </c>
      <c r="KT321" s="3">
        <v>71</v>
      </c>
      <c r="KU321" s="3">
        <v>46</v>
      </c>
      <c r="KV321" s="3">
        <v>25</v>
      </c>
      <c r="KW321" s="3">
        <v>25</v>
      </c>
      <c r="KX321" s="3">
        <v>6</v>
      </c>
      <c r="KY321" s="3">
        <v>13</v>
      </c>
      <c r="KZ321" s="3">
        <v>7</v>
      </c>
      <c r="LA321" s="3">
        <v>6</v>
      </c>
      <c r="LB321" s="3">
        <v>4</v>
      </c>
      <c r="LC321" s="3">
        <v>7</v>
      </c>
    </row>
    <row r="322" spans="1:346" s="3" customFormat="1" x14ac:dyDescent="0.2">
      <c r="A322" s="3" t="b">
        <v>0</v>
      </c>
      <c r="D322" s="3">
        <v>10446</v>
      </c>
      <c r="E322" s="3">
        <v>8</v>
      </c>
      <c r="F322" s="3">
        <v>4</v>
      </c>
      <c r="G322" s="3" t="s">
        <v>289</v>
      </c>
      <c r="H322" s="3">
        <v>6</v>
      </c>
      <c r="I322" s="3">
        <v>1.3000000000000007</v>
      </c>
      <c r="J322" s="3">
        <v>0.28301752063410268</v>
      </c>
      <c r="K322" s="3">
        <v>0.37193186313544402</v>
      </c>
      <c r="L322" s="3">
        <v>0.22513572884842825</v>
      </c>
      <c r="M322" s="3">
        <f>AA322-AS322</f>
        <v>-0.57444201754224977</v>
      </c>
      <c r="N322" s="3">
        <f>AB322-AS322</f>
        <v>-1.3000000000000007</v>
      </c>
      <c r="O322" s="3">
        <f>AC322-AS322</f>
        <v>0</v>
      </c>
      <c r="P322" s="3">
        <f>AD322-AS322</f>
        <v>-0.56646572500270764</v>
      </c>
      <c r="Q322" s="3">
        <f>AE322-AS322</f>
        <v>-1.2000000000000028</v>
      </c>
      <c r="R322" s="3">
        <f>AF322-AS322</f>
        <v>-0.90000000000000213</v>
      </c>
      <c r="S322" s="3">
        <f>AG322-AS322</f>
        <v>-0.70000000000000284</v>
      </c>
      <c r="T322" s="3">
        <f>AH322-AS322</f>
        <v>-0.40000000000000213</v>
      </c>
      <c r="U322" s="3">
        <f>AI322-AS322</f>
        <v>-0.20000000000000284</v>
      </c>
      <c r="V322" s="3">
        <f>AJ322-AS322</f>
        <v>-0.10000000000000142</v>
      </c>
      <c r="W322" s="3">
        <f>(AA322-AY322)/(AX322-AY322)</f>
        <v>0.29728722246987305</v>
      </c>
      <c r="X322" s="3">
        <f>(AX322-AA322)/(AA322-AY322)</f>
        <v>2.3637503545963514</v>
      </c>
      <c r="Y322" s="3">
        <f>J322/AA322</f>
        <v>9.1220767340953034E-3</v>
      </c>
      <c r="Z322" s="3">
        <f>(AA322-AY322)/(AX322-AA322)</f>
        <v>0.42305652035354896</v>
      </c>
      <c r="AA322" s="3">
        <v>31.025557982457752</v>
      </c>
      <c r="AB322" s="3">
        <v>30.3</v>
      </c>
      <c r="AC322" s="3">
        <v>31.6</v>
      </c>
      <c r="AD322" s="3">
        <v>31.033534274997294</v>
      </c>
      <c r="AE322" s="3">
        <v>30.4</v>
      </c>
      <c r="AF322" s="3">
        <v>30.7</v>
      </c>
      <c r="AG322" s="3">
        <v>30.9</v>
      </c>
      <c r="AH322" s="3">
        <v>31.2</v>
      </c>
      <c r="AI322" s="3">
        <v>31.4</v>
      </c>
      <c r="AJ322" s="3">
        <v>31.5</v>
      </c>
      <c r="AK322" s="3">
        <v>2020</v>
      </c>
      <c r="AL322" s="3">
        <v>10</v>
      </c>
      <c r="AM322" s="3">
        <v>27</v>
      </c>
      <c r="AN322" s="3">
        <v>13</v>
      </c>
      <c r="AO322" s="3">
        <v>0</v>
      </c>
      <c r="AP322" s="3">
        <v>10</v>
      </c>
      <c r="AQ322" s="3">
        <v>399</v>
      </c>
      <c r="AR322" s="4">
        <v>0.54166666666666663</v>
      </c>
      <c r="AS322" s="3">
        <f>VLOOKUP(AR322,גיליון1!A237:F820,2,0)</f>
        <v>31.6</v>
      </c>
      <c r="AT322" s="3">
        <f>VLOOKUP(AR322,גיליון1!A237:F820,3,0)</f>
        <v>46</v>
      </c>
      <c r="AU322" s="3">
        <f>VLOOKUP(AR322,גיליון1!A237:F820,4,0)</f>
        <v>674</v>
      </c>
      <c r="AV322" s="3">
        <f>VLOOKUP(AR322,גיליון1!A237:F820,5,0)</f>
        <v>1.1000000000000001</v>
      </c>
      <c r="AW322" s="3">
        <f>VLOOKUP(AR322,גיליון1!A237:F820,6,0)</f>
        <v>231</v>
      </c>
      <c r="AX322" s="3">
        <f>AS322+(AZ322*BF322)/(BB322*1005)</f>
        <v>42.089028679104814</v>
      </c>
      <c r="AY322" s="3">
        <f>AS322+(AZ322*BD322*BE322*BF322)/(BB322*1005*(BE322*BD322+BK322*AZ322))-(AZ322*BL322)/(BE322*BD322+BK322*AZ322)</f>
        <v>26.345084566500791</v>
      </c>
      <c r="AZ322" s="3">
        <f>BA322*BC322/(BA322+BC322)</f>
        <v>25.926690100253381</v>
      </c>
      <c r="BA322" s="3">
        <f>BB322*1005/(4*0.98*0.0000000567*(AS322+273.15)^3)</f>
        <v>185.04661278488285</v>
      </c>
      <c r="BB322" s="3">
        <f>101325/(287.05*(AS322+273.15))</f>
        <v>1.1582847725848027</v>
      </c>
      <c r="BC322" s="3">
        <f>100*SQRT(0.1/AV322)</f>
        <v>30.151134457776362</v>
      </c>
      <c r="BD322" s="3">
        <f>BC322/1.08</f>
        <v>27.917717090533667</v>
      </c>
      <c r="BE322" s="3">
        <f>0.072*AS322+64.67</f>
        <v>66.9452</v>
      </c>
      <c r="BF322" s="3">
        <f>AU322*(1-0.21)+BG322-BH322</f>
        <v>470.94436513067006</v>
      </c>
      <c r="BG322" s="3">
        <f>(1.72*(BI322/1000/(AS322+273.16))^(1/7)*0.0000000567*(AS322+273.16)^4)</f>
        <v>414.21760640656885</v>
      </c>
      <c r="BH322" s="3">
        <f>0.98*0.0000000567*(AA322+273.16)^4</f>
        <v>475.73324127589882</v>
      </c>
      <c r="BI322" s="3">
        <f>BJ322*AT322/100</f>
        <v>2137.7370791688963</v>
      </c>
      <c r="BJ322" s="3">
        <f>(610.7*10^(7.5*AS322/(AS322+237.3)))</f>
        <v>4647.2545199323831</v>
      </c>
      <c r="BK322" s="3">
        <f>(EXP((0.0492)*AS322))*55.259</f>
        <v>261.58289282878604</v>
      </c>
      <c r="BL322" s="3">
        <f>(1-(AT322/100))*BJ322</f>
        <v>2509.5174407634872</v>
      </c>
      <c r="JH322" s="3">
        <v>19</v>
      </c>
      <c r="JI322" s="3">
        <v>23</v>
      </c>
      <c r="JJ322" s="3">
        <v>30</v>
      </c>
      <c r="JK322" s="3">
        <v>46</v>
      </c>
      <c r="JL322" s="3">
        <v>79</v>
      </c>
      <c r="JM322" s="3">
        <v>92</v>
      </c>
      <c r="JN322" s="3">
        <v>145</v>
      </c>
      <c r="JO322" s="3">
        <v>135</v>
      </c>
      <c r="JP322" s="3">
        <v>128</v>
      </c>
      <c r="JQ322" s="3">
        <v>91</v>
      </c>
      <c r="JR322" s="3">
        <v>79</v>
      </c>
      <c r="JS322" s="3">
        <v>72</v>
      </c>
      <c r="JT322" s="3">
        <v>7</v>
      </c>
      <c r="JU322" s="3">
        <v>6</v>
      </c>
      <c r="JV322" s="3">
        <v>3</v>
      </c>
      <c r="JW322" s="3">
        <v>2</v>
      </c>
    </row>
    <row r="323" spans="1:346" s="3" customFormat="1" x14ac:dyDescent="0.2">
      <c r="A323" s="3" t="b">
        <v>0</v>
      </c>
      <c r="D323" s="3">
        <v>10446</v>
      </c>
      <c r="E323" s="3">
        <v>8</v>
      </c>
      <c r="F323" s="3">
        <v>4</v>
      </c>
      <c r="G323" s="3" t="s">
        <v>448</v>
      </c>
      <c r="H323" s="3">
        <v>6</v>
      </c>
      <c r="I323" s="3">
        <v>3.0000000000000036</v>
      </c>
      <c r="J323" s="3">
        <v>0.51739021348017566</v>
      </c>
      <c r="K323" s="3">
        <v>0.5168980780335346</v>
      </c>
      <c r="L323" s="3">
        <v>0.36601510838453488</v>
      </c>
      <c r="M323" s="3">
        <f>AA323-AS323</f>
        <v>0.55852817883779693</v>
      </c>
      <c r="N323" s="3">
        <f>AB323-AS323</f>
        <v>-0.90000000000000213</v>
      </c>
      <c r="O323" s="3">
        <f>AC323-AS323</f>
        <v>2.1000000000000014</v>
      </c>
      <c r="P323" s="3">
        <f>AD323-AS323</f>
        <v>0.60926740496469023</v>
      </c>
      <c r="Q323" s="3">
        <f>AE323-AS323</f>
        <v>-0.60000000000000142</v>
      </c>
      <c r="R323" s="3">
        <f>AF323-AS323</f>
        <v>-0.10000000000000142</v>
      </c>
      <c r="S323" s="3">
        <f>AG323-AS323</f>
        <v>0.29999999999999716</v>
      </c>
      <c r="T323" s="3">
        <f>AH323-AS323</f>
        <v>0.79999999999999716</v>
      </c>
      <c r="U323" s="3">
        <f>AI323-AS323</f>
        <v>1</v>
      </c>
      <c r="V323" s="3">
        <f>AJ323-AS323</f>
        <v>2.1000000000000014</v>
      </c>
      <c r="W323" s="3">
        <f>(AA323-AY323)/(AX323-AY323)</f>
        <v>0.37438714960429431</v>
      </c>
      <c r="X323" s="3">
        <f>(AX323-AA323)/(AA323-AY323)</f>
        <v>1.671031847799644</v>
      </c>
      <c r="Y323" s="3">
        <f>J323/AA323</f>
        <v>1.6088740461096377E-2</v>
      </c>
      <c r="Z323" s="3">
        <f>(AA323-AY323)/(AX323-AA323)</f>
        <v>0.59843263987862638</v>
      </c>
      <c r="AA323" s="3">
        <v>32.158528178837798</v>
      </c>
      <c r="AB323" s="3">
        <v>30.7</v>
      </c>
      <c r="AC323" s="3">
        <v>33.700000000000003</v>
      </c>
      <c r="AD323" s="3">
        <v>32.209267404964692</v>
      </c>
      <c r="AE323" s="3">
        <v>31</v>
      </c>
      <c r="AF323" s="3">
        <v>31.5</v>
      </c>
      <c r="AG323" s="3">
        <v>31.9</v>
      </c>
      <c r="AH323" s="3">
        <v>32.4</v>
      </c>
      <c r="AI323" s="3">
        <v>32.6</v>
      </c>
      <c r="AJ323" s="3">
        <v>33.700000000000003</v>
      </c>
      <c r="AK323" s="3">
        <v>2020</v>
      </c>
      <c r="AL323" s="3">
        <v>10</v>
      </c>
      <c r="AM323" s="3">
        <v>27</v>
      </c>
      <c r="AN323" s="3">
        <v>13</v>
      </c>
      <c r="AO323" s="3">
        <v>0</v>
      </c>
      <c r="AP323" s="3">
        <v>30</v>
      </c>
      <c r="AQ323" s="3">
        <v>559</v>
      </c>
      <c r="AR323" s="4">
        <v>0.54166666666666663</v>
      </c>
      <c r="AS323" s="3">
        <f>VLOOKUP(AR323,גיליון1!A238:F821,2,0)</f>
        <v>31.6</v>
      </c>
      <c r="AT323" s="3">
        <f>VLOOKUP(AR323,גיליון1!A238:F821,3,0)</f>
        <v>46</v>
      </c>
      <c r="AU323" s="3">
        <f>VLOOKUP(AR323,גיליון1!A238:F821,4,0)</f>
        <v>674</v>
      </c>
      <c r="AV323" s="3">
        <f>VLOOKUP(AR323,גיליון1!A238:F821,5,0)</f>
        <v>1.1000000000000001</v>
      </c>
      <c r="AW323" s="3">
        <f>VLOOKUP(AR323,גיליון1!A238:F821,6,0)</f>
        <v>231</v>
      </c>
      <c r="AX323" s="3">
        <f>AS323+(AZ323*BF323)/(BB323*1005)</f>
        <v>41.93028565204682</v>
      </c>
      <c r="AY323" s="3">
        <f>AS323+(AZ323*BD323*BE323*BF323)/(BB323*1005*(BE323*BD323+BK323*AZ323))-(AZ323*BL323)/(BE323*BD323+BK323*AZ323)</f>
        <v>26.310789557891628</v>
      </c>
      <c r="AZ323" s="3">
        <f>BA323*BC323/(BA323+BC323)</f>
        <v>25.926690100253381</v>
      </c>
      <c r="BA323" s="3">
        <f>BB323*1005/(4*0.98*0.0000000567*(AS323+273.15)^3)</f>
        <v>185.04661278488285</v>
      </c>
      <c r="BB323" s="3">
        <f>101325/(287.05*(AS323+273.15))</f>
        <v>1.1582847725848027</v>
      </c>
      <c r="BC323" s="3">
        <f>100*SQRT(0.1/AV323)</f>
        <v>30.151134457776362</v>
      </c>
      <c r="BD323" s="3">
        <f>BC323/1.08</f>
        <v>27.917717090533667</v>
      </c>
      <c r="BE323" s="3">
        <f>0.072*AS323+64.67</f>
        <v>66.9452</v>
      </c>
      <c r="BF323" s="3">
        <f>AU323*(1-0.21)+BG323-BH323</f>
        <v>463.81700030177234</v>
      </c>
      <c r="BG323" s="3">
        <f>(1.72*(BI323/1000/(AS323+273.16))^(1/7)*0.0000000567*(AS323+273.16)^4)</f>
        <v>414.21760640656885</v>
      </c>
      <c r="BH323" s="3">
        <f>0.98*0.0000000567*(AA323+273.16)^4</f>
        <v>482.86060610479655</v>
      </c>
      <c r="BI323" s="3">
        <f>BJ323*AT323/100</f>
        <v>2137.7370791688963</v>
      </c>
      <c r="BJ323" s="3">
        <f>(610.7*10^(7.5*AS323/(AS323+237.3)))</f>
        <v>4647.2545199323831</v>
      </c>
      <c r="BK323" s="3">
        <f>(EXP((0.0492)*AS323))*55.259</f>
        <v>261.58289282878604</v>
      </c>
      <c r="BL323" s="3">
        <f>(1-(AT323/100))*BJ323</f>
        <v>2509.5174407634872</v>
      </c>
      <c r="JK323" s="3">
        <v>1</v>
      </c>
      <c r="JL323" s="3">
        <v>5</v>
      </c>
      <c r="JM323" s="3">
        <v>6</v>
      </c>
      <c r="JN323" s="3">
        <v>9</v>
      </c>
      <c r="JO323" s="3">
        <v>6</v>
      </c>
      <c r="JP323" s="3">
        <v>11</v>
      </c>
      <c r="JQ323" s="3">
        <v>7</v>
      </c>
      <c r="JR323" s="3">
        <v>20</v>
      </c>
      <c r="JS323" s="3">
        <v>23</v>
      </c>
      <c r="JT323" s="3">
        <v>15</v>
      </c>
      <c r="JU323" s="3">
        <v>45</v>
      </c>
      <c r="JV323" s="3">
        <v>46</v>
      </c>
      <c r="JW323" s="3">
        <v>40</v>
      </c>
      <c r="JX323" s="3">
        <v>50</v>
      </c>
      <c r="JY323" s="3">
        <v>65</v>
      </c>
      <c r="JZ323" s="3">
        <v>94</v>
      </c>
      <c r="KA323" s="3">
        <v>138</v>
      </c>
      <c r="KB323" s="3">
        <v>108</v>
      </c>
      <c r="KC323" s="3">
        <v>81</v>
      </c>
      <c r="KD323" s="3">
        <v>30</v>
      </c>
      <c r="KE323" s="3">
        <v>29</v>
      </c>
      <c r="KF323" s="3">
        <v>14</v>
      </c>
      <c r="KG323" s="3">
        <v>12</v>
      </c>
      <c r="KH323" s="3">
        <v>8</v>
      </c>
      <c r="KI323" s="3">
        <v>6</v>
      </c>
      <c r="KJ323" s="3">
        <v>3</v>
      </c>
      <c r="KK323" s="3">
        <v>3</v>
      </c>
      <c r="KL323" s="3">
        <v>4</v>
      </c>
      <c r="KM323" s="3">
        <v>3</v>
      </c>
      <c r="KN323" s="3">
        <v>3</v>
      </c>
      <c r="KO323" s="3">
        <v>5</v>
      </c>
      <c r="KP323" s="3">
        <v>6</v>
      </c>
      <c r="KQ323" s="3">
        <v>3</v>
      </c>
      <c r="KR323" s="3">
        <v>3</v>
      </c>
      <c r="KS323" s="3">
        <v>3</v>
      </c>
      <c r="KT323" s="3">
        <v>1</v>
      </c>
    </row>
    <row r="324" spans="1:346" s="3" customFormat="1" x14ac:dyDescent="0.2">
      <c r="A324" s="3" t="b">
        <v>1</v>
      </c>
      <c r="B324" s="3">
        <v>10</v>
      </c>
      <c r="D324" s="3">
        <v>10446</v>
      </c>
      <c r="E324" s="3">
        <v>6</v>
      </c>
      <c r="F324" s="3">
        <v>4</v>
      </c>
      <c r="G324" s="3" t="s">
        <v>121</v>
      </c>
      <c r="H324" s="3">
        <v>6</v>
      </c>
      <c r="I324" s="3">
        <v>3.1000000000000014</v>
      </c>
      <c r="J324" s="3">
        <v>0.75736444182567186</v>
      </c>
      <c r="K324" s="3">
        <v>1.2058222855267218</v>
      </c>
      <c r="L324" s="3">
        <v>0.63991343029607117</v>
      </c>
      <c r="M324" s="3">
        <f>AA324-AS324</f>
        <v>1.2205448837839086</v>
      </c>
      <c r="N324" s="3">
        <f>AB324-AS324</f>
        <v>-0.39999999999999858</v>
      </c>
      <c r="O324" s="3">
        <f>AC324-AS324</f>
        <v>2.7000000000000028</v>
      </c>
      <c r="P324" s="3">
        <f>AD324-AS324</f>
        <v>1.254215864842763</v>
      </c>
      <c r="Q324" s="3">
        <f>AE324-AS324</f>
        <v>-0.19999999999999929</v>
      </c>
      <c r="R324" s="3">
        <f>AF324-AS324</f>
        <v>0.10000000000000142</v>
      </c>
      <c r="S324" s="3">
        <f>AG324-AS324</f>
        <v>0.60000000000000142</v>
      </c>
      <c r="T324" s="3">
        <f>AH324-AS324</f>
        <v>1.7999999999999972</v>
      </c>
      <c r="U324" s="3">
        <f>AI324-AS324</f>
        <v>2.1000000000000014</v>
      </c>
      <c r="V324" s="3">
        <f>AJ324-AS324</f>
        <v>2.6000000000000014</v>
      </c>
      <c r="W324" s="3">
        <f>(AA324-AY324)/(AX324-AY324)</f>
        <v>0.40640002690260213</v>
      </c>
      <c r="X324" s="3">
        <f>(AX324-AA324)/(AA324-AY324)</f>
        <v>1.4606297583726788</v>
      </c>
      <c r="Y324" s="3">
        <f>J324/AA324</f>
        <v>2.3146449562978299E-2</v>
      </c>
      <c r="Z324" s="3">
        <f>(AA324-AY324)/(AX324-AA324)</f>
        <v>0.68463619494794015</v>
      </c>
      <c r="AA324" s="3">
        <v>32.720544883783909</v>
      </c>
      <c r="AB324" s="3">
        <v>31.1</v>
      </c>
      <c r="AC324" s="3">
        <v>34.200000000000003</v>
      </c>
      <c r="AD324" s="3">
        <v>32.754215864842763</v>
      </c>
      <c r="AE324" s="3">
        <v>31.3</v>
      </c>
      <c r="AF324" s="3">
        <v>31.6</v>
      </c>
      <c r="AG324" s="3">
        <v>32.1</v>
      </c>
      <c r="AH324" s="3">
        <v>33.299999999999997</v>
      </c>
      <c r="AI324" s="3">
        <v>33.6</v>
      </c>
      <c r="AJ324" s="3">
        <v>34.1</v>
      </c>
      <c r="AK324" s="3">
        <v>2020</v>
      </c>
      <c r="AL324" s="3">
        <v>10</v>
      </c>
      <c r="AM324" s="3">
        <v>27</v>
      </c>
      <c r="AN324" s="3">
        <v>13</v>
      </c>
      <c r="AO324" s="3">
        <v>1</v>
      </c>
      <c r="AP324" s="3">
        <v>13</v>
      </c>
      <c r="AQ324" s="3">
        <v>758</v>
      </c>
      <c r="AR324" s="4">
        <v>0.54236111111111118</v>
      </c>
      <c r="AS324" s="3">
        <f>VLOOKUP(AR324,גיליון1!A239:F822,2,0)</f>
        <v>31.5</v>
      </c>
      <c r="AT324" s="3">
        <f>VLOOKUP(AR324,גיליון1!A239:F822,3,0)</f>
        <v>46</v>
      </c>
      <c r="AU324" s="3">
        <f>VLOOKUP(AR324,גיליון1!A239:F822,4,0)</f>
        <v>670</v>
      </c>
      <c r="AV324" s="3">
        <f>VLOOKUP(AR324,גיליון1!A239:F822,5,0)</f>
        <v>1</v>
      </c>
      <c r="AW324" s="3">
        <f>VLOOKUP(AR324,גיליון1!A239:F822,6,0)</f>
        <v>249</v>
      </c>
      <c r="AX324" s="3">
        <f>AS324+(AZ324*BF324)/(BB324*1005)</f>
        <v>42.08350269523644</v>
      </c>
      <c r="AY324" s="3">
        <f>AS324+(AZ324*BD324*BE324*BF324)/(BB324*1005*(BE324*BD324+BK324*AZ324))-(AZ324*BL324)/(BE324*BD324+BK324*AZ324)</f>
        <v>26.310325074292955</v>
      </c>
      <c r="AZ324" s="3">
        <f>BA324*BC324/(BA324+BC324)</f>
        <v>27.012622141258746</v>
      </c>
      <c r="BA324" s="3">
        <f>BB324*1005/(4*0.98*0.0000000567*(AS324+273.15)^3)</f>
        <v>185.2896953305044</v>
      </c>
      <c r="BB324" s="3">
        <f>101325/(287.05*(AS324+273.15))</f>
        <v>1.1586649743811541</v>
      </c>
      <c r="BC324" s="3">
        <f>100*SQRT(0.1/AV324)</f>
        <v>31.622776601683793</v>
      </c>
      <c r="BD324" s="3">
        <f>BC324/1.08</f>
        <v>29.280348705262767</v>
      </c>
      <c r="BE324" s="3">
        <f>0.072*AS324+64.67</f>
        <v>66.938000000000002</v>
      </c>
      <c r="BF324" s="3">
        <f>AU324*(1-0.21)+BG324-BH324</f>
        <v>456.2329226754926</v>
      </c>
      <c r="BG324" s="3">
        <f>(1.72*(BI324/1000/(AS324+273.16))^(1/7)*0.0000000567*(AS324+273.16)^4)</f>
        <v>413.35867044176456</v>
      </c>
      <c r="BH324" s="3">
        <f>0.98*0.0000000567*(AA324+273.16)^4</f>
        <v>486.42574776627197</v>
      </c>
      <c r="BI324" s="3">
        <f>BJ324*AT324/100</f>
        <v>2125.6511971247573</v>
      </c>
      <c r="BJ324" s="3">
        <f>(610.7*10^(7.5*AS324/(AS324+237.3)))</f>
        <v>4620.9808633146904</v>
      </c>
      <c r="BK324" s="3">
        <f>(EXP((0.0492)*AS324))*55.259</f>
        <v>260.29906580029336</v>
      </c>
      <c r="BL324" s="3">
        <f>(1-(AT324/100))*BJ324</f>
        <v>2495.3296661899331</v>
      </c>
      <c r="JP324" s="3">
        <v>13</v>
      </c>
      <c r="JQ324" s="3">
        <v>10</v>
      </c>
      <c r="JR324" s="3">
        <v>33</v>
      </c>
      <c r="JS324" s="3">
        <v>45</v>
      </c>
      <c r="JT324" s="3">
        <v>63</v>
      </c>
      <c r="JU324" s="3">
        <v>38</v>
      </c>
      <c r="JV324" s="3">
        <v>53</v>
      </c>
      <c r="JW324" s="3">
        <v>54</v>
      </c>
      <c r="JX324" s="3">
        <v>55</v>
      </c>
      <c r="JY324" s="3">
        <v>59</v>
      </c>
      <c r="JZ324" s="3">
        <v>60</v>
      </c>
      <c r="KA324" s="3">
        <v>60</v>
      </c>
      <c r="KB324" s="3">
        <v>64</v>
      </c>
      <c r="KC324" s="3">
        <v>79</v>
      </c>
      <c r="KD324" s="3">
        <v>56</v>
      </c>
      <c r="KE324" s="3">
        <v>60</v>
      </c>
      <c r="KF324" s="3">
        <v>93</v>
      </c>
      <c r="KG324" s="3">
        <v>49</v>
      </c>
      <c r="KH324" s="3">
        <v>93</v>
      </c>
      <c r="KI324" s="3">
        <v>83</v>
      </c>
      <c r="KJ324" s="3">
        <v>81</v>
      </c>
      <c r="KK324" s="3">
        <v>71</v>
      </c>
      <c r="KL324" s="3">
        <v>85</v>
      </c>
      <c r="KM324" s="3">
        <v>97</v>
      </c>
      <c r="KN324" s="3">
        <v>74</v>
      </c>
      <c r="KO324" s="3">
        <v>50</v>
      </c>
      <c r="KP324" s="3">
        <v>29</v>
      </c>
      <c r="KQ324" s="3">
        <v>31</v>
      </c>
      <c r="KR324" s="3">
        <v>27</v>
      </c>
      <c r="KS324" s="3">
        <v>38</v>
      </c>
      <c r="KT324" s="3">
        <v>14</v>
      </c>
      <c r="KU324" s="3">
        <v>10</v>
      </c>
      <c r="KV324" s="3">
        <v>2</v>
      </c>
      <c r="KW324" s="3">
        <v>4</v>
      </c>
      <c r="KX324" s="3">
        <v>0</v>
      </c>
    </row>
    <row r="325" spans="1:346" s="3" customFormat="1" x14ac:dyDescent="0.2">
      <c r="A325" s="3" t="b">
        <v>1</v>
      </c>
      <c r="B325" s="3">
        <v>10</v>
      </c>
      <c r="D325" s="3">
        <v>10446</v>
      </c>
      <c r="E325" s="3">
        <v>6</v>
      </c>
      <c r="F325" s="3">
        <v>4</v>
      </c>
      <c r="G325" s="3" t="s">
        <v>290</v>
      </c>
      <c r="H325" s="3">
        <v>6</v>
      </c>
      <c r="I325" s="3">
        <v>2.6999999999999957</v>
      </c>
      <c r="J325" s="3">
        <v>0.5328654385441064</v>
      </c>
      <c r="K325" s="3">
        <v>0.70711533347565592</v>
      </c>
      <c r="L325" s="3">
        <v>0.41711795190349304</v>
      </c>
      <c r="M325" s="3">
        <f>AA325-AS325</f>
        <v>2.5275361262667957</v>
      </c>
      <c r="N325" s="3">
        <f>AB325-AS325</f>
        <v>1.1000000000000014</v>
      </c>
      <c r="O325" s="3">
        <f>AC325-AS325</f>
        <v>3.7999999999999972</v>
      </c>
      <c r="P325" s="3">
        <f>AD325-AS325</f>
        <v>2.5352907549789165</v>
      </c>
      <c r="Q325" s="3">
        <f>AE325-AS325</f>
        <v>1.2000000000000028</v>
      </c>
      <c r="R325" s="3">
        <f>AF325-AS325</f>
        <v>1.8999999999999986</v>
      </c>
      <c r="S325" s="3">
        <f>AG325-AS325</f>
        <v>2.2000000000000028</v>
      </c>
      <c r="T325" s="3">
        <f>AH325-AS325</f>
        <v>2.8999999999999986</v>
      </c>
      <c r="U325" s="3">
        <f>AI325-AS325</f>
        <v>3.1000000000000014</v>
      </c>
      <c r="V325" s="3">
        <f>AJ325-AS325</f>
        <v>3.6000000000000014</v>
      </c>
      <c r="W325" s="3">
        <f>(AA325-AY325)/(AX325-AY325)</f>
        <v>0.49672416104401823</v>
      </c>
      <c r="X325" s="3">
        <f>(AX325-AA325)/(AA325-AY325)</f>
        <v>1.0131897709549567</v>
      </c>
      <c r="Y325" s="3">
        <f>J325/AA325</f>
        <v>1.5659830220054422E-2</v>
      </c>
      <c r="Z325" s="3">
        <f>(AA325-AY325)/(AX325-AA325)</f>
        <v>0.98698193434925341</v>
      </c>
      <c r="AA325" s="3">
        <v>34.027536126266796</v>
      </c>
      <c r="AB325" s="3">
        <v>32.6</v>
      </c>
      <c r="AC325" s="3">
        <v>35.299999999999997</v>
      </c>
      <c r="AD325" s="3">
        <v>34.035290754978917</v>
      </c>
      <c r="AE325" s="3">
        <v>32.700000000000003</v>
      </c>
      <c r="AF325" s="3">
        <v>33.4</v>
      </c>
      <c r="AG325" s="3">
        <v>33.700000000000003</v>
      </c>
      <c r="AH325" s="3">
        <v>34.4</v>
      </c>
      <c r="AI325" s="3">
        <v>34.6</v>
      </c>
      <c r="AJ325" s="3">
        <v>35.1</v>
      </c>
      <c r="AK325" s="3">
        <v>2020</v>
      </c>
      <c r="AL325" s="3">
        <v>10</v>
      </c>
      <c r="AM325" s="3">
        <v>27</v>
      </c>
      <c r="AN325" s="3">
        <v>13</v>
      </c>
      <c r="AO325" s="3">
        <v>1</v>
      </c>
      <c r="AP325" s="3">
        <v>31</v>
      </c>
      <c r="AQ325" s="3">
        <v>359</v>
      </c>
      <c r="AR325" s="4">
        <v>0.54236111111111118</v>
      </c>
      <c r="AS325" s="3">
        <f>VLOOKUP(AR325,גיליון1!A240:F823,2,0)</f>
        <v>31.5</v>
      </c>
      <c r="AT325" s="3">
        <f>VLOOKUP(AR325,גיליון1!A240:F823,3,0)</f>
        <v>46</v>
      </c>
      <c r="AU325" s="3">
        <f>VLOOKUP(AR325,גיליון1!A240:F823,4,0)</f>
        <v>670</v>
      </c>
      <c r="AV325" s="3">
        <f>VLOOKUP(AR325,גיליון1!A240:F823,5,0)</f>
        <v>1</v>
      </c>
      <c r="AW325" s="3">
        <f>VLOOKUP(AR325,גיליון1!A240:F823,6,0)</f>
        <v>249</v>
      </c>
      <c r="AX325" s="3">
        <f>AS325+(AZ325*BF325)/(BB325*1005)</f>
        <v>41.889403958062879</v>
      </c>
      <c r="AY325" s="3">
        <f>AS325+(AZ325*BD325*BE325*BF325)/(BB325*1005*(BE325*BD325+BK325*AZ325))-(AZ325*BL325)/(BE325*BD325+BK325*AZ325)</f>
        <v>26.268014606042527</v>
      </c>
      <c r="AZ325" s="3">
        <f>BA325*BC325/(BA325+BC325)</f>
        <v>27.012622141258746</v>
      </c>
      <c r="BA325" s="3">
        <f>BB325*1005/(4*0.98*0.0000000567*(AS325+273.15)^3)</f>
        <v>185.2896953305044</v>
      </c>
      <c r="BB325" s="3">
        <f>101325/(287.05*(AS325+273.15))</f>
        <v>1.1586649743811541</v>
      </c>
      <c r="BC325" s="3">
        <f>100*SQRT(0.1/AV325)</f>
        <v>31.622776601683793</v>
      </c>
      <c r="BD325" s="3">
        <f>BC325/1.08</f>
        <v>29.280348705262767</v>
      </c>
      <c r="BE325" s="3">
        <f>0.072*AS325+64.67</f>
        <v>66.938000000000002</v>
      </c>
      <c r="BF325" s="3">
        <f>AU325*(1-0.21)+BG325-BH325</f>
        <v>447.86572736234052</v>
      </c>
      <c r="BG325" s="3">
        <f>(1.72*(BI325/1000/(AS325+273.16))^(1/7)*0.0000000567*(AS325+273.16)^4)</f>
        <v>413.35867044176456</v>
      </c>
      <c r="BH325" s="3">
        <f>0.98*0.0000000567*(AA325+273.16)^4</f>
        <v>494.79294307942405</v>
      </c>
      <c r="BI325" s="3">
        <f>BJ325*AT325/100</f>
        <v>2125.6511971247573</v>
      </c>
      <c r="BJ325" s="3">
        <f>(610.7*10^(7.5*AS325/(AS325+237.3)))</f>
        <v>4620.9808633146904</v>
      </c>
      <c r="BK325" s="3">
        <f>(EXP((0.0492)*AS325))*55.259</f>
        <v>260.29906580029336</v>
      </c>
      <c r="BL325" s="3">
        <f>(1-(AT325/100))*BJ325</f>
        <v>2495.3296661899331</v>
      </c>
      <c r="JX325" s="3">
        <v>3</v>
      </c>
      <c r="JY325" s="3">
        <v>0</v>
      </c>
      <c r="JZ325" s="3">
        <v>4</v>
      </c>
      <c r="KA325" s="3">
        <v>3</v>
      </c>
      <c r="KB325" s="3">
        <v>3</v>
      </c>
      <c r="KC325" s="3">
        <v>3</v>
      </c>
      <c r="KD325" s="3">
        <v>1</v>
      </c>
      <c r="KE325" s="3">
        <v>7</v>
      </c>
      <c r="KF325" s="3">
        <v>6</v>
      </c>
      <c r="KG325" s="3">
        <v>4</v>
      </c>
      <c r="KH325" s="3">
        <v>5</v>
      </c>
      <c r="KI325" s="3">
        <v>10</v>
      </c>
      <c r="KJ325" s="3">
        <v>14</v>
      </c>
      <c r="KK325" s="3">
        <v>32</v>
      </c>
      <c r="KL325" s="3">
        <v>32</v>
      </c>
      <c r="KM325" s="3">
        <v>57</v>
      </c>
      <c r="KN325" s="3">
        <v>81</v>
      </c>
      <c r="KO325" s="3">
        <v>70</v>
      </c>
      <c r="KP325" s="3">
        <v>85</v>
      </c>
      <c r="KQ325" s="3">
        <v>115</v>
      </c>
      <c r="KR325" s="3">
        <v>97</v>
      </c>
      <c r="KS325" s="3">
        <v>92</v>
      </c>
      <c r="KT325" s="3">
        <v>92</v>
      </c>
      <c r="KU325" s="3">
        <v>97</v>
      </c>
      <c r="KV325" s="3">
        <v>91</v>
      </c>
      <c r="KW325" s="3">
        <v>82</v>
      </c>
      <c r="KX325" s="3">
        <v>66</v>
      </c>
      <c r="KY325" s="3">
        <v>66</v>
      </c>
      <c r="KZ325" s="3">
        <v>32</v>
      </c>
      <c r="LA325" s="3">
        <v>24</v>
      </c>
      <c r="LB325" s="3">
        <v>12</v>
      </c>
      <c r="LC325" s="3">
        <v>6</v>
      </c>
      <c r="LD325" s="3">
        <v>19</v>
      </c>
      <c r="LE325" s="3">
        <v>3</v>
      </c>
      <c r="LF325" s="3">
        <v>7</v>
      </c>
      <c r="LG325" s="3">
        <v>1</v>
      </c>
      <c r="LH325" s="3">
        <v>1</v>
      </c>
      <c r="LI325" s="3">
        <v>3</v>
      </c>
    </row>
    <row r="326" spans="1:346" s="3" customFormat="1" x14ac:dyDescent="0.2">
      <c r="A326" s="3" t="b">
        <v>1</v>
      </c>
      <c r="B326" s="3">
        <v>10</v>
      </c>
      <c r="D326" s="3">
        <v>10446</v>
      </c>
      <c r="E326" s="3">
        <v>6</v>
      </c>
      <c r="F326" s="3">
        <v>4</v>
      </c>
      <c r="G326" s="3" t="s">
        <v>449</v>
      </c>
      <c r="H326" s="3">
        <v>6</v>
      </c>
      <c r="I326" s="3">
        <v>4.8000000000000043</v>
      </c>
      <c r="J326" s="3">
        <v>0.91926843601386043</v>
      </c>
      <c r="K326" s="3">
        <v>1.2453085562859769</v>
      </c>
      <c r="L326" s="3">
        <v>0.73255016227822778</v>
      </c>
      <c r="M326" s="3">
        <f>AA326-AS326</f>
        <v>1.342043510769642</v>
      </c>
      <c r="N326" s="3">
        <f>AB326-AS326</f>
        <v>-1.6000000000000014</v>
      </c>
      <c r="O326" s="3">
        <f>AC326-AS326</f>
        <v>3.2000000000000028</v>
      </c>
      <c r="P326" s="3">
        <f>AD326-AS326</f>
        <v>1.2778504428752058</v>
      </c>
      <c r="Q326" s="3">
        <f>AE326-AS326</f>
        <v>-0.89999999999999858</v>
      </c>
      <c r="R326" s="3">
        <f>AF326-AS326</f>
        <v>0.30000000000000071</v>
      </c>
      <c r="S326" s="3">
        <f>AG326-AS326</f>
        <v>0.79999999999999716</v>
      </c>
      <c r="T326" s="3">
        <f>AH326-AS326</f>
        <v>2</v>
      </c>
      <c r="U326" s="3">
        <f>AI326-AS326</f>
        <v>2.5</v>
      </c>
      <c r="V326" s="3">
        <f>AJ326-AS326</f>
        <v>3.1000000000000014</v>
      </c>
      <c r="W326" s="3">
        <f>(AA326-AY326)/(AX326-AY326)</f>
        <v>0.41471965430599655</v>
      </c>
      <c r="X326" s="3">
        <f>(AX326-AA326)/(AA326-AY326)</f>
        <v>1.4112674420348559</v>
      </c>
      <c r="Y326" s="3">
        <f>J326/AA326</f>
        <v>2.7990597957536098E-2</v>
      </c>
      <c r="Z326" s="3">
        <f>(AA326-AY326)/(AX326-AA326)</f>
        <v>0.70858291647268201</v>
      </c>
      <c r="AA326" s="3">
        <v>32.842043510769642</v>
      </c>
      <c r="AB326" s="3">
        <v>29.9</v>
      </c>
      <c r="AC326" s="3">
        <v>34.700000000000003</v>
      </c>
      <c r="AD326" s="3">
        <v>32.777850442875206</v>
      </c>
      <c r="AE326" s="3">
        <v>30.6</v>
      </c>
      <c r="AF326" s="3">
        <v>31.8</v>
      </c>
      <c r="AG326" s="3">
        <v>32.299999999999997</v>
      </c>
      <c r="AH326" s="3">
        <v>33.5</v>
      </c>
      <c r="AI326" s="3">
        <v>34</v>
      </c>
      <c r="AJ326" s="3">
        <v>34.6</v>
      </c>
      <c r="AK326" s="3">
        <v>2020</v>
      </c>
      <c r="AL326" s="3">
        <v>10</v>
      </c>
      <c r="AM326" s="3">
        <v>27</v>
      </c>
      <c r="AN326" s="3">
        <v>13</v>
      </c>
      <c r="AO326" s="3">
        <v>1</v>
      </c>
      <c r="AP326" s="3">
        <v>51</v>
      </c>
      <c r="AQ326" s="3">
        <v>516</v>
      </c>
      <c r="AR326" s="4">
        <v>0.54236111111111118</v>
      </c>
      <c r="AS326" s="3">
        <f>VLOOKUP(AR326,גיליון1!A241:F824,2,0)</f>
        <v>31.5</v>
      </c>
      <c r="AT326" s="3">
        <f>VLOOKUP(AR326,גיליון1!A241:F824,3,0)</f>
        <v>46</v>
      </c>
      <c r="AU326" s="3">
        <f>VLOOKUP(AR326,גיליון1!A241:F824,4,0)</f>
        <v>670</v>
      </c>
      <c r="AV326" s="3">
        <f>VLOOKUP(AR326,גיליון1!A241:F824,5,0)</f>
        <v>1</v>
      </c>
      <c r="AW326" s="3">
        <f>VLOOKUP(AR326,גיליון1!A241:F824,6,0)</f>
        <v>249</v>
      </c>
      <c r="AX326" s="3">
        <f>AS326+(AZ326*BF326)/(BB326*1005)</f>
        <v>42.065563720640874</v>
      </c>
      <c r="AY326" s="3">
        <f>AS326+(AZ326*BD326*BE326*BF326)/(BB326*1005*(BE326*BD326+BK326*AZ326))-(AZ326*BL326)/(BE326*BD326+BK326*AZ326)</f>
        <v>26.30641466031436</v>
      </c>
      <c r="AZ326" s="3">
        <f>BA326*BC326/(BA326+BC326)</f>
        <v>27.012622141258746</v>
      </c>
      <c r="BA326" s="3">
        <f>BB326*1005/(4*0.98*0.0000000567*(AS326+273.15)^3)</f>
        <v>185.2896953305044</v>
      </c>
      <c r="BB326" s="3">
        <f>101325/(287.05*(AS326+273.15))</f>
        <v>1.1586649743811541</v>
      </c>
      <c r="BC326" s="3">
        <f>100*SQRT(0.1/AV326)</f>
        <v>31.622776601683793</v>
      </c>
      <c r="BD326" s="3">
        <f>BC326/1.08</f>
        <v>29.280348705262767</v>
      </c>
      <c r="BE326" s="3">
        <f>0.072*AS326+64.67</f>
        <v>66.938000000000002</v>
      </c>
      <c r="BF326" s="3">
        <f>AU326*(1-0.21)+BG326-BH326</f>
        <v>455.45961056463341</v>
      </c>
      <c r="BG326" s="3">
        <f>(1.72*(BI326/1000/(AS326+273.16))^(1/7)*0.0000000567*(AS326+273.16)^4)</f>
        <v>413.35867044176456</v>
      </c>
      <c r="BH326" s="3">
        <f>0.98*0.0000000567*(AA326+273.16)^4</f>
        <v>487.19905987713116</v>
      </c>
      <c r="BI326" s="3">
        <f>BJ326*AT326/100</f>
        <v>2125.6511971247573</v>
      </c>
      <c r="BJ326" s="3">
        <f>(610.7*10^(7.5*AS326/(AS326+237.3)))</f>
        <v>4620.9808633146904</v>
      </c>
      <c r="BK326" s="3">
        <f>(EXP((0.0492)*AS326))*55.259</f>
        <v>260.29906580029336</v>
      </c>
      <c r="BL326" s="3">
        <f>(1-(AT326/100))*BJ326</f>
        <v>2495.3296661899331</v>
      </c>
      <c r="JC326" s="3">
        <v>5</v>
      </c>
      <c r="JD326" s="3">
        <v>2</v>
      </c>
      <c r="JE326" s="3">
        <v>1</v>
      </c>
      <c r="JF326" s="3">
        <v>3</v>
      </c>
      <c r="JG326" s="3">
        <v>4</v>
      </c>
      <c r="JH326" s="3">
        <v>2</v>
      </c>
      <c r="JI326" s="3">
        <v>7</v>
      </c>
      <c r="JJ326" s="3">
        <v>8</v>
      </c>
      <c r="JK326" s="3">
        <v>2</v>
      </c>
      <c r="JL326" s="3">
        <v>0</v>
      </c>
      <c r="JM326" s="3">
        <v>7</v>
      </c>
      <c r="JN326" s="3">
        <v>5</v>
      </c>
      <c r="JO326" s="3">
        <v>4</v>
      </c>
      <c r="JP326" s="3">
        <v>6</v>
      </c>
      <c r="JQ326" s="3">
        <v>7</v>
      </c>
      <c r="JR326" s="3">
        <v>6</v>
      </c>
      <c r="JS326" s="3">
        <v>17</v>
      </c>
      <c r="JT326" s="3">
        <v>8</v>
      </c>
      <c r="JU326" s="3">
        <v>21</v>
      </c>
      <c r="JV326" s="3">
        <v>28</v>
      </c>
      <c r="JW326" s="3">
        <v>33</v>
      </c>
      <c r="JX326" s="3">
        <v>36</v>
      </c>
      <c r="JY326" s="3">
        <v>41</v>
      </c>
      <c r="JZ326" s="3">
        <v>66</v>
      </c>
      <c r="KA326" s="3">
        <v>63</v>
      </c>
      <c r="KB326" s="3">
        <v>56</v>
      </c>
      <c r="KC326" s="3">
        <v>63</v>
      </c>
      <c r="KD326" s="3">
        <v>63</v>
      </c>
      <c r="KE326" s="3">
        <v>48</v>
      </c>
      <c r="KF326" s="3">
        <v>48</v>
      </c>
      <c r="KG326" s="3">
        <v>38</v>
      </c>
      <c r="KH326" s="3">
        <v>35</v>
      </c>
      <c r="KI326" s="3">
        <v>46</v>
      </c>
      <c r="KJ326" s="3">
        <v>31</v>
      </c>
      <c r="KK326" s="3">
        <v>36</v>
      </c>
      <c r="KL326" s="3">
        <v>43</v>
      </c>
      <c r="KM326" s="3">
        <v>37</v>
      </c>
      <c r="KN326" s="3">
        <v>27</v>
      </c>
      <c r="KO326" s="3">
        <v>33</v>
      </c>
      <c r="KP326" s="3">
        <v>32</v>
      </c>
      <c r="KQ326" s="3">
        <v>40</v>
      </c>
      <c r="KR326" s="3">
        <v>38</v>
      </c>
      <c r="KS326" s="3">
        <v>18</v>
      </c>
      <c r="KT326" s="3">
        <v>17</v>
      </c>
      <c r="KU326" s="3">
        <v>21</v>
      </c>
      <c r="KV326" s="3">
        <v>12</v>
      </c>
      <c r="KW326" s="3">
        <v>11</v>
      </c>
      <c r="KX326" s="3">
        <v>1</v>
      </c>
      <c r="KY326" s="3">
        <v>14</v>
      </c>
      <c r="KZ326" s="3">
        <v>4</v>
      </c>
    </row>
    <row r="327" spans="1:346" s="3" customFormat="1" x14ac:dyDescent="0.2">
      <c r="A327" s="3" t="b">
        <v>0</v>
      </c>
      <c r="D327" s="3">
        <v>10446</v>
      </c>
      <c r="E327" s="3">
        <v>6</v>
      </c>
      <c r="F327" s="3">
        <v>4</v>
      </c>
      <c r="G327" s="3" t="s">
        <v>122</v>
      </c>
      <c r="H327" s="3">
        <v>6</v>
      </c>
      <c r="I327" s="3">
        <v>2.4000000000000021</v>
      </c>
      <c r="J327" s="3">
        <v>0.59047321750094095</v>
      </c>
      <c r="K327" s="3">
        <v>0.67325644387402406</v>
      </c>
      <c r="L327" s="3">
        <v>0.46310060814578641</v>
      </c>
      <c r="M327" s="3">
        <f>AA327-AS327</f>
        <v>-6.4595000665654823E-3</v>
      </c>
      <c r="N327" s="3">
        <f>AB327-AS327</f>
        <v>-1.3000000000000007</v>
      </c>
      <c r="O327" s="3">
        <f>AC327-AS327</f>
        <v>1.1000000000000014</v>
      </c>
      <c r="P327" s="3">
        <f>AD327-AS327</f>
        <v>4.2322843342333272E-2</v>
      </c>
      <c r="Q327" s="3">
        <f>AE327-AS327</f>
        <v>-1.1999999999999993</v>
      </c>
      <c r="R327" s="3">
        <f>AF327-AS327</f>
        <v>-1</v>
      </c>
      <c r="S327" s="3">
        <f>AG327-AS327</f>
        <v>-0.30000000000000071</v>
      </c>
      <c r="T327" s="3">
        <f>AH327-AS327</f>
        <v>0.39999999999999858</v>
      </c>
      <c r="U327" s="3">
        <f>AI327-AS327</f>
        <v>0.70000000000000284</v>
      </c>
      <c r="V327" s="3">
        <f>AJ327-AS327</f>
        <v>1</v>
      </c>
      <c r="W327" s="3">
        <f>(AA327-AY327)/(AX327-AY327)</f>
        <v>0.35913340559275192</v>
      </c>
      <c r="X327" s="3">
        <f>(AX327-AA327)/(AA327-AY327)</f>
        <v>1.7844805980927723</v>
      </c>
      <c r="Y327" s="3">
        <f>J327/AA327</f>
        <v>1.874902624880137E-2</v>
      </c>
      <c r="Z327" s="3">
        <f>(AA327-AY327)/(AX327-AA327)</f>
        <v>0.56038715190783572</v>
      </c>
      <c r="AA327" s="3">
        <v>31.493540499933435</v>
      </c>
      <c r="AB327" s="3">
        <v>30.2</v>
      </c>
      <c r="AC327" s="3">
        <v>32.6</v>
      </c>
      <c r="AD327" s="3">
        <v>31.542322843342333</v>
      </c>
      <c r="AE327" s="3">
        <v>30.3</v>
      </c>
      <c r="AF327" s="3">
        <v>30.5</v>
      </c>
      <c r="AG327" s="3">
        <v>31.2</v>
      </c>
      <c r="AH327" s="3">
        <v>31.9</v>
      </c>
      <c r="AI327" s="3">
        <v>32.200000000000003</v>
      </c>
      <c r="AJ327" s="3">
        <v>32.5</v>
      </c>
      <c r="AK327" s="3">
        <v>2020</v>
      </c>
      <c r="AL327" s="3">
        <v>10</v>
      </c>
      <c r="AM327" s="3">
        <v>27</v>
      </c>
      <c r="AN327" s="3">
        <v>13</v>
      </c>
      <c r="AO327" s="3">
        <v>2</v>
      </c>
      <c r="AP327" s="3">
        <v>28</v>
      </c>
      <c r="AQ327" s="3">
        <v>158</v>
      </c>
      <c r="AR327" s="4">
        <v>0.54305555555555551</v>
      </c>
      <c r="AS327" s="3">
        <f>VLOOKUP(AR327,גיליון1!A242:F825,2,0)</f>
        <v>31.5</v>
      </c>
      <c r="AT327" s="3">
        <f>VLOOKUP(AR327,גיליון1!A242:F825,3,0)</f>
        <v>46</v>
      </c>
      <c r="AU327" s="3">
        <f>VLOOKUP(AR327,גיליון1!A242:F825,4,0)</f>
        <v>675</v>
      </c>
      <c r="AV327" s="3">
        <f>VLOOKUP(AR327,גיליון1!A242:F825,5,0)</f>
        <v>1.3</v>
      </c>
      <c r="AW327" s="3">
        <f>VLOOKUP(AR327,גיליון1!A242:F825,6,0)</f>
        <v>219</v>
      </c>
      <c r="AX327" s="3">
        <f>AS327+(AZ327*BF327)/(BB327*1005)</f>
        <v>41.194308151074132</v>
      </c>
      <c r="AY327" s="3">
        <f>AS327+(AZ327*BD327*BE327*BF327)/(BB327*1005*(BE327*BD327+BK327*AZ327))-(AZ327*BL327)/(BE327*BD327+BK327*AZ327)</f>
        <v>26.057354944591033</v>
      </c>
      <c r="AZ327" s="3">
        <f>BA327*BC327/(BA327+BC327)</f>
        <v>24.124016575904768</v>
      </c>
      <c r="BA327" s="3">
        <f>BB327*1005/(4*0.98*0.0000000567*(AS327+273.15)^3)</f>
        <v>185.2896953305044</v>
      </c>
      <c r="BB327" s="3">
        <f>101325/(287.05*(AS327+273.15))</f>
        <v>1.1586649743811541</v>
      </c>
      <c r="BC327" s="3">
        <f>100*SQRT(0.1/AV327)</f>
        <v>27.735009811261456</v>
      </c>
      <c r="BD327" s="3">
        <f>BC327/1.08</f>
        <v>25.6805646400569</v>
      </c>
      <c r="BE327" s="3">
        <f>0.072*AS327+64.67</f>
        <v>66.938000000000002</v>
      </c>
      <c r="BF327" s="3">
        <f>AU327*(1-0.21)+BG327-BH327</f>
        <v>467.94104731755203</v>
      </c>
      <c r="BG327" s="3">
        <f>(1.72*(BI327/1000/(AS327+273.16))^(1/7)*0.0000000567*(AS327+273.16)^4)</f>
        <v>413.35867044176456</v>
      </c>
      <c r="BH327" s="3">
        <f>0.98*0.0000000567*(AA327+273.16)^4</f>
        <v>478.66762312421258</v>
      </c>
      <c r="BI327" s="3">
        <f>BJ327*AT327/100</f>
        <v>2125.6511971247573</v>
      </c>
      <c r="BJ327" s="3">
        <f>(610.7*10^(7.5*AS327/(AS327+237.3)))</f>
        <v>4620.9808633146904</v>
      </c>
      <c r="BK327" s="3">
        <f>(EXP((0.0492)*AS327))*55.259</f>
        <v>260.29906580029336</v>
      </c>
      <c r="BL327" s="3">
        <f>(1-(AT327/100))*BJ327</f>
        <v>2495.3296661899331</v>
      </c>
      <c r="JF327" s="3">
        <v>2</v>
      </c>
      <c r="JG327" s="3">
        <v>19</v>
      </c>
      <c r="JH327" s="3">
        <v>55</v>
      </c>
      <c r="JI327" s="3">
        <v>54</v>
      </c>
      <c r="JJ327" s="3">
        <v>67</v>
      </c>
      <c r="JK327" s="3">
        <v>32</v>
      </c>
      <c r="JL327" s="3">
        <v>22</v>
      </c>
      <c r="JM327" s="3">
        <v>21</v>
      </c>
      <c r="JN327" s="3">
        <v>17</v>
      </c>
      <c r="JO327" s="3">
        <v>30</v>
      </c>
      <c r="JP327" s="3">
        <v>45</v>
      </c>
      <c r="JQ327" s="3">
        <v>80</v>
      </c>
      <c r="JR327" s="3">
        <v>141</v>
      </c>
      <c r="JS327" s="3">
        <v>110</v>
      </c>
      <c r="JT327" s="3">
        <v>109</v>
      </c>
      <c r="JU327" s="3">
        <v>106</v>
      </c>
      <c r="JV327" s="3">
        <v>107</v>
      </c>
      <c r="JW327" s="3">
        <v>108</v>
      </c>
      <c r="JX327" s="3">
        <v>94</v>
      </c>
      <c r="JY327" s="3">
        <v>86</v>
      </c>
      <c r="JZ327" s="3">
        <v>41</v>
      </c>
      <c r="KA327" s="3">
        <v>62</v>
      </c>
      <c r="KB327" s="3">
        <v>43</v>
      </c>
      <c r="KC327" s="3">
        <v>24</v>
      </c>
      <c r="KD327" s="3">
        <v>9</v>
      </c>
      <c r="KE327" s="3">
        <v>6</v>
      </c>
      <c r="KF327" s="3">
        <v>0</v>
      </c>
      <c r="KG327" s="3">
        <v>3</v>
      </c>
      <c r="KH327" s="3">
        <v>1</v>
      </c>
      <c r="KI327" s="3">
        <v>0</v>
      </c>
      <c r="KJ327" s="3">
        <v>4</v>
      </c>
      <c r="KK327" s="3">
        <v>0</v>
      </c>
      <c r="KL327" s="3">
        <v>0</v>
      </c>
      <c r="KM327" s="3">
        <v>2</v>
      </c>
      <c r="KN327" s="3">
        <v>0</v>
      </c>
      <c r="KO327" s="3">
        <v>1</v>
      </c>
      <c r="KP327" s="3">
        <v>0</v>
      </c>
      <c r="KQ327" s="3">
        <v>0</v>
      </c>
    </row>
    <row r="328" spans="1:346" s="3" customFormat="1" x14ac:dyDescent="0.2">
      <c r="A328" s="3" t="b">
        <v>0</v>
      </c>
      <c r="D328" s="3">
        <v>10446</v>
      </c>
      <c r="E328" s="3">
        <v>6</v>
      </c>
      <c r="F328" s="3">
        <v>4</v>
      </c>
      <c r="G328" s="3" t="s">
        <v>291</v>
      </c>
      <c r="H328" s="3">
        <v>6</v>
      </c>
      <c r="I328" s="3">
        <v>3.2000000000000028</v>
      </c>
      <c r="J328" s="3">
        <v>0.68726561782582063</v>
      </c>
      <c r="K328" s="3">
        <v>0.84825710036881219</v>
      </c>
      <c r="L328" s="3">
        <v>0.53352745633230858</v>
      </c>
      <c r="M328" s="3">
        <f>AA328-AS328</f>
        <v>4.8867580135759425E-2</v>
      </c>
      <c r="N328" s="3">
        <f>AB328-AS328</f>
        <v>-1.5</v>
      </c>
      <c r="O328" s="3">
        <f>AC328-AS328</f>
        <v>1.7000000000000028</v>
      </c>
      <c r="P328" s="3">
        <f>AD328-AS328</f>
        <v>9.0091552332751235E-2</v>
      </c>
      <c r="Q328" s="3">
        <f>AE328-AS328</f>
        <v>-1.3000000000000007</v>
      </c>
      <c r="R328" s="3">
        <f>AF328-AS328</f>
        <v>-0.89999999999999858</v>
      </c>
      <c r="S328" s="3">
        <f>AG328-AS328</f>
        <v>-0.39999999999999858</v>
      </c>
      <c r="T328" s="3">
        <f>AH328-AS328</f>
        <v>0.39999999999999858</v>
      </c>
      <c r="U328" s="3">
        <f>AI328-AS328</f>
        <v>0.89999999999999858</v>
      </c>
      <c r="V328" s="3">
        <f>AJ328-AS328</f>
        <v>1.3999999999999986</v>
      </c>
      <c r="W328" s="3">
        <f>(AA328-AY328)/(AX328-AY328)</f>
        <v>0.3630264822760757</v>
      </c>
      <c r="X328" s="3">
        <f>(AX328-AA328)/(AA328-AY328)</f>
        <v>1.7546199762900945</v>
      </c>
      <c r="Y328" s="3">
        <f>J328/AA328</f>
        <v>2.1784161224808793E-2</v>
      </c>
      <c r="Z328" s="3">
        <f>(AA328-AY328)/(AX328-AA328)</f>
        <v>0.56992397984340981</v>
      </c>
      <c r="AA328" s="3">
        <v>31.548867580135759</v>
      </c>
      <c r="AB328" s="3">
        <v>30</v>
      </c>
      <c r="AC328" s="3">
        <v>33.200000000000003</v>
      </c>
      <c r="AD328" s="3">
        <v>31.590091552332751</v>
      </c>
      <c r="AE328" s="3">
        <v>30.2</v>
      </c>
      <c r="AF328" s="3">
        <v>30.6</v>
      </c>
      <c r="AG328" s="3">
        <v>31.1</v>
      </c>
      <c r="AH328" s="3">
        <v>31.9</v>
      </c>
      <c r="AI328" s="3">
        <v>32.4</v>
      </c>
      <c r="AJ328" s="3">
        <v>32.9</v>
      </c>
      <c r="AK328" s="3">
        <v>2020</v>
      </c>
      <c r="AL328" s="3">
        <v>10</v>
      </c>
      <c r="AM328" s="3">
        <v>27</v>
      </c>
      <c r="AN328" s="3">
        <v>13</v>
      </c>
      <c r="AO328" s="3">
        <v>2</v>
      </c>
      <c r="AP328" s="3">
        <v>48</v>
      </c>
      <c r="AQ328" s="3">
        <v>637</v>
      </c>
      <c r="AR328" s="4">
        <v>0.54305555555555551</v>
      </c>
      <c r="AS328" s="3">
        <f>VLOOKUP(AR328,גיליון1!A243:F826,2,0)</f>
        <v>31.5</v>
      </c>
      <c r="AT328" s="3">
        <f>VLOOKUP(AR328,גיליון1!A243:F826,3,0)</f>
        <v>46</v>
      </c>
      <c r="AU328" s="3">
        <f>VLOOKUP(AR328,גיליון1!A243:F826,4,0)</f>
        <v>675</v>
      </c>
      <c r="AV328" s="3">
        <f>VLOOKUP(AR328,גיליון1!A243:F826,5,0)</f>
        <v>1.3</v>
      </c>
      <c r="AW328" s="3">
        <f>VLOOKUP(AR328,גיליון1!A243:F826,6,0)</f>
        <v>219</v>
      </c>
      <c r="AX328" s="3">
        <f>AS328+(AZ328*BF328)/(BB328*1005)</f>
        <v>41.187102561052278</v>
      </c>
      <c r="AY328" s="3">
        <f>AS328+(AZ328*BD328*BE328*BF328)/(BB328*1005*(BE328*BD328+BK328*AZ328))-(AZ328*BL328)/(BE328*BD328+BK328*AZ328)</f>
        <v>26.055806341145846</v>
      </c>
      <c r="AZ328" s="3">
        <f>BA328*BC328/(BA328+BC328)</f>
        <v>24.124016575904768</v>
      </c>
      <c r="BA328" s="3">
        <f>BB328*1005/(4*0.98*0.0000000567*(AS328+273.15)^3)</f>
        <v>185.2896953305044</v>
      </c>
      <c r="BB328" s="3">
        <f>101325/(287.05*(AS328+273.15))</f>
        <v>1.1586649743811541</v>
      </c>
      <c r="BC328" s="3">
        <f>100*SQRT(0.1/AV328)</f>
        <v>27.735009811261456</v>
      </c>
      <c r="BD328" s="3">
        <f>BC328/1.08</f>
        <v>25.6805646400569</v>
      </c>
      <c r="BE328" s="3">
        <f>0.072*AS328+64.67</f>
        <v>66.938000000000002</v>
      </c>
      <c r="BF328" s="3">
        <f>AU328*(1-0.21)+BG328-BH328</f>
        <v>467.59323587099777</v>
      </c>
      <c r="BG328" s="3">
        <f>(1.72*(BI328/1000/(AS328+273.16))^(1/7)*0.0000000567*(AS328+273.16)^4)</f>
        <v>413.35867044176456</v>
      </c>
      <c r="BH328" s="3">
        <f>0.98*0.0000000567*(AA328+273.16)^4</f>
        <v>479.01543457076684</v>
      </c>
      <c r="BI328" s="3">
        <f>BJ328*AT328/100</f>
        <v>2125.6511971247573</v>
      </c>
      <c r="BJ328" s="3">
        <f>(610.7*10^(7.5*AS328/(AS328+237.3)))</f>
        <v>4620.9808633146904</v>
      </c>
      <c r="BK328" s="3">
        <f>(EXP((0.0492)*AS328))*55.259</f>
        <v>260.29906580029336</v>
      </c>
      <c r="BL328" s="3">
        <f>(1-(AT328/100))*BJ328</f>
        <v>2495.3296661899331</v>
      </c>
      <c r="JC328" s="3">
        <v>3</v>
      </c>
      <c r="JD328" s="3">
        <v>8</v>
      </c>
      <c r="JE328" s="3">
        <v>36</v>
      </c>
      <c r="JF328" s="3">
        <v>70</v>
      </c>
      <c r="JG328" s="3">
        <v>57</v>
      </c>
      <c r="JH328" s="3">
        <v>68</v>
      </c>
      <c r="JI328" s="3">
        <v>94</v>
      </c>
      <c r="JJ328" s="3">
        <v>90</v>
      </c>
      <c r="JK328" s="3">
        <v>81</v>
      </c>
      <c r="JL328" s="3">
        <v>106</v>
      </c>
      <c r="JM328" s="3">
        <v>158</v>
      </c>
      <c r="JN328" s="3">
        <v>139</v>
      </c>
      <c r="JO328" s="3">
        <v>157</v>
      </c>
      <c r="JP328" s="3">
        <v>182</v>
      </c>
      <c r="JQ328" s="3">
        <v>175</v>
      </c>
      <c r="JR328" s="3">
        <v>183</v>
      </c>
      <c r="JS328" s="3">
        <v>186</v>
      </c>
      <c r="JT328" s="3">
        <v>243</v>
      </c>
      <c r="JU328" s="3">
        <v>297</v>
      </c>
      <c r="JV328" s="3">
        <v>245</v>
      </c>
      <c r="JW328" s="3">
        <v>188</v>
      </c>
      <c r="JX328" s="3">
        <v>164</v>
      </c>
      <c r="JY328" s="3">
        <v>95</v>
      </c>
      <c r="JZ328" s="3">
        <v>82</v>
      </c>
      <c r="KA328" s="3">
        <v>89</v>
      </c>
      <c r="KB328" s="3">
        <v>90</v>
      </c>
      <c r="KC328" s="3">
        <v>87</v>
      </c>
      <c r="KD328" s="3">
        <v>48</v>
      </c>
      <c r="KE328" s="3">
        <v>44</v>
      </c>
      <c r="KF328" s="3">
        <v>26</v>
      </c>
      <c r="KG328" s="3">
        <v>10</v>
      </c>
      <c r="KH328" s="3">
        <v>18</v>
      </c>
      <c r="KI328" s="3">
        <v>10</v>
      </c>
      <c r="KJ328" s="3">
        <v>14</v>
      </c>
      <c r="KK328" s="3">
        <v>0</v>
      </c>
      <c r="KL328" s="3">
        <v>2</v>
      </c>
      <c r="KM328" s="3">
        <v>1</v>
      </c>
      <c r="KN328" s="3">
        <v>1</v>
      </c>
      <c r="KO328" s="3">
        <v>0</v>
      </c>
      <c r="KP328" s="3">
        <v>0</v>
      </c>
      <c r="KQ328" s="3">
        <v>3</v>
      </c>
      <c r="KR328" s="3">
        <v>0</v>
      </c>
      <c r="KS328" s="3">
        <v>2</v>
      </c>
      <c r="KT328" s="3">
        <v>0</v>
      </c>
      <c r="KU328" s="3">
        <v>1</v>
      </c>
      <c r="KV328" s="3">
        <v>0</v>
      </c>
      <c r="KW328" s="3">
        <v>2</v>
      </c>
      <c r="KX328" s="3">
        <v>0</v>
      </c>
      <c r="KY328" s="3">
        <v>1</v>
      </c>
      <c r="KZ328" s="3">
        <v>2</v>
      </c>
      <c r="LA328" s="3">
        <v>0</v>
      </c>
      <c r="LB328" s="3">
        <v>0</v>
      </c>
      <c r="LC328" s="3">
        <v>0</v>
      </c>
      <c r="LD328" s="3">
        <v>0</v>
      </c>
      <c r="LE328" s="3">
        <v>0</v>
      </c>
      <c r="LF328" s="3">
        <v>1</v>
      </c>
      <c r="LG328" s="3">
        <v>0</v>
      </c>
      <c r="LH328" s="3">
        <v>1</v>
      </c>
      <c r="LI328" s="3">
        <v>0</v>
      </c>
      <c r="LJ328" s="3">
        <v>0</v>
      </c>
      <c r="LK328" s="3">
        <v>0</v>
      </c>
      <c r="LL328" s="3">
        <v>1</v>
      </c>
      <c r="LM328" s="3">
        <v>0</v>
      </c>
      <c r="LN328" s="3">
        <v>1</v>
      </c>
      <c r="LO328" s="3">
        <v>0</v>
      </c>
      <c r="LP328" s="3">
        <v>0</v>
      </c>
      <c r="LQ328" s="3">
        <v>0</v>
      </c>
    </row>
    <row r="329" spans="1:346" s="3" customFormat="1" x14ac:dyDescent="0.2">
      <c r="A329" s="3" t="b">
        <v>0</v>
      </c>
      <c r="D329" s="3">
        <v>10446</v>
      </c>
      <c r="E329" s="3">
        <v>6</v>
      </c>
      <c r="F329" s="3">
        <v>4</v>
      </c>
      <c r="G329" s="3" t="s">
        <v>450</v>
      </c>
      <c r="H329" s="3">
        <v>6</v>
      </c>
      <c r="I329" s="3">
        <v>1.1999999999999993</v>
      </c>
      <c r="J329" s="3">
        <v>0.2853465140026813</v>
      </c>
      <c r="K329" s="3">
        <v>0.41905480882883239</v>
      </c>
      <c r="L329" s="3">
        <v>0.23687202046089725</v>
      </c>
      <c r="M329" s="3">
        <f>AA329-AS329</f>
        <v>-1.7407056623909973</v>
      </c>
      <c r="N329" s="3">
        <f>AB329-AS329</f>
        <v>-2.2999999999999972</v>
      </c>
      <c r="O329" s="3">
        <f>AC329-AS329</f>
        <v>-1.0999999999999979</v>
      </c>
      <c r="P329" s="3">
        <f>AD329-AS329</f>
        <v>-1.7183667460090746</v>
      </c>
      <c r="Q329" s="3">
        <f>AE329-AS329</f>
        <v>-2.3999999999999986</v>
      </c>
      <c r="R329" s="3">
        <f>AF329-AS329</f>
        <v>-2.0999999999999979</v>
      </c>
      <c r="S329" s="3">
        <f>AG329-AS329</f>
        <v>-2</v>
      </c>
      <c r="T329" s="3">
        <f>AH329-AS329</f>
        <v>-1.5</v>
      </c>
      <c r="U329" s="3">
        <f>AI329-AS329</f>
        <v>-1.3999999999999986</v>
      </c>
      <c r="V329" s="3">
        <f>AJ329-AS329</f>
        <v>-1.1999999999999993</v>
      </c>
      <c r="W329" s="3">
        <f>(AA329-AY329)/(AX329-AY329)</f>
        <v>0.27593377758435778</v>
      </c>
      <c r="X329" s="3">
        <f>(AX329-AA329)/(AA329-AY329)</f>
        <v>2.6240579488108611</v>
      </c>
      <c r="Y329" s="3">
        <f>J329/AA329</f>
        <v>9.620812644920285E-3</v>
      </c>
      <c r="Z329" s="3">
        <f>(AA329-AY329)/(AX329-AA329)</f>
        <v>0.38108914494558621</v>
      </c>
      <c r="AA329" s="3">
        <v>29.659294337609001</v>
      </c>
      <c r="AB329" s="3">
        <v>29.1</v>
      </c>
      <c r="AC329" s="3">
        <v>30.3</v>
      </c>
      <c r="AD329" s="3">
        <v>29.681633253990924</v>
      </c>
      <c r="AE329" s="3">
        <v>29</v>
      </c>
      <c r="AF329" s="3">
        <v>29.3</v>
      </c>
      <c r="AG329" s="3">
        <v>29.4</v>
      </c>
      <c r="AH329" s="3">
        <v>29.9</v>
      </c>
      <c r="AI329" s="3">
        <v>30</v>
      </c>
      <c r="AJ329" s="3">
        <v>30.2</v>
      </c>
      <c r="AK329" s="3">
        <v>2020</v>
      </c>
      <c r="AL329" s="3">
        <v>10</v>
      </c>
      <c r="AM329" s="3">
        <v>27</v>
      </c>
      <c r="AN329" s="3">
        <v>13</v>
      </c>
      <c r="AO329" s="3">
        <v>3</v>
      </c>
      <c r="AP329" s="3">
        <v>32</v>
      </c>
      <c r="AQ329" s="3">
        <v>796</v>
      </c>
      <c r="AR329" s="4">
        <v>0.54375000000000007</v>
      </c>
      <c r="AS329" s="3">
        <f>VLOOKUP(AR329,גיליון1!A244:F827,2,0)</f>
        <v>31.4</v>
      </c>
      <c r="AT329" s="3">
        <f>VLOOKUP(AR329,גיליון1!A244:F827,3,0)</f>
        <v>46</v>
      </c>
      <c r="AU329" s="3">
        <f>VLOOKUP(AR329,גיליון1!A244:F827,4,0)</f>
        <v>680</v>
      </c>
      <c r="AV329" s="3">
        <f>VLOOKUP(AR329,גיליון1!A244:F827,5,0)</f>
        <v>1.8</v>
      </c>
      <c r="AW329" s="3">
        <f>VLOOKUP(AR329,גיליון1!A244:F827,6,0)</f>
        <v>224</v>
      </c>
      <c r="AX329" s="3">
        <f>AS329+(AZ329*BF329)/(BB329*1005)</f>
        <v>40.061972881646575</v>
      </c>
      <c r="AY329" s="3">
        <f>AS329+(AZ329*BD329*BE329*BF329)/(BB329*1005*(BE329*BD329+BK329*AZ329))-(AZ329*BL329)/(BE329*BD329+BK329*AZ329)</f>
        <v>25.694946466117926</v>
      </c>
      <c r="AZ329" s="3">
        <f>BA329*BC329/(BA329+BC329)</f>
        <v>20.913379966931739</v>
      </c>
      <c r="BA329" s="3">
        <f>BB329*1005/(4*0.98*0.0000000567*(AS329+273.15)^3)</f>
        <v>185.53317715750947</v>
      </c>
      <c r="BB329" s="3">
        <f>101325/(287.05*(AS329+273.15))</f>
        <v>1.159045425858541</v>
      </c>
      <c r="BC329" s="3">
        <f>100*SQRT(0.1/AV329)</f>
        <v>23.570226039551585</v>
      </c>
      <c r="BD329" s="3">
        <f>BC329/1.08</f>
        <v>21.824283369955168</v>
      </c>
      <c r="BE329" s="3">
        <f>0.072*AS329+64.67</f>
        <v>66.930800000000005</v>
      </c>
      <c r="BF329" s="3">
        <f>AU329*(1-0.21)+BG329-BH329</f>
        <v>482.45755413874463</v>
      </c>
      <c r="BG329" s="3">
        <f>(1.72*(BI329/1000/(AS329+273.16))^(1/7)*0.0000000567*(AS329+273.16)^4)</f>
        <v>412.5010954948782</v>
      </c>
      <c r="BH329" s="3">
        <f>0.98*0.0000000567*(AA329+273.16)^4</f>
        <v>467.24354135613362</v>
      </c>
      <c r="BI329" s="3">
        <f>BJ329*AT329/100</f>
        <v>2113.6247240556927</v>
      </c>
      <c r="BJ329" s="3">
        <f>(610.7*10^(7.5*AS329/(AS329+237.3)))</f>
        <v>4594.8363566428097</v>
      </c>
      <c r="BK329" s="3">
        <f>(EXP((0.0492)*AS329))*55.259</f>
        <v>259.02153968781721</v>
      </c>
      <c r="BL329" s="3">
        <f>(1-(AT329/100))*BJ329</f>
        <v>2481.2116325871175</v>
      </c>
      <c r="IU329" s="3">
        <v>1</v>
      </c>
      <c r="IV329" s="3">
        <v>19</v>
      </c>
      <c r="IW329" s="3">
        <v>42</v>
      </c>
      <c r="IX329" s="3">
        <v>66</v>
      </c>
      <c r="IY329" s="3">
        <v>138</v>
      </c>
      <c r="IZ329" s="3">
        <v>79</v>
      </c>
      <c r="JA329" s="3">
        <v>85</v>
      </c>
      <c r="JB329" s="3">
        <v>123</v>
      </c>
      <c r="JC329" s="3">
        <v>116</v>
      </c>
      <c r="JD329" s="3">
        <v>73</v>
      </c>
      <c r="JE329" s="3">
        <v>63</v>
      </c>
      <c r="JF329" s="3">
        <v>29</v>
      </c>
      <c r="JG329" s="3">
        <v>10</v>
      </c>
      <c r="JH329" s="3">
        <v>7</v>
      </c>
    </row>
    <row r="330" spans="1:346" s="3" customFormat="1" x14ac:dyDescent="0.2">
      <c r="A330" s="3" t="b">
        <v>1</v>
      </c>
      <c r="B330" s="3" t="s">
        <v>562</v>
      </c>
      <c r="D330" s="3">
        <v>10446</v>
      </c>
      <c r="E330" s="3">
        <v>1</v>
      </c>
      <c r="F330" s="3">
        <v>4</v>
      </c>
      <c r="G330" s="3" t="s">
        <v>123</v>
      </c>
      <c r="H330" s="3">
        <v>6</v>
      </c>
      <c r="I330" s="3">
        <v>3.8000000000000007</v>
      </c>
      <c r="J330" s="3">
        <v>0.84317131734372464</v>
      </c>
      <c r="K330" s="3">
        <v>1.0401248622917052</v>
      </c>
      <c r="L330" s="3">
        <v>0.66912773404062131</v>
      </c>
      <c r="M330" s="3">
        <f>AA330-AS330</f>
        <v>1.6074913718132571</v>
      </c>
      <c r="N330" s="3">
        <f>AB330-AS330</f>
        <v>-0.5</v>
      </c>
      <c r="O330" s="3">
        <f>AC330-AS330</f>
        <v>3.3000000000000007</v>
      </c>
      <c r="P330" s="3">
        <f>AD330-AS330</f>
        <v>1.772875181156234</v>
      </c>
      <c r="Q330" s="3">
        <f>AE330-AS330</f>
        <v>-0.19999999999999929</v>
      </c>
      <c r="R330" s="3">
        <f>AF330-AS330</f>
        <v>0.30000000000000071</v>
      </c>
      <c r="S330" s="3">
        <f>AG330-AS330</f>
        <v>1.0999999999999979</v>
      </c>
      <c r="T330" s="3">
        <f>AH330-AS330</f>
        <v>2.0999999999999979</v>
      </c>
      <c r="U330" s="3">
        <f>AI330-AS330</f>
        <v>2.5999999999999979</v>
      </c>
      <c r="V330" s="3">
        <f>AJ330-AS330</f>
        <v>3.0999999999999979</v>
      </c>
      <c r="W330" s="3">
        <f>(AA330-AY330)/(AX330-AY330)</f>
        <v>0.44149690672281999</v>
      </c>
      <c r="X330" s="3">
        <f>(AX330-AA330)/(AA330-AY330)</f>
        <v>1.265021531912609</v>
      </c>
      <c r="Y330" s="3">
        <f>J330/AA330</f>
        <v>2.5622473248323594E-2</v>
      </c>
      <c r="Z330" s="3">
        <f>(AA330-AY330)/(AX330-AA330)</f>
        <v>0.79050037866792822</v>
      </c>
      <c r="AA330" s="3">
        <v>32.907491371813258</v>
      </c>
      <c r="AB330" s="3">
        <v>30.8</v>
      </c>
      <c r="AC330" s="3">
        <v>34.6</v>
      </c>
      <c r="AD330" s="3">
        <v>33.072875181156235</v>
      </c>
      <c r="AE330" s="3">
        <v>31.1</v>
      </c>
      <c r="AF330" s="3">
        <v>31.6</v>
      </c>
      <c r="AG330" s="3">
        <v>32.4</v>
      </c>
      <c r="AH330" s="3">
        <v>33.4</v>
      </c>
      <c r="AI330" s="3">
        <v>33.9</v>
      </c>
      <c r="AJ330" s="3">
        <v>34.4</v>
      </c>
      <c r="AK330" s="3">
        <v>2020</v>
      </c>
      <c r="AL330" s="3">
        <v>10</v>
      </c>
      <c r="AM330" s="3">
        <v>27</v>
      </c>
      <c r="AN330" s="3">
        <v>13</v>
      </c>
      <c r="AO330" s="3">
        <v>4</v>
      </c>
      <c r="AP330" s="3">
        <v>13</v>
      </c>
      <c r="AQ330" s="3">
        <v>438</v>
      </c>
      <c r="AR330" s="4">
        <v>0.5444444444444444</v>
      </c>
      <c r="AS330" s="3">
        <f>VLOOKUP(AR330,גיליון1!A245:F828,2,0)</f>
        <v>31.3</v>
      </c>
      <c r="AT330" s="3">
        <f>VLOOKUP(AR330,גיליון1!A245:F828,3,0)</f>
        <v>46</v>
      </c>
      <c r="AU330" s="3">
        <f>VLOOKUP(AR330,גיליון1!A245:F828,4,0)</f>
        <v>680</v>
      </c>
      <c r="AV330" s="3">
        <f>VLOOKUP(AR330,גיליון1!A245:F828,5,0)</f>
        <v>1.1000000000000001</v>
      </c>
      <c r="AW330" s="3">
        <f>VLOOKUP(AR330,גיליון1!A245:F828,6,0)</f>
        <v>57</v>
      </c>
      <c r="AX330" s="3">
        <f>AS330+(AZ330*BF330)/(BB330*1005)</f>
        <v>41.568186192327417</v>
      </c>
      <c r="AY330" s="3">
        <f>AS330+(AZ330*BD330*BE330*BF330)/(BB330*1005*(BE330*BD330+BK330*AZ330))-(AZ330*BL330)/(BE330*BD330+BK330*AZ330)</f>
        <v>26.061208836669451</v>
      </c>
      <c r="AZ330" s="3">
        <f>BA330*BC330/(BA330+BC330)</f>
        <v>25.940980636224584</v>
      </c>
      <c r="BA330" s="3">
        <f>BB330*1005/(4*0.98*0.0000000567*(AS330+273.15)^3)</f>
        <v>185.77705905317623</v>
      </c>
      <c r="BB330" s="3">
        <f>101325/(287.05*(AS330+273.15))</f>
        <v>1.1594261272629942</v>
      </c>
      <c r="BC330" s="3">
        <f>100*SQRT(0.1/AV330)</f>
        <v>30.151134457776362</v>
      </c>
      <c r="BD330" s="3">
        <f>BC330/1.08</f>
        <v>27.917717090533667</v>
      </c>
      <c r="BE330" s="3">
        <f>0.072*AS330+64.67</f>
        <v>66.923600000000008</v>
      </c>
      <c r="BF330" s="3">
        <f>AU330*(1-0.21)+BG330-BH330</f>
        <v>461.22887702374027</v>
      </c>
      <c r="BG330" s="3">
        <f>(1.72*(BI330/1000/(AS330+273.16))^(1/7)*0.0000000567*(AS330+273.16)^4)</f>
        <v>411.64488009768064</v>
      </c>
      <c r="BH330" s="3">
        <f>0.98*0.0000000567*(AA330+273.16)^4</f>
        <v>487.61600307394048</v>
      </c>
      <c r="BI330" s="3">
        <f>BJ330*AT330/100</f>
        <v>2101.6574151498362</v>
      </c>
      <c r="BJ330" s="3">
        <f>(610.7*10^(7.5*AS330/(AS330+237.3)))</f>
        <v>4568.8204677170352</v>
      </c>
      <c r="BK330" s="3">
        <f>(EXP((0.0492)*AS330))*55.259</f>
        <v>257.75028356698721</v>
      </c>
      <c r="BL330" s="3">
        <f>(1-(AT330/100))*BJ330</f>
        <v>2467.163052567199</v>
      </c>
      <c r="JK330" s="3">
        <v>2</v>
      </c>
      <c r="JL330" s="3">
        <v>6</v>
      </c>
      <c r="JM330" s="3">
        <v>2</v>
      </c>
      <c r="JN330" s="3">
        <v>14</v>
      </c>
      <c r="JO330" s="3">
        <v>19</v>
      </c>
      <c r="JP330" s="3">
        <v>30</v>
      </c>
      <c r="JQ330" s="3">
        <v>25</v>
      </c>
      <c r="JR330" s="3">
        <v>42</v>
      </c>
      <c r="JS330" s="3">
        <v>37</v>
      </c>
      <c r="JT330" s="3">
        <v>35</v>
      </c>
      <c r="JU330" s="3">
        <v>25</v>
      </c>
      <c r="JV330" s="3">
        <v>26</v>
      </c>
      <c r="JW330" s="3">
        <v>32</v>
      </c>
      <c r="JX330" s="3">
        <v>26</v>
      </c>
      <c r="JY330" s="3">
        <v>33</v>
      </c>
      <c r="JZ330" s="3">
        <v>32</v>
      </c>
      <c r="KA330" s="3">
        <v>21</v>
      </c>
      <c r="KB330" s="3">
        <v>28</v>
      </c>
      <c r="KC330" s="3">
        <v>35</v>
      </c>
      <c r="KD330" s="3">
        <v>39</v>
      </c>
      <c r="KE330" s="3">
        <v>56</v>
      </c>
      <c r="KF330" s="3">
        <v>63</v>
      </c>
      <c r="KG330" s="3">
        <v>84</v>
      </c>
      <c r="KH330" s="3">
        <v>137</v>
      </c>
      <c r="KI330" s="3">
        <v>130</v>
      </c>
      <c r="KJ330" s="3">
        <v>96</v>
      </c>
      <c r="KK330" s="3">
        <v>107</v>
      </c>
      <c r="KL330" s="3">
        <v>60</v>
      </c>
      <c r="KM330" s="3">
        <v>67</v>
      </c>
      <c r="KN330" s="3">
        <v>49</v>
      </c>
      <c r="KO330" s="3">
        <v>41</v>
      </c>
      <c r="KP330" s="3">
        <v>40</v>
      </c>
      <c r="KQ330" s="3">
        <v>44</v>
      </c>
      <c r="KR330" s="3">
        <v>39</v>
      </c>
      <c r="KS330" s="3">
        <v>12</v>
      </c>
      <c r="KT330" s="3">
        <v>17</v>
      </c>
      <c r="KU330" s="3">
        <v>23</v>
      </c>
      <c r="KV330" s="3">
        <v>14</v>
      </c>
      <c r="KW330" s="3">
        <v>9</v>
      </c>
      <c r="KX330" s="3">
        <v>7</v>
      </c>
      <c r="KY330" s="3">
        <v>3</v>
      </c>
      <c r="KZ330" s="3">
        <v>1</v>
      </c>
      <c r="LA330" s="3">
        <v>0</v>
      </c>
      <c r="LB330" s="3">
        <v>0</v>
      </c>
      <c r="LC330" s="3">
        <v>0</v>
      </c>
      <c r="LD330" s="3">
        <v>0</v>
      </c>
      <c r="LE330" s="3">
        <v>0</v>
      </c>
      <c r="LF330" s="3">
        <v>0</v>
      </c>
      <c r="LG330" s="3">
        <v>0</v>
      </c>
      <c r="LH330" s="3">
        <v>1</v>
      </c>
    </row>
    <row r="331" spans="1:346" s="3" customFormat="1" x14ac:dyDescent="0.2">
      <c r="A331" s="3" t="b">
        <v>1</v>
      </c>
      <c r="B331" s="3" t="s">
        <v>562</v>
      </c>
      <c r="D331" s="3">
        <v>10446</v>
      </c>
      <c r="E331" s="3">
        <v>1</v>
      </c>
      <c r="F331" s="3">
        <v>4</v>
      </c>
      <c r="G331" s="3" t="s">
        <v>292</v>
      </c>
      <c r="H331" s="3">
        <v>6</v>
      </c>
      <c r="I331" s="3">
        <v>3.5999999999999979</v>
      </c>
      <c r="J331" s="3">
        <v>0.74860489852975221</v>
      </c>
      <c r="K331" s="3">
        <v>0.87606941246033898</v>
      </c>
      <c r="L331" s="3">
        <v>0.57945791417876757</v>
      </c>
      <c r="M331" s="3">
        <f>AA331-AS331</f>
        <v>0.90027016649042579</v>
      </c>
      <c r="N331" s="3">
        <f>AB331-AS331</f>
        <v>-1</v>
      </c>
      <c r="O331" s="3">
        <f>AC331-AS331</f>
        <v>2.5999999999999979</v>
      </c>
      <c r="P331" s="3">
        <f>AD331-AS331</f>
        <v>0.7963995095059424</v>
      </c>
      <c r="Q331" s="3">
        <f>AE331-AS331</f>
        <v>-0.69999999999999929</v>
      </c>
      <c r="R331" s="3">
        <f>AF331-AS331</f>
        <v>9.9999999999997868E-2</v>
      </c>
      <c r="S331" s="3">
        <f>AG331-AS331</f>
        <v>0.39999999999999858</v>
      </c>
      <c r="T331" s="3">
        <f>AH331-AS331</f>
        <v>1.3000000000000007</v>
      </c>
      <c r="U331" s="3">
        <f>AI331-AS331</f>
        <v>2.0999999999999979</v>
      </c>
      <c r="V331" s="3">
        <f>AJ331-AS331</f>
        <v>2.4999999999999964</v>
      </c>
      <c r="W331" s="3">
        <f>(AA331-AY331)/(AX331-AY331)</f>
        <v>0.39250392096567882</v>
      </c>
      <c r="X331" s="3">
        <f>(AX331-AA331)/(AA331-AY331)</f>
        <v>1.5477452493715129</v>
      </c>
      <c r="Y331" s="3">
        <f>J331/AA331</f>
        <v>2.324840427298018E-2</v>
      </c>
      <c r="Z331" s="3">
        <f>(AA331-AY331)/(AX331-AA331)</f>
        <v>0.64610115935168677</v>
      </c>
      <c r="AA331" s="3">
        <v>32.200270166490427</v>
      </c>
      <c r="AB331" s="3">
        <v>30.3</v>
      </c>
      <c r="AC331" s="3">
        <v>33.9</v>
      </c>
      <c r="AD331" s="3">
        <v>32.096399509505943</v>
      </c>
      <c r="AE331" s="3">
        <v>30.6</v>
      </c>
      <c r="AF331" s="3">
        <v>31.4</v>
      </c>
      <c r="AG331" s="3">
        <v>31.7</v>
      </c>
      <c r="AH331" s="3">
        <v>32.6</v>
      </c>
      <c r="AI331" s="3">
        <v>33.4</v>
      </c>
      <c r="AJ331" s="3">
        <v>33.799999999999997</v>
      </c>
      <c r="AK331" s="3">
        <v>2020</v>
      </c>
      <c r="AL331" s="3">
        <v>10</v>
      </c>
      <c r="AM331" s="3">
        <v>27</v>
      </c>
      <c r="AN331" s="3">
        <v>13</v>
      </c>
      <c r="AO331" s="3">
        <v>4</v>
      </c>
      <c r="AP331" s="3">
        <v>20</v>
      </c>
      <c r="AQ331" s="3">
        <v>157</v>
      </c>
      <c r="AR331" s="4">
        <v>0.5444444444444444</v>
      </c>
      <c r="AS331" s="3">
        <f>VLOOKUP(AR331,גיליון1!A246:F829,2,0)</f>
        <v>31.3</v>
      </c>
      <c r="AT331" s="3">
        <f>VLOOKUP(AR331,גיליון1!A246:F829,3,0)</f>
        <v>46</v>
      </c>
      <c r="AU331" s="3">
        <f>VLOOKUP(AR331,גיליון1!A246:F829,4,0)</f>
        <v>680</v>
      </c>
      <c r="AV331" s="3">
        <f>VLOOKUP(AR331,גיליון1!A246:F829,5,0)</f>
        <v>1.1000000000000001</v>
      </c>
      <c r="AW331" s="3">
        <f>VLOOKUP(AR331,גיליון1!A246:F829,6,0)</f>
        <v>57</v>
      </c>
      <c r="AX331" s="3">
        <f>AS331+(AZ331*BF331)/(BB331*1005)</f>
        <v>41.668174150577983</v>
      </c>
      <c r="AY331" s="3">
        <f>AS331+(AZ331*BD331*BE331*BF331)/(BB331*1005*(BE331*BD331+BK331*AZ331))-(AZ331*BL331)/(BE331*BD331+BK331*AZ331)</f>
        <v>26.083046425741003</v>
      </c>
      <c r="AZ331" s="3">
        <f>BA331*BC331/(BA331+BC331)</f>
        <v>25.940980636224584</v>
      </c>
      <c r="BA331" s="3">
        <f>BB331*1005/(4*0.98*0.0000000567*(AS331+273.15)^3)</f>
        <v>185.77705905317623</v>
      </c>
      <c r="BB331" s="3">
        <f>101325/(287.05*(AS331+273.15))</f>
        <v>1.1594261272629942</v>
      </c>
      <c r="BC331" s="3">
        <f>100*SQRT(0.1/AV331)</f>
        <v>30.151134457776362</v>
      </c>
      <c r="BD331" s="3">
        <f>BC331/1.08</f>
        <v>27.917717090533667</v>
      </c>
      <c r="BE331" s="3">
        <f>0.072*AS331+64.67</f>
        <v>66.923600000000008</v>
      </c>
      <c r="BF331" s="3">
        <f>AU331*(1-0.21)+BG331-BH331</f>
        <v>465.72016037563992</v>
      </c>
      <c r="BG331" s="3">
        <f>(1.72*(BI331/1000/(AS331+273.16))^(1/7)*0.0000000567*(AS331+273.16)^4)</f>
        <v>411.64488009768064</v>
      </c>
      <c r="BH331" s="3">
        <f>0.98*0.0000000567*(AA331+273.16)^4</f>
        <v>483.12471972204082</v>
      </c>
      <c r="BI331" s="3">
        <f>BJ331*AT331/100</f>
        <v>2101.6574151498362</v>
      </c>
      <c r="BJ331" s="3">
        <f>(610.7*10^(7.5*AS331/(AS331+237.3)))</f>
        <v>4568.8204677170352</v>
      </c>
      <c r="BK331" s="3">
        <f>(EXP((0.0492)*AS331))*55.259</f>
        <v>257.75028356698721</v>
      </c>
      <c r="BL331" s="3">
        <f>(1-(AT331/100))*BJ331</f>
        <v>2467.163052567199</v>
      </c>
      <c r="JH331" s="3">
        <v>15</v>
      </c>
      <c r="JI331" s="3">
        <v>19</v>
      </c>
      <c r="JJ331" s="3">
        <v>19</v>
      </c>
      <c r="JK331" s="3">
        <v>16</v>
      </c>
      <c r="JL331" s="3">
        <v>20</v>
      </c>
      <c r="JM331" s="3">
        <v>14</v>
      </c>
      <c r="JN331" s="3">
        <v>33</v>
      </c>
      <c r="JO331" s="3">
        <v>26</v>
      </c>
      <c r="JP331" s="3">
        <v>36</v>
      </c>
      <c r="JQ331" s="3">
        <v>46</v>
      </c>
      <c r="JR331" s="3">
        <v>40</v>
      </c>
      <c r="JS331" s="3">
        <v>66</v>
      </c>
      <c r="JT331" s="3">
        <v>99</v>
      </c>
      <c r="JU331" s="3">
        <v>174</v>
      </c>
      <c r="JV331" s="3">
        <v>190</v>
      </c>
      <c r="JW331" s="3">
        <v>185</v>
      </c>
      <c r="JX331" s="3">
        <v>181</v>
      </c>
      <c r="JY331" s="3">
        <v>203</v>
      </c>
      <c r="JZ331" s="3">
        <v>211</v>
      </c>
      <c r="KA331" s="3">
        <v>167</v>
      </c>
      <c r="KB331" s="3">
        <v>147</v>
      </c>
      <c r="KC331" s="3">
        <v>100</v>
      </c>
      <c r="KD331" s="3">
        <v>55</v>
      </c>
      <c r="KE331" s="3">
        <v>49</v>
      </c>
      <c r="KF331" s="3">
        <v>58</v>
      </c>
      <c r="KG331" s="3">
        <v>56</v>
      </c>
      <c r="KH331" s="3">
        <v>65</v>
      </c>
      <c r="KI331" s="3">
        <v>66</v>
      </c>
      <c r="KJ331" s="3">
        <v>26</v>
      </c>
      <c r="KK331" s="3">
        <v>45</v>
      </c>
      <c r="KL331" s="3">
        <v>51</v>
      </c>
      <c r="KM331" s="3">
        <v>75</v>
      </c>
      <c r="KN331" s="3">
        <v>69</v>
      </c>
      <c r="KO331" s="3">
        <v>46</v>
      </c>
      <c r="KP331" s="3">
        <v>30</v>
      </c>
      <c r="KQ331" s="3">
        <v>28</v>
      </c>
      <c r="KR331" s="3">
        <v>30</v>
      </c>
    </row>
    <row r="332" spans="1:346" s="3" customFormat="1" ht="14.25" customHeight="1" x14ac:dyDescent="0.2">
      <c r="A332" s="3" t="b">
        <v>1</v>
      </c>
      <c r="B332" s="3" t="s">
        <v>562</v>
      </c>
      <c r="D332" s="3">
        <v>10446</v>
      </c>
      <c r="E332" s="3">
        <v>1</v>
      </c>
      <c r="F332" s="3">
        <v>4</v>
      </c>
      <c r="G332" s="3" t="s">
        <v>451</v>
      </c>
      <c r="H332" s="3">
        <v>6</v>
      </c>
      <c r="I332" s="3">
        <v>1.7999999999999972</v>
      </c>
      <c r="J332" s="3">
        <v>0.3742530714870857</v>
      </c>
      <c r="K332" s="3">
        <v>0.53412837630509102</v>
      </c>
      <c r="L332" s="3">
        <v>0.29574960970026087</v>
      </c>
      <c r="M332" s="3">
        <f>AA332-AS332</f>
        <v>3.1572514880703189</v>
      </c>
      <c r="N332" s="3">
        <f>AB332-AS332</f>
        <v>1.9000000000000021</v>
      </c>
      <c r="O332" s="3">
        <f>AC332-AS332</f>
        <v>3.6999999999999993</v>
      </c>
      <c r="P332" s="3">
        <f>AD332-AS332</f>
        <v>3.2193369842559711</v>
      </c>
      <c r="Q332" s="3">
        <f>AE332-AS332</f>
        <v>2.1999999999999993</v>
      </c>
      <c r="R332" s="3">
        <f>AF332-AS332</f>
        <v>2.6999999999999993</v>
      </c>
      <c r="S332" s="3">
        <f>AG332-AS332</f>
        <v>2.9000000000000021</v>
      </c>
      <c r="T332" s="3">
        <f>AH332-AS332</f>
        <v>3.4999999999999964</v>
      </c>
      <c r="U332" s="3">
        <f>AI332-AS332</f>
        <v>3.5999999999999979</v>
      </c>
      <c r="V332" s="3">
        <f>AJ332-AS332</f>
        <v>3.6999999999999993</v>
      </c>
      <c r="W332" s="3">
        <f>(AA332-AY332)/(AX332-AY332)</f>
        <v>0.55070613474871555</v>
      </c>
      <c r="X332" s="3">
        <f>(AX332-AA332)/(AA332-AY332)</f>
        <v>0.81585048159359086</v>
      </c>
      <c r="Y332" s="3">
        <f>J332/AA332</f>
        <v>1.0861373305315962E-2</v>
      </c>
      <c r="Z332" s="3">
        <f>(AA332-AY332)/(AX332-AA332)</f>
        <v>1.2257147878943604</v>
      </c>
      <c r="AA332" s="3">
        <v>34.45725148807032</v>
      </c>
      <c r="AB332" s="3">
        <v>33.200000000000003</v>
      </c>
      <c r="AC332" s="3">
        <v>35</v>
      </c>
      <c r="AD332" s="3">
        <v>34.519336984255972</v>
      </c>
      <c r="AE332" s="3">
        <v>33.5</v>
      </c>
      <c r="AF332" s="3">
        <v>34</v>
      </c>
      <c r="AG332" s="3">
        <v>34.200000000000003</v>
      </c>
      <c r="AH332" s="3">
        <v>34.799999999999997</v>
      </c>
      <c r="AI332" s="3">
        <v>34.9</v>
      </c>
      <c r="AJ332" s="3">
        <v>35</v>
      </c>
      <c r="AK332" s="3">
        <v>2020</v>
      </c>
      <c r="AL332" s="3">
        <v>10</v>
      </c>
      <c r="AM332" s="3">
        <v>27</v>
      </c>
      <c r="AN332" s="3">
        <v>13</v>
      </c>
      <c r="AO332" s="3">
        <v>4</v>
      </c>
      <c r="AP332" s="3">
        <v>38</v>
      </c>
      <c r="AQ332" s="3">
        <v>715</v>
      </c>
      <c r="AR332" s="4">
        <v>0.5444444444444444</v>
      </c>
      <c r="AS332" s="3">
        <f>VLOOKUP(AR332,גיליון1!A247:F830,2,0)</f>
        <v>31.3</v>
      </c>
      <c r="AT332" s="3">
        <f>VLOOKUP(AR332,גיליון1!A247:F830,3,0)</f>
        <v>46</v>
      </c>
      <c r="AU332" s="3">
        <f>VLOOKUP(AR332,גיליון1!A247:F830,4,0)</f>
        <v>680</v>
      </c>
      <c r="AV332" s="3">
        <f>VLOOKUP(AR332,גיליון1!A247:F830,5,0)</f>
        <v>1.1000000000000001</v>
      </c>
      <c r="AW332" s="3">
        <f>VLOOKUP(AR332,גיליון1!A247:F830,6,0)</f>
        <v>57</v>
      </c>
      <c r="AX332" s="3">
        <f>AS332+(AZ332*BF332)/(BB332*1005)</f>
        <v>41.346642386513764</v>
      </c>
      <c r="AY332" s="3">
        <f>AS332+(AZ332*BD332*BE332*BF332)/(BB332*1005*(BE332*BD332+BK332*AZ332))-(AZ332*BL332)/(BE332*BD332+BK332*AZ332)</f>
        <v>26.012823184263375</v>
      </c>
      <c r="AZ332" s="3">
        <f>BA332*BC332/(BA332+BC332)</f>
        <v>25.940980636224584</v>
      </c>
      <c r="BA332" s="3">
        <f>BB332*1005/(4*0.98*0.0000000567*(AS332+273.15)^3)</f>
        <v>185.77705905317623</v>
      </c>
      <c r="BB332" s="3">
        <f>101325/(287.05*(AS332+273.15))</f>
        <v>1.1594261272629942</v>
      </c>
      <c r="BC332" s="3">
        <f>100*SQRT(0.1/AV332)</f>
        <v>30.151134457776362</v>
      </c>
      <c r="BD332" s="3">
        <f>BC332/1.08</f>
        <v>27.917717090533667</v>
      </c>
      <c r="BE332" s="3">
        <f>0.072*AS332+64.67</f>
        <v>66.923600000000008</v>
      </c>
      <c r="BF332" s="3">
        <f>AU332*(1-0.21)+BG332-BH332</f>
        <v>451.27751863842474</v>
      </c>
      <c r="BG332" s="3">
        <f>(1.72*(BI332/1000/(AS332+273.16))^(1/7)*0.0000000567*(AS332+273.16)^4)</f>
        <v>411.64488009768064</v>
      </c>
      <c r="BH332" s="3">
        <f>0.98*0.0000000567*(AA332+273.16)^4</f>
        <v>497.56736145925601</v>
      </c>
      <c r="BI332" s="3">
        <f>BJ332*AT332/100</f>
        <v>2101.6574151498362</v>
      </c>
      <c r="BJ332" s="3">
        <f>(610.7*10^(7.5*AS332/(AS332+237.3)))</f>
        <v>4568.8204677170352</v>
      </c>
      <c r="BK332" s="3">
        <f>(EXP((0.0492)*AS332))*55.259</f>
        <v>257.75028356698721</v>
      </c>
      <c r="BL332" s="3">
        <f>(1-(AT332/100))*BJ332</f>
        <v>2467.163052567199</v>
      </c>
      <c r="KH332" s="3">
        <v>4</v>
      </c>
      <c r="KI332" s="3">
        <v>0</v>
      </c>
      <c r="KJ332" s="3">
        <v>3</v>
      </c>
      <c r="KK332" s="3">
        <v>9</v>
      </c>
      <c r="KL332" s="3">
        <v>6</v>
      </c>
      <c r="KM332" s="3">
        <v>10</v>
      </c>
      <c r="KN332" s="3">
        <v>12</v>
      </c>
      <c r="KO332" s="3">
        <v>6</v>
      </c>
      <c r="KP332" s="3">
        <v>15</v>
      </c>
      <c r="KQ332" s="3">
        <v>27</v>
      </c>
      <c r="KR332" s="3">
        <v>54</v>
      </c>
      <c r="KS332" s="3">
        <v>76</v>
      </c>
      <c r="KT332" s="3">
        <v>93</v>
      </c>
      <c r="KU332" s="3">
        <v>73</v>
      </c>
      <c r="KV332" s="3">
        <v>108</v>
      </c>
      <c r="KW332" s="3">
        <v>132</v>
      </c>
      <c r="KX332" s="3">
        <v>164</v>
      </c>
      <c r="KY332" s="3">
        <v>133</v>
      </c>
      <c r="KZ332" s="3">
        <v>142</v>
      </c>
      <c r="LA332" s="3">
        <v>125</v>
      </c>
      <c r="LB332" s="3">
        <v>108</v>
      </c>
      <c r="LC332" s="3">
        <v>14</v>
      </c>
    </row>
    <row r="333" spans="1:346" s="3" customFormat="1" x14ac:dyDescent="0.2">
      <c r="A333" s="3" t="b">
        <v>0</v>
      </c>
      <c r="D333" s="3">
        <v>10446</v>
      </c>
      <c r="E333" s="3">
        <v>1</v>
      </c>
      <c r="F333" s="3">
        <v>4</v>
      </c>
      <c r="G333" s="3" t="s">
        <v>124</v>
      </c>
      <c r="H333" s="3">
        <v>6</v>
      </c>
      <c r="I333" s="3">
        <v>3.2000000000000028</v>
      </c>
      <c r="J333" s="3">
        <v>0.73492969839696443</v>
      </c>
      <c r="K333" s="3">
        <v>1.1946107410273612</v>
      </c>
      <c r="L333" s="3">
        <v>0.62753185872532735</v>
      </c>
      <c r="M333" s="3">
        <f>AA333-AS333</f>
        <v>0.23259736818857135</v>
      </c>
      <c r="N333" s="3">
        <f>AB333-AS333</f>
        <v>-1.3000000000000007</v>
      </c>
      <c r="O333" s="3">
        <f>AC333-AS333</f>
        <v>1.9000000000000021</v>
      </c>
      <c r="P333" s="3">
        <f>AD333-AS333</f>
        <v>0.18258369503133665</v>
      </c>
      <c r="Q333" s="3">
        <f>AE333-AS333</f>
        <v>-1</v>
      </c>
      <c r="R333" s="3">
        <f>AF333-AS333</f>
        <v>-0.69999999999999929</v>
      </c>
      <c r="S333" s="3">
        <f>AG333-AS333</f>
        <v>-0.40000000000000213</v>
      </c>
      <c r="T333" s="3">
        <f>AH333-AS333</f>
        <v>0.80000000000000071</v>
      </c>
      <c r="U333" s="3">
        <f>AI333-AS333</f>
        <v>1.1999999999999993</v>
      </c>
      <c r="V333" s="3">
        <f>AJ333-AS333</f>
        <v>1.5999999999999979</v>
      </c>
      <c r="W333" s="3">
        <f>(AA333-AY333)/(AX333-AY333)</f>
        <v>0.34671929432806065</v>
      </c>
      <c r="X333" s="3">
        <f>(AX333-AA333)/(AA333-AY333)</f>
        <v>1.8841775360035629</v>
      </c>
      <c r="Y333" s="3">
        <f>J333/AA333</f>
        <v>2.3306982606462759E-2</v>
      </c>
      <c r="Z333" s="3">
        <f>(AA333-AY333)/(AX333-AA333)</f>
        <v>0.53073554953905844</v>
      </c>
      <c r="AA333" s="3">
        <v>31.532597368188572</v>
      </c>
      <c r="AB333" s="3">
        <v>30</v>
      </c>
      <c r="AC333" s="3">
        <v>33.200000000000003</v>
      </c>
      <c r="AD333" s="3">
        <v>31.482583695031337</v>
      </c>
      <c r="AE333" s="3">
        <v>30.3</v>
      </c>
      <c r="AF333" s="3">
        <v>30.6</v>
      </c>
      <c r="AG333" s="3">
        <v>30.9</v>
      </c>
      <c r="AH333" s="3">
        <v>32.1</v>
      </c>
      <c r="AI333" s="3">
        <v>32.5</v>
      </c>
      <c r="AJ333" s="3">
        <v>32.9</v>
      </c>
      <c r="AK333" s="3">
        <v>2020</v>
      </c>
      <c r="AL333" s="3">
        <v>10</v>
      </c>
      <c r="AM333" s="3">
        <v>27</v>
      </c>
      <c r="AN333" s="3">
        <v>13</v>
      </c>
      <c r="AO333" s="3">
        <v>4</v>
      </c>
      <c r="AP333" s="3">
        <v>59</v>
      </c>
      <c r="AQ333" s="3">
        <v>196</v>
      </c>
      <c r="AR333" s="4">
        <v>0.5444444444444444</v>
      </c>
      <c r="AS333" s="3">
        <f>VLOOKUP(AR333,גיליון1!A248:F831,2,0)</f>
        <v>31.3</v>
      </c>
      <c r="AT333" s="3">
        <f>VLOOKUP(AR333,גיליון1!A248:F831,3,0)</f>
        <v>46</v>
      </c>
      <c r="AU333" s="3">
        <f>VLOOKUP(AR333,גיליון1!A248:F831,4,0)</f>
        <v>680</v>
      </c>
      <c r="AV333" s="3">
        <f>VLOOKUP(AR333,גיליון1!A248:F831,5,0)</f>
        <v>1.1000000000000001</v>
      </c>
      <c r="AW333" s="3">
        <f>VLOOKUP(AR333,גיליון1!A248:F831,6,0)</f>
        <v>57</v>
      </c>
      <c r="AX333" s="3">
        <f>AS333+(AZ333*BF333)/(BB333*1005)</f>
        <v>41.761935317888849</v>
      </c>
      <c r="AY333" s="3">
        <f>AS333+(AZ333*BD333*BE333*BF333)/(BB333*1005*(BE333*BD333+BK333*AZ333))-(AZ333*BL333)/(BE333*BD333+BK333*AZ333)</f>
        <v>26.10352407003365</v>
      </c>
      <c r="AZ333" s="3">
        <f>BA333*BC333/(BA333+BC333)</f>
        <v>25.940980636224584</v>
      </c>
      <c r="BA333" s="3">
        <f>BB333*1005/(4*0.98*0.0000000567*(AS333+273.15)^3)</f>
        <v>185.77705905317623</v>
      </c>
      <c r="BB333" s="3">
        <f>101325/(287.05*(AS333+273.15))</f>
        <v>1.1594261272629942</v>
      </c>
      <c r="BC333" s="3">
        <f>100*SQRT(0.1/AV333)</f>
        <v>30.151134457776362</v>
      </c>
      <c r="BD333" s="3">
        <f>BC333/1.08</f>
        <v>27.917717090533667</v>
      </c>
      <c r="BE333" s="3">
        <f>0.072*AS333+64.67</f>
        <v>66.923600000000008</v>
      </c>
      <c r="BF333" s="3">
        <f>AU333*(1-0.21)+BG333-BH333</f>
        <v>469.9317472223546</v>
      </c>
      <c r="BG333" s="3">
        <f>(1.72*(BI333/1000/(AS333+273.16))^(1/7)*0.0000000567*(AS333+273.16)^4)</f>
        <v>411.64488009768064</v>
      </c>
      <c r="BH333" s="3">
        <f>0.98*0.0000000567*(AA333+273.16)^4</f>
        <v>478.91313287532614</v>
      </c>
      <c r="BI333" s="3">
        <f>BJ333*AT333/100</f>
        <v>2101.6574151498362</v>
      </c>
      <c r="BJ333" s="3">
        <f>(610.7*10^(7.5*AS333/(AS333+237.3)))</f>
        <v>4568.8204677170352</v>
      </c>
      <c r="BK333" s="3">
        <f>(EXP((0.0492)*AS333))*55.259</f>
        <v>257.75028356698721</v>
      </c>
      <c r="BL333" s="3">
        <f>(1-(AT333/100))*BJ333</f>
        <v>2467.163052567199</v>
      </c>
      <c r="JC333" s="3">
        <v>2</v>
      </c>
      <c r="JD333" s="3">
        <v>10</v>
      </c>
      <c r="JE333" s="3">
        <v>32</v>
      </c>
      <c r="JF333" s="3">
        <v>44</v>
      </c>
      <c r="JG333" s="3">
        <v>63</v>
      </c>
      <c r="JH333" s="3">
        <v>138</v>
      </c>
      <c r="JI333" s="3">
        <v>148</v>
      </c>
      <c r="JJ333" s="3">
        <v>141</v>
      </c>
      <c r="JK333" s="3">
        <v>181</v>
      </c>
      <c r="JL333" s="3">
        <v>157</v>
      </c>
      <c r="JM333" s="3">
        <v>169</v>
      </c>
      <c r="JN333" s="3">
        <v>195</v>
      </c>
      <c r="JO333" s="3">
        <v>170</v>
      </c>
      <c r="JP333" s="3">
        <v>210</v>
      </c>
      <c r="JQ333" s="3">
        <v>175</v>
      </c>
      <c r="JR333" s="3">
        <v>130</v>
      </c>
      <c r="JS333" s="3">
        <v>127</v>
      </c>
      <c r="JT333" s="3">
        <v>153</v>
      </c>
      <c r="JU333" s="3">
        <v>137</v>
      </c>
      <c r="JV333" s="3">
        <v>174</v>
      </c>
      <c r="JW333" s="3">
        <v>158</v>
      </c>
      <c r="JX333" s="3">
        <v>164</v>
      </c>
      <c r="JY333" s="3">
        <v>168</v>
      </c>
      <c r="JZ333" s="3">
        <v>149</v>
      </c>
      <c r="KA333" s="3">
        <v>135</v>
      </c>
      <c r="KB333" s="3">
        <v>151</v>
      </c>
      <c r="KC333" s="3">
        <v>99</v>
      </c>
      <c r="KD333" s="3">
        <v>86</v>
      </c>
      <c r="KE333" s="3">
        <v>80</v>
      </c>
      <c r="KF333" s="3">
        <v>48</v>
      </c>
      <c r="KG333" s="3">
        <v>40</v>
      </c>
      <c r="KH333" s="3">
        <v>24</v>
      </c>
      <c r="KI333" s="3">
        <v>17</v>
      </c>
      <c r="KJ333" s="3">
        <v>6</v>
      </c>
      <c r="KK333" s="3">
        <v>4</v>
      </c>
      <c r="KL333" s="3">
        <v>2</v>
      </c>
      <c r="KM333" s="3">
        <v>0</v>
      </c>
      <c r="KN333" s="3">
        <v>0</v>
      </c>
      <c r="KO333" s="3">
        <v>0</v>
      </c>
      <c r="KP333" s="3">
        <v>0</v>
      </c>
      <c r="KQ333" s="3">
        <v>0</v>
      </c>
      <c r="KR333" s="3">
        <v>1</v>
      </c>
      <c r="KS333" s="3">
        <v>0</v>
      </c>
      <c r="KT333" s="3">
        <v>0</v>
      </c>
      <c r="KU333" s="3">
        <v>0</v>
      </c>
      <c r="KV333" s="3">
        <v>0</v>
      </c>
      <c r="KW333" s="3">
        <v>0</v>
      </c>
      <c r="KX333" s="3">
        <v>0</v>
      </c>
      <c r="KY333" s="3">
        <v>0</v>
      </c>
      <c r="KZ333" s="3">
        <v>0</v>
      </c>
      <c r="LA333" s="3">
        <v>0</v>
      </c>
      <c r="LB333" s="3">
        <v>0</v>
      </c>
      <c r="LC333" s="3">
        <v>0</v>
      </c>
      <c r="LD333" s="3">
        <v>0</v>
      </c>
      <c r="LE333" s="3">
        <v>0</v>
      </c>
      <c r="LF333" s="3">
        <v>0</v>
      </c>
    </row>
    <row r="334" spans="1:346" s="3" customFormat="1" x14ac:dyDescent="0.2">
      <c r="A334" s="3" t="b">
        <v>0</v>
      </c>
      <c r="D334" s="3">
        <v>10446</v>
      </c>
      <c r="E334" s="3">
        <v>1</v>
      </c>
      <c r="F334" s="3">
        <v>4</v>
      </c>
      <c r="G334" s="3" t="s">
        <v>293</v>
      </c>
      <c r="H334" s="3">
        <v>6</v>
      </c>
      <c r="I334" s="3">
        <v>3.9999999999999964</v>
      </c>
      <c r="J334" s="3">
        <v>0.53914597058325131</v>
      </c>
      <c r="K334" s="3">
        <v>0.73008969269858426</v>
      </c>
      <c r="L334" s="3">
        <v>0.40966742068685497</v>
      </c>
      <c r="M334" s="3">
        <f>AA334-AS334</f>
        <v>5.4140850187607725E-2</v>
      </c>
      <c r="N334" s="3">
        <f>AB334-AS334</f>
        <v>-1</v>
      </c>
      <c r="O334" s="3">
        <f>AC334-AS334</f>
        <v>2.9999999999999964</v>
      </c>
      <c r="P334" s="3">
        <f>AD334-AS334</f>
        <v>3.1773655026761105E-3</v>
      </c>
      <c r="Q334" s="3">
        <f>AE334-AS334</f>
        <v>-0.69999999999999929</v>
      </c>
      <c r="R334" s="3">
        <f>AF334-AS334</f>
        <v>-0.5</v>
      </c>
      <c r="S334" s="3">
        <f>AG334-AS334</f>
        <v>-0.40000000000000213</v>
      </c>
      <c r="T334" s="3">
        <f>AH334-AS334</f>
        <v>0.39999999999999858</v>
      </c>
      <c r="U334" s="3">
        <f>AI334-AS334</f>
        <v>0.59999999999999787</v>
      </c>
      <c r="V334" s="3">
        <f>AJ334-AS334</f>
        <v>1.4000000000000021</v>
      </c>
      <c r="W334" s="3">
        <f>(AA334-AY334)/(AX334-AY334)</f>
        <v>0.35881750563668618</v>
      </c>
      <c r="X334" s="3">
        <f>(AX334-AA334)/(AA334-AY334)</f>
        <v>1.7869320317179032</v>
      </c>
      <c r="Y334" s="3">
        <f>J334/AA334</f>
        <v>1.7195367372983696E-2</v>
      </c>
      <c r="Z334" s="3">
        <f>(AA334-AY334)/(AX334-AA334)</f>
        <v>0.55961837509769741</v>
      </c>
      <c r="AA334" s="3">
        <v>31.354140850187608</v>
      </c>
      <c r="AB334" s="3">
        <v>30.3</v>
      </c>
      <c r="AC334" s="3">
        <v>34.299999999999997</v>
      </c>
      <c r="AD334" s="3">
        <v>31.303177365502677</v>
      </c>
      <c r="AE334" s="3">
        <v>30.6</v>
      </c>
      <c r="AF334" s="3">
        <v>30.8</v>
      </c>
      <c r="AG334" s="3">
        <v>30.9</v>
      </c>
      <c r="AH334" s="3">
        <v>31.7</v>
      </c>
      <c r="AI334" s="3">
        <v>31.9</v>
      </c>
      <c r="AJ334" s="3">
        <v>32.700000000000003</v>
      </c>
      <c r="AK334" s="3">
        <v>2020</v>
      </c>
      <c r="AL334" s="3">
        <v>10</v>
      </c>
      <c r="AM334" s="3">
        <v>27</v>
      </c>
      <c r="AN334" s="3">
        <v>13</v>
      </c>
      <c r="AO334" s="3">
        <v>5</v>
      </c>
      <c r="AP334" s="3">
        <v>10</v>
      </c>
      <c r="AQ334" s="3">
        <v>75</v>
      </c>
      <c r="AR334" s="4">
        <v>0.54513888888888895</v>
      </c>
      <c r="AS334" s="3">
        <f>VLOOKUP(AR334,גיליון1!A249:F832,2,0)</f>
        <v>31.3</v>
      </c>
      <c r="AT334" s="3">
        <f>VLOOKUP(AR334,גיליון1!A249:F832,3,0)</f>
        <v>46</v>
      </c>
      <c r="AU334" s="3">
        <f>VLOOKUP(AR334,גיליון1!A249:F832,4,0)</f>
        <v>681</v>
      </c>
      <c r="AV334" s="3">
        <f>VLOOKUP(AR334,גיליון1!A249:F832,5,0)</f>
        <v>1.3</v>
      </c>
      <c r="AW334" s="3">
        <f>VLOOKUP(AR334,גיליון1!A249:F832,6,0)</f>
        <v>322</v>
      </c>
      <c r="AX334" s="3">
        <f>AS334+(AZ334*BF334)/(BB334*1005)</f>
        <v>41.072059845956417</v>
      </c>
      <c r="AY334" s="3">
        <f>AS334+(AZ334*BD334*BE334*BF334)/(BB334*1005*(BE334*BD334+BK334*AZ334))-(AZ334*BL334)/(BE334*BD334+BK334*AZ334)</f>
        <v>25.91581481244442</v>
      </c>
      <c r="AZ334" s="3">
        <f>BA334*BC334/(BA334+BC334)</f>
        <v>24.132259047232438</v>
      </c>
      <c r="BA334" s="3">
        <f>BB334*1005/(4*0.98*0.0000000567*(AS334+273.15)^3)</f>
        <v>185.77705905317623</v>
      </c>
      <c r="BB334" s="3">
        <f>101325/(287.05*(AS334+273.15))</f>
        <v>1.1594261272629942</v>
      </c>
      <c r="BC334" s="3">
        <f>100*SQRT(0.1/AV334)</f>
        <v>27.735009811261456</v>
      </c>
      <c r="BD334" s="3">
        <f>BC334/1.08</f>
        <v>25.6805646400569</v>
      </c>
      <c r="BE334" s="3">
        <f>0.072*AS334+64.67</f>
        <v>66.923600000000008</v>
      </c>
      <c r="BF334" s="3">
        <f>AU334*(1-0.21)+BG334-BH334</f>
        <v>471.8427474115071</v>
      </c>
      <c r="BG334" s="3">
        <f>(1.72*(BI334/1000/(AS334+273.16))^(1/7)*0.0000000567*(AS334+273.16)^4)</f>
        <v>411.64488009768064</v>
      </c>
      <c r="BH334" s="3">
        <f>0.98*0.0000000567*(AA334+273.16)^4</f>
        <v>477.7921326861736</v>
      </c>
      <c r="BI334" s="3">
        <f>BJ334*AT334/100</f>
        <v>2101.6574151498362</v>
      </c>
      <c r="BJ334" s="3">
        <f>(610.7*10^(7.5*AS334/(AS334+237.3)))</f>
        <v>4568.8204677170352</v>
      </c>
      <c r="BK334" s="3">
        <f>(EXP((0.0492)*AS334))*55.259</f>
        <v>257.75028356698721</v>
      </c>
      <c r="BL334" s="3">
        <f>(1-(AT334/100))*BJ334</f>
        <v>2467.163052567199</v>
      </c>
      <c r="JF334" s="3">
        <v>1</v>
      </c>
      <c r="JG334" s="3">
        <v>5</v>
      </c>
      <c r="JH334" s="3">
        <v>23</v>
      </c>
      <c r="JI334" s="3">
        <v>56</v>
      </c>
      <c r="JJ334" s="3">
        <v>163</v>
      </c>
      <c r="JK334" s="3">
        <v>178</v>
      </c>
      <c r="JL334" s="3">
        <v>309</v>
      </c>
      <c r="JM334" s="3">
        <v>375</v>
      </c>
      <c r="JN334" s="3">
        <v>287</v>
      </c>
      <c r="JO334" s="3">
        <v>226</v>
      </c>
      <c r="JP334" s="3">
        <v>230</v>
      </c>
      <c r="JQ334" s="3">
        <v>229</v>
      </c>
      <c r="JR334" s="3">
        <v>225</v>
      </c>
      <c r="JS334" s="3">
        <v>277</v>
      </c>
      <c r="JT334" s="3">
        <v>271</v>
      </c>
      <c r="JU334" s="3">
        <v>245</v>
      </c>
      <c r="JV334" s="3">
        <v>238</v>
      </c>
      <c r="JW334" s="3">
        <v>145</v>
      </c>
      <c r="JX334" s="3">
        <v>92</v>
      </c>
      <c r="JY334" s="3">
        <v>36</v>
      </c>
      <c r="JZ334" s="3">
        <v>14</v>
      </c>
      <c r="KA334" s="3">
        <v>9</v>
      </c>
      <c r="KB334" s="3">
        <v>8</v>
      </c>
      <c r="KC334" s="3">
        <v>5</v>
      </c>
      <c r="KD334" s="3">
        <v>11</v>
      </c>
      <c r="KE334" s="3">
        <v>3</v>
      </c>
      <c r="KF334" s="3">
        <v>3</v>
      </c>
      <c r="KG334" s="3">
        <v>3</v>
      </c>
      <c r="KH334" s="3">
        <v>3</v>
      </c>
      <c r="KI334" s="3">
        <v>6</v>
      </c>
      <c r="KJ334" s="3">
        <v>1</v>
      </c>
      <c r="KK334" s="3">
        <v>3</v>
      </c>
      <c r="KL334" s="3">
        <v>6</v>
      </c>
      <c r="KM334" s="3">
        <v>4</v>
      </c>
      <c r="KN334" s="3">
        <v>6</v>
      </c>
      <c r="KO334" s="3">
        <v>7</v>
      </c>
      <c r="KP334" s="3">
        <v>4</v>
      </c>
      <c r="KQ334" s="3">
        <v>2</v>
      </c>
      <c r="KR334" s="3">
        <v>4</v>
      </c>
      <c r="KS334" s="3">
        <v>4</v>
      </c>
      <c r="KT334" s="3">
        <v>3</v>
      </c>
      <c r="KU334" s="3">
        <v>5</v>
      </c>
      <c r="KV334" s="3">
        <v>1</v>
      </c>
      <c r="KW334" s="3">
        <v>2</v>
      </c>
    </row>
    <row r="335" spans="1:346" s="3" customFormat="1" x14ac:dyDescent="0.2">
      <c r="A335" s="3" t="b">
        <v>0</v>
      </c>
      <c r="D335" s="3">
        <v>10446</v>
      </c>
      <c r="E335" s="3">
        <v>1</v>
      </c>
      <c r="F335" s="3">
        <v>4</v>
      </c>
      <c r="G335" s="3" t="s">
        <v>452</v>
      </c>
      <c r="H335" s="3">
        <v>6</v>
      </c>
      <c r="I335" s="3">
        <v>4.5</v>
      </c>
      <c r="J335" s="3">
        <v>1.1684967052666815</v>
      </c>
      <c r="K335" s="3">
        <v>1.7241412598737043</v>
      </c>
      <c r="L335" s="3">
        <v>0.97414481963181432</v>
      </c>
      <c r="M335" s="3">
        <f>AA335-AS335</f>
        <v>1.6240061260436924</v>
      </c>
      <c r="N335" s="3">
        <f>AB335-AS335</f>
        <v>-0.30000000000000071</v>
      </c>
      <c r="O335" s="3">
        <f>AC335-AS335</f>
        <v>4.1999999999999993</v>
      </c>
      <c r="P335" s="3">
        <f>AD335-AS335</f>
        <v>1.3714559533964454</v>
      </c>
      <c r="Q335" s="3">
        <f>AE335-AS335</f>
        <v>-0.10000000000000142</v>
      </c>
      <c r="R335" s="3">
        <f>AF335-AS335</f>
        <v>0.30000000000000071</v>
      </c>
      <c r="S335" s="3">
        <f>AG335-AS335</f>
        <v>0.69999999999999929</v>
      </c>
      <c r="T335" s="3">
        <f>AH335-AS335</f>
        <v>2.4000000000000021</v>
      </c>
      <c r="U335" s="3">
        <f>AI335-AS335</f>
        <v>3.5999999999999979</v>
      </c>
      <c r="V335" s="3">
        <f>AJ335-AS335</f>
        <v>3.9999999999999964</v>
      </c>
      <c r="W335" s="3">
        <f>(AA335-AY335)/(AX335-AY335)</f>
        <v>0.47033341145293256</v>
      </c>
      <c r="X335" s="3">
        <f>(AX335-AA335)/(AA335-AY335)</f>
        <v>1.1261513123442484</v>
      </c>
      <c r="Y335" s="3">
        <f>J335/AA335</f>
        <v>3.5490720685487059E-2</v>
      </c>
      <c r="Z335" s="3">
        <f>(AA335-AY335)/(AX335-AA335)</f>
        <v>0.88798014000299297</v>
      </c>
      <c r="AA335" s="3">
        <v>32.924006126043693</v>
      </c>
      <c r="AB335" s="3">
        <v>31</v>
      </c>
      <c r="AC335" s="3">
        <v>35.5</v>
      </c>
      <c r="AD335" s="3">
        <v>32.671455953396446</v>
      </c>
      <c r="AE335" s="3">
        <v>31.2</v>
      </c>
      <c r="AF335" s="3">
        <v>31.6</v>
      </c>
      <c r="AG335" s="3">
        <v>32</v>
      </c>
      <c r="AH335" s="3">
        <v>33.700000000000003</v>
      </c>
      <c r="AI335" s="3">
        <v>34.9</v>
      </c>
      <c r="AJ335" s="3">
        <v>35.299999999999997</v>
      </c>
      <c r="AK335" s="3">
        <v>2020</v>
      </c>
      <c r="AL335" s="3">
        <v>10</v>
      </c>
      <c r="AM335" s="3">
        <v>27</v>
      </c>
      <c r="AN335" s="3">
        <v>13</v>
      </c>
      <c r="AO335" s="3">
        <v>5</v>
      </c>
      <c r="AP335" s="3">
        <v>41</v>
      </c>
      <c r="AQ335" s="3">
        <v>437</v>
      </c>
      <c r="AR335" s="4">
        <v>0.54513888888888895</v>
      </c>
      <c r="AS335" s="3">
        <f>VLOOKUP(AR335,גיליון1!A250:F833,2,0)</f>
        <v>31.3</v>
      </c>
      <c r="AT335" s="3">
        <f>VLOOKUP(AR335,גיליון1!A250:F833,3,0)</f>
        <v>46</v>
      </c>
      <c r="AU335" s="3">
        <f>VLOOKUP(AR335,גיליון1!A250:F833,4,0)</f>
        <v>681</v>
      </c>
      <c r="AV335" s="3">
        <f>VLOOKUP(AR335,גיליון1!A250:F833,5,0)</f>
        <v>1.3</v>
      </c>
      <c r="AW335" s="3">
        <f>VLOOKUP(AR335,גיליון1!A250:F833,6,0)</f>
        <v>322</v>
      </c>
      <c r="AX335" s="3">
        <f>AS335+(AZ335*BF335)/(BB335*1005)</f>
        <v>40.866423597125234</v>
      </c>
      <c r="AY335" s="3">
        <f>AS335+(AZ335*BD335*BE335*BF335)/(BB335*1005*(BE335*BD335+BK335*AZ335))-(AZ335*BL335)/(BE335*BD335+BK335*AZ335)</f>
        <v>25.871297148110489</v>
      </c>
      <c r="AZ335" s="3">
        <f>BA335*BC335/(BA335+BC335)</f>
        <v>24.132259047232438</v>
      </c>
      <c r="BA335" s="3">
        <f>BB335*1005/(4*0.98*0.0000000567*(AS335+273.15)^3)</f>
        <v>185.77705905317623</v>
      </c>
      <c r="BB335" s="3">
        <f>101325/(287.05*(AS335+273.15))</f>
        <v>1.1594261272629942</v>
      </c>
      <c r="BC335" s="3">
        <f>100*SQRT(0.1/AV335)</f>
        <v>27.735009811261456</v>
      </c>
      <c r="BD335" s="3">
        <f>BC335/1.08</f>
        <v>25.6805646400569</v>
      </c>
      <c r="BE335" s="3">
        <f>0.072*AS335+64.67</f>
        <v>66.923600000000008</v>
      </c>
      <c r="BF335" s="3">
        <f>AU335*(1-0.21)+BG335-BH335</f>
        <v>461.91362559426307</v>
      </c>
      <c r="BG335" s="3">
        <f>(1.72*(BI335/1000/(AS335+273.16))^(1/7)*0.0000000567*(AS335+273.16)^4)</f>
        <v>411.64488009768064</v>
      </c>
      <c r="BH335" s="3">
        <f>0.98*0.0000000567*(AA335+273.16)^4</f>
        <v>487.72125450341764</v>
      </c>
      <c r="BI335" s="3">
        <f>BJ335*AT335/100</f>
        <v>2101.6574151498362</v>
      </c>
      <c r="BJ335" s="3">
        <f>(610.7*10^(7.5*AS335/(AS335+237.3)))</f>
        <v>4568.8204677170352</v>
      </c>
      <c r="BK335" s="3">
        <f>(EXP((0.0492)*AS335))*55.259</f>
        <v>257.75028356698721</v>
      </c>
      <c r="BL335" s="3">
        <f>(1-(AT335/100))*BJ335</f>
        <v>2467.163052567199</v>
      </c>
      <c r="JM335" s="3">
        <v>0</v>
      </c>
      <c r="JN335" s="3">
        <v>3</v>
      </c>
      <c r="JO335" s="3">
        <v>19</v>
      </c>
      <c r="JP335" s="3">
        <v>21</v>
      </c>
      <c r="JQ335" s="3">
        <v>26</v>
      </c>
      <c r="JR335" s="3">
        <v>71</v>
      </c>
      <c r="JS335" s="3">
        <v>59</v>
      </c>
      <c r="JT335" s="3">
        <v>47</v>
      </c>
      <c r="JU335" s="3">
        <v>66</v>
      </c>
      <c r="JV335" s="3">
        <v>121</v>
      </c>
      <c r="JW335" s="3">
        <v>87</v>
      </c>
      <c r="JX335" s="3">
        <v>97</v>
      </c>
      <c r="JY335" s="3">
        <v>88</v>
      </c>
      <c r="JZ335" s="3">
        <v>82</v>
      </c>
      <c r="KA335" s="3">
        <v>83</v>
      </c>
      <c r="KB335" s="3">
        <v>103</v>
      </c>
      <c r="KC335" s="3">
        <v>78</v>
      </c>
      <c r="KD335" s="3">
        <v>89</v>
      </c>
      <c r="KE335" s="3">
        <v>89</v>
      </c>
      <c r="KF335" s="3">
        <v>78</v>
      </c>
      <c r="KG335" s="3">
        <v>66</v>
      </c>
      <c r="KH335" s="3">
        <v>59</v>
      </c>
      <c r="KI335" s="3">
        <v>56</v>
      </c>
      <c r="KJ335" s="3">
        <v>72</v>
      </c>
      <c r="KK335" s="3">
        <v>67</v>
      </c>
      <c r="KL335" s="3">
        <v>54</v>
      </c>
      <c r="KM335" s="3">
        <v>43</v>
      </c>
      <c r="KN335" s="3">
        <v>21</v>
      </c>
      <c r="KO335" s="3">
        <v>50</v>
      </c>
      <c r="KP335" s="3">
        <v>45</v>
      </c>
      <c r="KQ335" s="3">
        <v>25</v>
      </c>
      <c r="KR335" s="3">
        <v>36</v>
      </c>
      <c r="KS335" s="3">
        <v>30</v>
      </c>
      <c r="KT335" s="3">
        <v>19</v>
      </c>
      <c r="KU335" s="3">
        <v>35</v>
      </c>
      <c r="KV335" s="3">
        <v>24</v>
      </c>
      <c r="KW335" s="3">
        <v>22</v>
      </c>
      <c r="KX335" s="3">
        <v>27</v>
      </c>
      <c r="KY335" s="3">
        <v>54</v>
      </c>
      <c r="KZ335" s="3">
        <v>35</v>
      </c>
      <c r="LA335" s="3">
        <v>32</v>
      </c>
      <c r="LB335" s="3">
        <v>53</v>
      </c>
      <c r="LC335" s="3">
        <v>57</v>
      </c>
      <c r="LD335" s="3">
        <v>46</v>
      </c>
      <c r="LE335" s="3">
        <v>27</v>
      </c>
      <c r="LF335" s="3">
        <v>13</v>
      </c>
      <c r="LG335" s="3">
        <v>11</v>
      </c>
      <c r="LH335" s="3">
        <v>8</v>
      </c>
      <c r="LI335" s="3">
        <v>4</v>
      </c>
      <c r="LJ335" s="3">
        <v>3</v>
      </c>
    </row>
    <row r="336" spans="1:346" s="3" customFormat="1" x14ac:dyDescent="0.2">
      <c r="A336" s="3" t="b">
        <v>1</v>
      </c>
      <c r="B336" s="3">
        <v>8</v>
      </c>
      <c r="D336" s="3">
        <v>10446</v>
      </c>
      <c r="E336" s="3">
        <v>12</v>
      </c>
      <c r="F336" s="3">
        <v>4</v>
      </c>
      <c r="G336" s="3" t="s">
        <v>125</v>
      </c>
      <c r="H336" s="3">
        <v>6</v>
      </c>
      <c r="I336" s="3">
        <v>3.2000000000000028</v>
      </c>
      <c r="J336" s="3">
        <v>0.75411507531293565</v>
      </c>
      <c r="K336" s="3">
        <v>1.1022556133067383</v>
      </c>
      <c r="L336" s="3">
        <v>0.61810187421441187</v>
      </c>
      <c r="M336" s="3">
        <f>AA336-AS336</f>
        <v>5.1102278359781579</v>
      </c>
      <c r="N336" s="3">
        <f>AB336-AS336</f>
        <v>3.3999999999999986</v>
      </c>
      <c r="O336" s="3">
        <f>AC336-AS336</f>
        <v>6.6000000000000014</v>
      </c>
      <c r="P336" s="3">
        <f>AD336-AS336</f>
        <v>5.2007530340171684</v>
      </c>
      <c r="Q336" s="3">
        <f>AE336-AS336</f>
        <v>3.6000000000000014</v>
      </c>
      <c r="R336" s="3">
        <f>AF336-AS336</f>
        <v>4</v>
      </c>
      <c r="S336" s="3">
        <f>AG336-AS336</f>
        <v>4.6000000000000014</v>
      </c>
      <c r="T336" s="3">
        <f>AH336-AS336</f>
        <v>5.7000000000000028</v>
      </c>
      <c r="U336" s="3">
        <f>AI336-AS336</f>
        <v>6</v>
      </c>
      <c r="V336" s="3">
        <f>AJ336-AS336</f>
        <v>6.5</v>
      </c>
      <c r="W336" s="3">
        <f>(AA336-AY336)/(AX336-AY336)</f>
        <v>0.68744077620776856</v>
      </c>
      <c r="X336" s="3">
        <f>(AX336-AA336)/(AA336-AY336)</f>
        <v>0.45467076526424322</v>
      </c>
      <c r="Y336" s="3">
        <f>J336/AA336</f>
        <v>2.0883697514685263E-2</v>
      </c>
      <c r="Z336" s="3">
        <f>(AA336-AY336)/(AX336-AA336)</f>
        <v>2.1993936632781419</v>
      </c>
      <c r="AA336" s="3">
        <v>36.110227835978158</v>
      </c>
      <c r="AB336" s="3">
        <v>34.4</v>
      </c>
      <c r="AC336" s="3">
        <v>37.6</v>
      </c>
      <c r="AD336" s="3">
        <v>36.200753034017168</v>
      </c>
      <c r="AE336" s="3">
        <v>34.6</v>
      </c>
      <c r="AF336" s="3">
        <v>35</v>
      </c>
      <c r="AG336" s="3">
        <v>35.6</v>
      </c>
      <c r="AH336" s="3">
        <v>36.700000000000003</v>
      </c>
      <c r="AI336" s="3">
        <v>37</v>
      </c>
      <c r="AJ336" s="3">
        <v>37.5</v>
      </c>
      <c r="AK336" s="3">
        <v>2020</v>
      </c>
      <c r="AL336" s="3">
        <v>10</v>
      </c>
      <c r="AM336" s="3">
        <v>27</v>
      </c>
      <c r="AN336" s="3">
        <v>13</v>
      </c>
      <c r="AO336" s="3">
        <v>6</v>
      </c>
      <c r="AP336" s="3">
        <v>26</v>
      </c>
      <c r="AQ336" s="3">
        <v>715</v>
      </c>
      <c r="AR336" s="4">
        <v>0.54583333333333328</v>
      </c>
      <c r="AS336" s="3">
        <f>VLOOKUP(AR336,גיליון1!A251:F834,2,0)</f>
        <v>31</v>
      </c>
      <c r="AT336" s="3">
        <f>VLOOKUP(AR336,גיליון1!A251:F834,3,0)</f>
        <v>47</v>
      </c>
      <c r="AU336" s="3">
        <f>VLOOKUP(AR336,גיליון1!A251:F834,4,0)</f>
        <v>680</v>
      </c>
      <c r="AV336" s="3">
        <f>VLOOKUP(AR336,גיליון1!A251:F834,5,0)</f>
        <v>1.1000000000000001</v>
      </c>
      <c r="AW336" s="3">
        <f>VLOOKUP(AR336,גיליון1!A251:F834,6,0)</f>
        <v>343</v>
      </c>
      <c r="AX336" s="3">
        <f>AS336+(AZ336*BF336)/(BB336*1005)</f>
        <v>40.773380546802706</v>
      </c>
      <c r="AY336" s="3">
        <f>AS336+(AZ336*BD336*BE336*BF336)/(BB336*1005*(BE336*BD336+BK336*AZ336))-(AZ336*BL336)/(BE336*BD336+BK336*AZ336)</f>
        <v>25.854119312892358</v>
      </c>
      <c r="AZ336" s="3">
        <f>BA336*BC336/(BA336+BC336)</f>
        <v>25.955244682150699</v>
      </c>
      <c r="BA336" s="3">
        <f>BB336*1005/(4*0.98*0.0000000567*(AS336+273.15)^3)</f>
        <v>186.51111305213379</v>
      </c>
      <c r="BB336" s="3">
        <f>101325/(287.05*(AS336+273.15))</f>
        <v>1.1605697335039244</v>
      </c>
      <c r="BC336" s="3">
        <f>100*SQRT(0.1/AV336)</f>
        <v>30.151134457776362</v>
      </c>
      <c r="BD336" s="3">
        <f>BC336/1.08</f>
        <v>27.917717090533667</v>
      </c>
      <c r="BE336" s="3">
        <f>0.072*AS336+64.67</f>
        <v>66.902000000000001</v>
      </c>
      <c r="BF336" s="3">
        <f>AU336*(1-0.21)+BG336-BH336</f>
        <v>439.19459224970234</v>
      </c>
      <c r="BG336" s="3">
        <f>(1.72*(BI336/1000/(AS336+273.16))^(1/7)*0.0000000567*(AS336+273.16)^4)</f>
        <v>410.34314529008935</v>
      </c>
      <c r="BH336" s="3">
        <f>0.98*0.0000000567*(AA336+273.16)^4</f>
        <v>508.348553040387</v>
      </c>
      <c r="BI336" s="3">
        <f>BJ336*AT336/100</f>
        <v>2111.0234292801206</v>
      </c>
      <c r="BJ336" s="3">
        <f>(610.7*10^(7.5*AS336/(AS336+237.3)))</f>
        <v>4491.5392112342988</v>
      </c>
      <c r="BK336" s="3">
        <f>(EXP((0.0492)*AS336))*55.259</f>
        <v>253.97382818281696</v>
      </c>
      <c r="BL336" s="3">
        <f>(1-(AT336/100))*BJ336</f>
        <v>2380.5157819541787</v>
      </c>
      <c r="KQ336" s="3">
        <v>2</v>
      </c>
      <c r="KR336" s="3">
        <v>3</v>
      </c>
      <c r="KS336" s="3">
        <v>4</v>
      </c>
      <c r="KT336" s="3">
        <v>4</v>
      </c>
      <c r="KU336" s="3">
        <v>0</v>
      </c>
      <c r="KV336" s="3">
        <v>3</v>
      </c>
      <c r="KW336" s="3">
        <v>11</v>
      </c>
      <c r="KX336" s="3">
        <v>15</v>
      </c>
      <c r="KY336" s="3">
        <v>31</v>
      </c>
      <c r="KZ336" s="3">
        <v>37</v>
      </c>
      <c r="LA336" s="3">
        <v>43</v>
      </c>
      <c r="LB336" s="3">
        <v>60</v>
      </c>
      <c r="LC336" s="3">
        <v>55</v>
      </c>
      <c r="LD336" s="3">
        <v>44</v>
      </c>
      <c r="LE336" s="3">
        <v>67</v>
      </c>
      <c r="LF336" s="3">
        <v>56</v>
      </c>
      <c r="LG336" s="3">
        <v>64</v>
      </c>
      <c r="LH336" s="3">
        <v>60</v>
      </c>
      <c r="LI336" s="3">
        <v>78</v>
      </c>
      <c r="LJ336" s="3">
        <v>64</v>
      </c>
      <c r="LK336" s="3">
        <v>87</v>
      </c>
      <c r="LL336" s="3">
        <v>97</v>
      </c>
      <c r="LM336" s="3">
        <v>106</v>
      </c>
      <c r="LN336" s="3">
        <v>98</v>
      </c>
      <c r="LO336" s="3">
        <v>121</v>
      </c>
      <c r="LP336" s="3">
        <v>106</v>
      </c>
      <c r="LQ336" s="3">
        <v>128</v>
      </c>
      <c r="LR336" s="3">
        <v>131</v>
      </c>
      <c r="LS336" s="3">
        <v>112</v>
      </c>
      <c r="LT336" s="3">
        <v>104</v>
      </c>
      <c r="LU336" s="3">
        <v>81</v>
      </c>
      <c r="LV336" s="3">
        <v>71</v>
      </c>
      <c r="LW336" s="3">
        <v>50</v>
      </c>
      <c r="LX336" s="3">
        <v>51</v>
      </c>
      <c r="LY336" s="3">
        <v>33</v>
      </c>
      <c r="LZ336" s="3">
        <v>38</v>
      </c>
      <c r="MA336" s="3">
        <v>36</v>
      </c>
      <c r="MB336" s="3">
        <v>16</v>
      </c>
      <c r="MC336" s="3">
        <v>8</v>
      </c>
      <c r="MD336" s="3">
        <v>1</v>
      </c>
      <c r="ME336" s="3">
        <v>3</v>
      </c>
      <c r="MF336" s="3">
        <v>0</v>
      </c>
      <c r="MG336" s="3">
        <v>0</v>
      </c>
      <c r="MH336" s="3">
        <v>1</v>
      </c>
    </row>
    <row r="337" spans="1:350" s="3" customFormat="1" x14ac:dyDescent="0.2">
      <c r="A337" s="3" t="b">
        <v>1</v>
      </c>
      <c r="B337" s="3">
        <v>8</v>
      </c>
      <c r="D337" s="3">
        <v>10446</v>
      </c>
      <c r="E337" s="3">
        <v>12</v>
      </c>
      <c r="F337" s="3">
        <v>4</v>
      </c>
      <c r="G337" s="3" t="s">
        <v>294</v>
      </c>
      <c r="H337" s="3">
        <v>6</v>
      </c>
      <c r="I337" s="3">
        <v>2.8999999999999986</v>
      </c>
      <c r="J337" s="3">
        <v>0.70895667637552773</v>
      </c>
      <c r="K337" s="3">
        <v>0.94874809159068718</v>
      </c>
      <c r="L337" s="3">
        <v>0.57718041436977618</v>
      </c>
      <c r="M337" s="3">
        <f>AA337-AS337</f>
        <v>6.2925399321475197</v>
      </c>
      <c r="N337" s="3">
        <f>AB337-AS337</f>
        <v>4.3999999999999986</v>
      </c>
      <c r="O337" s="3">
        <f>AC337-AS337</f>
        <v>7.2999999999999972</v>
      </c>
      <c r="P337" s="3">
        <f>AD337-AS337</f>
        <v>6.4817529008421673</v>
      </c>
      <c r="Q337" s="3">
        <f>AE337-AS337</f>
        <v>4.6000000000000014</v>
      </c>
      <c r="R337" s="3">
        <f>AF337-AS337</f>
        <v>5.1000000000000014</v>
      </c>
      <c r="S337" s="3">
        <f>AG337-AS337</f>
        <v>5.8999999999999986</v>
      </c>
      <c r="T337" s="3">
        <f>AH337-AS337</f>
        <v>6.7999999999999972</v>
      </c>
      <c r="U337" s="3">
        <f>AI337-AS337</f>
        <v>7.1000000000000014</v>
      </c>
      <c r="V337" s="3">
        <f>AJ337-AS337</f>
        <v>7.2999999999999972</v>
      </c>
      <c r="W337" s="3">
        <f>(AA337-AY337)/(AX337-AY337)</f>
        <v>0.77631687032847396</v>
      </c>
      <c r="X337" s="3">
        <f>(AX337-AA337)/(AA337-AY337)</f>
        <v>0.28813379976771808</v>
      </c>
      <c r="Y337" s="3">
        <f>J337/AA337</f>
        <v>1.9010683575467098E-2</v>
      </c>
      <c r="Z337" s="3">
        <f>(AA337-AY337)/(AX337-AA337)</f>
        <v>3.4706098375343677</v>
      </c>
      <c r="AA337" s="3">
        <v>37.29253993214752</v>
      </c>
      <c r="AB337" s="3">
        <v>35.4</v>
      </c>
      <c r="AC337" s="3">
        <v>38.299999999999997</v>
      </c>
      <c r="AD337" s="3">
        <v>37.481752900842167</v>
      </c>
      <c r="AE337" s="3">
        <v>35.6</v>
      </c>
      <c r="AF337" s="3">
        <v>36.1</v>
      </c>
      <c r="AG337" s="3">
        <v>36.9</v>
      </c>
      <c r="AH337" s="3">
        <v>37.799999999999997</v>
      </c>
      <c r="AI337" s="3">
        <v>38.1</v>
      </c>
      <c r="AJ337" s="3">
        <v>38.299999999999997</v>
      </c>
      <c r="AK337" s="3">
        <v>2020</v>
      </c>
      <c r="AL337" s="3">
        <v>10</v>
      </c>
      <c r="AM337" s="3">
        <v>27</v>
      </c>
      <c r="AN337" s="3">
        <v>13</v>
      </c>
      <c r="AO337" s="3">
        <v>6</v>
      </c>
      <c r="AP337" s="3">
        <v>36</v>
      </c>
      <c r="AQ337" s="3">
        <v>955.00000000000011</v>
      </c>
      <c r="AR337" s="4">
        <v>0.54583333333333328</v>
      </c>
      <c r="AS337" s="3">
        <f>VLOOKUP(AR337,גיליון1!A252:F835,2,0)</f>
        <v>31</v>
      </c>
      <c r="AT337" s="3">
        <f>VLOOKUP(AR337,גיליון1!A252:F835,3,0)</f>
        <v>47</v>
      </c>
      <c r="AU337" s="3">
        <f>VLOOKUP(AR337,גיליון1!A252:F835,4,0)</f>
        <v>680</v>
      </c>
      <c r="AV337" s="3">
        <f>VLOOKUP(AR337,גיליון1!A252:F835,5,0)</f>
        <v>1.1000000000000001</v>
      </c>
      <c r="AW337" s="3">
        <f>VLOOKUP(AR337,גיליון1!A252:F835,6,0)</f>
        <v>343</v>
      </c>
      <c r="AX337" s="3">
        <f>AS337+(AZ337*BF337)/(BB337*1005)</f>
        <v>40.599403067920505</v>
      </c>
      <c r="AY337" s="3">
        <f>AS337+(AZ337*BD337*BE337*BF337)/(BB337*1005*(BE337*BD337+BK337*AZ337))-(AZ337*BL337)/(BE337*BD337+BK337*AZ337)</f>
        <v>25.815708201754049</v>
      </c>
      <c r="AZ337" s="3">
        <f>BA337*BC337/(BA337+BC337)</f>
        <v>25.955244682150699</v>
      </c>
      <c r="BA337" s="3">
        <f>BB337*1005/(4*0.98*0.0000000567*(AS337+273.15)^3)</f>
        <v>186.51111305213379</v>
      </c>
      <c r="BB337" s="3">
        <f>101325/(287.05*(AS337+273.15))</f>
        <v>1.1605697335039244</v>
      </c>
      <c r="BC337" s="3">
        <f>100*SQRT(0.1/AV337)</f>
        <v>30.151134457776362</v>
      </c>
      <c r="BD337" s="3">
        <f>BC337/1.08</f>
        <v>27.917717090533667</v>
      </c>
      <c r="BE337" s="3">
        <f>0.072*AS337+64.67</f>
        <v>66.902000000000001</v>
      </c>
      <c r="BF337" s="3">
        <f>AU337*(1-0.21)+BG337-BH337</f>
        <v>431.37642047869781</v>
      </c>
      <c r="BG337" s="3">
        <f>(1.72*(BI337/1000/(AS337+273.16))^(1/7)*0.0000000567*(AS337+273.16)^4)</f>
        <v>410.34314529008935</v>
      </c>
      <c r="BH337" s="3">
        <f>0.98*0.0000000567*(AA337+273.16)^4</f>
        <v>516.16672481139153</v>
      </c>
      <c r="BI337" s="3">
        <f>BJ337*AT337/100</f>
        <v>2111.0234292801206</v>
      </c>
      <c r="BJ337" s="3">
        <f>(610.7*10^(7.5*AS337/(AS337+237.3)))</f>
        <v>4491.5392112342988</v>
      </c>
      <c r="BK337" s="3">
        <f>(EXP((0.0492)*AS337))*55.259</f>
        <v>253.97382818281696</v>
      </c>
      <c r="BL337" s="3">
        <f>(1-(AT337/100))*BJ337</f>
        <v>2380.5157819541787</v>
      </c>
      <c r="LD337" s="3">
        <v>1</v>
      </c>
      <c r="LE337" s="3">
        <v>1</v>
      </c>
      <c r="LF337" s="3">
        <v>4</v>
      </c>
      <c r="LG337" s="3">
        <v>9</v>
      </c>
      <c r="LH337" s="3">
        <v>9</v>
      </c>
      <c r="LI337" s="3">
        <v>5</v>
      </c>
      <c r="LJ337" s="3">
        <v>15</v>
      </c>
      <c r="LK337" s="3">
        <v>13</v>
      </c>
      <c r="LL337" s="3">
        <v>23</v>
      </c>
      <c r="LM337" s="3">
        <v>26</v>
      </c>
      <c r="LN337" s="3">
        <v>23</v>
      </c>
      <c r="LO337" s="3">
        <v>25</v>
      </c>
      <c r="LP337" s="3">
        <v>16</v>
      </c>
      <c r="LQ337" s="3">
        <v>17</v>
      </c>
      <c r="LR337" s="3">
        <v>18</v>
      </c>
      <c r="LS337" s="3">
        <v>27</v>
      </c>
      <c r="LT337" s="3">
        <v>20</v>
      </c>
      <c r="LU337" s="3">
        <v>44</v>
      </c>
      <c r="LV337" s="3">
        <v>22</v>
      </c>
      <c r="LW337" s="3">
        <v>51</v>
      </c>
      <c r="LX337" s="3">
        <v>56</v>
      </c>
      <c r="LY337" s="3">
        <v>41</v>
      </c>
      <c r="LZ337" s="3">
        <v>63</v>
      </c>
      <c r="MA337" s="3">
        <v>57</v>
      </c>
      <c r="MB337" s="3">
        <v>67</v>
      </c>
      <c r="MC337" s="3">
        <v>78</v>
      </c>
      <c r="MD337" s="3">
        <v>95</v>
      </c>
      <c r="ME337" s="3">
        <v>88</v>
      </c>
      <c r="MF337" s="3">
        <v>90</v>
      </c>
      <c r="MG337" s="3">
        <v>43</v>
      </c>
      <c r="MH337" s="3">
        <v>53</v>
      </c>
      <c r="MI337" s="3">
        <v>26</v>
      </c>
      <c r="MJ337" s="3">
        <v>11</v>
      </c>
      <c r="MK337" s="3">
        <v>3</v>
      </c>
      <c r="ML337" s="3">
        <v>2</v>
      </c>
    </row>
    <row r="338" spans="1:350" s="3" customFormat="1" x14ac:dyDescent="0.2">
      <c r="A338" s="3" t="b">
        <v>1</v>
      </c>
      <c r="B338" s="3">
        <v>8</v>
      </c>
      <c r="D338" s="3">
        <v>10446</v>
      </c>
      <c r="E338" s="3">
        <v>12</v>
      </c>
      <c r="F338" s="3">
        <v>4</v>
      </c>
      <c r="G338" s="3" t="s">
        <v>453</v>
      </c>
      <c r="H338" s="3">
        <v>6</v>
      </c>
      <c r="I338" s="3">
        <v>2.0999999999999943</v>
      </c>
      <c r="J338" s="3">
        <v>0.46334670391226718</v>
      </c>
      <c r="K338" s="3">
        <v>0.65478828337339223</v>
      </c>
      <c r="L338" s="3">
        <v>0.37776025794950774</v>
      </c>
      <c r="M338" s="3">
        <f>AA338-AS338</f>
        <v>3.9893994670748789</v>
      </c>
      <c r="N338" s="3">
        <f>AB338-AS338</f>
        <v>2.9000000000000021</v>
      </c>
      <c r="O338" s="3">
        <f>AC338-AS338</f>
        <v>4.9999999999999964</v>
      </c>
      <c r="P338" s="3">
        <f>AD338-AS338</f>
        <v>3.9867393087998941</v>
      </c>
      <c r="Q338" s="3">
        <f>AE338-AS338</f>
        <v>3.0999999999999979</v>
      </c>
      <c r="R338" s="3">
        <f>AF338-AS338</f>
        <v>3.4000000000000021</v>
      </c>
      <c r="S338" s="3">
        <f>AG338-AS338</f>
        <v>3.5999999999999979</v>
      </c>
      <c r="T338" s="3">
        <f>AH338-AS338</f>
        <v>4.3000000000000007</v>
      </c>
      <c r="U338" s="3">
        <f>AI338-AS338</f>
        <v>4.5999999999999979</v>
      </c>
      <c r="V338" s="3">
        <f>AJ338-AS338</f>
        <v>4.9999999999999964</v>
      </c>
      <c r="W338" s="3">
        <f>(AA338-AY338)/(AX338-AY338)</f>
        <v>0.58891487537002396</v>
      </c>
      <c r="X338" s="3">
        <f>(AX338-AA338)/(AA338-AY338)</f>
        <v>0.69803827653646067</v>
      </c>
      <c r="Y338" s="3">
        <f>J338/AA338</f>
        <v>1.3318617481476915E-2</v>
      </c>
      <c r="Z338" s="3">
        <f>(AA338-AY338)/(AX338-AA338)</f>
        <v>1.4325861970805076</v>
      </c>
      <c r="AA338" s="3">
        <v>34.78939946707488</v>
      </c>
      <c r="AB338" s="3">
        <v>33.700000000000003</v>
      </c>
      <c r="AC338" s="3">
        <v>35.799999999999997</v>
      </c>
      <c r="AD338" s="3">
        <v>34.786739308799895</v>
      </c>
      <c r="AE338" s="3">
        <v>33.9</v>
      </c>
      <c r="AF338" s="3">
        <v>34.200000000000003</v>
      </c>
      <c r="AG338" s="3">
        <v>34.4</v>
      </c>
      <c r="AH338" s="3">
        <v>35.1</v>
      </c>
      <c r="AI338" s="3">
        <v>35.4</v>
      </c>
      <c r="AJ338" s="3">
        <v>35.799999999999997</v>
      </c>
      <c r="AK338" s="3">
        <v>2020</v>
      </c>
      <c r="AL338" s="3">
        <v>10</v>
      </c>
      <c r="AM338" s="3">
        <v>27</v>
      </c>
      <c r="AN338" s="3">
        <v>13</v>
      </c>
      <c r="AO338" s="3">
        <v>7</v>
      </c>
      <c r="AP338" s="3">
        <v>9</v>
      </c>
      <c r="AQ338" s="3">
        <v>274</v>
      </c>
      <c r="AR338" s="4">
        <v>0.54652777777777783</v>
      </c>
      <c r="AS338" s="3">
        <f>VLOOKUP(AR338,גיליון1!A253:F836,2,0)</f>
        <v>30.8</v>
      </c>
      <c r="AT338" s="3">
        <f>VLOOKUP(AR338,גיליון1!A253:F836,3,0)</f>
        <v>47</v>
      </c>
      <c r="AU338" s="3">
        <f>VLOOKUP(AR338,גיליון1!A253:F836,4,0)</f>
        <v>675</v>
      </c>
      <c r="AV338" s="3">
        <f>VLOOKUP(AR338,גיליון1!A253:F836,5,0)</f>
        <v>1</v>
      </c>
      <c r="AW338" s="3">
        <f>VLOOKUP(AR338,גיליון1!A253:F836,6,0)</f>
        <v>4</v>
      </c>
      <c r="AX338" s="3">
        <f>AS338+(AZ338*BF338)/(BB338*1005)</f>
        <v>41.047342020994961</v>
      </c>
      <c r="AY338" s="3">
        <f>AS338+(AZ338*BD338*BE338*BF338)/(BB338*1005*(BE338*BD338+BK338*AZ338))-(AZ338*BL338)/(BE338*BD338+BK338*AZ338)</f>
        <v>25.82435734220623</v>
      </c>
      <c r="AZ338" s="3">
        <f>BA338*BC338/(BA338+BC338)</f>
        <v>27.048740021131646</v>
      </c>
      <c r="BA338" s="3">
        <f>BB338*1005/(4*0.98*0.0000000567*(AS338+273.15)^3)</f>
        <v>187.0024972432592</v>
      </c>
      <c r="BB338" s="3">
        <f>101325/(287.05*(AS338+273.15))</f>
        <v>1.1613333918250324</v>
      </c>
      <c r="BC338" s="3">
        <f>100*SQRT(0.1/AV338)</f>
        <v>31.622776601683793</v>
      </c>
      <c r="BD338" s="3">
        <f>BC338/1.08</f>
        <v>29.280348705262767</v>
      </c>
      <c r="BE338" s="3">
        <f>0.072*AS338+64.67</f>
        <v>66.887600000000006</v>
      </c>
      <c r="BF338" s="3">
        <f>AU338*(1-0.21)+BG338-BH338</f>
        <v>442.16785548686147</v>
      </c>
      <c r="BG338" s="3">
        <f>(1.72*(BI338/1000/(AS338+273.16))^(1/7)*0.0000000567*(AS338+273.16)^4)</f>
        <v>408.63768210181905</v>
      </c>
      <c r="BH338" s="3">
        <f>0.98*0.0000000567*(AA338+273.16)^4</f>
        <v>499.71982661495764</v>
      </c>
      <c r="BI338" s="3">
        <f>BJ338*AT338/100</f>
        <v>2087.1063378477133</v>
      </c>
      <c r="BJ338" s="3">
        <f>(610.7*10^(7.5*AS338/(AS338+237.3)))</f>
        <v>4440.6517826547097</v>
      </c>
      <c r="BK338" s="3">
        <f>(EXP((0.0492)*AS338))*55.259</f>
        <v>251.48698106714673</v>
      </c>
      <c r="BL338" s="3">
        <f>(1-(AT338/100))*BJ338</f>
        <v>2353.5454448069963</v>
      </c>
      <c r="KP338" s="3">
        <v>7</v>
      </c>
      <c r="KQ338" s="3">
        <v>5</v>
      </c>
      <c r="KR338" s="3">
        <v>26</v>
      </c>
      <c r="KS338" s="3">
        <v>17</v>
      </c>
      <c r="KT338" s="3">
        <v>31</v>
      </c>
      <c r="KU338" s="3">
        <v>41</v>
      </c>
      <c r="KV338" s="3">
        <v>70</v>
      </c>
      <c r="KW338" s="3">
        <v>86</v>
      </c>
      <c r="KX338" s="3">
        <v>60</v>
      </c>
      <c r="KY338" s="3">
        <v>62</v>
      </c>
      <c r="KZ338" s="3">
        <v>62</v>
      </c>
      <c r="LA338" s="3">
        <v>89</v>
      </c>
      <c r="LB338" s="3">
        <v>62</v>
      </c>
      <c r="LC338" s="3">
        <v>63</v>
      </c>
      <c r="LD338" s="3">
        <v>57</v>
      </c>
      <c r="LE338" s="3">
        <v>34</v>
      </c>
      <c r="LF338" s="3">
        <v>30</v>
      </c>
      <c r="LG338" s="3">
        <v>32</v>
      </c>
      <c r="LH338" s="3">
        <v>24</v>
      </c>
      <c r="LI338" s="3">
        <v>20</v>
      </c>
      <c r="LJ338" s="3">
        <v>16</v>
      </c>
      <c r="LK338" s="3">
        <v>11</v>
      </c>
      <c r="LL338" s="3">
        <v>0</v>
      </c>
    </row>
    <row r="339" spans="1:350" s="3" customFormat="1" x14ac:dyDescent="0.2">
      <c r="A339" s="3" t="b">
        <v>0</v>
      </c>
      <c r="D339" s="3">
        <v>10446</v>
      </c>
      <c r="E339" s="3">
        <v>12</v>
      </c>
      <c r="F339" s="3">
        <v>4</v>
      </c>
      <c r="G339" s="3" t="s">
        <v>126</v>
      </c>
      <c r="H339" s="3">
        <v>6</v>
      </c>
      <c r="I339" s="3">
        <v>3.1000000000000014</v>
      </c>
      <c r="J339" s="3">
        <v>0.69566088163051198</v>
      </c>
      <c r="K339" s="3">
        <v>0.64097774668238117</v>
      </c>
      <c r="L339" s="3">
        <v>0.52395987900317809</v>
      </c>
      <c r="M339" s="3">
        <f>AA339-AS339</f>
        <v>3.4395360926762528</v>
      </c>
      <c r="N339" s="3">
        <f>AB339-AS339</f>
        <v>1.3000000000000007</v>
      </c>
      <c r="O339" s="3">
        <f>AC339-AS339</f>
        <v>4.4000000000000021</v>
      </c>
      <c r="P339" s="3">
        <f>AD339-AS339</f>
        <v>3.6611247783459469</v>
      </c>
      <c r="Q339" s="3">
        <f>AE339-AS339</f>
        <v>1.4999999999999964</v>
      </c>
      <c r="R339" s="3">
        <f>AF339-AS339</f>
        <v>2.1999999999999993</v>
      </c>
      <c r="S339" s="3">
        <f>AG339-AS339</f>
        <v>3.3000000000000007</v>
      </c>
      <c r="T339" s="3">
        <f>AH339-AS339</f>
        <v>3.9000000000000021</v>
      </c>
      <c r="U339" s="3">
        <f>AI339-AS339</f>
        <v>4.0999999999999979</v>
      </c>
      <c r="V339" s="3">
        <f>AJ339-AS339</f>
        <v>4.3000000000000007</v>
      </c>
      <c r="W339" s="3">
        <f>(AA339-AY339)/(AX339-AY339)</f>
        <v>0.54927172104419031</v>
      </c>
      <c r="X339" s="3">
        <f>(AX339-AA339)/(AA339-AY339)</f>
        <v>0.82059254406717852</v>
      </c>
      <c r="Y339" s="3">
        <f>J339/AA339</f>
        <v>2.0317473921012384E-2</v>
      </c>
      <c r="Z339" s="3">
        <f>(AA339-AY339)/(AX339-AA339)</f>
        <v>1.2186315939986583</v>
      </c>
      <c r="AA339" s="3">
        <v>34.239536092676254</v>
      </c>
      <c r="AB339" s="3">
        <v>32.1</v>
      </c>
      <c r="AC339" s="3">
        <v>35.200000000000003</v>
      </c>
      <c r="AD339" s="3">
        <v>34.461124778345948</v>
      </c>
      <c r="AE339" s="3">
        <v>32.299999999999997</v>
      </c>
      <c r="AF339" s="3">
        <v>33</v>
      </c>
      <c r="AG339" s="3">
        <v>34.1</v>
      </c>
      <c r="AH339" s="3">
        <v>34.700000000000003</v>
      </c>
      <c r="AI339" s="3">
        <v>34.9</v>
      </c>
      <c r="AJ339" s="3">
        <v>35.1</v>
      </c>
      <c r="AK339" s="3">
        <v>2020</v>
      </c>
      <c r="AL339" s="3">
        <v>10</v>
      </c>
      <c r="AM339" s="3">
        <v>27</v>
      </c>
      <c r="AN339" s="3">
        <v>13</v>
      </c>
      <c r="AO339" s="3">
        <v>7</v>
      </c>
      <c r="AP339" s="3">
        <v>40</v>
      </c>
      <c r="AQ339" s="3">
        <v>953.00000000000011</v>
      </c>
      <c r="AR339" s="4">
        <v>0.54652777777777783</v>
      </c>
      <c r="AS339" s="3">
        <f>VLOOKUP(AR339,גיליון1!A254:F837,2,0)</f>
        <v>30.8</v>
      </c>
      <c r="AT339" s="3">
        <f>VLOOKUP(AR339,גיליון1!A254:F837,3,0)</f>
        <v>47</v>
      </c>
      <c r="AU339" s="3">
        <f>VLOOKUP(AR339,גיליון1!A254:F837,4,0)</f>
        <v>675</v>
      </c>
      <c r="AV339" s="3">
        <f>VLOOKUP(AR339,גיליון1!A254:F837,5,0)</f>
        <v>1</v>
      </c>
      <c r="AW339" s="3">
        <f>VLOOKUP(AR339,גיליון1!A254:F837,6,0)</f>
        <v>4</v>
      </c>
      <c r="AX339" s="3">
        <f>AS339+(AZ339*BF339)/(BB339*1005)</f>
        <v>41.129836085915102</v>
      </c>
      <c r="AY339" s="3">
        <f>AS339+(AZ339*BD339*BE339*BF339)/(BB339*1005*(BE339*BD339+BK339*AZ339))-(AZ339*BL339)/(BE339*BD339+BK339*AZ339)</f>
        <v>25.842798828786652</v>
      </c>
      <c r="AZ339" s="3">
        <f>BA339*BC339/(BA339+BC339)</f>
        <v>27.048740021131646</v>
      </c>
      <c r="BA339" s="3">
        <f>BB339*1005/(4*0.98*0.0000000567*(AS339+273.15)^3)</f>
        <v>187.0024972432592</v>
      </c>
      <c r="BB339" s="3">
        <f>101325/(287.05*(AS339+273.15))</f>
        <v>1.1613333918250324</v>
      </c>
      <c r="BC339" s="3">
        <f>100*SQRT(0.1/AV339)</f>
        <v>31.622776601683793</v>
      </c>
      <c r="BD339" s="3">
        <f>BC339/1.08</f>
        <v>29.280348705262767</v>
      </c>
      <c r="BE339" s="3">
        <f>0.072*AS339+64.67</f>
        <v>66.887600000000006</v>
      </c>
      <c r="BF339" s="3">
        <f>AU339*(1-0.21)+BG339-BH339</f>
        <v>445.72743451734573</v>
      </c>
      <c r="BG339" s="3">
        <f>(1.72*(BI339/1000/(AS339+273.16))^(1/7)*0.0000000567*(AS339+273.16)^4)</f>
        <v>408.63768210181905</v>
      </c>
      <c r="BH339" s="3">
        <f>0.98*0.0000000567*(AA339+273.16)^4</f>
        <v>496.16024758447338</v>
      </c>
      <c r="BI339" s="3">
        <f>BJ339*AT339/100</f>
        <v>2087.1063378477133</v>
      </c>
      <c r="BJ339" s="3">
        <f>(610.7*10^(7.5*AS339/(AS339+237.3)))</f>
        <v>4440.6517826547097</v>
      </c>
      <c r="BK339" s="3">
        <f>(EXP((0.0492)*AS339))*55.259</f>
        <v>251.48698106714673</v>
      </c>
      <c r="BL339" s="3">
        <f>(1-(AT339/100))*BJ339</f>
        <v>2353.5454448069963</v>
      </c>
      <c r="JZ339" s="3">
        <v>16</v>
      </c>
      <c r="KA339" s="3">
        <v>27</v>
      </c>
      <c r="KB339" s="3">
        <v>44</v>
      </c>
      <c r="KC339" s="3">
        <v>48</v>
      </c>
      <c r="KD339" s="3">
        <v>30</v>
      </c>
      <c r="KE339" s="3">
        <v>34</v>
      </c>
      <c r="KF339" s="3">
        <v>39</v>
      </c>
      <c r="KG339" s="3">
        <v>52</v>
      </c>
      <c r="KH339" s="3">
        <v>36</v>
      </c>
      <c r="KI339" s="3">
        <v>29</v>
      </c>
      <c r="KJ339" s="3">
        <v>47</v>
      </c>
      <c r="KK339" s="3">
        <v>30</v>
      </c>
      <c r="KL339" s="3">
        <v>45</v>
      </c>
      <c r="KM339" s="3">
        <v>30</v>
      </c>
      <c r="KN339" s="3">
        <v>34</v>
      </c>
      <c r="KO339" s="3">
        <v>35</v>
      </c>
      <c r="KP339" s="3">
        <v>34</v>
      </c>
      <c r="KQ339" s="3">
        <v>62</v>
      </c>
      <c r="KR339" s="3">
        <v>99</v>
      </c>
      <c r="KS339" s="3">
        <v>194</v>
      </c>
      <c r="KT339" s="3">
        <v>182</v>
      </c>
      <c r="KU339" s="3">
        <v>172</v>
      </c>
      <c r="KV339" s="3">
        <v>213</v>
      </c>
      <c r="KW339" s="3">
        <v>292</v>
      </c>
      <c r="KX339" s="3">
        <v>393</v>
      </c>
      <c r="KY339" s="3">
        <v>371</v>
      </c>
      <c r="KZ339" s="3">
        <v>315</v>
      </c>
      <c r="LA339" s="3">
        <v>221</v>
      </c>
      <c r="LB339" s="3">
        <v>127</v>
      </c>
      <c r="LC339" s="3">
        <v>103</v>
      </c>
      <c r="LD339" s="3">
        <v>53</v>
      </c>
      <c r="LE339" s="3">
        <v>18</v>
      </c>
    </row>
    <row r="340" spans="1:350" s="3" customFormat="1" x14ac:dyDescent="0.2">
      <c r="A340" s="3" t="b">
        <v>0</v>
      </c>
      <c r="D340" s="3">
        <v>10446</v>
      </c>
      <c r="E340" s="3">
        <v>12</v>
      </c>
      <c r="F340" s="3">
        <v>4</v>
      </c>
      <c r="G340" s="3" t="s">
        <v>295</v>
      </c>
      <c r="H340" s="3">
        <v>6</v>
      </c>
      <c r="I340" s="3">
        <v>3.5</v>
      </c>
      <c r="J340" s="3">
        <v>0.64466293689219201</v>
      </c>
      <c r="K340" s="3">
        <v>0.88461078060049658</v>
      </c>
      <c r="L340" s="3">
        <v>0.51906054441887883</v>
      </c>
      <c r="M340" s="3">
        <f>AA340-AS340</f>
        <v>3.8011289132000705</v>
      </c>
      <c r="N340" s="3">
        <f>AB340-AS340</f>
        <v>1.6999999999999993</v>
      </c>
      <c r="O340" s="3">
        <f>AC340-AS340</f>
        <v>5.1999999999999993</v>
      </c>
      <c r="P340" s="3">
        <f>AD340-AS340</f>
        <v>3.8717031089712357</v>
      </c>
      <c r="Q340" s="3">
        <f>AE340-AS340</f>
        <v>2.1999999999999993</v>
      </c>
      <c r="R340" s="3">
        <f>AF340-AS340</f>
        <v>3.0000000000000036</v>
      </c>
      <c r="S340" s="3">
        <f>AG340-AS340</f>
        <v>3.4000000000000021</v>
      </c>
      <c r="T340" s="3">
        <f>AH340-AS340</f>
        <v>4.3000000000000007</v>
      </c>
      <c r="U340" s="3">
        <f>AI340-AS340</f>
        <v>4.5999999999999979</v>
      </c>
      <c r="V340" s="3">
        <f>AJ340-AS340</f>
        <v>4.9000000000000021</v>
      </c>
      <c r="W340" s="3">
        <f>(AA340-AY340)/(AX340-AY340)</f>
        <v>0.61404851023776463</v>
      </c>
      <c r="X340" s="3">
        <f>(AX340-AA340)/(AA340-AY340)</f>
        <v>0.62853582954348619</v>
      </c>
      <c r="Y340" s="3">
        <f>J340/AA340</f>
        <v>1.8685270807053074E-2</v>
      </c>
      <c r="Z340" s="3">
        <f>(AA340-AY340)/(AX340-AA340)</f>
        <v>1.5909991968577402</v>
      </c>
      <c r="AA340" s="3">
        <v>34.50112891320007</v>
      </c>
      <c r="AB340" s="3">
        <v>32.4</v>
      </c>
      <c r="AC340" s="3">
        <v>35.9</v>
      </c>
      <c r="AD340" s="3">
        <v>34.571703108971235</v>
      </c>
      <c r="AE340" s="3">
        <v>32.9</v>
      </c>
      <c r="AF340" s="3">
        <v>33.700000000000003</v>
      </c>
      <c r="AG340" s="3">
        <v>34.1</v>
      </c>
      <c r="AH340" s="3">
        <v>35</v>
      </c>
      <c r="AI340" s="3">
        <v>35.299999999999997</v>
      </c>
      <c r="AJ340" s="3">
        <v>35.6</v>
      </c>
      <c r="AK340" s="3">
        <v>2020</v>
      </c>
      <c r="AL340" s="3">
        <v>10</v>
      </c>
      <c r="AM340" s="3">
        <v>27</v>
      </c>
      <c r="AN340" s="3">
        <v>13</v>
      </c>
      <c r="AO340" s="3">
        <v>8</v>
      </c>
      <c r="AP340" s="3">
        <v>19</v>
      </c>
      <c r="AQ340" s="3">
        <v>354</v>
      </c>
      <c r="AR340" s="4">
        <v>0.54722222222222217</v>
      </c>
      <c r="AS340" s="3">
        <f>VLOOKUP(AR340,גיליון1!A255:F838,2,0)</f>
        <v>30.7</v>
      </c>
      <c r="AT340" s="3">
        <f>VLOOKUP(AR340,גיליון1!A255:F838,3,0)</f>
        <v>47</v>
      </c>
      <c r="AU340" s="3">
        <f>VLOOKUP(AR340,גיליון1!A255:F838,4,0)</f>
        <v>672</v>
      </c>
      <c r="AV340" s="3">
        <f>VLOOKUP(AR340,גיליון1!A255:F838,5,0)</f>
        <v>1.2</v>
      </c>
      <c r="AW340" s="3">
        <f>VLOOKUP(AR340,גיליון1!A255:F838,6,0)</f>
        <v>237</v>
      </c>
      <c r="AX340" s="3">
        <f>AS340+(AZ340*BF340)/(BB340*1005)</f>
        <v>40.143478952314723</v>
      </c>
      <c r="AY340" s="3">
        <f>AS340+(AZ340*BD340*BE340*BF340)/(BB340*1005*(BE340*BD340+BK340*AZ340))-(AZ340*BL340)/(BE340*BD340+BK340*AZ340)</f>
        <v>25.524154532578418</v>
      </c>
      <c r="AZ340" s="3">
        <f>BA340*BC340/(BA340+BC340)</f>
        <v>25.011565082877208</v>
      </c>
      <c r="BA340" s="3">
        <f>BB340*1005/(4*0.98*0.0000000567*(AS340+273.15)^3)</f>
        <v>187.24879618552652</v>
      </c>
      <c r="BB340" s="3">
        <f>101325/(287.05*(AS340+273.15))</f>
        <v>1.1617155979766947</v>
      </c>
      <c r="BC340" s="3">
        <f>100*SQRT(0.1/AV340)</f>
        <v>28.867513459481291</v>
      </c>
      <c r="BD340" s="3">
        <f>BC340/1.08</f>
        <v>26.72917912914934</v>
      </c>
      <c r="BE340" s="3">
        <f>0.072*AS340+64.67</f>
        <v>66.880400000000009</v>
      </c>
      <c r="BF340" s="3">
        <f>AU340*(1-0.21)+BG340-BH340</f>
        <v>440.81567648907208</v>
      </c>
      <c r="BG340" s="3">
        <f>(1.72*(BI340/1000/(AS340+273.16))^(1/7)*0.0000000567*(AS340+273.16)^4)</f>
        <v>407.78698361184649</v>
      </c>
      <c r="BH340" s="3">
        <f>0.98*0.0000000567*(AA340+273.16)^4</f>
        <v>497.85130712277441</v>
      </c>
      <c r="BI340" s="3">
        <f>BJ340*AT340/100</f>
        <v>2075.2363644980805</v>
      </c>
      <c r="BJ340" s="3">
        <f>(610.7*10^(7.5*AS340/(AS340+237.3)))</f>
        <v>4415.396520208682</v>
      </c>
      <c r="BK340" s="3">
        <f>(EXP((0.0492)*AS340))*55.259</f>
        <v>250.25270393183206</v>
      </c>
      <c r="BL340" s="3">
        <f>(1-(AT340/100))*BJ340</f>
        <v>2340.1601557106014</v>
      </c>
      <c r="KA340" s="3">
        <v>2</v>
      </c>
      <c r="KB340" s="3">
        <v>1</v>
      </c>
      <c r="KC340" s="3">
        <v>12</v>
      </c>
      <c r="KD340" s="3">
        <v>10</v>
      </c>
      <c r="KE340" s="3">
        <v>15</v>
      </c>
      <c r="KF340" s="3">
        <v>17</v>
      </c>
      <c r="KG340" s="3">
        <v>14</v>
      </c>
      <c r="KH340" s="3">
        <v>13</v>
      </c>
      <c r="KI340" s="3">
        <v>47</v>
      </c>
      <c r="KJ340" s="3">
        <v>27</v>
      </c>
      <c r="KK340" s="3">
        <v>23</v>
      </c>
      <c r="KL340" s="3">
        <v>19</v>
      </c>
      <c r="KM340" s="3">
        <v>20</v>
      </c>
      <c r="KN340" s="3">
        <v>45</v>
      </c>
      <c r="KO340" s="3">
        <v>57</v>
      </c>
      <c r="KP340" s="3">
        <v>104</v>
      </c>
      <c r="KQ340" s="3">
        <v>143</v>
      </c>
      <c r="KR340" s="3">
        <v>170</v>
      </c>
      <c r="KS340" s="3">
        <v>189</v>
      </c>
      <c r="KT340" s="3">
        <v>177</v>
      </c>
      <c r="KU340" s="3">
        <v>211</v>
      </c>
      <c r="KV340" s="3">
        <v>177</v>
      </c>
      <c r="KW340" s="3">
        <v>146</v>
      </c>
      <c r="KX340" s="3">
        <v>178</v>
      </c>
      <c r="KY340" s="3">
        <v>201</v>
      </c>
      <c r="KZ340" s="3">
        <v>204</v>
      </c>
      <c r="LA340" s="3">
        <v>284</v>
      </c>
      <c r="LB340" s="3">
        <v>231</v>
      </c>
      <c r="LC340" s="3">
        <v>199</v>
      </c>
      <c r="LD340" s="3">
        <v>180</v>
      </c>
      <c r="LE340" s="3">
        <v>127</v>
      </c>
      <c r="LF340" s="3">
        <v>86</v>
      </c>
      <c r="LG340" s="3">
        <v>74</v>
      </c>
      <c r="LH340" s="3">
        <v>49</v>
      </c>
      <c r="LI340" s="3">
        <v>44</v>
      </c>
      <c r="LJ340" s="3">
        <v>25</v>
      </c>
      <c r="LK340" s="3">
        <v>12</v>
      </c>
      <c r="LL340" s="3">
        <v>10</v>
      </c>
    </row>
    <row r="341" spans="1:350" s="3" customFormat="1" x14ac:dyDescent="0.2">
      <c r="A341" s="3" t="b">
        <v>0</v>
      </c>
      <c r="D341" s="3">
        <v>10446</v>
      </c>
      <c r="E341" s="3">
        <v>12</v>
      </c>
      <c r="F341" s="3">
        <v>4</v>
      </c>
      <c r="G341" s="3" t="s">
        <v>454</v>
      </c>
      <c r="H341" s="3">
        <v>6</v>
      </c>
      <c r="I341" s="3">
        <v>3.6000000000000014</v>
      </c>
      <c r="J341" s="3">
        <v>0.72745978946636347</v>
      </c>
      <c r="K341" s="3">
        <v>1.2369478420874316</v>
      </c>
      <c r="L341" s="3">
        <v>0.62137553630949038</v>
      </c>
      <c r="M341" s="3">
        <f>AA341-AS341</f>
        <v>2.2150112926851797</v>
      </c>
      <c r="N341" s="3">
        <f>AB341-AS341</f>
        <v>0.69999999999999929</v>
      </c>
      <c r="O341" s="3">
        <f>AC341-AS341</f>
        <v>4.3000000000000007</v>
      </c>
      <c r="P341" s="3">
        <f>AD341-AS341</f>
        <v>2.3551950376638509</v>
      </c>
      <c r="Q341" s="3">
        <f>AE341-AS341</f>
        <v>1</v>
      </c>
      <c r="R341" s="3">
        <f>AF341-AS341</f>
        <v>1.1999999999999993</v>
      </c>
      <c r="S341" s="3">
        <f>AG341-AS341</f>
        <v>1.5000000000000036</v>
      </c>
      <c r="T341" s="3">
        <f>AH341-AS341</f>
        <v>2.8000000000000007</v>
      </c>
      <c r="U341" s="3">
        <f>AI341-AS341</f>
        <v>3.0999999999999979</v>
      </c>
      <c r="V341" s="3">
        <f>AJ341-AS341</f>
        <v>3.5000000000000036</v>
      </c>
      <c r="W341" s="3">
        <f>(AA341-AY341)/(AX341-AY341)</f>
        <v>0.49647252956551963</v>
      </c>
      <c r="X341" s="3">
        <f>(AX341-AA341)/(AA341-AY341)</f>
        <v>1.014210133388719</v>
      </c>
      <c r="Y341" s="3">
        <f>J341/AA341</f>
        <v>2.2101155700591527E-2</v>
      </c>
      <c r="Z341" s="3">
        <f>(AA341-AY341)/(AX341-AA341)</f>
        <v>0.98598896528351632</v>
      </c>
      <c r="AA341" s="3">
        <v>32.915011292685179</v>
      </c>
      <c r="AB341" s="3">
        <v>31.4</v>
      </c>
      <c r="AC341" s="3">
        <v>35</v>
      </c>
      <c r="AD341" s="3">
        <v>33.05519503766385</v>
      </c>
      <c r="AE341" s="3">
        <v>31.7</v>
      </c>
      <c r="AF341" s="3">
        <v>31.9</v>
      </c>
      <c r="AG341" s="3">
        <v>32.200000000000003</v>
      </c>
      <c r="AH341" s="3">
        <v>33.5</v>
      </c>
      <c r="AI341" s="3">
        <v>33.799999999999997</v>
      </c>
      <c r="AJ341" s="3">
        <v>34.200000000000003</v>
      </c>
      <c r="AK341" s="3">
        <v>2020</v>
      </c>
      <c r="AL341" s="3">
        <v>10</v>
      </c>
      <c r="AM341" s="3">
        <v>27</v>
      </c>
      <c r="AN341" s="3">
        <v>13</v>
      </c>
      <c r="AO341" s="3">
        <v>8</v>
      </c>
      <c r="AP341" s="3">
        <v>48</v>
      </c>
      <c r="AQ341" s="3">
        <v>792</v>
      </c>
      <c r="AR341" s="4">
        <v>0.54722222222222217</v>
      </c>
      <c r="AS341" s="3">
        <f>VLOOKUP(AR341,גיליון1!A256:F839,2,0)</f>
        <v>30.7</v>
      </c>
      <c r="AT341" s="3">
        <f>VLOOKUP(AR341,גיליון1!A256:F839,3,0)</f>
        <v>47</v>
      </c>
      <c r="AU341" s="3">
        <f>VLOOKUP(AR341,גיליון1!A256:F839,4,0)</f>
        <v>672</v>
      </c>
      <c r="AV341" s="3">
        <f>VLOOKUP(AR341,גיליון1!A256:F839,5,0)</f>
        <v>1.2</v>
      </c>
      <c r="AW341" s="3">
        <f>VLOOKUP(AR341,גיליון1!A256:F839,6,0)</f>
        <v>237</v>
      </c>
      <c r="AX341" s="3">
        <f>AS341+(AZ341*BF341)/(BB341*1005)</f>
        <v>40.36172053802747</v>
      </c>
      <c r="AY341" s="3">
        <f>AS341+(AZ341*BD341*BE341*BF341)/(BB341*1005*(BE341*BD341+BK341*AZ341))-(AZ341*BL341)/(BE341*BD341+BK341*AZ341)</f>
        <v>25.572638149102939</v>
      </c>
      <c r="AZ341" s="3">
        <f>BA341*BC341/(BA341+BC341)</f>
        <v>25.011565082877208</v>
      </c>
      <c r="BA341" s="3">
        <f>BB341*1005/(4*0.98*0.0000000567*(AS341+273.15)^3)</f>
        <v>187.24879618552652</v>
      </c>
      <c r="BB341" s="3">
        <f>101325/(287.05*(AS341+273.15))</f>
        <v>1.1617155979766947</v>
      </c>
      <c r="BC341" s="3">
        <f>100*SQRT(0.1/AV341)</f>
        <v>28.867513459481291</v>
      </c>
      <c r="BD341" s="3">
        <f>BC341/1.08</f>
        <v>26.72917912914934</v>
      </c>
      <c r="BE341" s="3">
        <f>0.072*AS341+64.67</f>
        <v>66.880400000000009</v>
      </c>
      <c r="BF341" s="3">
        <f>AU341*(1-0.21)+BG341-BH341</f>
        <v>451.00305687397048</v>
      </c>
      <c r="BG341" s="3">
        <f>(1.72*(BI341/1000/(AS341+273.16))^(1/7)*0.0000000567*(AS341+273.16)^4)</f>
        <v>407.78698361184649</v>
      </c>
      <c r="BH341" s="3">
        <f>0.98*0.0000000567*(AA341+273.16)^4</f>
        <v>487.66392673787601</v>
      </c>
      <c r="BI341" s="3">
        <f>BJ341*AT341/100</f>
        <v>2075.2363644980805</v>
      </c>
      <c r="BJ341" s="3">
        <f>(610.7*10^(7.5*AS341/(AS341+237.3)))</f>
        <v>4415.396520208682</v>
      </c>
      <c r="BK341" s="3">
        <f>(EXP((0.0492)*AS341))*55.259</f>
        <v>250.25270393183206</v>
      </c>
      <c r="BL341" s="3">
        <f>(1-(AT341/100))*BJ341</f>
        <v>2340.1601557106014</v>
      </c>
      <c r="JS341" s="3">
        <v>11</v>
      </c>
      <c r="JT341" s="3">
        <v>32</v>
      </c>
      <c r="JU341" s="3">
        <v>48</v>
      </c>
      <c r="JV341" s="3">
        <v>142</v>
      </c>
      <c r="JW341" s="3">
        <v>140</v>
      </c>
      <c r="JX341" s="3">
        <v>202</v>
      </c>
      <c r="JY341" s="3">
        <v>192</v>
      </c>
      <c r="JZ341" s="3">
        <v>161</v>
      </c>
      <c r="KA341" s="3">
        <v>133</v>
      </c>
      <c r="KB341" s="3">
        <v>85</v>
      </c>
      <c r="KC341" s="3">
        <v>132</v>
      </c>
      <c r="KD341" s="3">
        <v>90</v>
      </c>
      <c r="KE341" s="3">
        <v>105</v>
      </c>
      <c r="KF341" s="3">
        <v>147</v>
      </c>
      <c r="KG341" s="3">
        <v>119</v>
      </c>
      <c r="KH341" s="3">
        <v>122</v>
      </c>
      <c r="KI341" s="3">
        <v>194</v>
      </c>
      <c r="KJ341" s="3">
        <v>243</v>
      </c>
      <c r="KK341" s="3">
        <v>231</v>
      </c>
      <c r="KL341" s="3">
        <v>255</v>
      </c>
      <c r="KM341" s="3">
        <v>189</v>
      </c>
      <c r="KN341" s="3">
        <v>212</v>
      </c>
      <c r="KO341" s="3">
        <v>177</v>
      </c>
      <c r="KP341" s="3">
        <v>143</v>
      </c>
      <c r="KQ341" s="3">
        <v>123</v>
      </c>
      <c r="KR341" s="3">
        <v>74</v>
      </c>
      <c r="KS341" s="3">
        <v>86</v>
      </c>
      <c r="KT341" s="3">
        <v>30</v>
      </c>
      <c r="KU341" s="3">
        <v>20</v>
      </c>
      <c r="KV341" s="3">
        <v>3</v>
      </c>
      <c r="KW341" s="3">
        <v>8</v>
      </c>
      <c r="KX341" s="3">
        <v>10</v>
      </c>
      <c r="KY341" s="3">
        <v>4</v>
      </c>
      <c r="KZ341" s="3">
        <v>7</v>
      </c>
      <c r="LA341" s="3">
        <v>5</v>
      </c>
      <c r="LB341" s="3">
        <v>5</v>
      </c>
      <c r="LC341" s="3">
        <v>11</v>
      </c>
    </row>
    <row r="342" spans="1:350" s="3" customFormat="1" x14ac:dyDescent="0.2">
      <c r="A342" s="3" t="b">
        <v>1</v>
      </c>
      <c r="B342" s="3" t="s">
        <v>565</v>
      </c>
      <c r="D342" s="3">
        <v>10446</v>
      </c>
      <c r="E342" s="3">
        <v>15</v>
      </c>
      <c r="F342" s="3">
        <v>4</v>
      </c>
      <c r="G342" s="3" t="s">
        <v>127</v>
      </c>
      <c r="H342" s="3">
        <v>6</v>
      </c>
      <c r="I342" s="3">
        <v>3.1000000000000014</v>
      </c>
      <c r="J342" s="3">
        <v>0.74319494475952319</v>
      </c>
      <c r="K342" s="3">
        <v>1.2392252270583981</v>
      </c>
      <c r="L342" s="3">
        <v>0.63555773295371176</v>
      </c>
      <c r="M342" s="3">
        <f>AA342-AS342</f>
        <v>3.8382167123226942</v>
      </c>
      <c r="N342" s="3">
        <f>AB342-AS342</f>
        <v>2.0999999999999979</v>
      </c>
      <c r="O342" s="3">
        <f>AC342-AS342</f>
        <v>5.1999999999999993</v>
      </c>
      <c r="P342" s="3">
        <f>AD342-AS342</f>
        <v>3.8600682260228503</v>
      </c>
      <c r="Q342" s="3">
        <f>AE342-AS342</f>
        <v>2.4000000000000021</v>
      </c>
      <c r="R342" s="3">
        <f>AF342-AS342</f>
        <v>2.8000000000000007</v>
      </c>
      <c r="S342" s="3">
        <f>AG342-AS342</f>
        <v>3.1999999999999993</v>
      </c>
      <c r="T342" s="3">
        <f>AH342-AS342</f>
        <v>4.5000000000000036</v>
      </c>
      <c r="U342" s="3">
        <f>AI342-AS342</f>
        <v>4.8000000000000007</v>
      </c>
      <c r="V342" s="3">
        <f>AJ342-AS342</f>
        <v>5.0999999999999979</v>
      </c>
      <c r="W342" s="3">
        <f>(AA342-AY342)/(AX342-AY342)</f>
        <v>0.69701186620853894</v>
      </c>
      <c r="X342" s="3">
        <f>(AX342-AA342)/(AA342-AY342)</f>
        <v>0.43469580430472915</v>
      </c>
      <c r="Y342" s="3">
        <f>J342/AA342</f>
        <v>2.1518046254378934E-2</v>
      </c>
      <c r="Z342" s="3">
        <f>(AA342-AY342)/(AX342-AA342)</f>
        <v>2.3004592869246632</v>
      </c>
      <c r="AA342" s="3">
        <v>34.538216712322694</v>
      </c>
      <c r="AB342" s="3">
        <v>32.799999999999997</v>
      </c>
      <c r="AC342" s="3">
        <v>35.9</v>
      </c>
      <c r="AD342" s="3">
        <v>34.56006822602285</v>
      </c>
      <c r="AE342" s="3">
        <v>33.1</v>
      </c>
      <c r="AF342" s="3">
        <v>33.5</v>
      </c>
      <c r="AG342" s="3">
        <v>33.9</v>
      </c>
      <c r="AH342" s="3">
        <v>35.200000000000003</v>
      </c>
      <c r="AI342" s="3">
        <v>35.5</v>
      </c>
      <c r="AJ342" s="3">
        <v>35.799999999999997</v>
      </c>
      <c r="AK342" s="3">
        <v>2020</v>
      </c>
      <c r="AL342" s="3">
        <v>10</v>
      </c>
      <c r="AM342" s="3">
        <v>27</v>
      </c>
      <c r="AN342" s="3">
        <v>13</v>
      </c>
      <c r="AO342" s="3">
        <v>9</v>
      </c>
      <c r="AP342" s="3">
        <v>38</v>
      </c>
      <c r="AQ342" s="3">
        <v>553</v>
      </c>
      <c r="AR342" s="4">
        <v>0.54791666666666672</v>
      </c>
      <c r="AS342" s="3">
        <f>VLOOKUP(AR342,גיליון1!A257:F840,2,0)</f>
        <v>30.7</v>
      </c>
      <c r="AT342" s="3">
        <f>VLOOKUP(AR342,גיליון1!A257:F840,3,0)</f>
        <v>48</v>
      </c>
      <c r="AU342" s="3">
        <f>VLOOKUP(AR342,גיליון1!A257:F840,4,0)</f>
        <v>669</v>
      </c>
      <c r="AV342" s="3">
        <f>VLOOKUP(AR342,גיליון1!A257:F840,5,0)</f>
        <v>1.8</v>
      </c>
      <c r="AW342" s="3">
        <f>VLOOKUP(AR342,גיליון1!A257:F840,6,0)</f>
        <v>211</v>
      </c>
      <c r="AX342" s="3">
        <f>AS342+(AZ342*BF342)/(BB342*1005)</f>
        <v>38.579536194876695</v>
      </c>
      <c r="AY342" s="3">
        <f>AS342+(AZ342*BD342*BE342*BF342)/(BB342*1005*(BE342*BD342+BK342*AZ342))-(AZ342*BL342)/(BE342*BD342+BK342*AZ342)</f>
        <v>25.241325777251767</v>
      </c>
      <c r="AZ342" s="3">
        <f>BA342*BC342/(BA342+BC342)</f>
        <v>20.935001050402246</v>
      </c>
      <c r="BA342" s="3">
        <f>BB342*1005/(4*0.98*0.0000000567*(AS342+273.15)^3)</f>
        <v>187.24879618552652</v>
      </c>
      <c r="BB342" s="3">
        <f>101325/(287.05*(AS342+273.15))</f>
        <v>1.1617155979766947</v>
      </c>
      <c r="BC342" s="3">
        <f>100*SQRT(0.1/AV342)</f>
        <v>23.570226039551585</v>
      </c>
      <c r="BD342" s="3">
        <f>BC342/1.08</f>
        <v>21.824283369955168</v>
      </c>
      <c r="BE342" s="3">
        <f>0.072*AS342+64.67</f>
        <v>66.880400000000009</v>
      </c>
      <c r="BF342" s="3">
        <f>AU342*(1-0.21)+BG342-BH342</f>
        <v>439.4338925884831</v>
      </c>
      <c r="BG342" s="3">
        <f>(1.72*(BI342/1000/(AS342+273.16))^(1/7)*0.0000000567*(AS342+273.16)^4)</f>
        <v>409.01530216850568</v>
      </c>
      <c r="BH342" s="3">
        <f>0.98*0.0000000567*(AA342+273.16)^4</f>
        <v>498.09140958002263</v>
      </c>
      <c r="BI342" s="3">
        <f>BJ342*AT342/100</f>
        <v>2119.3903297001675</v>
      </c>
      <c r="BJ342" s="3">
        <f>(610.7*10^(7.5*AS342/(AS342+237.3)))</f>
        <v>4415.396520208682</v>
      </c>
      <c r="BK342" s="3">
        <f>(EXP((0.0492)*AS342))*55.259</f>
        <v>250.25270393183206</v>
      </c>
      <c r="BL342" s="3">
        <f>(1-(AT342/100))*BJ342</f>
        <v>2296.0061905085149</v>
      </c>
      <c r="KE342" s="3">
        <v>1</v>
      </c>
      <c r="KF342" s="3">
        <v>4</v>
      </c>
      <c r="KG342" s="3">
        <v>10</v>
      </c>
      <c r="KH342" s="3">
        <v>14</v>
      </c>
      <c r="KI342" s="3">
        <v>45</v>
      </c>
      <c r="KJ342" s="3">
        <v>32</v>
      </c>
      <c r="KK342" s="3">
        <v>47</v>
      </c>
      <c r="KL342" s="3">
        <v>50</v>
      </c>
      <c r="KM342" s="3">
        <v>60</v>
      </c>
      <c r="KN342" s="3">
        <v>96</v>
      </c>
      <c r="KO342" s="3">
        <v>105</v>
      </c>
      <c r="KP342" s="3">
        <v>120</v>
      </c>
      <c r="KQ342" s="3">
        <v>125</v>
      </c>
      <c r="KR342" s="3">
        <v>126</v>
      </c>
      <c r="KS342" s="3">
        <v>111</v>
      </c>
      <c r="KT342" s="3">
        <v>129</v>
      </c>
      <c r="KU342" s="3">
        <v>130</v>
      </c>
      <c r="KV342" s="3">
        <v>146</v>
      </c>
      <c r="KW342" s="3">
        <v>117</v>
      </c>
      <c r="KX342" s="3">
        <v>97</v>
      </c>
      <c r="KY342" s="3">
        <v>126</v>
      </c>
      <c r="KZ342" s="3">
        <v>120</v>
      </c>
      <c r="LA342" s="3">
        <v>113</v>
      </c>
      <c r="LB342" s="3">
        <v>122</v>
      </c>
      <c r="LC342" s="3">
        <v>127</v>
      </c>
      <c r="LD342" s="3">
        <v>154</v>
      </c>
      <c r="LE342" s="3">
        <v>113</v>
      </c>
      <c r="LF342" s="3">
        <v>166</v>
      </c>
      <c r="LG342" s="3">
        <v>164</v>
      </c>
      <c r="LH342" s="3">
        <v>90</v>
      </c>
      <c r="LI342" s="3">
        <v>62</v>
      </c>
      <c r="LJ342" s="3">
        <v>69</v>
      </c>
      <c r="LK342" s="3">
        <v>30</v>
      </c>
      <c r="LL342" s="3">
        <v>18</v>
      </c>
      <c r="LM342" s="3">
        <v>2</v>
      </c>
      <c r="LN342" s="3">
        <v>1</v>
      </c>
      <c r="LO342" s="3">
        <v>2</v>
      </c>
    </row>
    <row r="343" spans="1:350" s="3" customFormat="1" x14ac:dyDescent="0.2">
      <c r="A343" s="3" t="b">
        <v>1</v>
      </c>
      <c r="B343" s="3" t="s">
        <v>565</v>
      </c>
      <c r="D343" s="3">
        <v>10446</v>
      </c>
      <c r="E343" s="3">
        <v>15</v>
      </c>
      <c r="F343" s="3">
        <v>4</v>
      </c>
      <c r="G343" s="3" t="s">
        <v>296</v>
      </c>
      <c r="H343" s="3">
        <v>6</v>
      </c>
      <c r="I343" s="3">
        <v>2.4000000000000057</v>
      </c>
      <c r="J343" s="3">
        <v>0.47657858260728819</v>
      </c>
      <c r="K343" s="3">
        <v>0.68680399244232149</v>
      </c>
      <c r="L343" s="3">
        <v>0.38972575321209985</v>
      </c>
      <c r="M343" s="3">
        <f>AA343-AS343</f>
        <v>3.8222361021130915</v>
      </c>
      <c r="N343" s="3">
        <f>AB343-AS343</f>
        <v>2.5999999999999979</v>
      </c>
      <c r="O343" s="3">
        <f>AC343-AS343</f>
        <v>5.0000000000000036</v>
      </c>
      <c r="P343" s="3">
        <f>AD343-AS343</f>
        <v>3.8600682260228503</v>
      </c>
      <c r="Q343" s="3">
        <f>AE343-AS343</f>
        <v>2.9000000000000021</v>
      </c>
      <c r="R343" s="3">
        <f>AF343-AS343</f>
        <v>3.0999999999999979</v>
      </c>
      <c r="S343" s="3">
        <f>AG343-AS343</f>
        <v>3.5000000000000036</v>
      </c>
      <c r="T343" s="3">
        <f>AH343-AS343</f>
        <v>4.1999999999999993</v>
      </c>
      <c r="U343" s="3">
        <f>AI343-AS343</f>
        <v>4.4000000000000021</v>
      </c>
      <c r="V343" s="3">
        <f>AJ343-AS343</f>
        <v>4.6999999999999993</v>
      </c>
      <c r="W343" s="3">
        <f>(AA343-AY343)/(AX343-AY343)</f>
        <v>0.69570776622127672</v>
      </c>
      <c r="X343" s="3">
        <f>(AX343-AA343)/(AA343-AY343)</f>
        <v>0.43738513288629893</v>
      </c>
      <c r="Y343" s="3">
        <f>J343/AA343</f>
        <v>1.3804974312718899E-2</v>
      </c>
      <c r="Z343" s="3">
        <f>(AA343-AY343)/(AX343-AA343)</f>
        <v>2.2863145653831731</v>
      </c>
      <c r="AA343" s="3">
        <v>34.522236102113091</v>
      </c>
      <c r="AB343" s="3">
        <v>33.299999999999997</v>
      </c>
      <c r="AC343" s="3">
        <v>35.700000000000003</v>
      </c>
      <c r="AD343" s="3">
        <v>34.56006822602285</v>
      </c>
      <c r="AE343" s="3">
        <v>33.6</v>
      </c>
      <c r="AF343" s="3">
        <v>33.799999999999997</v>
      </c>
      <c r="AG343" s="3">
        <v>34.200000000000003</v>
      </c>
      <c r="AH343" s="3">
        <v>34.9</v>
      </c>
      <c r="AI343" s="3">
        <v>35.1</v>
      </c>
      <c r="AJ343" s="3">
        <v>35.4</v>
      </c>
      <c r="AK343" s="3">
        <v>2020</v>
      </c>
      <c r="AL343" s="3">
        <v>10</v>
      </c>
      <c r="AM343" s="3">
        <v>27</v>
      </c>
      <c r="AN343" s="3">
        <v>13</v>
      </c>
      <c r="AO343" s="3">
        <v>9</v>
      </c>
      <c r="AP343" s="3">
        <v>57</v>
      </c>
      <c r="AQ343" s="3">
        <v>753</v>
      </c>
      <c r="AR343" s="4">
        <v>0.54791666666666672</v>
      </c>
      <c r="AS343" s="3">
        <f>VLOOKUP(AR343,גיליון1!A258:F841,2,0)</f>
        <v>30.7</v>
      </c>
      <c r="AT343" s="3">
        <f>VLOOKUP(AR343,גיליון1!A258:F841,3,0)</f>
        <v>48</v>
      </c>
      <c r="AU343" s="3">
        <f>VLOOKUP(AR343,גיליון1!A258:F841,4,0)</f>
        <v>669</v>
      </c>
      <c r="AV343" s="3">
        <f>VLOOKUP(AR343,גיליון1!A258:F841,5,0)</f>
        <v>1.8</v>
      </c>
      <c r="AW343" s="3">
        <f>VLOOKUP(AR343,גיליון1!A258:F841,6,0)</f>
        <v>211</v>
      </c>
      <c r="AX343" s="3">
        <f>AS343+(AZ343*BF343)/(BB343*1005)</f>
        <v>38.581391480134229</v>
      </c>
      <c r="AY343" s="3">
        <f>AS343+(AZ343*BD343*BE343*BF343)/(BB343*1005*(BE343*BD343+BK343*AZ343))-(AZ343*BL343)/(BE343*BD343+BK343*AZ343)</f>
        <v>25.241730038189921</v>
      </c>
      <c r="AZ343" s="3">
        <f>BA343*BC343/(BA343+BC343)</f>
        <v>20.935001050402246</v>
      </c>
      <c r="BA343" s="3">
        <f>BB343*1005/(4*0.98*0.0000000567*(AS343+273.15)^3)</f>
        <v>187.24879618552652</v>
      </c>
      <c r="BB343" s="3">
        <f>101325/(287.05*(AS343+273.15))</f>
        <v>1.1617155979766947</v>
      </c>
      <c r="BC343" s="3">
        <f>100*SQRT(0.1/AV343)</f>
        <v>23.570226039551585</v>
      </c>
      <c r="BD343" s="3">
        <f>BC343/1.08</f>
        <v>21.824283369955168</v>
      </c>
      <c r="BE343" s="3">
        <f>0.072*AS343+64.67</f>
        <v>66.880400000000009</v>
      </c>
      <c r="BF343" s="3">
        <f>AU343*(1-0.21)+BG343-BH343</f>
        <v>439.53736000108398</v>
      </c>
      <c r="BG343" s="3">
        <f>(1.72*(BI343/1000/(AS343+273.16))^(1/7)*0.0000000567*(AS343+273.16)^4)</f>
        <v>409.01530216850568</v>
      </c>
      <c r="BH343" s="3">
        <f>0.98*0.0000000567*(AA343+273.16)^4</f>
        <v>497.98794216742175</v>
      </c>
      <c r="BI343" s="3">
        <f>BJ343*AT343/100</f>
        <v>2119.3903297001675</v>
      </c>
      <c r="BJ343" s="3">
        <f>(610.7*10^(7.5*AS343/(AS343+237.3)))</f>
        <v>4415.396520208682</v>
      </c>
      <c r="BK343" s="3">
        <f>(EXP((0.0492)*AS343))*55.259</f>
        <v>250.25270393183206</v>
      </c>
      <c r="BL343" s="3">
        <f>(1-(AT343/100))*BJ343</f>
        <v>2296.0061905085149</v>
      </c>
      <c r="KK343" s="3">
        <v>4</v>
      </c>
      <c r="KL343" s="3">
        <v>6</v>
      </c>
      <c r="KM343" s="3">
        <v>22</v>
      </c>
      <c r="KN343" s="3">
        <v>57</v>
      </c>
      <c r="KO343" s="3">
        <v>93</v>
      </c>
      <c r="KP343" s="3">
        <v>112</v>
      </c>
      <c r="KQ343" s="3">
        <v>150</v>
      </c>
      <c r="KR343" s="3">
        <v>154</v>
      </c>
      <c r="KS343" s="3">
        <v>239</v>
      </c>
      <c r="KT343" s="3">
        <v>199</v>
      </c>
      <c r="KU343" s="3">
        <v>192</v>
      </c>
      <c r="KV343" s="3">
        <v>233</v>
      </c>
      <c r="KW343" s="3">
        <v>285</v>
      </c>
      <c r="KX343" s="3">
        <v>291</v>
      </c>
      <c r="KY343" s="3">
        <v>343</v>
      </c>
      <c r="KZ343" s="3">
        <v>349</v>
      </c>
      <c r="LA343" s="3">
        <v>292</v>
      </c>
      <c r="LB343" s="3">
        <v>190</v>
      </c>
      <c r="LC343" s="3">
        <v>193</v>
      </c>
      <c r="LD343" s="3">
        <v>151</v>
      </c>
      <c r="LE343" s="3">
        <v>107</v>
      </c>
      <c r="LF343" s="3">
        <v>70</v>
      </c>
      <c r="LG343" s="3">
        <v>62</v>
      </c>
      <c r="LH343" s="3">
        <v>22</v>
      </c>
      <c r="LI343" s="3">
        <v>11</v>
      </c>
      <c r="LJ343" s="3">
        <v>5</v>
      </c>
      <c r="LK343" s="3">
        <v>1</v>
      </c>
    </row>
    <row r="344" spans="1:350" s="3" customFormat="1" x14ac:dyDescent="0.2">
      <c r="A344" s="3" t="b">
        <v>1</v>
      </c>
      <c r="B344" s="3" t="s">
        <v>565</v>
      </c>
      <c r="D344" s="3">
        <v>10446</v>
      </c>
      <c r="E344" s="3">
        <v>15</v>
      </c>
      <c r="F344" s="3">
        <v>4</v>
      </c>
      <c r="G344" s="3" t="s">
        <v>455</v>
      </c>
      <c r="H344" s="3">
        <v>6</v>
      </c>
      <c r="I344" s="3">
        <v>3.5</v>
      </c>
      <c r="J344" s="3">
        <v>1.0198806577356179</v>
      </c>
      <c r="K344" s="3">
        <v>1.9811944072136498</v>
      </c>
      <c r="L344" s="3">
        <v>0.91330513185690321</v>
      </c>
      <c r="M344" s="3">
        <f>AA344-AS344</f>
        <v>4.9910720635257526</v>
      </c>
      <c r="N344" s="3">
        <f>AB344-AS344</f>
        <v>2.9000000000000021</v>
      </c>
      <c r="O344" s="3">
        <f>AC344-AS344</f>
        <v>6.4000000000000021</v>
      </c>
      <c r="P344" s="3">
        <f>AD344-AS344</f>
        <v>5.2514981005184147</v>
      </c>
      <c r="Q344" s="3">
        <f>AE344-AS344</f>
        <v>3.0999999999999979</v>
      </c>
      <c r="R344" s="3">
        <f>AF344-AS344</f>
        <v>3.5999999999999979</v>
      </c>
      <c r="S344" s="3">
        <f>AG344-AS344</f>
        <v>3.9999999999999964</v>
      </c>
      <c r="T344" s="3">
        <f>AH344-AS344</f>
        <v>5.9000000000000021</v>
      </c>
      <c r="U344" s="3">
        <f>AI344-AS344</f>
        <v>6.1999999999999993</v>
      </c>
      <c r="V344" s="3">
        <f>AJ344-AS344</f>
        <v>6.3000000000000007</v>
      </c>
      <c r="W344" s="3">
        <f>(AA344-AY344)/(AX344-AY344)</f>
        <v>0.8064439469125575</v>
      </c>
      <c r="X344" s="3">
        <f>(AX344-AA344)/(AA344-AY344)</f>
        <v>0.24001178733929998</v>
      </c>
      <c r="Y344" s="3">
        <f>J344/AA344</f>
        <v>2.849539281543248E-2</v>
      </c>
      <c r="Z344" s="3">
        <f>(AA344-AY344)/(AX344-AA344)</f>
        <v>4.1664620354096176</v>
      </c>
      <c r="AA344" s="3">
        <v>35.791072063525753</v>
      </c>
      <c r="AB344" s="3">
        <v>33.700000000000003</v>
      </c>
      <c r="AC344" s="3">
        <v>37.200000000000003</v>
      </c>
      <c r="AD344" s="3">
        <v>36.051498100518415</v>
      </c>
      <c r="AE344" s="3">
        <v>33.9</v>
      </c>
      <c r="AF344" s="3">
        <v>34.4</v>
      </c>
      <c r="AG344" s="3">
        <v>34.799999999999997</v>
      </c>
      <c r="AH344" s="3">
        <v>36.700000000000003</v>
      </c>
      <c r="AI344" s="3">
        <v>37</v>
      </c>
      <c r="AJ344" s="3">
        <v>37.1</v>
      </c>
      <c r="AK344" s="3">
        <v>2020</v>
      </c>
      <c r="AL344" s="3">
        <v>10</v>
      </c>
      <c r="AM344" s="3">
        <v>27</v>
      </c>
      <c r="AN344" s="3">
        <v>13</v>
      </c>
      <c r="AO344" s="3">
        <v>10</v>
      </c>
      <c r="AP344" s="3">
        <v>32</v>
      </c>
      <c r="AQ344" s="3">
        <v>313</v>
      </c>
      <c r="AR344" s="4">
        <v>0.54861111111111105</v>
      </c>
      <c r="AS344" s="3">
        <f>VLOOKUP(AR344,גיליון1!A259:F842,2,0)</f>
        <v>30.8</v>
      </c>
      <c r="AT344" s="3">
        <f>VLOOKUP(AR344,גיליון1!A259:F842,3,0)</f>
        <v>48</v>
      </c>
      <c r="AU344" s="3">
        <f>VLOOKUP(AR344,גיליון1!A259:F842,4,0)</f>
        <v>666</v>
      </c>
      <c r="AV344" s="3">
        <f>VLOOKUP(AR344,גיליון1!A259:F842,5,0)</f>
        <v>1.9</v>
      </c>
      <c r="AW344" s="3">
        <f>VLOOKUP(AR344,גיליון1!A259:F842,6,0)</f>
        <v>204</v>
      </c>
      <c r="AX344" s="3">
        <f>AS344+(AZ344*BF344)/(BB344*1005)</f>
        <v>38.324282809248871</v>
      </c>
      <c r="AY344" s="3">
        <f>AS344+(AZ344*BD344*BE344*BF344)/(BB344*1005*(BE344*BD344+BK344*AZ344))-(AZ344*BL344)/(BE344*BD344+BK344*AZ344)</f>
        <v>25.236545663778699</v>
      </c>
      <c r="AZ344" s="3">
        <f>BA344*BC344/(BA344+BC344)</f>
        <v>20.434640050508374</v>
      </c>
      <c r="BA344" s="3">
        <f>BB344*1005/(4*0.98*0.0000000567*(AS344+273.15)^3)</f>
        <v>187.0024972432592</v>
      </c>
      <c r="BB344" s="3">
        <f>101325/(287.05*(AS344+273.15))</f>
        <v>1.1613333918250324</v>
      </c>
      <c r="BC344" s="3">
        <f>100*SQRT(0.1/AV344)</f>
        <v>22.941573387056177</v>
      </c>
      <c r="BD344" s="3">
        <f>BC344/1.08</f>
        <v>21.24219758060757</v>
      </c>
      <c r="BE344" s="3">
        <f>0.072*AS344+64.67</f>
        <v>66.887600000000006</v>
      </c>
      <c r="BF344" s="3">
        <f>AU344*(1-0.21)+BG344-BH344</f>
        <v>429.75515392437154</v>
      </c>
      <c r="BG344" s="3">
        <f>(1.72*(BI344/1000/(AS344+273.16))^(1/7)*0.0000000567*(AS344+273.16)^4)</f>
        <v>409.86856309618065</v>
      </c>
      <c r="BH344" s="3">
        <f>0.98*0.0000000567*(AA344+273.16)^4</f>
        <v>506.2534091718091</v>
      </c>
      <c r="BI344" s="3">
        <f>BJ344*AT344/100</f>
        <v>2131.5128556742607</v>
      </c>
      <c r="BJ344" s="3">
        <f>(610.7*10^(7.5*AS344/(AS344+237.3)))</f>
        <v>4440.6517826547097</v>
      </c>
      <c r="BK344" s="3">
        <f>(EXP((0.0492)*AS344))*55.259</f>
        <v>251.48698106714673</v>
      </c>
      <c r="BL344" s="3">
        <f>(1-(AT344/100))*BJ344</f>
        <v>2309.138926980449</v>
      </c>
      <c r="KO344" s="3">
        <v>2</v>
      </c>
      <c r="KP344" s="3">
        <v>6</v>
      </c>
      <c r="KQ344" s="3">
        <v>15</v>
      </c>
      <c r="KR344" s="3">
        <v>18</v>
      </c>
      <c r="KS344" s="3">
        <v>21</v>
      </c>
      <c r="KT344" s="3">
        <v>25</v>
      </c>
      <c r="KU344" s="3">
        <v>27</v>
      </c>
      <c r="KV344" s="3">
        <v>32</v>
      </c>
      <c r="KW344" s="3">
        <v>52</v>
      </c>
      <c r="KX344" s="3">
        <v>54</v>
      </c>
      <c r="KY344" s="3">
        <v>54</v>
      </c>
      <c r="KZ344" s="3">
        <v>44</v>
      </c>
      <c r="LA344" s="3">
        <v>25</v>
      </c>
      <c r="LB344" s="3">
        <v>28</v>
      </c>
      <c r="LC344" s="3">
        <v>19</v>
      </c>
      <c r="LD344" s="3">
        <v>35</v>
      </c>
      <c r="LE344" s="3">
        <v>31</v>
      </c>
      <c r="LF344" s="3">
        <v>14</v>
      </c>
      <c r="LG344" s="3">
        <v>24</v>
      </c>
      <c r="LH344" s="3">
        <v>26</v>
      </c>
      <c r="LI344" s="3">
        <v>23</v>
      </c>
      <c r="LJ344" s="3">
        <v>27</v>
      </c>
      <c r="LK344" s="3">
        <v>22</v>
      </c>
      <c r="LL344" s="3">
        <v>30</v>
      </c>
      <c r="LM344" s="3">
        <v>36</v>
      </c>
      <c r="LN344" s="3">
        <v>28</v>
      </c>
      <c r="LO344" s="3">
        <v>52</v>
      </c>
      <c r="LP344" s="3">
        <v>35</v>
      </c>
      <c r="LQ344" s="3">
        <v>75</v>
      </c>
      <c r="LR344" s="3">
        <v>48</v>
      </c>
      <c r="LS344" s="3">
        <v>53</v>
      </c>
      <c r="LT344" s="3">
        <v>93</v>
      </c>
      <c r="LU344" s="3">
        <v>84</v>
      </c>
      <c r="LV344" s="3">
        <v>73</v>
      </c>
      <c r="LW344" s="3">
        <v>65</v>
      </c>
      <c r="LX344" s="3">
        <v>30</v>
      </c>
      <c r="LY344" s="3">
        <v>17</v>
      </c>
      <c r="LZ344" s="3">
        <v>2</v>
      </c>
    </row>
    <row r="345" spans="1:350" s="3" customFormat="1" x14ac:dyDescent="0.2">
      <c r="A345" s="3" t="b">
        <v>0</v>
      </c>
      <c r="D345" s="3">
        <v>10446</v>
      </c>
      <c r="E345" s="3">
        <v>15</v>
      </c>
      <c r="F345" s="3">
        <v>4</v>
      </c>
      <c r="G345" s="3" t="s">
        <v>128</v>
      </c>
      <c r="H345" s="3">
        <v>6</v>
      </c>
      <c r="I345" s="3">
        <v>2.7000000000000028</v>
      </c>
      <c r="J345" s="3">
        <v>0.39718991080538557</v>
      </c>
      <c r="K345" s="3">
        <v>0.48283661929247046</v>
      </c>
      <c r="L345" s="3">
        <v>0.30332177709761077</v>
      </c>
      <c r="M345" s="3">
        <f>AA345-AS345</f>
        <v>3.9573403696441716</v>
      </c>
      <c r="N345" s="3">
        <f>AB345-AS345</f>
        <v>2.1999999999999957</v>
      </c>
      <c r="O345" s="3">
        <f>AC345-AS345</f>
        <v>4.8999999999999986</v>
      </c>
      <c r="P345" s="3">
        <f>AD345-AS345</f>
        <v>3.9717031089712336</v>
      </c>
      <c r="Q345" s="3">
        <f>AE345-AS345</f>
        <v>2.8999999999999986</v>
      </c>
      <c r="R345" s="3">
        <f>AF345-AS345</f>
        <v>3.5</v>
      </c>
      <c r="S345" s="3">
        <f>AG345-AS345</f>
        <v>3.6999999999999957</v>
      </c>
      <c r="T345" s="3">
        <f>AH345-AS345</f>
        <v>4.1999999999999957</v>
      </c>
      <c r="U345" s="3">
        <f>AI345-AS345</f>
        <v>4.5</v>
      </c>
      <c r="V345" s="3">
        <f>AJ345-AS345</f>
        <v>4.6999999999999957</v>
      </c>
      <c r="W345" s="3">
        <f>(AA345-AY345)/(AX345-AY345)</f>
        <v>0.6904328353689303</v>
      </c>
      <c r="X345" s="3">
        <f>(AX345-AA345)/(AA345-AY345)</f>
        <v>0.44836680524565964</v>
      </c>
      <c r="Y345" s="3">
        <f>J345/AA345</f>
        <v>1.149364813833546E-2</v>
      </c>
      <c r="Z345" s="3">
        <f>(AA345-AY345)/(AX345-AA345)</f>
        <v>2.2303167591813606</v>
      </c>
      <c r="AA345" s="3">
        <v>34.557340369644173</v>
      </c>
      <c r="AB345" s="3">
        <v>32.799999999999997</v>
      </c>
      <c r="AC345" s="3">
        <v>35.5</v>
      </c>
      <c r="AD345" s="3">
        <v>34.571703108971235</v>
      </c>
      <c r="AE345" s="3">
        <v>33.5</v>
      </c>
      <c r="AF345" s="3">
        <v>34.1</v>
      </c>
      <c r="AG345" s="3">
        <v>34.299999999999997</v>
      </c>
      <c r="AH345" s="3">
        <v>34.799999999999997</v>
      </c>
      <c r="AI345" s="3">
        <v>35.1</v>
      </c>
      <c r="AJ345" s="3">
        <v>35.299999999999997</v>
      </c>
      <c r="AK345" s="3">
        <v>2020</v>
      </c>
      <c r="AL345" s="3">
        <v>10</v>
      </c>
      <c r="AM345" s="3">
        <v>27</v>
      </c>
      <c r="AN345" s="3">
        <v>13</v>
      </c>
      <c r="AO345" s="3">
        <v>11</v>
      </c>
      <c r="AP345" s="3">
        <v>1</v>
      </c>
      <c r="AQ345" s="3">
        <v>272</v>
      </c>
      <c r="AR345" s="4">
        <v>0.5493055555555556</v>
      </c>
      <c r="AS345" s="3">
        <f>VLOOKUP(AR345,גיליון1!A260:F843,2,0)</f>
        <v>30.6</v>
      </c>
      <c r="AT345" s="3">
        <f>VLOOKUP(AR345,גיליון1!A260:F843,3,0)</f>
        <v>49</v>
      </c>
      <c r="AU345" s="3">
        <f>VLOOKUP(AR345,גיליון1!A260:F843,4,0)</f>
        <v>654</v>
      </c>
      <c r="AV345" s="3">
        <f>VLOOKUP(AR345,גיליון1!A260:F843,5,0)</f>
        <v>1.6</v>
      </c>
      <c r="AW345" s="3">
        <f>VLOOKUP(AR345,גיליון1!A260:F843,6,0)</f>
        <v>224</v>
      </c>
      <c r="AX345" s="3">
        <f>AS345+(AZ345*BF345)/(BB345*1005)</f>
        <v>38.68026238984875</v>
      </c>
      <c r="AY345" s="3">
        <f>AS345+(AZ345*BD345*BE345*BF345)/(BB345*1005*(BE345*BD345+BK345*AZ345))-(AZ345*BL345)/(BE345*BD345+BK345*AZ345)</f>
        <v>25.361918291184033</v>
      </c>
      <c r="AZ345" s="3">
        <f>BA345*BC345/(BA345+BC345)</f>
        <v>22.058761254853046</v>
      </c>
      <c r="BA345" s="3">
        <f>BB345*1005/(4*0.98*0.0000000567*(AS345+273.15)^3)</f>
        <v>187.4955007583967</v>
      </c>
      <c r="BB345" s="3">
        <f>101325/(287.05*(AS345+273.15))</f>
        <v>1.162098055786728</v>
      </c>
      <c r="BC345" s="3">
        <f>100*SQRT(0.1/AV345)</f>
        <v>25</v>
      </c>
      <c r="BD345" s="3">
        <f>BC345/1.08</f>
        <v>23.148148148148145</v>
      </c>
      <c r="BE345" s="3">
        <f>0.072*AS345+64.67</f>
        <v>66.873199999999997</v>
      </c>
      <c r="BF345" s="3">
        <f>AU345*(1-0.21)+BG345-BH345</f>
        <v>427.81221440896201</v>
      </c>
      <c r="BG345" s="3">
        <f>(1.72*(BI345/1000/(AS345+273.16))^(1/7)*0.0000000567*(AS345+273.16)^4)</f>
        <v>409.36746243795454</v>
      </c>
      <c r="BH345" s="3">
        <f>0.98*0.0000000567*(AA345+273.16)^4</f>
        <v>498.21524802899245</v>
      </c>
      <c r="BI345" s="3">
        <f>BJ345*AT345/100</f>
        <v>2151.2304370838647</v>
      </c>
      <c r="BJ345" s="3">
        <f>(610.7*10^(7.5*AS345/(AS345+237.3)))</f>
        <v>4390.2661981303363</v>
      </c>
      <c r="BK345" s="3">
        <f>(EXP((0.0492)*AS345))*55.259</f>
        <v>249.02448452578955</v>
      </c>
      <c r="BL345" s="3">
        <f>(1-(AT345/100))*BJ345</f>
        <v>2239.0357610464716</v>
      </c>
      <c r="KG345" s="3">
        <v>7</v>
      </c>
      <c r="KH345" s="3">
        <v>1</v>
      </c>
      <c r="KI345" s="3">
        <v>7</v>
      </c>
      <c r="KJ345" s="3">
        <v>8</v>
      </c>
      <c r="KK345" s="3">
        <v>14</v>
      </c>
      <c r="KL345" s="3">
        <v>7</v>
      </c>
      <c r="KM345" s="3">
        <v>29</v>
      </c>
      <c r="KN345" s="3">
        <v>20</v>
      </c>
      <c r="KO345" s="3">
        <v>10</v>
      </c>
      <c r="KP345" s="3">
        <v>57</v>
      </c>
      <c r="KQ345" s="3">
        <v>57</v>
      </c>
      <c r="KR345" s="3">
        <v>74</v>
      </c>
      <c r="KS345" s="3">
        <v>119</v>
      </c>
      <c r="KT345" s="3">
        <v>191</v>
      </c>
      <c r="KU345" s="3">
        <v>329</v>
      </c>
      <c r="KV345" s="3">
        <v>341</v>
      </c>
      <c r="KW345" s="3">
        <v>368</v>
      </c>
      <c r="KX345" s="3">
        <v>457</v>
      </c>
      <c r="KY345" s="3">
        <v>492</v>
      </c>
      <c r="KZ345" s="3">
        <v>387</v>
      </c>
      <c r="LA345" s="3">
        <v>268</v>
      </c>
      <c r="LB345" s="3">
        <v>233</v>
      </c>
      <c r="LC345" s="3">
        <v>234</v>
      </c>
      <c r="LD345" s="3">
        <v>139</v>
      </c>
      <c r="LE345" s="3">
        <v>109</v>
      </c>
      <c r="LF345" s="3">
        <v>19</v>
      </c>
      <c r="LG345" s="3">
        <v>9</v>
      </c>
      <c r="LH345" s="3">
        <v>10</v>
      </c>
      <c r="LI345" s="3">
        <v>4</v>
      </c>
      <c r="LJ345" s="3">
        <v>2</v>
      </c>
      <c r="LK345" s="3">
        <v>2</v>
      </c>
      <c r="LL345" s="3">
        <v>1</v>
      </c>
    </row>
    <row r="346" spans="1:350" s="3" customFormat="1" x14ac:dyDescent="0.2">
      <c r="A346" s="3" t="b">
        <v>0</v>
      </c>
      <c r="D346" s="3">
        <v>10446</v>
      </c>
      <c r="E346" s="3">
        <v>15</v>
      </c>
      <c r="F346" s="3">
        <v>4</v>
      </c>
      <c r="G346" s="3" t="s">
        <v>297</v>
      </c>
      <c r="H346" s="3">
        <v>6</v>
      </c>
      <c r="I346" s="3">
        <v>2.1000000000000014</v>
      </c>
      <c r="J346" s="3">
        <v>0.43237583180973804</v>
      </c>
      <c r="K346" s="3">
        <v>0.62529970813017144</v>
      </c>
      <c r="L346" s="3">
        <v>0.34941412097108998</v>
      </c>
      <c r="M346" s="3">
        <f>AA346-AS346</f>
        <v>3.4367968316380271</v>
      </c>
      <c r="N346" s="3">
        <f>AB346-AS346</f>
        <v>2.3999999999999986</v>
      </c>
      <c r="O346" s="3">
        <f>AC346-AS346</f>
        <v>4.5</v>
      </c>
      <c r="P346" s="3">
        <f>AD346-AS346</f>
        <v>3.446978263550271</v>
      </c>
      <c r="Q346" s="3">
        <f>AE346-AS346</f>
        <v>2.6999999999999957</v>
      </c>
      <c r="R346" s="3">
        <f>AF346-AS346</f>
        <v>2.8999999999999986</v>
      </c>
      <c r="S346" s="3">
        <f>AG346-AS346</f>
        <v>3.1000000000000014</v>
      </c>
      <c r="T346" s="3">
        <f>AH346-AS346</f>
        <v>3.7999999999999972</v>
      </c>
      <c r="U346" s="3">
        <f>AI346-AS346</f>
        <v>4</v>
      </c>
      <c r="V346" s="3">
        <f>AJ346-AS346</f>
        <v>4.2999999999999972</v>
      </c>
      <c r="W346" s="3">
        <f>(AA346-AY346)/(AX346-AY346)</f>
        <v>0.64788937512132683</v>
      </c>
      <c r="X346" s="3">
        <f>(AX346-AA346)/(AA346-AY346)</f>
        <v>0.54347337431291443</v>
      </c>
      <c r="Y346" s="3">
        <f>J346/AA346</f>
        <v>1.2703188080490412E-2</v>
      </c>
      <c r="Z346" s="3">
        <f>(AA346-AY346)/(AX346-AA346)</f>
        <v>1.840016544074949</v>
      </c>
      <c r="AA346" s="3">
        <v>34.036796831638028</v>
      </c>
      <c r="AB346" s="3">
        <v>33</v>
      </c>
      <c r="AC346" s="3">
        <v>35.1</v>
      </c>
      <c r="AD346" s="3">
        <v>34.046978263550272</v>
      </c>
      <c r="AE346" s="3">
        <v>33.299999999999997</v>
      </c>
      <c r="AF346" s="3">
        <v>33.5</v>
      </c>
      <c r="AG346" s="3">
        <v>33.700000000000003</v>
      </c>
      <c r="AH346" s="3">
        <v>34.4</v>
      </c>
      <c r="AI346" s="3">
        <v>34.6</v>
      </c>
      <c r="AJ346" s="3">
        <v>34.9</v>
      </c>
      <c r="AK346" s="3">
        <v>2020</v>
      </c>
      <c r="AL346" s="3">
        <v>10</v>
      </c>
      <c r="AM346" s="3">
        <v>27</v>
      </c>
      <c r="AN346" s="3">
        <v>13</v>
      </c>
      <c r="AO346" s="3">
        <v>11</v>
      </c>
      <c r="AP346" s="3">
        <v>12</v>
      </c>
      <c r="AQ346" s="3">
        <v>471.00000000000006</v>
      </c>
      <c r="AR346" s="4">
        <v>0.5493055555555556</v>
      </c>
      <c r="AS346" s="3">
        <f>VLOOKUP(AR346,גיליון1!A261:F844,2,0)</f>
        <v>30.6</v>
      </c>
      <c r="AT346" s="3">
        <f>VLOOKUP(AR346,גיליון1!A261:F844,3,0)</f>
        <v>49</v>
      </c>
      <c r="AU346" s="3">
        <f>VLOOKUP(AR346,גיליון1!A261:F844,4,0)</f>
        <v>654</v>
      </c>
      <c r="AV346" s="3">
        <f>VLOOKUP(AR346,גיליון1!A261:F844,5,0)</f>
        <v>1.6</v>
      </c>
      <c r="AW346" s="3">
        <f>VLOOKUP(AR346,גיליון1!A261:F844,6,0)</f>
        <v>224</v>
      </c>
      <c r="AX346" s="3">
        <f>AS346+(AZ346*BF346)/(BB346*1005)</f>
        <v>38.743773868957</v>
      </c>
      <c r="AY346" s="3">
        <f>AS346+(AZ346*BD346*BE346*BF346)/(BB346*1005*(BE346*BD346+BK346*AZ346))-(AZ346*BL346)/(BE346*BD346+BK346*AZ346)</f>
        <v>25.375881210390233</v>
      </c>
      <c r="AZ346" s="3">
        <f>BA346*BC346/(BA346+BC346)</f>
        <v>22.058761254853046</v>
      </c>
      <c r="BA346" s="3">
        <f>BB346*1005/(4*0.98*0.0000000567*(AS346+273.15)^3)</f>
        <v>187.4955007583967</v>
      </c>
      <c r="BB346" s="3">
        <f>101325/(287.05*(AS346+273.15))</f>
        <v>1.162098055786728</v>
      </c>
      <c r="BC346" s="3">
        <f>100*SQRT(0.1/AV346)</f>
        <v>25</v>
      </c>
      <c r="BD346" s="3">
        <f>BC346/1.08</f>
        <v>23.148148148148145</v>
      </c>
      <c r="BE346" s="3">
        <f>0.072*AS346+64.67</f>
        <v>66.873199999999997</v>
      </c>
      <c r="BF346" s="3">
        <f>AU346*(1-0.21)+BG346-BH346</f>
        <v>431.17485106687877</v>
      </c>
      <c r="BG346" s="3">
        <f>(1.72*(BI346/1000/(AS346+273.16))^(1/7)*0.0000000567*(AS346+273.16)^4)</f>
        <v>409.36746243795454</v>
      </c>
      <c r="BH346" s="3">
        <f>0.98*0.0000000567*(AA346+273.16)^4</f>
        <v>494.85261137107568</v>
      </c>
      <c r="BI346" s="3">
        <f>BJ346*AT346/100</f>
        <v>2151.2304370838647</v>
      </c>
      <c r="BJ346" s="3">
        <f>(610.7*10^(7.5*AS346/(AS346+237.3)))</f>
        <v>4390.2661981303363</v>
      </c>
      <c r="BK346" s="3">
        <f>(EXP((0.0492)*AS346))*55.259</f>
        <v>249.02448452578955</v>
      </c>
      <c r="BL346" s="3">
        <f>(1-(AT346/100))*BJ346</f>
        <v>2239.0357610464716</v>
      </c>
      <c r="JV346" s="3">
        <v>2</v>
      </c>
      <c r="JW346" s="3">
        <v>1</v>
      </c>
      <c r="JX346" s="3">
        <v>1</v>
      </c>
      <c r="JY346" s="3">
        <v>0</v>
      </c>
      <c r="JZ346" s="3">
        <v>1</v>
      </c>
      <c r="KA346" s="3">
        <v>2</v>
      </c>
      <c r="KB346" s="3">
        <v>1</v>
      </c>
      <c r="KC346" s="3">
        <v>2</v>
      </c>
      <c r="KD346" s="3">
        <v>4</v>
      </c>
      <c r="KE346" s="3">
        <v>1</v>
      </c>
      <c r="KF346" s="3">
        <v>1</v>
      </c>
      <c r="KG346" s="3">
        <v>3</v>
      </c>
      <c r="KH346" s="3">
        <v>1</v>
      </c>
      <c r="KI346" s="3">
        <v>12</v>
      </c>
      <c r="KJ346" s="3">
        <v>19</v>
      </c>
      <c r="KK346" s="3">
        <v>66</v>
      </c>
      <c r="KL346" s="3">
        <v>150</v>
      </c>
      <c r="KM346" s="3">
        <v>237</v>
      </c>
      <c r="KN346" s="3">
        <v>201</v>
      </c>
      <c r="KO346" s="3">
        <v>234</v>
      </c>
      <c r="KP346" s="3">
        <v>278</v>
      </c>
      <c r="KQ346" s="3">
        <v>276</v>
      </c>
      <c r="KR346" s="3">
        <v>329</v>
      </c>
      <c r="KS346" s="3">
        <v>426</v>
      </c>
      <c r="KT346" s="3">
        <v>303</v>
      </c>
      <c r="KU346" s="3">
        <v>351</v>
      </c>
      <c r="KV346" s="3">
        <v>254</v>
      </c>
      <c r="KW346" s="3">
        <v>273</v>
      </c>
      <c r="KX346" s="3">
        <v>215</v>
      </c>
      <c r="KY346" s="3">
        <v>172</v>
      </c>
      <c r="KZ346" s="3">
        <v>108</v>
      </c>
      <c r="LA346" s="3">
        <v>48</v>
      </c>
      <c r="LB346" s="3">
        <v>43</v>
      </c>
      <c r="LC346" s="3">
        <v>15</v>
      </c>
      <c r="LD346" s="3">
        <v>5</v>
      </c>
      <c r="LE346" s="3">
        <v>4</v>
      </c>
    </row>
    <row r="347" spans="1:350" s="3" customFormat="1" x14ac:dyDescent="0.2">
      <c r="A347" s="3" t="b">
        <v>0</v>
      </c>
      <c r="D347" s="3">
        <v>10446</v>
      </c>
      <c r="E347" s="3">
        <v>15</v>
      </c>
      <c r="F347" s="3">
        <v>4</v>
      </c>
      <c r="G347" s="3" t="s">
        <v>456</v>
      </c>
      <c r="H347" s="3">
        <v>6</v>
      </c>
      <c r="I347" s="3">
        <v>3.3999999999999986</v>
      </c>
      <c r="J347" s="3">
        <v>0.66697608673974318</v>
      </c>
      <c r="K347" s="3">
        <v>0.95349269105480516</v>
      </c>
      <c r="L347" s="3">
        <v>0.54304826259135286</v>
      </c>
      <c r="M347" s="3">
        <f>AA347-AS347</f>
        <v>1.8837280939436383</v>
      </c>
      <c r="N347" s="3">
        <f>AB347-AS347</f>
        <v>-0.20000000000000284</v>
      </c>
      <c r="O347" s="3">
        <f>AC347-AS347</f>
        <v>3.1999999999999957</v>
      </c>
      <c r="P347" s="3">
        <f>AD347-AS347</f>
        <v>1.9057567141224681</v>
      </c>
      <c r="Q347" s="3">
        <f>AE347-AS347</f>
        <v>0.29999999999999716</v>
      </c>
      <c r="R347" s="3">
        <f>AF347-AS347</f>
        <v>1.0999999999999979</v>
      </c>
      <c r="S347" s="3">
        <f>AG347-AS347</f>
        <v>1.3999999999999986</v>
      </c>
      <c r="T347" s="3">
        <f>AH347-AS347</f>
        <v>2.3999999999999986</v>
      </c>
      <c r="U347" s="3">
        <f>AI347-AS347</f>
        <v>2.7999999999999972</v>
      </c>
      <c r="V347" s="3">
        <f>AJ347-AS347</f>
        <v>3</v>
      </c>
      <c r="W347" s="3">
        <f>(AA347-AY347)/(AX347-AY347)</f>
        <v>0.52290109377215777</v>
      </c>
      <c r="X347" s="3">
        <f>(AX347-AA347)/(AA347-AY347)</f>
        <v>0.91240755070160018</v>
      </c>
      <c r="Y347" s="3">
        <f>J347/AA347</f>
        <v>2.0532621280748134E-2</v>
      </c>
      <c r="Z347" s="3">
        <f>(AA347-AY347)/(AX347-AA347)</f>
        <v>1.0960014515783492</v>
      </c>
      <c r="AA347" s="3">
        <v>32.48372809394364</v>
      </c>
      <c r="AB347" s="3">
        <v>30.4</v>
      </c>
      <c r="AC347" s="3">
        <v>33.799999999999997</v>
      </c>
      <c r="AD347" s="3">
        <v>32.505756714122469</v>
      </c>
      <c r="AE347" s="3">
        <v>30.9</v>
      </c>
      <c r="AF347" s="3">
        <v>31.7</v>
      </c>
      <c r="AG347" s="3">
        <v>32</v>
      </c>
      <c r="AH347" s="3">
        <v>33</v>
      </c>
      <c r="AI347" s="3">
        <v>33.4</v>
      </c>
      <c r="AJ347" s="3">
        <v>33.6</v>
      </c>
      <c r="AK347" s="3">
        <v>2020</v>
      </c>
      <c r="AL347" s="3">
        <v>10</v>
      </c>
      <c r="AM347" s="3">
        <v>27</v>
      </c>
      <c r="AN347" s="3">
        <v>13</v>
      </c>
      <c r="AO347" s="3">
        <v>11</v>
      </c>
      <c r="AP347" s="3">
        <v>31</v>
      </c>
      <c r="AQ347" s="3">
        <v>351.00000000000006</v>
      </c>
      <c r="AR347" s="4">
        <v>0.5493055555555556</v>
      </c>
      <c r="AS347" s="3">
        <f>VLOOKUP(AR347,גיליון1!A262:F845,2,0)</f>
        <v>30.6</v>
      </c>
      <c r="AT347" s="3">
        <f>VLOOKUP(AR347,גיליון1!A262:F845,3,0)</f>
        <v>49</v>
      </c>
      <c r="AU347" s="3">
        <f>VLOOKUP(AR347,גיליון1!A262:F845,4,0)</f>
        <v>654</v>
      </c>
      <c r="AV347" s="3">
        <f>VLOOKUP(AR347,גיליון1!A262:F845,5,0)</f>
        <v>1.6</v>
      </c>
      <c r="AW347" s="3">
        <f>VLOOKUP(AR347,גיליון1!A262:F845,6,0)</f>
        <v>224</v>
      </c>
      <c r="AX347" s="3">
        <f>AS347+(AZ347*BF347)/(BB347*1005)</f>
        <v>38.931354208383922</v>
      </c>
      <c r="AY347" s="3">
        <f>AS347+(AZ347*BD347*BE347*BF347)/(BB347*1005*(BE347*BD347+BK347*AZ347))-(AZ347*BL347)/(BE347*BD347+BK347*AZ347)</f>
        <v>25.417120513282619</v>
      </c>
      <c r="AZ347" s="3">
        <f>BA347*BC347/(BA347+BC347)</f>
        <v>22.058761254853046</v>
      </c>
      <c r="BA347" s="3">
        <f>BB347*1005/(4*0.98*0.0000000567*(AS347+273.15)^3)</f>
        <v>187.4955007583967</v>
      </c>
      <c r="BB347" s="3">
        <f>101325/(287.05*(AS347+273.15))</f>
        <v>1.162098055786728</v>
      </c>
      <c r="BC347" s="3">
        <f>100*SQRT(0.1/AV347)</f>
        <v>25</v>
      </c>
      <c r="BD347" s="3">
        <f>BC347/1.08</f>
        <v>23.148148148148145</v>
      </c>
      <c r="BE347" s="3">
        <f>0.072*AS347+64.67</f>
        <v>66.873199999999997</v>
      </c>
      <c r="BF347" s="3">
        <f>AU347*(1-0.21)+BG347-BH347</f>
        <v>441.10635533221472</v>
      </c>
      <c r="BG347" s="3">
        <f>(1.72*(BI347/1000/(AS347+273.16))^(1/7)*0.0000000567*(AS347+273.16)^4)</f>
        <v>409.36746243795454</v>
      </c>
      <c r="BH347" s="3">
        <f>0.98*0.0000000567*(AA347+273.16)^4</f>
        <v>484.92110710573974</v>
      </c>
      <c r="BI347" s="3">
        <f>BJ347*AT347/100</f>
        <v>2151.2304370838647</v>
      </c>
      <c r="BJ347" s="3">
        <f>(610.7*10^(7.5*AS347/(AS347+237.3)))</f>
        <v>4390.2661981303363</v>
      </c>
      <c r="BK347" s="3">
        <f>(EXP((0.0492)*AS347))*55.259</f>
        <v>249.02448452578955</v>
      </c>
      <c r="BL347" s="3">
        <f>(1-(AT347/100))*BJ347</f>
        <v>2239.0357610464716</v>
      </c>
      <c r="JH347" s="3">
        <v>10</v>
      </c>
      <c r="JI347" s="3">
        <v>11</v>
      </c>
      <c r="JJ347" s="3">
        <v>12</v>
      </c>
      <c r="JK347" s="3">
        <v>19</v>
      </c>
      <c r="JL347" s="3">
        <v>31</v>
      </c>
      <c r="JM347" s="3">
        <v>24</v>
      </c>
      <c r="JN347" s="3">
        <v>12</v>
      </c>
      <c r="JO347" s="3">
        <v>15</v>
      </c>
      <c r="JP347" s="3">
        <v>16</v>
      </c>
      <c r="JQ347" s="3">
        <v>32</v>
      </c>
      <c r="JR347" s="3">
        <v>60</v>
      </c>
      <c r="JS347" s="3">
        <v>84</v>
      </c>
      <c r="JT347" s="3">
        <v>125</v>
      </c>
      <c r="JU347" s="3">
        <v>136</v>
      </c>
      <c r="JV347" s="3">
        <v>125</v>
      </c>
      <c r="JW347" s="3">
        <v>191</v>
      </c>
      <c r="JX347" s="3">
        <v>219</v>
      </c>
      <c r="JY347" s="3">
        <v>235</v>
      </c>
      <c r="JZ347" s="3">
        <v>175</v>
      </c>
      <c r="KA347" s="3">
        <v>205</v>
      </c>
      <c r="KB347" s="3">
        <v>191</v>
      </c>
      <c r="KC347" s="3">
        <v>199</v>
      </c>
      <c r="KD347" s="3">
        <v>222</v>
      </c>
      <c r="KE347" s="3">
        <v>217</v>
      </c>
      <c r="KF347" s="3">
        <v>187</v>
      </c>
      <c r="KG347" s="3">
        <v>173</v>
      </c>
      <c r="KH347" s="3">
        <v>162</v>
      </c>
      <c r="KI347" s="3">
        <v>177</v>
      </c>
      <c r="KJ347" s="3">
        <v>123</v>
      </c>
      <c r="KK347" s="3">
        <v>125</v>
      </c>
      <c r="KL347" s="3">
        <v>121</v>
      </c>
      <c r="KM347" s="3">
        <v>108</v>
      </c>
      <c r="KN347" s="3">
        <v>82</v>
      </c>
      <c r="KO347" s="3">
        <v>28</v>
      </c>
      <c r="KP347" s="3">
        <v>10</v>
      </c>
      <c r="KQ347" s="3">
        <v>3</v>
      </c>
      <c r="KR347" s="3">
        <v>1</v>
      </c>
    </row>
    <row r="348" spans="1:350" s="3" customFormat="1" x14ac:dyDescent="0.2">
      <c r="A348" s="3" t="b">
        <v>1</v>
      </c>
      <c r="B348" s="3" t="s">
        <v>565</v>
      </c>
      <c r="D348" s="3">
        <v>10446</v>
      </c>
      <c r="E348" s="3">
        <v>11</v>
      </c>
      <c r="F348" s="3">
        <v>4</v>
      </c>
      <c r="G348" s="3" t="s">
        <v>129</v>
      </c>
      <c r="H348" s="3">
        <v>6</v>
      </c>
      <c r="I348" s="3">
        <v>4</v>
      </c>
      <c r="J348" s="3">
        <v>1.1488931963228286</v>
      </c>
      <c r="K348" s="3">
        <v>1.8656196124520932</v>
      </c>
      <c r="L348" s="3">
        <v>0.98605322788902805</v>
      </c>
      <c r="M348" s="3">
        <f>AA348-AS348</f>
        <v>4.5903679123270038</v>
      </c>
      <c r="N348" s="3">
        <f>AB348-AS348</f>
        <v>2.1999999999999957</v>
      </c>
      <c r="O348" s="3">
        <f>AC348-AS348</f>
        <v>6.1999999999999957</v>
      </c>
      <c r="P348" s="3">
        <f>AD348-AS348</f>
        <v>4.9016453792035506</v>
      </c>
      <c r="Q348" s="3">
        <f>AE348-AS348</f>
        <v>2.3999999999999986</v>
      </c>
      <c r="R348" s="3">
        <f>AF348-AS348</f>
        <v>2.6999999999999957</v>
      </c>
      <c r="S348" s="3">
        <f>AG348-AS348</f>
        <v>3.6999999999999957</v>
      </c>
      <c r="T348" s="3">
        <f>AH348-AS348</f>
        <v>5.6000000000000014</v>
      </c>
      <c r="U348" s="3">
        <f>AI348-AS348</f>
        <v>5.7999999999999972</v>
      </c>
      <c r="V348" s="3">
        <f>AJ348-AS348</f>
        <v>6.1000000000000014</v>
      </c>
      <c r="W348" s="3">
        <f>(AA348-AY348)/(AX348-AY348)</f>
        <v>0.74262423036802327</v>
      </c>
      <c r="X348" s="3">
        <f>(AX348-AA348)/(AA348-AY348)</f>
        <v>0.34657604627905647</v>
      </c>
      <c r="Y348" s="3">
        <f>J348/AA348</f>
        <v>3.264794500543932E-2</v>
      </c>
      <c r="Z348" s="3">
        <f>(AA348-AY348)/(AX348-AA348)</f>
        <v>2.8853696345615849</v>
      </c>
      <c r="AA348" s="3">
        <v>35.190367912327005</v>
      </c>
      <c r="AB348" s="3">
        <v>32.799999999999997</v>
      </c>
      <c r="AC348" s="3">
        <v>36.799999999999997</v>
      </c>
      <c r="AD348" s="3">
        <v>35.501645379203552</v>
      </c>
      <c r="AE348" s="3">
        <v>33</v>
      </c>
      <c r="AF348" s="3">
        <v>33.299999999999997</v>
      </c>
      <c r="AG348" s="3">
        <v>34.299999999999997</v>
      </c>
      <c r="AH348" s="3">
        <v>36.200000000000003</v>
      </c>
      <c r="AI348" s="3">
        <v>36.4</v>
      </c>
      <c r="AJ348" s="3">
        <v>36.700000000000003</v>
      </c>
      <c r="AK348" s="3">
        <v>2020</v>
      </c>
      <c r="AL348" s="3">
        <v>10</v>
      </c>
      <c r="AM348" s="3">
        <v>27</v>
      </c>
      <c r="AN348" s="3">
        <v>13</v>
      </c>
      <c r="AO348" s="3">
        <v>11</v>
      </c>
      <c r="AP348" s="3">
        <v>57</v>
      </c>
      <c r="AQ348" s="3">
        <v>273</v>
      </c>
      <c r="AR348" s="4">
        <v>0.5493055555555556</v>
      </c>
      <c r="AS348" s="3">
        <f>VLOOKUP(AR348,גיליון1!A263:F846,2,0)</f>
        <v>30.6</v>
      </c>
      <c r="AT348" s="3">
        <f>VLOOKUP(AR348,גיליון1!A263:F846,3,0)</f>
        <v>49</v>
      </c>
      <c r="AU348" s="3">
        <f>VLOOKUP(AR348,גיליון1!A263:F846,4,0)</f>
        <v>654</v>
      </c>
      <c r="AV348" s="3">
        <f>VLOOKUP(AR348,גיליון1!A263:F846,5,0)</f>
        <v>1.6</v>
      </c>
      <c r="AW348" s="3">
        <f>VLOOKUP(AR348,גיליון1!A263:F846,6,0)</f>
        <v>224</v>
      </c>
      <c r="AX348" s="3">
        <f>AS348+(AZ348*BF348)/(BB348*1005)</f>
        <v>38.602591223972873</v>
      </c>
      <c r="AY348" s="3">
        <f>AS348+(AZ348*BD348*BE348*BF348)/(BB348*1005*(BE348*BD348+BK348*AZ348))-(AZ348*BL348)/(BE348*BD348+BK348*AZ348)</f>
        <v>25.344842382560849</v>
      </c>
      <c r="AZ348" s="3">
        <f>BA348*BC348/(BA348+BC348)</f>
        <v>22.058761254853046</v>
      </c>
      <c r="BA348" s="3">
        <f>BB348*1005/(4*0.98*0.0000000567*(AS348+273.15)^3)</f>
        <v>187.4955007583967</v>
      </c>
      <c r="BB348" s="3">
        <f>101325/(287.05*(AS348+273.15))</f>
        <v>1.162098055786728</v>
      </c>
      <c r="BC348" s="3">
        <f>100*SQRT(0.1/AV348)</f>
        <v>25</v>
      </c>
      <c r="BD348" s="3">
        <f>BC348/1.08</f>
        <v>23.148148148148145</v>
      </c>
      <c r="BE348" s="3">
        <f>0.072*AS348+64.67</f>
        <v>66.873199999999997</v>
      </c>
      <c r="BF348" s="3">
        <f>AU348*(1-0.21)+BG348-BH348</f>
        <v>423.69988836484379</v>
      </c>
      <c r="BG348" s="3">
        <f>(1.72*(BI348/1000/(AS348+273.16))^(1/7)*0.0000000567*(AS348+273.16)^4)</f>
        <v>409.36746243795454</v>
      </c>
      <c r="BH348" s="3">
        <f>0.98*0.0000000567*(AA348+273.16)^4</f>
        <v>502.32757407311067</v>
      </c>
      <c r="BI348" s="3">
        <f>BJ348*AT348/100</f>
        <v>2151.2304370838647</v>
      </c>
      <c r="BJ348" s="3">
        <f>(610.7*10^(7.5*AS348/(AS348+237.3)))</f>
        <v>4390.2661981303363</v>
      </c>
      <c r="BK348" s="3">
        <f>(EXP((0.0492)*AS348))*55.259</f>
        <v>249.02448452578955</v>
      </c>
      <c r="BL348" s="3">
        <f>(1-(AT348/100))*BJ348</f>
        <v>2239.0357610464716</v>
      </c>
      <c r="KG348" s="3">
        <v>8</v>
      </c>
      <c r="KH348" s="3">
        <v>28</v>
      </c>
      <c r="KI348" s="3">
        <v>31</v>
      </c>
      <c r="KJ348" s="3">
        <v>27</v>
      </c>
      <c r="KK348" s="3">
        <v>39</v>
      </c>
      <c r="KL348" s="3">
        <v>58</v>
      </c>
      <c r="KM348" s="3">
        <v>33</v>
      </c>
      <c r="KN348" s="3">
        <v>11</v>
      </c>
      <c r="KO348" s="3">
        <v>17</v>
      </c>
      <c r="KP348" s="3">
        <v>14</v>
      </c>
      <c r="KQ348" s="3">
        <v>20</v>
      </c>
      <c r="KR348" s="3">
        <v>15</v>
      </c>
      <c r="KS348" s="3">
        <v>26</v>
      </c>
      <c r="KT348" s="3">
        <v>16</v>
      </c>
      <c r="KU348" s="3">
        <v>20</v>
      </c>
      <c r="KV348" s="3">
        <v>19</v>
      </c>
      <c r="KW348" s="3">
        <v>20</v>
      </c>
      <c r="KX348" s="3">
        <v>23</v>
      </c>
      <c r="KY348" s="3">
        <v>25</v>
      </c>
      <c r="KZ348" s="3">
        <v>25</v>
      </c>
      <c r="LA348" s="3">
        <v>26</v>
      </c>
      <c r="LB348" s="3">
        <v>30</v>
      </c>
      <c r="LC348" s="3">
        <v>41</v>
      </c>
      <c r="LD348" s="3">
        <v>35</v>
      </c>
      <c r="LE348" s="3">
        <v>40</v>
      </c>
      <c r="LF348" s="3">
        <v>36</v>
      </c>
      <c r="LG348" s="3">
        <v>40</v>
      </c>
      <c r="LH348" s="3">
        <v>40</v>
      </c>
      <c r="LI348" s="3">
        <v>24</v>
      </c>
      <c r="LJ348" s="3">
        <v>19</v>
      </c>
      <c r="LK348" s="3">
        <v>72</v>
      </c>
      <c r="LL348" s="3">
        <v>73</v>
      </c>
      <c r="LM348" s="3">
        <v>93</v>
      </c>
      <c r="LN348" s="3">
        <v>86</v>
      </c>
      <c r="LO348" s="3">
        <v>84</v>
      </c>
      <c r="LP348" s="3">
        <v>85</v>
      </c>
      <c r="LQ348" s="3">
        <v>52</v>
      </c>
      <c r="LR348" s="3">
        <v>32</v>
      </c>
      <c r="LS348" s="3">
        <v>35</v>
      </c>
      <c r="LT348" s="3">
        <v>18</v>
      </c>
      <c r="LU348" s="3">
        <v>8</v>
      </c>
    </row>
    <row r="349" spans="1:350" s="3" customFormat="1" x14ac:dyDescent="0.2">
      <c r="A349" s="3" t="b">
        <v>1</v>
      </c>
      <c r="B349" s="3" t="s">
        <v>565</v>
      </c>
      <c r="D349" s="3">
        <v>10446</v>
      </c>
      <c r="E349" s="3">
        <v>11</v>
      </c>
      <c r="F349" s="3">
        <v>4</v>
      </c>
      <c r="G349" s="3" t="s">
        <v>298</v>
      </c>
      <c r="H349" s="3">
        <v>6</v>
      </c>
      <c r="I349" s="3">
        <v>3.3999999999999986</v>
      </c>
      <c r="J349" s="3">
        <v>0.81988600758984798</v>
      </c>
      <c r="K349" s="3">
        <v>1.2002481700498606</v>
      </c>
      <c r="L349" s="3">
        <v>0.67395502795439377</v>
      </c>
      <c r="M349" s="3">
        <f>AA349-AS349</f>
        <v>4.4599809924847591</v>
      </c>
      <c r="N349" s="3">
        <f>AB349-AS349</f>
        <v>2.5</v>
      </c>
      <c r="O349" s="3">
        <f>AC349-AS349</f>
        <v>5.8999999999999986</v>
      </c>
      <c r="P349" s="3">
        <f>AD349-AS349</f>
        <v>4.2937993230582165</v>
      </c>
      <c r="Q349" s="3">
        <f>AE349-AS349</f>
        <v>2.8000000000000043</v>
      </c>
      <c r="R349" s="3">
        <f>AF349-AS349</f>
        <v>3.3999999999999986</v>
      </c>
      <c r="S349" s="3">
        <f>AG349-AS349</f>
        <v>4</v>
      </c>
      <c r="T349" s="3">
        <f>AH349-AS349</f>
        <v>5.2000000000000028</v>
      </c>
      <c r="U349" s="3">
        <f>AI349-AS349</f>
        <v>5.6000000000000014</v>
      </c>
      <c r="V349" s="3">
        <f>AJ349-AS349</f>
        <v>5.8999999999999986</v>
      </c>
      <c r="W349" s="3">
        <f>(AA349-AY349)/(AX349-AY349)</f>
        <v>0.69249919774366919</v>
      </c>
      <c r="X349" s="3">
        <f>(AX349-AA349)/(AA349-AY349)</f>
        <v>0.44404499421550686</v>
      </c>
      <c r="Y349" s="3">
        <f>J349/AA349</f>
        <v>2.3519404894873638E-2</v>
      </c>
      <c r="Z349" s="3">
        <f>(AA349-AY349)/(AX349-AA349)</f>
        <v>2.252024035912616</v>
      </c>
      <c r="AA349" s="3">
        <v>34.859980992484758</v>
      </c>
      <c r="AB349" s="3">
        <v>32.9</v>
      </c>
      <c r="AC349" s="3">
        <v>36.299999999999997</v>
      </c>
      <c r="AD349" s="3">
        <v>34.693799323058215</v>
      </c>
      <c r="AE349" s="3">
        <v>33.200000000000003</v>
      </c>
      <c r="AF349" s="3">
        <v>33.799999999999997</v>
      </c>
      <c r="AG349" s="3">
        <v>34.4</v>
      </c>
      <c r="AH349" s="3">
        <v>35.6</v>
      </c>
      <c r="AI349" s="3">
        <v>36</v>
      </c>
      <c r="AJ349" s="3">
        <v>36.299999999999997</v>
      </c>
      <c r="AK349" s="3">
        <v>2020</v>
      </c>
      <c r="AL349" s="3">
        <v>10</v>
      </c>
      <c r="AM349" s="3">
        <v>27</v>
      </c>
      <c r="AN349" s="3">
        <v>13</v>
      </c>
      <c r="AO349" s="3">
        <v>12</v>
      </c>
      <c r="AP349" s="3">
        <v>34</v>
      </c>
      <c r="AQ349" s="3">
        <v>710</v>
      </c>
      <c r="AR349" s="4">
        <v>0.54999999999999993</v>
      </c>
      <c r="AS349" s="3">
        <f>VLOOKUP(AR349,גיליון1!A264:F847,2,0)</f>
        <v>30.4</v>
      </c>
      <c r="AT349" s="3">
        <f>VLOOKUP(AR349,גיליון1!A264:F847,3,0)</f>
        <v>49</v>
      </c>
      <c r="AU349" s="3">
        <f>VLOOKUP(AR349,גיליון1!A264:F847,4,0)</f>
        <v>648</v>
      </c>
      <c r="AV349" s="3">
        <f>VLOOKUP(AR349,גיליון1!A264:F847,5,0)</f>
        <v>1.3</v>
      </c>
      <c r="AW349" s="3">
        <f>VLOOKUP(AR349,גיליון1!A264:F847,6,0)</f>
        <v>232</v>
      </c>
      <c r="AX349" s="3">
        <f>AS349+(AZ349*BF349)/(BB349*1005)</f>
        <v>39.073630159336176</v>
      </c>
      <c r="AY349" s="3">
        <f>AS349+(AZ349*BD349*BE349*BF349)/(BB349*1005*(BE349*BD349+BK349*AZ349))-(AZ349*BL349)/(BE349*BD349+BK349*AZ349)</f>
        <v>25.370741789832195</v>
      </c>
      <c r="AZ349" s="3">
        <f>BA349*BC349/(BA349+BC349)</f>
        <v>24.169218777891636</v>
      </c>
      <c r="BA349" s="3">
        <f>BB349*1005/(4*0.98*0.0000000567*(AS349+273.15)^3)</f>
        <v>187.99013000541893</v>
      </c>
      <c r="BB349" s="3">
        <f>101325/(287.05*(AS349+273.15))</f>
        <v>1.1628637273767704</v>
      </c>
      <c r="BC349" s="3">
        <f>100*SQRT(0.1/AV349)</f>
        <v>27.735009811261456</v>
      </c>
      <c r="BD349" s="3">
        <f>BC349/1.08</f>
        <v>25.6805646400569</v>
      </c>
      <c r="BE349" s="3">
        <f>0.072*AS349+64.67</f>
        <v>66.858800000000002</v>
      </c>
      <c r="BF349" s="3">
        <f>AU349*(1-0.21)+BG349-BH349</f>
        <v>419.40458397151247</v>
      </c>
      <c r="BG349" s="3">
        <f>(1.72*(BI349/1000/(AS349+273.16))^(1/7)*0.0000000567*(AS349+273.16)^4)</f>
        <v>407.6627081592228</v>
      </c>
      <c r="BH349" s="3">
        <f>0.98*0.0000000567*(AA349+273.16)^4</f>
        <v>500.17812418771041</v>
      </c>
      <c r="BI349" s="3">
        <f>BJ349*AT349/100</f>
        <v>2126.785368308043</v>
      </c>
      <c r="BJ349" s="3">
        <f>(610.7*10^(7.5*AS349/(AS349+237.3)))</f>
        <v>4340.3783026694755</v>
      </c>
      <c r="BK349" s="3">
        <f>(EXP((0.0492)*AS349))*55.259</f>
        <v>246.58610012411623</v>
      </c>
      <c r="BL349" s="3">
        <f>(1-(AT349/100))*BJ349</f>
        <v>2213.5929343614325</v>
      </c>
      <c r="KF349" s="3">
        <v>3</v>
      </c>
      <c r="KG349" s="3">
        <v>0</v>
      </c>
      <c r="KH349" s="3">
        <v>7</v>
      </c>
      <c r="KI349" s="3">
        <v>8</v>
      </c>
      <c r="KJ349" s="3">
        <v>15</v>
      </c>
      <c r="KK349" s="3">
        <v>5</v>
      </c>
      <c r="KL349" s="3">
        <v>19</v>
      </c>
      <c r="KM349" s="3">
        <v>27</v>
      </c>
      <c r="KN349" s="3">
        <v>19</v>
      </c>
      <c r="KO349" s="3">
        <v>33</v>
      </c>
      <c r="KP349" s="3">
        <v>14</v>
      </c>
      <c r="KQ349" s="3">
        <v>16</v>
      </c>
      <c r="KR349" s="3">
        <v>23</v>
      </c>
      <c r="KS349" s="3">
        <v>45</v>
      </c>
      <c r="KT349" s="3">
        <v>44</v>
      </c>
      <c r="KU349" s="3">
        <v>61</v>
      </c>
      <c r="KV349" s="3">
        <v>98</v>
      </c>
      <c r="KW349" s="3">
        <v>93</v>
      </c>
      <c r="KX349" s="3">
        <v>115</v>
      </c>
      <c r="KY349" s="3">
        <v>138</v>
      </c>
      <c r="KZ349" s="3">
        <v>85</v>
      </c>
      <c r="LA349" s="3">
        <v>43</v>
      </c>
      <c r="LB349" s="3">
        <v>43</v>
      </c>
      <c r="LC349" s="3">
        <v>56</v>
      </c>
      <c r="LD349" s="3">
        <v>32</v>
      </c>
      <c r="LE349" s="3">
        <v>41</v>
      </c>
      <c r="LF349" s="3">
        <v>20</v>
      </c>
      <c r="LG349" s="3">
        <v>50</v>
      </c>
      <c r="LH349" s="3">
        <v>28</v>
      </c>
      <c r="LI349" s="3">
        <v>34</v>
      </c>
      <c r="LJ349" s="3">
        <v>49</v>
      </c>
      <c r="LK349" s="3">
        <v>52</v>
      </c>
      <c r="LL349" s="3">
        <v>58</v>
      </c>
      <c r="LM349" s="3">
        <v>66</v>
      </c>
      <c r="LN349" s="3">
        <v>46</v>
      </c>
      <c r="LO349" s="3">
        <v>37</v>
      </c>
      <c r="LP349" s="3">
        <v>32</v>
      </c>
    </row>
    <row r="350" spans="1:350" s="3" customFormat="1" x14ac:dyDescent="0.2">
      <c r="A350" s="3" t="b">
        <v>1</v>
      </c>
      <c r="B350" s="3" t="s">
        <v>565</v>
      </c>
      <c r="D350" s="3">
        <v>10446</v>
      </c>
      <c r="E350" s="3">
        <v>11</v>
      </c>
      <c r="F350" s="3">
        <v>4</v>
      </c>
      <c r="G350" s="3" t="s">
        <v>457</v>
      </c>
      <c r="H350" s="3">
        <v>6</v>
      </c>
      <c r="I350" s="3">
        <v>2.1000000000000014</v>
      </c>
      <c r="J350" s="3">
        <v>0.41422363925003436</v>
      </c>
      <c r="K350" s="3">
        <v>0.57961989662430824</v>
      </c>
      <c r="L350" s="3">
        <v>0.33609107773025337</v>
      </c>
      <c r="M350" s="3">
        <f>AA350-AS350</f>
        <v>2.2396264466809583</v>
      </c>
      <c r="N350" s="3">
        <f>AB350-AS350</f>
        <v>1</v>
      </c>
      <c r="O350" s="3">
        <f>AC350-AS350</f>
        <v>3.1000000000000014</v>
      </c>
      <c r="P350" s="3">
        <f>AD350-AS350</f>
        <v>2.2418843655140464</v>
      </c>
      <c r="Q350" s="3">
        <f>AE350-AS350</f>
        <v>1.4000000000000021</v>
      </c>
      <c r="R350" s="3">
        <f>AF350-AS350</f>
        <v>1.7000000000000028</v>
      </c>
      <c r="S350" s="3">
        <f>AG350-AS350</f>
        <v>2</v>
      </c>
      <c r="T350" s="3">
        <f>AH350-AS350</f>
        <v>2.5</v>
      </c>
      <c r="U350" s="3">
        <f>AI350-AS350</f>
        <v>2.8000000000000043</v>
      </c>
      <c r="V350" s="3">
        <f>AJ350-AS350</f>
        <v>3</v>
      </c>
      <c r="W350" s="3">
        <f>(AA350-AY350)/(AX350-AY350)</f>
        <v>0.51700549281768282</v>
      </c>
      <c r="X350" s="3">
        <f>(AX350-AA350)/(AA350-AY350)</f>
        <v>0.93421542690000126</v>
      </c>
      <c r="Y350" s="3">
        <f>J350/AA350</f>
        <v>1.2690820464097429E-2</v>
      </c>
      <c r="Z350" s="3">
        <f>(AA350-AY350)/(AX350-AA350)</f>
        <v>1.0704169201297511</v>
      </c>
      <c r="AA350" s="3">
        <v>32.639626446680957</v>
      </c>
      <c r="AB350" s="3">
        <v>31.4</v>
      </c>
      <c r="AC350" s="3">
        <v>33.5</v>
      </c>
      <c r="AD350" s="3">
        <v>32.641884365514045</v>
      </c>
      <c r="AE350" s="3">
        <v>31.8</v>
      </c>
      <c r="AF350" s="3">
        <v>32.1</v>
      </c>
      <c r="AG350" s="3">
        <v>32.4</v>
      </c>
      <c r="AH350" s="3">
        <v>32.9</v>
      </c>
      <c r="AI350" s="3">
        <v>33.200000000000003</v>
      </c>
      <c r="AJ350" s="3">
        <v>33.4</v>
      </c>
      <c r="AK350" s="3">
        <v>2020</v>
      </c>
      <c r="AL350" s="3">
        <v>10</v>
      </c>
      <c r="AM350" s="3">
        <v>27</v>
      </c>
      <c r="AN350" s="3">
        <v>13</v>
      </c>
      <c r="AO350" s="3">
        <v>12</v>
      </c>
      <c r="AP350" s="3">
        <v>53</v>
      </c>
      <c r="AQ350" s="3">
        <v>592</v>
      </c>
      <c r="AR350" s="4">
        <v>0.54999999999999993</v>
      </c>
      <c r="AS350" s="3">
        <f>VLOOKUP(AR350,גיליון1!A265:F848,2,0)</f>
        <v>30.4</v>
      </c>
      <c r="AT350" s="3">
        <f>VLOOKUP(AR350,גיליון1!A265:F848,3,0)</f>
        <v>49</v>
      </c>
      <c r="AU350" s="3">
        <f>VLOOKUP(AR350,גיליון1!A265:F848,4,0)</f>
        <v>648</v>
      </c>
      <c r="AV350" s="3">
        <f>VLOOKUP(AR350,גיליון1!A265:F848,5,0)</f>
        <v>1.3</v>
      </c>
      <c r="AW350" s="3">
        <f>VLOOKUP(AR350,גיליון1!A265:F848,6,0)</f>
        <v>232</v>
      </c>
      <c r="AX350" s="3">
        <f>AS350+(AZ350*BF350)/(BB350*1005)</f>
        <v>39.368681198184206</v>
      </c>
      <c r="AY350" s="3">
        <f>AS350+(AZ350*BD350*BE350*BF350)/(BB350*1005*(BE350*BD350+BK350*AZ350))-(AZ350*BL350)/(BE350*BD350+BK350*AZ350)</f>
        <v>25.436732384192382</v>
      </c>
      <c r="AZ350" s="3">
        <f>BA350*BC350/(BA350+BC350)</f>
        <v>24.169218777891636</v>
      </c>
      <c r="BA350" s="3">
        <f>BB350*1005/(4*0.98*0.0000000567*(AS350+273.15)^3)</f>
        <v>187.99013000541893</v>
      </c>
      <c r="BB350" s="3">
        <f>101325/(287.05*(AS350+273.15))</f>
        <v>1.1628637273767704</v>
      </c>
      <c r="BC350" s="3">
        <f>100*SQRT(0.1/AV350)</f>
        <v>27.735009811261456</v>
      </c>
      <c r="BD350" s="3">
        <f>BC350/1.08</f>
        <v>25.6805646400569</v>
      </c>
      <c r="BE350" s="3">
        <f>0.072*AS350+64.67</f>
        <v>66.858800000000002</v>
      </c>
      <c r="BF350" s="3">
        <f>AU350*(1-0.21)+BG350-BH350</f>
        <v>433.67147752417583</v>
      </c>
      <c r="BG350" s="3">
        <f>(1.72*(BI350/1000/(AS350+273.16))^(1/7)*0.0000000567*(AS350+273.16)^4)</f>
        <v>407.6627081592228</v>
      </c>
      <c r="BH350" s="3">
        <f>0.98*0.0000000567*(AA350+273.16)^4</f>
        <v>485.91123063504705</v>
      </c>
      <c r="BI350" s="3">
        <f>BJ350*AT350/100</f>
        <v>2126.785368308043</v>
      </c>
      <c r="BJ350" s="3">
        <f>(610.7*10^(7.5*AS350/(AS350+237.3)))</f>
        <v>4340.3783026694755</v>
      </c>
      <c r="BK350" s="3">
        <f>(EXP((0.0492)*AS350))*55.259</f>
        <v>246.58610012411623</v>
      </c>
      <c r="BL350" s="3">
        <f>(1-(AT350/100))*BJ350</f>
        <v>2213.5929343614325</v>
      </c>
      <c r="JK350" s="3">
        <v>1</v>
      </c>
      <c r="JL350" s="3">
        <v>0</v>
      </c>
      <c r="JM350" s="3">
        <v>0</v>
      </c>
      <c r="JN350" s="3">
        <v>0</v>
      </c>
      <c r="JO350" s="3">
        <v>0</v>
      </c>
      <c r="JP350" s="3">
        <v>1</v>
      </c>
      <c r="JQ350" s="3">
        <v>1</v>
      </c>
      <c r="JR350" s="3">
        <v>2</v>
      </c>
      <c r="JS350" s="3">
        <v>5</v>
      </c>
      <c r="JT350" s="3">
        <v>3</v>
      </c>
      <c r="JU350" s="3">
        <v>14</v>
      </c>
      <c r="JV350" s="3">
        <v>30</v>
      </c>
      <c r="JW350" s="3">
        <v>39</v>
      </c>
      <c r="JX350" s="3">
        <v>58</v>
      </c>
      <c r="JY350" s="3">
        <v>108</v>
      </c>
      <c r="JZ350" s="3">
        <v>70</v>
      </c>
      <c r="KA350" s="3">
        <v>157</v>
      </c>
      <c r="KB350" s="3">
        <v>172</v>
      </c>
      <c r="KC350" s="3">
        <v>197</v>
      </c>
      <c r="KD350" s="3">
        <v>178</v>
      </c>
      <c r="KE350" s="3">
        <v>243</v>
      </c>
      <c r="KF350" s="3">
        <v>205</v>
      </c>
      <c r="KG350" s="3">
        <v>161</v>
      </c>
      <c r="KH350" s="3">
        <v>152</v>
      </c>
      <c r="KI350" s="3">
        <v>155</v>
      </c>
      <c r="KJ350" s="3">
        <v>162</v>
      </c>
      <c r="KK350" s="3">
        <v>114</v>
      </c>
      <c r="KL350" s="3">
        <v>55</v>
      </c>
      <c r="KM350" s="3">
        <v>20</v>
      </c>
      <c r="KN350" s="3">
        <v>16</v>
      </c>
    </row>
    <row r="351" spans="1:350" s="3" customFormat="1" x14ac:dyDescent="0.2">
      <c r="A351" s="3" t="b">
        <v>0</v>
      </c>
      <c r="D351" s="3">
        <v>10446</v>
      </c>
      <c r="E351" s="3">
        <v>11</v>
      </c>
      <c r="F351" s="3">
        <v>4</v>
      </c>
      <c r="G351" s="3" t="s">
        <v>130</v>
      </c>
      <c r="H351" s="3">
        <v>6</v>
      </c>
      <c r="I351" s="3">
        <v>1.3999999999999986</v>
      </c>
      <c r="J351" s="3">
        <v>0.2544371831968355</v>
      </c>
      <c r="K351" s="3">
        <v>0.31031755011730411</v>
      </c>
      <c r="L351" s="3">
        <v>0.19473033651539892</v>
      </c>
      <c r="M351" s="3">
        <f>AA351-AS351</f>
        <v>1.1305214908628933</v>
      </c>
      <c r="N351" s="3">
        <f>AB351-AS351</f>
        <v>0.39999999999999858</v>
      </c>
      <c r="O351" s="3">
        <f>AC351-AS351</f>
        <v>1.7999999999999972</v>
      </c>
      <c r="P351" s="3">
        <f>AD351-AS351</f>
        <v>1.1318727078715938</v>
      </c>
      <c r="Q351" s="3">
        <f>AE351-AS351</f>
        <v>0.60000000000000142</v>
      </c>
      <c r="R351" s="3">
        <f>AF351-AS351</f>
        <v>0.80000000000000071</v>
      </c>
      <c r="S351" s="3">
        <f>AG351-AS351</f>
        <v>1</v>
      </c>
      <c r="T351" s="3">
        <f>AH351-AS351</f>
        <v>1.3000000000000007</v>
      </c>
      <c r="U351" s="3">
        <f>AI351-AS351</f>
        <v>1.3999999999999986</v>
      </c>
      <c r="V351" s="3">
        <f>AJ351-AS351</f>
        <v>1.7000000000000028</v>
      </c>
      <c r="W351" s="3">
        <f>(AA351-AY351)/(AX351-AY351)</f>
        <v>0.36752764664019671</v>
      </c>
      <c r="X351" s="3">
        <f>(AX351-AA351)/(AA351-AY351)</f>
        <v>1.7208837461389208</v>
      </c>
      <c r="Y351" s="3">
        <f>J351/AA351</f>
        <v>8.0440400981164582E-3</v>
      </c>
      <c r="Z351" s="3">
        <f>(AA351-AY351)/(AX351-AA351)</f>
        <v>0.58109677788732716</v>
      </c>
      <c r="AA351" s="3">
        <v>31.630521490862893</v>
      </c>
      <c r="AB351" s="3">
        <v>30.9</v>
      </c>
      <c r="AC351" s="3">
        <v>32.299999999999997</v>
      </c>
      <c r="AD351" s="3">
        <v>31.631872707871594</v>
      </c>
      <c r="AE351" s="3">
        <v>31.1</v>
      </c>
      <c r="AF351" s="3">
        <v>31.3</v>
      </c>
      <c r="AG351" s="3">
        <v>31.5</v>
      </c>
      <c r="AH351" s="3">
        <v>31.8</v>
      </c>
      <c r="AI351" s="3">
        <v>31.9</v>
      </c>
      <c r="AJ351" s="3">
        <v>32.200000000000003</v>
      </c>
      <c r="AK351" s="3">
        <v>2020</v>
      </c>
      <c r="AL351" s="3">
        <v>10</v>
      </c>
      <c r="AM351" s="3">
        <v>27</v>
      </c>
      <c r="AN351" s="3">
        <v>13</v>
      </c>
      <c r="AO351" s="3">
        <v>13</v>
      </c>
      <c r="AP351" s="3">
        <v>17</v>
      </c>
      <c r="AQ351" s="3">
        <v>110</v>
      </c>
      <c r="AR351" s="4">
        <v>0.55069444444444449</v>
      </c>
      <c r="AS351" s="3">
        <f>VLOOKUP(AR351,גיליון1!A266:F849,2,0)</f>
        <v>30.5</v>
      </c>
      <c r="AT351" s="3">
        <f>VLOOKUP(AR351,גיליון1!A266:F849,3,0)</f>
        <v>49</v>
      </c>
      <c r="AU351" s="3">
        <f>VLOOKUP(AR351,גיליון1!A266:F849,4,0)</f>
        <v>654</v>
      </c>
      <c r="AV351" s="3">
        <f>VLOOKUP(AR351,גיליון1!A266:F849,5,0)</f>
        <v>0.9</v>
      </c>
      <c r="AW351" s="3">
        <f>VLOOKUP(AR351,גיליון1!A266:F849,6,0)</f>
        <v>9</v>
      </c>
      <c r="AX351" s="3">
        <f>AS351+(AZ351*BF351)/(BB351*1005)</f>
        <v>41.297858057712595</v>
      </c>
      <c r="AY351" s="3">
        <f>AS351+(AZ351*BD351*BE351*BF351)/(BB351*1005*(BE351*BD351+BK351*AZ351))-(AZ351*BL351)/(BE351*BD351+BK351*AZ351)</f>
        <v>26.012863361114196</v>
      </c>
      <c r="AZ351" s="3">
        <f>BA351*BC351/(BA351+BC351)</f>
        <v>28.307408370655697</v>
      </c>
      <c r="BA351" s="3">
        <f>BB351*1005/(4*0.98*0.0000000567*(AS351+273.15)^3)</f>
        <v>187.7426117637757</v>
      </c>
      <c r="BB351" s="3">
        <f>101325/(287.05*(AS351+273.15))</f>
        <v>1.1624807655037661</v>
      </c>
      <c r="BC351" s="3">
        <f>100*SQRT(0.1/AV351)</f>
        <v>33.333333333333336</v>
      </c>
      <c r="BD351" s="3">
        <f>BC351/1.08</f>
        <v>30.864197530864196</v>
      </c>
      <c r="BE351" s="3">
        <f>0.072*AS351+64.67</f>
        <v>66.866</v>
      </c>
      <c r="BF351" s="3">
        <f>AU351*(1-0.21)+BG351-BH351</f>
        <v>445.64531118686057</v>
      </c>
      <c r="BG351" s="3">
        <f>(1.72*(BI351/1000/(AS351+273.16))^(1/7)*0.0000000567*(AS351+273.16)^4)</f>
        <v>408.5144060093736</v>
      </c>
      <c r="BH351" s="3">
        <f>0.98*0.0000000567*(AA351+273.16)^4</f>
        <v>479.529094822513</v>
      </c>
      <c r="BI351" s="3">
        <f>BJ351*AT351/100</f>
        <v>2138.9775459684292</v>
      </c>
      <c r="BJ351" s="3">
        <f>(610.7*10^(7.5*AS351/(AS351+237.3)))</f>
        <v>4365.2602978947534</v>
      </c>
      <c r="BK351" s="3">
        <f>(EXP((0.0492)*AS351))*55.259</f>
        <v>247.80229311818883</v>
      </c>
      <c r="BL351" s="3">
        <f>(1-(AT351/100))*BJ351</f>
        <v>2226.2827519263242</v>
      </c>
      <c r="JK351" s="3">
        <v>4</v>
      </c>
      <c r="JL351" s="3">
        <v>3</v>
      </c>
      <c r="JM351" s="3">
        <v>3</v>
      </c>
      <c r="JN351" s="3">
        <v>18</v>
      </c>
      <c r="JO351" s="3">
        <v>37</v>
      </c>
      <c r="JP351" s="3">
        <v>47</v>
      </c>
      <c r="JQ351" s="3">
        <v>106</v>
      </c>
      <c r="JR351" s="3">
        <v>180</v>
      </c>
      <c r="JS351" s="3">
        <v>283</v>
      </c>
      <c r="JT351" s="3">
        <v>407</v>
      </c>
      <c r="JU351" s="3">
        <v>458</v>
      </c>
      <c r="JV351" s="3">
        <v>364</v>
      </c>
      <c r="JW351" s="3">
        <v>246</v>
      </c>
      <c r="JX351" s="3">
        <v>161</v>
      </c>
      <c r="JY351" s="3">
        <v>58</v>
      </c>
      <c r="JZ351" s="3">
        <v>47</v>
      </c>
      <c r="KA351" s="3">
        <v>32</v>
      </c>
      <c r="KB351" s="3">
        <v>12</v>
      </c>
      <c r="KC351" s="3">
        <v>2</v>
      </c>
      <c r="KD351" s="3">
        <v>4</v>
      </c>
      <c r="KE351" s="3">
        <v>1</v>
      </c>
    </row>
    <row r="352" spans="1:350" s="3" customFormat="1" x14ac:dyDescent="0.2">
      <c r="A352" s="3" t="b">
        <v>0</v>
      </c>
      <c r="D352" s="3">
        <v>10446</v>
      </c>
      <c r="E352" s="3">
        <v>11</v>
      </c>
      <c r="F352" s="3">
        <v>4</v>
      </c>
      <c r="G352" s="3" t="s">
        <v>299</v>
      </c>
      <c r="H352" s="3">
        <v>6</v>
      </c>
      <c r="I352" s="3">
        <v>2.7999999999999972</v>
      </c>
      <c r="J352" s="3">
        <v>0.49546998372562018</v>
      </c>
      <c r="K352" s="3">
        <v>0.60237765213759076</v>
      </c>
      <c r="L352" s="3">
        <v>0.38003487564850208</v>
      </c>
      <c r="M352" s="3">
        <f>AA352-AS352</f>
        <v>2.3498985311184342</v>
      </c>
      <c r="N352" s="3">
        <f>AB352-AS352</f>
        <v>1</v>
      </c>
      <c r="O352" s="3">
        <f>AC352-AS352</f>
        <v>3.7999999999999972</v>
      </c>
      <c r="P352" s="3">
        <f>AD352-AS352</f>
        <v>2.3310109538172696</v>
      </c>
      <c r="Q352" s="3">
        <f>AE352-AS352</f>
        <v>1.3999999999999986</v>
      </c>
      <c r="R352" s="3">
        <f>AF352-AS352</f>
        <v>1.7999999999999972</v>
      </c>
      <c r="S352" s="3">
        <f>AG352-AS352</f>
        <v>2</v>
      </c>
      <c r="T352" s="3">
        <f>AH352-AS352</f>
        <v>2.6000000000000014</v>
      </c>
      <c r="U352" s="3">
        <f>AI352-AS352</f>
        <v>2.8999999999999986</v>
      </c>
      <c r="V352" s="3">
        <f>AJ352-AS352</f>
        <v>3.6000000000000014</v>
      </c>
      <c r="W352" s="3">
        <f>(AA352-AY352)/(AX352-AY352)</f>
        <v>0.45438221141403251</v>
      </c>
      <c r="X352" s="3">
        <f>(AX352-AA352)/(AA352-AY352)</f>
        <v>1.2007903806093352</v>
      </c>
      <c r="Y352" s="3">
        <f>J352/AA352</f>
        <v>1.5082846702137165E-2</v>
      </c>
      <c r="Z352" s="3">
        <f>(AA352-AY352)/(AX352-AA352)</f>
        <v>0.83278481918930347</v>
      </c>
      <c r="AA352" s="3">
        <v>32.849898531118434</v>
      </c>
      <c r="AB352" s="3">
        <v>31.5</v>
      </c>
      <c r="AC352" s="3">
        <v>34.299999999999997</v>
      </c>
      <c r="AD352" s="3">
        <v>32.83101095381727</v>
      </c>
      <c r="AE352" s="3">
        <v>31.9</v>
      </c>
      <c r="AF352" s="3">
        <v>32.299999999999997</v>
      </c>
      <c r="AG352" s="3">
        <v>32.5</v>
      </c>
      <c r="AH352" s="3">
        <v>33.1</v>
      </c>
      <c r="AI352" s="3">
        <v>33.4</v>
      </c>
      <c r="AJ352" s="3">
        <v>34.1</v>
      </c>
      <c r="AK352" s="3">
        <v>2020</v>
      </c>
      <c r="AL352" s="3">
        <v>10</v>
      </c>
      <c r="AM352" s="3">
        <v>27</v>
      </c>
      <c r="AN352" s="3">
        <v>13</v>
      </c>
      <c r="AO352" s="3">
        <v>13</v>
      </c>
      <c r="AP352" s="3">
        <v>26</v>
      </c>
      <c r="AQ352" s="3">
        <v>70</v>
      </c>
      <c r="AR352" s="4">
        <v>0.55069444444444449</v>
      </c>
      <c r="AS352" s="3">
        <f>VLOOKUP(AR352,גיליון1!A267:F850,2,0)</f>
        <v>30.5</v>
      </c>
      <c r="AT352" s="3">
        <f>VLOOKUP(AR352,גיליון1!A267:F850,3,0)</f>
        <v>49</v>
      </c>
      <c r="AU352" s="3">
        <f>VLOOKUP(AR352,גיליון1!A267:F850,4,0)</f>
        <v>654</v>
      </c>
      <c r="AV352" s="3">
        <f>VLOOKUP(AR352,גיליון1!A267:F850,5,0)</f>
        <v>0.9</v>
      </c>
      <c r="AW352" s="3">
        <f>VLOOKUP(AR352,גיליון1!A267:F850,6,0)</f>
        <v>9</v>
      </c>
      <c r="AX352" s="3">
        <f>AS352+(AZ352*BF352)/(BB352*1005)</f>
        <v>41.110804859994289</v>
      </c>
      <c r="AY352" s="3">
        <f>AS352+(AZ352*BD352*BE352*BF352)/(BB352*1005*(BE352*BD352+BK352*AZ352))-(AZ352*BL352)/(BE352*BD352+BK352*AZ352)</f>
        <v>25.970341147685783</v>
      </c>
      <c r="AZ352" s="3">
        <f>BA352*BC352/(BA352+BC352)</f>
        <v>28.307408370655697</v>
      </c>
      <c r="BA352" s="3">
        <f>BB352*1005/(4*0.98*0.0000000567*(AS352+273.15)^3)</f>
        <v>187.7426117637757</v>
      </c>
      <c r="BB352" s="3">
        <f>101325/(287.05*(AS352+273.15))</f>
        <v>1.1624807655037661</v>
      </c>
      <c r="BC352" s="3">
        <f>100*SQRT(0.1/AV352)</f>
        <v>33.333333333333336</v>
      </c>
      <c r="BD352" s="3">
        <f>BC352/1.08</f>
        <v>30.864197530864196</v>
      </c>
      <c r="BE352" s="3">
        <f>0.072*AS352+64.67</f>
        <v>66.866</v>
      </c>
      <c r="BF352" s="3">
        <f>AU352*(1-0.21)+BG352-BH352</f>
        <v>437.92531893838583</v>
      </c>
      <c r="BG352" s="3">
        <f>(1.72*(BI352/1000/(AS352+273.16))^(1/7)*0.0000000567*(AS352+273.16)^4)</f>
        <v>408.5144060093736</v>
      </c>
      <c r="BH352" s="3">
        <f>0.98*0.0000000567*(AA352+273.16)^4</f>
        <v>487.24908707098774</v>
      </c>
      <c r="BI352" s="3">
        <f>BJ352*AT352/100</f>
        <v>2138.9775459684292</v>
      </c>
      <c r="BJ352" s="3">
        <f>(610.7*10^(7.5*AS352/(AS352+237.3)))</f>
        <v>4365.2602978947534</v>
      </c>
      <c r="BK352" s="3">
        <f>(EXP((0.0492)*AS352))*55.259</f>
        <v>247.80229311818883</v>
      </c>
      <c r="BL352" s="3">
        <f>(1-(AT352/100))*BJ352</f>
        <v>2226.2827519263242</v>
      </c>
      <c r="JT352" s="3">
        <v>5</v>
      </c>
      <c r="JU352" s="3">
        <v>5</v>
      </c>
      <c r="JV352" s="3">
        <v>12</v>
      </c>
      <c r="JW352" s="3">
        <v>17</v>
      </c>
      <c r="JX352" s="3">
        <v>41</v>
      </c>
      <c r="JY352" s="3">
        <v>51</v>
      </c>
      <c r="JZ352" s="3">
        <v>57</v>
      </c>
      <c r="KA352" s="3">
        <v>88</v>
      </c>
      <c r="KB352" s="3">
        <v>123</v>
      </c>
      <c r="KC352" s="3">
        <v>119</v>
      </c>
      <c r="KD352" s="3">
        <v>134</v>
      </c>
      <c r="KE352" s="3">
        <v>163</v>
      </c>
      <c r="KF352" s="3">
        <v>194</v>
      </c>
      <c r="KG352" s="3">
        <v>228</v>
      </c>
      <c r="KH352" s="3">
        <v>188</v>
      </c>
      <c r="KI352" s="3">
        <v>174</v>
      </c>
      <c r="KJ352" s="3">
        <v>166</v>
      </c>
      <c r="KK352" s="3">
        <v>89</v>
      </c>
      <c r="KL352" s="3">
        <v>91</v>
      </c>
      <c r="KM352" s="3">
        <v>47</v>
      </c>
      <c r="KN352" s="3">
        <v>38</v>
      </c>
      <c r="KO352" s="3">
        <v>30</v>
      </c>
      <c r="KP352" s="3">
        <v>23</v>
      </c>
      <c r="KQ352" s="3">
        <v>19</v>
      </c>
      <c r="KR352" s="3">
        <v>19</v>
      </c>
      <c r="KS352" s="3">
        <v>31</v>
      </c>
      <c r="KT352" s="3">
        <v>22</v>
      </c>
      <c r="KU352" s="3">
        <v>8</v>
      </c>
      <c r="KV352" s="3">
        <v>10</v>
      </c>
    </row>
    <row r="353" spans="1:321" s="3" customFormat="1" x14ac:dyDescent="0.2">
      <c r="A353" s="3" t="b">
        <v>1</v>
      </c>
      <c r="B353" s="3">
        <v>10</v>
      </c>
      <c r="D353" s="3">
        <v>10446</v>
      </c>
      <c r="E353" s="3">
        <v>7</v>
      </c>
      <c r="F353" s="3">
        <v>5</v>
      </c>
      <c r="G353" s="3" t="s">
        <v>131</v>
      </c>
      <c r="H353" s="3">
        <v>6</v>
      </c>
      <c r="I353" s="3">
        <v>2.9000000000000021</v>
      </c>
      <c r="J353" s="3">
        <v>0.46688386546145599</v>
      </c>
      <c r="K353" s="3">
        <v>0.64542125695237473</v>
      </c>
      <c r="L353" s="3">
        <v>0.37739132587869978</v>
      </c>
      <c r="M353" s="3">
        <f>AA353-AS353</f>
        <v>2.959071156209923</v>
      </c>
      <c r="N353" s="3">
        <f>AB353-AS353</f>
        <v>1.0999999999999979</v>
      </c>
      <c r="O353" s="3">
        <f>AC353-AS353</f>
        <v>4</v>
      </c>
      <c r="P353" s="3">
        <f>AD353-AS353</f>
        <v>2.990289644019434</v>
      </c>
      <c r="Q353" s="3">
        <f>AE353-AS353</f>
        <v>1.8999999999999986</v>
      </c>
      <c r="R353" s="3">
        <f>AF353-AS353</f>
        <v>2.2999999999999972</v>
      </c>
      <c r="S353" s="3">
        <f>AG353-AS353</f>
        <v>2.6000000000000014</v>
      </c>
      <c r="T353" s="3">
        <f>AH353-AS353</f>
        <v>3.2999999999999972</v>
      </c>
      <c r="U353" s="3">
        <f>AI353-AS353</f>
        <v>3.5</v>
      </c>
      <c r="V353" s="3">
        <f>AJ353-AS353</f>
        <v>3.8999999999999986</v>
      </c>
      <c r="W353" s="3">
        <f>(AA353-AY353)/(AX353-AY353)</f>
        <v>0.85173957809659362</v>
      </c>
      <c r="X353" s="3">
        <f>(AX353-AA353)/(AA353-AY353)</f>
        <v>0.17406778517293761</v>
      </c>
      <c r="Y353" s="3">
        <f>J353/AA353</f>
        <v>1.391229999448485E-2</v>
      </c>
      <c r="Z353" s="3">
        <f>(AA353-AY353)/(AX353-AA353)</f>
        <v>5.7448884008404697</v>
      </c>
      <c r="AA353" s="3">
        <v>33.559071156209924</v>
      </c>
      <c r="AB353" s="3">
        <v>31.7</v>
      </c>
      <c r="AC353" s="3">
        <v>34.6</v>
      </c>
      <c r="AD353" s="3">
        <v>33.590289644019435</v>
      </c>
      <c r="AE353" s="3">
        <v>32.5</v>
      </c>
      <c r="AF353" s="3">
        <v>32.9</v>
      </c>
      <c r="AG353" s="3">
        <v>33.200000000000003</v>
      </c>
      <c r="AH353" s="3">
        <v>33.9</v>
      </c>
      <c r="AI353" s="3">
        <v>34.1</v>
      </c>
      <c r="AJ353" s="3">
        <v>34.5</v>
      </c>
      <c r="AK353" s="3">
        <v>2020</v>
      </c>
      <c r="AL353" s="3">
        <v>10</v>
      </c>
      <c r="AM353" s="3">
        <v>27</v>
      </c>
      <c r="AN353" s="3">
        <v>14</v>
      </c>
      <c r="AO353" s="3">
        <v>15</v>
      </c>
      <c r="AP353" s="3">
        <v>22</v>
      </c>
      <c r="AQ353" s="3">
        <v>36.000000000000007</v>
      </c>
      <c r="AR353" s="4">
        <v>0.59375</v>
      </c>
      <c r="AS353" s="3">
        <f>VLOOKUP(AR353,גיליון1!A268:F851,2,0)</f>
        <v>30.6</v>
      </c>
      <c r="AT353" s="3">
        <f>VLOOKUP(AR353,גיליון1!A268:F851,3,0)</f>
        <v>48</v>
      </c>
      <c r="AU353" s="3">
        <f>VLOOKUP(AR353,גיליון1!A268:F851,4,0)</f>
        <v>364</v>
      </c>
      <c r="AV353" s="3">
        <f>VLOOKUP(AR353,גיליון1!A268:F851,5,0)</f>
        <v>1.1000000000000001</v>
      </c>
      <c r="AW353" s="3">
        <f>VLOOKUP(AR353,גיליון1!A268:F851,6,0)</f>
        <v>222</v>
      </c>
      <c r="AX353" s="3">
        <f>AS353+(AZ353*BF353)/(BB353*1005)</f>
        <v>35.135654937235813</v>
      </c>
      <c r="AY353" s="3">
        <f>AS353+(AZ353*BD353*BE353*BF353)/(BB353*1005*(BE353*BD353+BK353*AZ353))-(AZ353*BL353)/(BE353*BD353+BK353*AZ353)</f>
        <v>24.501773279641085</v>
      </c>
      <c r="AZ353" s="3">
        <f>BA353*BC353/(BA353+BC353)</f>
        <v>25.974222151330764</v>
      </c>
      <c r="BA353" s="3">
        <f>BB353*1005/(4*0.98*0.0000000567*(AS353+273.15)^3)</f>
        <v>187.4955007583967</v>
      </c>
      <c r="BB353" s="3">
        <f>101325/(287.05*(AS353+273.15))</f>
        <v>1.162098055786728</v>
      </c>
      <c r="BC353" s="3">
        <f>100*SQRT(0.1/AV353)</f>
        <v>30.151134457776362</v>
      </c>
      <c r="BD353" s="3">
        <f>BC353/1.08</f>
        <v>27.917717090533667</v>
      </c>
      <c r="BE353" s="3">
        <f>0.072*AS353+64.67</f>
        <v>66.873199999999997</v>
      </c>
      <c r="BF353" s="3">
        <f>AU353*(1-0.21)+BG353-BH353</f>
        <v>203.94182094616525</v>
      </c>
      <c r="BG353" s="3">
        <f>(1.72*(BI353/1000/(AS353+273.16))^(1/7)*0.0000000567*(AS353+273.16)^4)</f>
        <v>408.16339876396859</v>
      </c>
      <c r="BH353" s="3">
        <f>0.98*0.0000000567*(AA353+273.16)^4</f>
        <v>491.78157781780334</v>
      </c>
      <c r="BI353" s="3">
        <f>BJ353*AT353/100</f>
        <v>2107.3277751025616</v>
      </c>
      <c r="BJ353" s="3">
        <f>(610.7*10^(7.5*AS353/(AS353+237.3)))</f>
        <v>4390.2661981303363</v>
      </c>
      <c r="BK353" s="3">
        <f>(EXP((0.0492)*AS353))*55.259</f>
        <v>249.02448452578955</v>
      </c>
      <c r="BL353" s="3">
        <f>(1-(AT353/100))*BJ353</f>
        <v>2282.9384230277751</v>
      </c>
      <c r="JU353" s="3">
        <v>2</v>
      </c>
      <c r="JV353" s="3">
        <v>5</v>
      </c>
      <c r="JW353" s="3">
        <v>2</v>
      </c>
      <c r="JX353" s="3">
        <v>0</v>
      </c>
      <c r="JY353" s="3">
        <v>1</v>
      </c>
      <c r="JZ353" s="3">
        <v>1</v>
      </c>
      <c r="KA353" s="3">
        <v>9</v>
      </c>
      <c r="KB353" s="3">
        <v>13</v>
      </c>
      <c r="KC353" s="3">
        <v>22</v>
      </c>
      <c r="KD353" s="3">
        <v>37</v>
      </c>
      <c r="KE353" s="3">
        <v>46</v>
      </c>
      <c r="KF353" s="3">
        <v>47</v>
      </c>
      <c r="KG353" s="3">
        <v>84</v>
      </c>
      <c r="KH353" s="3">
        <v>134</v>
      </c>
      <c r="KI353" s="3">
        <v>127</v>
      </c>
      <c r="KJ353" s="3">
        <v>191</v>
      </c>
      <c r="KK353" s="3">
        <v>251</v>
      </c>
      <c r="KL353" s="3">
        <v>228</v>
      </c>
      <c r="KM353" s="3">
        <v>242</v>
      </c>
      <c r="KN353" s="3">
        <v>245</v>
      </c>
      <c r="KO353" s="3">
        <v>255</v>
      </c>
      <c r="KP353" s="3">
        <v>262</v>
      </c>
      <c r="KQ353" s="3">
        <v>288</v>
      </c>
      <c r="KR353" s="3">
        <v>248</v>
      </c>
      <c r="KS353" s="3">
        <v>218</v>
      </c>
      <c r="KT353" s="3">
        <v>128</v>
      </c>
      <c r="KU353" s="3">
        <v>79</v>
      </c>
      <c r="KV353" s="3">
        <v>68</v>
      </c>
      <c r="KW353" s="3">
        <v>44</v>
      </c>
      <c r="KX353" s="3">
        <v>31</v>
      </c>
      <c r="KY353" s="3">
        <v>10</v>
      </c>
    </row>
    <row r="354" spans="1:321" s="3" customFormat="1" x14ac:dyDescent="0.2">
      <c r="A354" s="3" t="b">
        <v>1</v>
      </c>
      <c r="B354" s="3">
        <v>10</v>
      </c>
      <c r="D354" s="3">
        <v>10446</v>
      </c>
      <c r="E354" s="3">
        <v>7</v>
      </c>
      <c r="F354" s="3">
        <v>5</v>
      </c>
      <c r="G354" s="3" t="s">
        <v>300</v>
      </c>
      <c r="H354" s="3">
        <v>6</v>
      </c>
      <c r="I354" s="3">
        <v>3.1000000000000014</v>
      </c>
      <c r="J354" s="3">
        <v>0.79738245327767332</v>
      </c>
      <c r="K354" s="3">
        <v>1.2352278317671335</v>
      </c>
      <c r="L354" s="3">
        <v>0.6697595662418605</v>
      </c>
      <c r="M354" s="3">
        <f>AA354-AS354</f>
        <v>3.7286478930073557</v>
      </c>
      <c r="N354" s="3">
        <f>AB354-AS354</f>
        <v>1.8999999999999986</v>
      </c>
      <c r="O354" s="3">
        <f>AC354-AS354</f>
        <v>5</v>
      </c>
      <c r="P354" s="3">
        <f>AD354-AS354</f>
        <v>3.8145340502978442</v>
      </c>
      <c r="Q354" s="3">
        <f>AE354-AS354</f>
        <v>2.1000000000000014</v>
      </c>
      <c r="R354" s="3">
        <f>AF354-AS354</f>
        <v>2.5</v>
      </c>
      <c r="S354" s="3">
        <f>AG354-AS354</f>
        <v>3.1999999999999957</v>
      </c>
      <c r="T354" s="3">
        <f>AH354-AS354</f>
        <v>4.3999999999999986</v>
      </c>
      <c r="U354" s="3">
        <f>AI354-AS354</f>
        <v>4.6999999999999957</v>
      </c>
      <c r="V354" s="3">
        <f>AJ354-AS354</f>
        <v>5</v>
      </c>
      <c r="W354" s="3">
        <f>(AA354-AY354)/(AX354-AY354)</f>
        <v>0.93394009516864918</v>
      </c>
      <c r="X354" s="3">
        <f>(AX354-AA354)/(AA354-AY354)</f>
        <v>7.0732486133836994E-2</v>
      </c>
      <c r="Y354" s="3">
        <f>J354/AA354</f>
        <v>2.3227901540511818E-2</v>
      </c>
      <c r="Z354" s="3">
        <f>(AA354-AY354)/(AX354-AA354)</f>
        <v>14.13777536545008</v>
      </c>
      <c r="AA354" s="3">
        <v>34.328647893007357</v>
      </c>
      <c r="AB354" s="3">
        <v>32.5</v>
      </c>
      <c r="AC354" s="3">
        <v>35.6</v>
      </c>
      <c r="AD354" s="3">
        <v>34.414534050297846</v>
      </c>
      <c r="AE354" s="3">
        <v>32.700000000000003</v>
      </c>
      <c r="AF354" s="3">
        <v>33.1</v>
      </c>
      <c r="AG354" s="3">
        <v>33.799999999999997</v>
      </c>
      <c r="AH354" s="3">
        <v>35</v>
      </c>
      <c r="AI354" s="3">
        <v>35.299999999999997</v>
      </c>
      <c r="AJ354" s="3">
        <v>35.6</v>
      </c>
      <c r="AK354" s="3">
        <v>2020</v>
      </c>
      <c r="AL354" s="3">
        <v>10</v>
      </c>
      <c r="AM354" s="3">
        <v>27</v>
      </c>
      <c r="AN354" s="3">
        <v>14</v>
      </c>
      <c r="AO354" s="3">
        <v>15</v>
      </c>
      <c r="AP354" s="3">
        <v>50</v>
      </c>
      <c r="AQ354" s="3">
        <v>193</v>
      </c>
      <c r="AR354" s="4">
        <v>0.59375</v>
      </c>
      <c r="AS354" s="3">
        <f>VLOOKUP(AR354,גיליון1!A269:F852,2,0)</f>
        <v>30.6</v>
      </c>
      <c r="AT354" s="3">
        <f>VLOOKUP(AR354,גיליון1!A269:F852,3,0)</f>
        <v>48</v>
      </c>
      <c r="AU354" s="3">
        <f>VLOOKUP(AR354,גיליון1!A269:F852,4,0)</f>
        <v>364</v>
      </c>
      <c r="AV354" s="3">
        <f>VLOOKUP(AR354,גיליון1!A269:F852,5,0)</f>
        <v>1.1000000000000001</v>
      </c>
      <c r="AW354" s="3">
        <f>VLOOKUP(AR354,גיליון1!A269:F852,6,0)</f>
        <v>222</v>
      </c>
      <c r="AX354" s="3">
        <f>AS354+(AZ354*BF354)/(BB354*1005)</f>
        <v>35.025472778623133</v>
      </c>
      <c r="AY354" s="3">
        <f>AS354+(AZ354*BD354*BE354*BF354)/(BB354*1005*(BE354*BD354+BK354*AZ354))-(AZ354*BL354)/(BE354*BD354+BK354*AZ354)</f>
        <v>24.477094191116073</v>
      </c>
      <c r="AZ354" s="3">
        <f>BA354*BC354/(BA354+BC354)</f>
        <v>25.974222151330764</v>
      </c>
      <c r="BA354" s="3">
        <f>BB354*1005/(4*0.98*0.0000000567*(AS354+273.15)^3)</f>
        <v>187.4955007583967</v>
      </c>
      <c r="BB354" s="3">
        <f>101325/(287.05*(AS354+273.15))</f>
        <v>1.162098055786728</v>
      </c>
      <c r="BC354" s="3">
        <f>100*SQRT(0.1/AV354)</f>
        <v>30.151134457776362</v>
      </c>
      <c r="BD354" s="3">
        <f>BC354/1.08</f>
        <v>27.917717090533667</v>
      </c>
      <c r="BE354" s="3">
        <f>0.072*AS354+64.67</f>
        <v>66.873199999999997</v>
      </c>
      <c r="BF354" s="3">
        <f>AU354*(1-0.21)+BG354-BH354</f>
        <v>198.98757500501705</v>
      </c>
      <c r="BG354" s="3">
        <f>(1.72*(BI354/1000/(AS354+273.16))^(1/7)*0.0000000567*(AS354+273.16)^4)</f>
        <v>408.16339876396859</v>
      </c>
      <c r="BH354" s="3">
        <f>0.98*0.0000000567*(AA354+273.16)^4</f>
        <v>496.73582375895154</v>
      </c>
      <c r="BI354" s="3">
        <f>BJ354*AT354/100</f>
        <v>2107.3277751025616</v>
      </c>
      <c r="BJ354" s="3">
        <f>(610.7*10^(7.5*AS354/(AS354+237.3)))</f>
        <v>4390.2661981303363</v>
      </c>
      <c r="BK354" s="3">
        <f>(EXP((0.0492)*AS354))*55.259</f>
        <v>249.02448452578955</v>
      </c>
      <c r="BL354" s="3">
        <f>(1-(AT354/100))*BJ354</f>
        <v>2282.9384230277751</v>
      </c>
      <c r="KD354" s="3">
        <v>5</v>
      </c>
      <c r="KE354" s="3">
        <v>17</v>
      </c>
      <c r="KF354" s="3">
        <v>46</v>
      </c>
      <c r="KG354" s="3">
        <v>40</v>
      </c>
      <c r="KH354" s="3">
        <v>36</v>
      </c>
      <c r="KI354" s="3">
        <v>38</v>
      </c>
      <c r="KJ354" s="3">
        <v>26</v>
      </c>
      <c r="KK354" s="3">
        <v>51</v>
      </c>
      <c r="KL354" s="3">
        <v>59</v>
      </c>
      <c r="KM354" s="3">
        <v>52</v>
      </c>
      <c r="KN354" s="3">
        <v>53</v>
      </c>
      <c r="KO354" s="3">
        <v>31</v>
      </c>
      <c r="KP354" s="3">
        <v>47</v>
      </c>
      <c r="KQ354" s="3">
        <v>60</v>
      </c>
      <c r="KR354" s="3">
        <v>56</v>
      </c>
      <c r="KS354" s="3">
        <v>83</v>
      </c>
      <c r="KT354" s="3">
        <v>106</v>
      </c>
      <c r="KU354" s="3">
        <v>83</v>
      </c>
      <c r="KV354" s="3">
        <v>67</v>
      </c>
      <c r="KW354" s="3">
        <v>80</v>
      </c>
      <c r="KX354" s="3">
        <v>96</v>
      </c>
      <c r="KY354" s="3">
        <v>73</v>
      </c>
      <c r="KZ354" s="3">
        <v>80</v>
      </c>
      <c r="LA354" s="3">
        <v>66</v>
      </c>
      <c r="LB354" s="3">
        <v>94</v>
      </c>
      <c r="LC354" s="3">
        <v>83</v>
      </c>
      <c r="LD354" s="3">
        <v>117</v>
      </c>
      <c r="LE354" s="3">
        <v>92</v>
      </c>
      <c r="LF354" s="3">
        <v>67</v>
      </c>
      <c r="LG354" s="3">
        <v>49</v>
      </c>
      <c r="LH354" s="3">
        <v>55</v>
      </c>
      <c r="LI354" s="3">
        <v>24</v>
      </c>
    </row>
    <row r="355" spans="1:321" s="3" customFormat="1" x14ac:dyDescent="0.2">
      <c r="A355" s="3" t="b">
        <v>1</v>
      </c>
      <c r="B355" s="3">
        <v>10</v>
      </c>
      <c r="D355" s="3">
        <v>10446</v>
      </c>
      <c r="E355" s="3">
        <v>7</v>
      </c>
      <c r="F355" s="3">
        <v>5</v>
      </c>
      <c r="G355" s="3" t="s">
        <v>458</v>
      </c>
      <c r="H355" s="3">
        <v>6</v>
      </c>
      <c r="I355" s="3">
        <v>1.7000000000000028</v>
      </c>
      <c r="J355" s="3">
        <v>0.34432760583565503</v>
      </c>
      <c r="K355" s="3">
        <v>0.48541341775535329</v>
      </c>
      <c r="L355" s="3">
        <v>0.27840272781426734</v>
      </c>
      <c r="M355" s="3">
        <f>AA355-AS355</f>
        <v>2.1311550098151884</v>
      </c>
      <c r="N355" s="3">
        <f>AB355-AS355</f>
        <v>1.1000000000000014</v>
      </c>
      <c r="O355" s="3">
        <f>AC355-AS355</f>
        <v>2.8000000000000043</v>
      </c>
      <c r="P355" s="3">
        <f>AD355-AS355</f>
        <v>2.1590433164857714</v>
      </c>
      <c r="Q355" s="3">
        <f>AE355-AS355</f>
        <v>1.4000000000000021</v>
      </c>
      <c r="R355" s="3">
        <f>AF355-AS355</f>
        <v>1.7000000000000028</v>
      </c>
      <c r="S355" s="3">
        <f>AG355-AS355</f>
        <v>1.8999999999999986</v>
      </c>
      <c r="T355" s="3">
        <f>AH355-AS355</f>
        <v>2.3999999999999986</v>
      </c>
      <c r="U355" s="3">
        <f>AI355-AS355</f>
        <v>2.6000000000000014</v>
      </c>
      <c r="V355" s="3">
        <f>AJ355-AS355</f>
        <v>2.7000000000000028</v>
      </c>
      <c r="W355" s="3">
        <f>(AA355-AY355)/(AX355-AY355)</f>
        <v>0.51578468925020959</v>
      </c>
      <c r="X355" s="3">
        <f>(AX355-AA355)/(AA355-AY355)</f>
        <v>0.93879349434293735</v>
      </c>
      <c r="Y355" s="3">
        <f>J355/AA355</f>
        <v>1.0584549049419417E-2</v>
      </c>
      <c r="Z355" s="3">
        <f>(AA355-AY355)/(AX355-AA355)</f>
        <v>1.0651969853070842</v>
      </c>
      <c r="AA355" s="3">
        <v>32.531155009815187</v>
      </c>
      <c r="AB355" s="3">
        <v>31.5</v>
      </c>
      <c r="AC355" s="3">
        <v>33.200000000000003</v>
      </c>
      <c r="AD355" s="3">
        <v>32.55904331648577</v>
      </c>
      <c r="AE355" s="3">
        <v>31.8</v>
      </c>
      <c r="AF355" s="3">
        <v>32.1</v>
      </c>
      <c r="AG355" s="3">
        <v>32.299999999999997</v>
      </c>
      <c r="AH355" s="3">
        <v>32.799999999999997</v>
      </c>
      <c r="AI355" s="3">
        <v>33</v>
      </c>
      <c r="AJ355" s="3">
        <v>33.1</v>
      </c>
      <c r="AK355" s="3">
        <v>2020</v>
      </c>
      <c r="AL355" s="3">
        <v>10</v>
      </c>
      <c r="AM355" s="3">
        <v>27</v>
      </c>
      <c r="AN355" s="3">
        <v>14</v>
      </c>
      <c r="AO355" s="3">
        <v>16</v>
      </c>
      <c r="AP355" s="3">
        <v>43</v>
      </c>
      <c r="AQ355" s="3">
        <v>632</v>
      </c>
      <c r="AR355" s="4">
        <v>0.59444444444444444</v>
      </c>
      <c r="AS355" s="3">
        <f>VLOOKUP(AR355,גיליון1!A270:F853,2,0)</f>
        <v>30.4</v>
      </c>
      <c r="AT355" s="3">
        <f>VLOOKUP(AR355,גיליון1!A270:F853,3,0)</f>
        <v>49</v>
      </c>
      <c r="AU355" s="3">
        <f>VLOOKUP(AR355,גיליון1!A270:F853,4,0)</f>
        <v>481</v>
      </c>
      <c r="AV355" s="3">
        <f>VLOOKUP(AR355,גיליון1!A270:F853,5,0)</f>
        <v>0.6</v>
      </c>
      <c r="AW355" s="3">
        <f>VLOOKUP(AR355,גיליון1!A270:F853,6,0)</f>
        <v>343</v>
      </c>
      <c r="AX355" s="3">
        <f>AS355+(AZ355*BF355)/(BB355*1005)</f>
        <v>39.079721321387851</v>
      </c>
      <c r="AY355" s="3">
        <f>AS355+(AZ355*BD355*BE355*BF355)/(BB355*1005*(BE355*BD355+BK355*AZ355))-(AZ355*BL355)/(BE355*BD355+BK355*AZ355)</f>
        <v>25.555641916644454</v>
      </c>
      <c r="AZ355" s="3">
        <f>BA355*BC355/(BA355+BC355)</f>
        <v>33.540922987214174</v>
      </c>
      <c r="BA355" s="3">
        <f>BB355*1005/(4*0.98*0.0000000567*(AS355+273.15)^3)</f>
        <v>187.99013000541893</v>
      </c>
      <c r="BB355" s="3">
        <f>101325/(287.05*(AS355+273.15))</f>
        <v>1.1628637273767704</v>
      </c>
      <c r="BC355" s="3">
        <f>100*SQRT(0.1/AV355)</f>
        <v>40.824829046386299</v>
      </c>
      <c r="BD355" s="3">
        <f>BC355/1.08</f>
        <v>37.800767635542869</v>
      </c>
      <c r="BE355" s="3">
        <f>0.072*AS355+64.67</f>
        <v>66.858800000000002</v>
      </c>
      <c r="BF355" s="3">
        <f>AU355*(1-0.21)+BG355-BH355</f>
        <v>302.43054902482669</v>
      </c>
      <c r="BG355" s="3">
        <f>(1.72*(BI355/1000/(AS355+273.16))^(1/7)*0.0000000567*(AS355+273.16)^4)</f>
        <v>407.6627081592228</v>
      </c>
      <c r="BH355" s="3">
        <f>0.98*0.0000000567*(AA355+273.16)^4</f>
        <v>485.22215913439612</v>
      </c>
      <c r="BI355" s="3">
        <f>BJ355*AT355/100</f>
        <v>2126.785368308043</v>
      </c>
      <c r="BJ355" s="3">
        <f>(610.7*10^(7.5*AS355/(AS355+237.3)))</f>
        <v>4340.3783026694755</v>
      </c>
      <c r="BK355" s="3">
        <f>(EXP((0.0492)*AS355))*55.259</f>
        <v>246.58610012411623</v>
      </c>
      <c r="BL355" s="3">
        <f>(1-(AT355/100))*BJ355</f>
        <v>2213.5929343614325</v>
      </c>
      <c r="JT355" s="3">
        <v>13</v>
      </c>
      <c r="JU355" s="3">
        <v>28</v>
      </c>
      <c r="JV355" s="3">
        <v>84</v>
      </c>
      <c r="JW355" s="3">
        <v>71</v>
      </c>
      <c r="JX355" s="3">
        <v>117</v>
      </c>
      <c r="JY355" s="3">
        <v>173</v>
      </c>
      <c r="JZ355" s="3">
        <v>225</v>
      </c>
      <c r="KA355" s="3">
        <v>276</v>
      </c>
      <c r="KB355" s="3">
        <v>396</v>
      </c>
      <c r="KC355" s="3">
        <v>414</v>
      </c>
      <c r="KD355" s="3">
        <v>478</v>
      </c>
      <c r="KE355" s="3">
        <v>446</v>
      </c>
      <c r="KF355" s="3">
        <v>376</v>
      </c>
      <c r="KG355" s="3">
        <v>375</v>
      </c>
      <c r="KH355" s="3">
        <v>329</v>
      </c>
      <c r="KI355" s="3">
        <v>201</v>
      </c>
      <c r="KJ355" s="3">
        <v>91</v>
      </c>
      <c r="KK355" s="3">
        <v>16</v>
      </c>
      <c r="KL355" s="3">
        <v>1</v>
      </c>
      <c r="KM355" s="3">
        <v>0</v>
      </c>
    </row>
    <row r="356" spans="1:321" s="3" customFormat="1" x14ac:dyDescent="0.2">
      <c r="A356" s="3" t="b">
        <v>0</v>
      </c>
      <c r="D356" s="3">
        <v>10446</v>
      </c>
      <c r="E356" s="3">
        <v>7</v>
      </c>
      <c r="F356" s="3">
        <v>5</v>
      </c>
      <c r="G356" s="3" t="s">
        <v>132</v>
      </c>
      <c r="H356" s="3">
        <v>6</v>
      </c>
      <c r="I356" s="3">
        <v>1.8999999999999986</v>
      </c>
      <c r="J356" s="3">
        <v>0.44332890125055324</v>
      </c>
      <c r="K356" s="3">
        <v>0.66735031314652815</v>
      </c>
      <c r="L356" s="3">
        <v>0.37520635736944841</v>
      </c>
      <c r="M356" s="3">
        <f>AA356-AS356</f>
        <v>0.40872706407958503</v>
      </c>
      <c r="N356" s="3">
        <f>AB356-AS356</f>
        <v>-0.29999999999999716</v>
      </c>
      <c r="O356" s="3">
        <f>AC356-AS356</f>
        <v>1.6000000000000014</v>
      </c>
      <c r="P356" s="3">
        <f>AD356-AS356</f>
        <v>0.30610331781731048</v>
      </c>
      <c r="Q356" s="3">
        <f>AE356-AS356</f>
        <v>-0.19999999999999929</v>
      </c>
      <c r="R356" s="3">
        <f>AF356-AS356</f>
        <v>-9.9999999999997868E-2</v>
      </c>
      <c r="S356" s="3">
        <f>AG356-AS356</f>
        <v>0.10000000000000142</v>
      </c>
      <c r="T356" s="3">
        <f>AH356-AS356</f>
        <v>0.70000000000000284</v>
      </c>
      <c r="U356" s="3">
        <f>AI356-AS356</f>
        <v>1</v>
      </c>
      <c r="V356" s="3">
        <f>AJ356-AS356</f>
        <v>1.5</v>
      </c>
      <c r="W356" s="3">
        <f>(AA356-AY356)/(AX356-AY356)</f>
        <v>0.44381759276988536</v>
      </c>
      <c r="X356" s="3">
        <f>(AX356-AA356)/(AA356-AY356)</f>
        <v>1.2531779187908156</v>
      </c>
      <c r="Y356" s="3">
        <f>J356/AA356</f>
        <v>1.4389718222647306E-2</v>
      </c>
      <c r="Z356" s="3">
        <f>(AA356-AY356)/(AX356-AA356)</f>
        <v>0.79797128963530928</v>
      </c>
      <c r="AA356" s="3">
        <v>30.808727064079584</v>
      </c>
      <c r="AB356" s="3">
        <v>30.1</v>
      </c>
      <c r="AC356" s="3">
        <v>32</v>
      </c>
      <c r="AD356" s="3">
        <v>30.706103317817309</v>
      </c>
      <c r="AE356" s="3">
        <v>30.2</v>
      </c>
      <c r="AF356" s="3">
        <v>30.3</v>
      </c>
      <c r="AG356" s="3">
        <v>30.5</v>
      </c>
      <c r="AH356" s="3">
        <v>31.1</v>
      </c>
      <c r="AI356" s="3">
        <v>31.4</v>
      </c>
      <c r="AJ356" s="3">
        <v>31.9</v>
      </c>
      <c r="AK356" s="3">
        <v>2020</v>
      </c>
      <c r="AL356" s="3">
        <v>10</v>
      </c>
      <c r="AM356" s="3">
        <v>27</v>
      </c>
      <c r="AN356" s="3">
        <v>14</v>
      </c>
      <c r="AO356" s="3">
        <v>17</v>
      </c>
      <c r="AP356" s="3">
        <v>38</v>
      </c>
      <c r="AQ356" s="3">
        <v>193</v>
      </c>
      <c r="AR356" s="4">
        <v>0.59513888888888888</v>
      </c>
      <c r="AS356" s="3">
        <f>VLOOKUP(AR356,גיליון1!A271:F854,2,0)</f>
        <v>30.4</v>
      </c>
      <c r="AT356" s="3">
        <f>VLOOKUP(AR356,גיליון1!A271:F854,3,0)</f>
        <v>49</v>
      </c>
      <c r="AU356" s="3">
        <f>VLOOKUP(AR356,גיליון1!A271:F854,4,0)</f>
        <v>512</v>
      </c>
      <c r="AV356" s="3">
        <f>VLOOKUP(AR356,גיליון1!A271:F854,5,0)</f>
        <v>1.1000000000000001</v>
      </c>
      <c r="AW356" s="3">
        <f>VLOOKUP(AR356,גיליון1!A271:F854,6,0)</f>
        <v>59</v>
      </c>
      <c r="AX356" s="3">
        <f>AS356+(AZ356*BF356)/(BB356*1005)</f>
        <v>37.909654606860748</v>
      </c>
      <c r="AY356" s="3">
        <f>AS356+(AZ356*BD356*BE356*BF356)/(BB356*1005*(BE356*BD356+BK356*AZ356))-(AZ356*BL356)/(BE356*BD356+BK356*AZ356)</f>
        <v>25.14239075515961</v>
      </c>
      <c r="AZ356" s="3">
        <f>BA356*BC356/(BA356+BC356)</f>
        <v>25.98369318375601</v>
      </c>
      <c r="BA356" s="3">
        <f>BB356*1005/(4*0.98*0.0000000567*(AS356+273.15)^3)</f>
        <v>187.99013000541893</v>
      </c>
      <c r="BB356" s="3">
        <f>101325/(287.05*(AS356+273.15))</f>
        <v>1.1628637273767704</v>
      </c>
      <c r="BC356" s="3">
        <f>100*SQRT(0.1/AV356)</f>
        <v>30.151134457776362</v>
      </c>
      <c r="BD356" s="3">
        <f>BC356/1.08</f>
        <v>27.917717090533667</v>
      </c>
      <c r="BE356" s="3">
        <f>0.072*AS356+64.67</f>
        <v>66.858800000000002</v>
      </c>
      <c r="BF356" s="3">
        <f>AU356*(1-0.21)+BG356-BH356</f>
        <v>337.76447443853357</v>
      </c>
      <c r="BG356" s="3">
        <f>(1.72*(BI356/1000/(AS356+273.16))^(1/7)*0.0000000567*(AS356+273.16)^4)</f>
        <v>407.6627081592228</v>
      </c>
      <c r="BH356" s="3">
        <f>0.98*0.0000000567*(AA356+273.16)^4</f>
        <v>474.37823372068925</v>
      </c>
      <c r="BI356" s="3">
        <f>BJ356*AT356/100</f>
        <v>2126.785368308043</v>
      </c>
      <c r="BJ356" s="3">
        <f>(610.7*10^(7.5*AS356/(AS356+237.3)))</f>
        <v>4340.3783026694755</v>
      </c>
      <c r="BK356" s="3">
        <f>(EXP((0.0492)*AS356))*55.259</f>
        <v>246.58610012411623</v>
      </c>
      <c r="BL356" s="3">
        <f>(1-(AT356/100))*BJ356</f>
        <v>2213.5929343614325</v>
      </c>
      <c r="JF356" s="3">
        <v>147</v>
      </c>
      <c r="JG356" s="3">
        <v>289</v>
      </c>
      <c r="JH356" s="3">
        <v>375</v>
      </c>
      <c r="JI356" s="3">
        <v>532</v>
      </c>
      <c r="JJ356" s="3">
        <v>509</v>
      </c>
      <c r="JK356" s="3">
        <v>313</v>
      </c>
      <c r="JL356" s="3">
        <v>227</v>
      </c>
      <c r="JM356" s="3">
        <v>182</v>
      </c>
      <c r="JN356" s="3">
        <v>287</v>
      </c>
      <c r="JO356" s="3">
        <v>340</v>
      </c>
      <c r="JP356" s="3">
        <v>361</v>
      </c>
      <c r="JQ356" s="3">
        <v>236</v>
      </c>
      <c r="JR356" s="3">
        <v>149</v>
      </c>
      <c r="JS356" s="3">
        <v>85</v>
      </c>
      <c r="JT356" s="3">
        <v>80</v>
      </c>
      <c r="JU356" s="3">
        <v>70</v>
      </c>
      <c r="JV356" s="3">
        <v>67</v>
      </c>
      <c r="JW356" s="3">
        <v>66</v>
      </c>
      <c r="JX356" s="3">
        <v>40</v>
      </c>
      <c r="JY356" s="3">
        <v>23</v>
      </c>
    </row>
    <row r="357" spans="1:321" s="3" customFormat="1" x14ac:dyDescent="0.2">
      <c r="A357" s="3" t="b">
        <v>0</v>
      </c>
      <c r="D357" s="3">
        <v>10446</v>
      </c>
      <c r="E357" s="3">
        <v>7</v>
      </c>
      <c r="F357" s="3">
        <v>5</v>
      </c>
      <c r="G357" s="3" t="s">
        <v>301</v>
      </c>
      <c r="H357" s="3">
        <v>6</v>
      </c>
      <c r="I357" s="3">
        <v>0.69999999999999929</v>
      </c>
      <c r="J357" s="3">
        <v>0.14387196910614528</v>
      </c>
      <c r="K357" s="3">
        <v>0.19679277288651065</v>
      </c>
      <c r="L357" s="3">
        <v>0.11327393678918492</v>
      </c>
      <c r="M357" s="3">
        <f>AA357-AS357</f>
        <v>1.3101237121753471</v>
      </c>
      <c r="N357" s="3">
        <f>AB357-AS357</f>
        <v>0.90000000000000213</v>
      </c>
      <c r="O357" s="3">
        <f>AC357-AS357</f>
        <v>1.6000000000000014</v>
      </c>
      <c r="P357" s="3">
        <f>AD357-AS357</f>
        <v>1.3213520892928514</v>
      </c>
      <c r="Q357" s="3">
        <f>AE357-AS357</f>
        <v>1</v>
      </c>
      <c r="R357" s="3">
        <f>AF357-AS357</f>
        <v>1.1000000000000014</v>
      </c>
      <c r="S357" s="3">
        <f>AG357-AS357</f>
        <v>1.2000000000000028</v>
      </c>
      <c r="T357" s="3">
        <f>AH357-AS357</f>
        <v>1.4000000000000021</v>
      </c>
      <c r="U357" s="3">
        <f>AI357-AS357</f>
        <v>1.5</v>
      </c>
      <c r="V357" s="3">
        <f>AJ357-AS357</f>
        <v>1.6000000000000014</v>
      </c>
      <c r="W357" s="3">
        <f>(AA357-AY357)/(AX357-AY357)</f>
        <v>0.52060840793548735</v>
      </c>
      <c r="X357" s="3">
        <f>(AX357-AA357)/(AA357-AY357)</f>
        <v>0.92082952322183365</v>
      </c>
      <c r="Y357" s="3">
        <f>J357/AA357</f>
        <v>4.5370989533826548E-3</v>
      </c>
      <c r="Z357" s="3">
        <f>(AA357-AY357)/(AX357-AA357)</f>
        <v>1.0859773441029146</v>
      </c>
      <c r="AA357" s="3">
        <v>31.710123712175346</v>
      </c>
      <c r="AB357" s="3">
        <v>31.3</v>
      </c>
      <c r="AC357" s="3">
        <v>32</v>
      </c>
      <c r="AD357" s="3">
        <v>31.72135208929285</v>
      </c>
      <c r="AE357" s="3">
        <v>31.4</v>
      </c>
      <c r="AF357" s="3">
        <v>31.5</v>
      </c>
      <c r="AG357" s="3">
        <v>31.6</v>
      </c>
      <c r="AH357" s="3">
        <v>31.8</v>
      </c>
      <c r="AI357" s="3">
        <v>31.9</v>
      </c>
      <c r="AJ357" s="3">
        <v>32</v>
      </c>
      <c r="AK357" s="3">
        <v>2020</v>
      </c>
      <c r="AL357" s="3">
        <v>10</v>
      </c>
      <c r="AM357" s="3">
        <v>27</v>
      </c>
      <c r="AN357" s="3">
        <v>14</v>
      </c>
      <c r="AO357" s="3">
        <v>17</v>
      </c>
      <c r="AP357" s="3">
        <v>49</v>
      </c>
      <c r="AQ357" s="3">
        <v>392</v>
      </c>
      <c r="AR357" s="4">
        <v>0.59513888888888888</v>
      </c>
      <c r="AS357" s="3">
        <f>VLOOKUP(AR357,גיליון1!A272:F855,2,0)</f>
        <v>30.4</v>
      </c>
      <c r="AT357" s="3">
        <f>VLOOKUP(AR357,גיליון1!A272:F855,3,0)</f>
        <v>49</v>
      </c>
      <c r="AU357" s="3">
        <f>VLOOKUP(AR357,גיליון1!A272:F855,4,0)</f>
        <v>512</v>
      </c>
      <c r="AV357" s="3">
        <f>VLOOKUP(AR357,גיליון1!A272:F855,5,0)</f>
        <v>1.1000000000000001</v>
      </c>
      <c r="AW357" s="3">
        <f>VLOOKUP(AR357,גיליון1!A272:F855,6,0)</f>
        <v>59</v>
      </c>
      <c r="AX357" s="3">
        <f>AS357+(AZ357*BF357)/(BB357*1005)</f>
        <v>37.783991122974342</v>
      </c>
      <c r="AY357" s="3">
        <f>AS357+(AZ357*BD357*BE357*BF357)/(BB357*1005*(BE357*BD357+BK357*AZ357))-(AZ357*BL357)/(BE357*BD357+BK357*AZ357)</f>
        <v>25.114041312962605</v>
      </c>
      <c r="AZ357" s="3">
        <f>BA357*BC357/(BA357+BC357)</f>
        <v>25.98369318375601</v>
      </c>
      <c r="BA357" s="3">
        <f>BB357*1005/(4*0.98*0.0000000567*(AS357+273.15)^3)</f>
        <v>187.99013000541893</v>
      </c>
      <c r="BB357" s="3">
        <f>101325/(287.05*(AS357+273.15))</f>
        <v>1.1628637273767704</v>
      </c>
      <c r="BC357" s="3">
        <f>100*SQRT(0.1/AV357)</f>
        <v>30.151134457776362</v>
      </c>
      <c r="BD357" s="3">
        <f>BC357/1.08</f>
        <v>27.917717090533667</v>
      </c>
      <c r="BE357" s="3">
        <f>0.072*AS357+64.67</f>
        <v>66.858800000000002</v>
      </c>
      <c r="BF357" s="3">
        <f>AU357*(1-0.21)+BG357-BH357</f>
        <v>332.1124620873623</v>
      </c>
      <c r="BG357" s="3">
        <f>(1.72*(BI357/1000/(AS357+273.16))^(1/7)*0.0000000567*(AS357+273.16)^4)</f>
        <v>407.6627081592228</v>
      </c>
      <c r="BH357" s="3">
        <f>0.98*0.0000000567*(AA357+273.16)^4</f>
        <v>480.03024607186052</v>
      </c>
      <c r="BI357" s="3">
        <f>BJ357*AT357/100</f>
        <v>2126.785368308043</v>
      </c>
      <c r="BJ357" s="3">
        <f>(610.7*10^(7.5*AS357/(AS357+237.3)))</f>
        <v>4340.3783026694755</v>
      </c>
      <c r="BK357" s="3">
        <f>(EXP((0.0492)*AS357))*55.259</f>
        <v>246.58610012411623</v>
      </c>
      <c r="BL357" s="3">
        <f>(1-(AT357/100))*BJ357</f>
        <v>2213.5929343614325</v>
      </c>
      <c r="JP357" s="3">
        <v>1</v>
      </c>
      <c r="JQ357" s="3">
        <v>28</v>
      </c>
      <c r="JR357" s="3">
        <v>48</v>
      </c>
      <c r="JS357" s="3">
        <v>144</v>
      </c>
      <c r="JT357" s="3">
        <v>197</v>
      </c>
      <c r="JU357" s="3">
        <v>287</v>
      </c>
      <c r="JV357" s="3">
        <v>197</v>
      </c>
      <c r="JW357" s="3">
        <v>59</v>
      </c>
      <c r="JX357" s="3">
        <v>13</v>
      </c>
    </row>
    <row r="358" spans="1:321" s="3" customFormat="1" x14ac:dyDescent="0.2">
      <c r="A358" s="3" t="b">
        <v>0</v>
      </c>
      <c r="D358" s="3">
        <v>10446</v>
      </c>
      <c r="E358" s="3">
        <v>7</v>
      </c>
      <c r="F358" s="3">
        <v>5</v>
      </c>
      <c r="G358" s="3" t="s">
        <v>459</v>
      </c>
      <c r="H358" s="3">
        <v>6</v>
      </c>
      <c r="I358" s="3">
        <v>1.1000000000000014</v>
      </c>
      <c r="J358" s="3">
        <v>0.20315121865801083</v>
      </c>
      <c r="K358" s="3">
        <v>0.23475269287038714</v>
      </c>
      <c r="L358" s="3">
        <v>0.15508286916594005</v>
      </c>
      <c r="M358" s="3">
        <f>AA358-AS358</f>
        <v>0.98968516772921333</v>
      </c>
      <c r="N358" s="3">
        <f>AB358-AS358</f>
        <v>0.5</v>
      </c>
      <c r="O358" s="3">
        <f>AC358-AS358</f>
        <v>1.6000000000000014</v>
      </c>
      <c r="P358" s="3">
        <f>AD358-AS358</f>
        <v>0.98095494342030776</v>
      </c>
      <c r="Q358" s="3">
        <f>AE358-AS358</f>
        <v>0.60000000000000142</v>
      </c>
      <c r="R358" s="3">
        <f>AF358-AS358</f>
        <v>0.80000000000000071</v>
      </c>
      <c r="S358" s="3">
        <f>AG358-AS358</f>
        <v>0.90000000000000213</v>
      </c>
      <c r="T358" s="3">
        <f>AH358-AS358</f>
        <v>1.1000000000000014</v>
      </c>
      <c r="U358" s="3">
        <f>AI358-AS358</f>
        <v>1.3000000000000007</v>
      </c>
      <c r="V358" s="3">
        <f>AJ358-AS358</f>
        <v>1.5</v>
      </c>
      <c r="W358" s="3">
        <f>(AA358-AY358)/(AX358-AY358)</f>
        <v>0.5062372183559537</v>
      </c>
      <c r="X358" s="3">
        <f>(AX358-AA358)/(AA358-AY358)</f>
        <v>0.97535851521857841</v>
      </c>
      <c r="Y358" s="3">
        <f>J358/AA358</f>
        <v>6.471910042183681E-3</v>
      </c>
      <c r="Z358" s="3">
        <f>(AA358-AY358)/(AX358-AA358)</f>
        <v>1.0252640279414584</v>
      </c>
      <c r="AA358" s="3">
        <v>31.389685167729212</v>
      </c>
      <c r="AB358" s="3">
        <v>30.9</v>
      </c>
      <c r="AC358" s="3">
        <v>32</v>
      </c>
      <c r="AD358" s="3">
        <v>31.380954943420306</v>
      </c>
      <c r="AE358" s="3">
        <v>31</v>
      </c>
      <c r="AF358" s="3">
        <v>31.2</v>
      </c>
      <c r="AG358" s="3">
        <v>31.3</v>
      </c>
      <c r="AH358" s="3">
        <v>31.5</v>
      </c>
      <c r="AI358" s="3">
        <v>31.7</v>
      </c>
      <c r="AJ358" s="3">
        <v>31.9</v>
      </c>
      <c r="AK358" s="3">
        <v>2020</v>
      </c>
      <c r="AL358" s="3">
        <v>10</v>
      </c>
      <c r="AM358" s="3">
        <v>27</v>
      </c>
      <c r="AN358" s="3">
        <v>14</v>
      </c>
      <c r="AO358" s="3">
        <v>18</v>
      </c>
      <c r="AP358" s="3">
        <v>4</v>
      </c>
      <c r="AQ358" s="3">
        <v>752</v>
      </c>
      <c r="AR358" s="4">
        <v>0.59583333333333333</v>
      </c>
      <c r="AS358" s="3">
        <f>VLOOKUP(AR358,גיליון1!A273:F856,2,0)</f>
        <v>30.4</v>
      </c>
      <c r="AT358" s="3">
        <f>VLOOKUP(AR358,גיליון1!A273:F856,3,0)</f>
        <v>50</v>
      </c>
      <c r="AU358" s="3">
        <f>VLOOKUP(AR358,גיליון1!A273:F856,4,0)</f>
        <v>489</v>
      </c>
      <c r="AV358" s="3">
        <f>VLOOKUP(AR358,גיליון1!A273:F856,5,0)</f>
        <v>1.1000000000000001</v>
      </c>
      <c r="AW358" s="3">
        <f>VLOOKUP(AR358,גיליון1!A273:F856,6,0)</f>
        <v>7</v>
      </c>
      <c r="AX358" s="3">
        <f>AS358+(AZ358*BF358)/(BB358*1005)</f>
        <v>37.451006941435359</v>
      </c>
      <c r="AY358" s="3">
        <f>AS358+(AZ358*BD358*BE358*BF358)/(BB358*1005*(BE358*BD358+BK358*AZ358))-(AZ358*BL358)/(BE358*BD358+BK358*AZ358)</f>
        <v>25.175229991369982</v>
      </c>
      <c r="AZ358" s="3">
        <f>BA358*BC358/(BA358+BC358)</f>
        <v>25.98369318375601</v>
      </c>
      <c r="BA358" s="3">
        <f>BB358*1005/(4*0.98*0.0000000567*(AS358+273.15)^3)</f>
        <v>187.99013000541893</v>
      </c>
      <c r="BB358" s="3">
        <f>101325/(287.05*(AS358+273.15))</f>
        <v>1.1628637273767704</v>
      </c>
      <c r="BC358" s="3">
        <f>100*SQRT(0.1/AV358)</f>
        <v>30.151134457776362</v>
      </c>
      <c r="BD358" s="3">
        <f>BC358/1.08</f>
        <v>27.917717090533667</v>
      </c>
      <c r="BE358" s="3">
        <f>0.072*AS358+64.67</f>
        <v>66.858800000000002</v>
      </c>
      <c r="BF358" s="3">
        <f>AU358*(1-0.21)+BG358-BH358</f>
        <v>317.13571109656351</v>
      </c>
      <c r="BG358" s="3">
        <f>(1.72*(BI358/1000/(AS358+273.16))^(1/7)*0.0000000567*(AS358+273.16)^4)</f>
        <v>408.84096339135988</v>
      </c>
      <c r="BH358" s="3">
        <f>0.98*0.0000000567*(AA358+273.16)^4</f>
        <v>478.01525229479643</v>
      </c>
      <c r="BI358" s="3">
        <f>BJ358*AT358/100</f>
        <v>2170.1891513347377</v>
      </c>
      <c r="BJ358" s="3">
        <f>(610.7*10^(7.5*AS358/(AS358+237.3)))</f>
        <v>4340.3783026694755</v>
      </c>
      <c r="BK358" s="3">
        <f>(EXP((0.0492)*AS358))*55.259</f>
        <v>246.58610012411623</v>
      </c>
      <c r="BL358" s="3">
        <f>(1-(AT358/100))*BJ358</f>
        <v>2170.1891513347377</v>
      </c>
      <c r="JM358" s="3">
        <v>58</v>
      </c>
      <c r="JN358" s="3">
        <v>100</v>
      </c>
      <c r="JO358" s="3">
        <v>194</v>
      </c>
      <c r="JP358" s="3">
        <v>452</v>
      </c>
      <c r="JQ358" s="3">
        <v>547</v>
      </c>
      <c r="JR358" s="3">
        <v>506</v>
      </c>
      <c r="JS358" s="3">
        <v>286</v>
      </c>
      <c r="JT358" s="3">
        <v>153</v>
      </c>
      <c r="JU358" s="3">
        <v>96</v>
      </c>
      <c r="JV358" s="3">
        <v>36</v>
      </c>
      <c r="JW358" s="3">
        <v>27</v>
      </c>
      <c r="JX358" s="3">
        <v>20</v>
      </c>
      <c r="JY358" s="3">
        <v>4</v>
      </c>
    </row>
    <row r="359" spans="1:321" s="3" customFormat="1" x14ac:dyDescent="0.2">
      <c r="A359" s="3" t="b">
        <v>1</v>
      </c>
      <c r="B359" s="3" t="s">
        <v>564</v>
      </c>
      <c r="D359" s="3">
        <v>10446</v>
      </c>
      <c r="E359" s="3">
        <v>13</v>
      </c>
      <c r="F359" s="3">
        <v>5</v>
      </c>
      <c r="G359" s="3" t="s">
        <v>133</v>
      </c>
      <c r="H359" s="3">
        <v>6</v>
      </c>
      <c r="I359" s="3">
        <v>1.5999999999999979</v>
      </c>
      <c r="J359" s="3">
        <v>0.28047886607043204</v>
      </c>
      <c r="K359" s="3">
        <v>0.37744066745727878</v>
      </c>
      <c r="L359" s="3">
        <v>0.22400412338932368</v>
      </c>
      <c r="M359" s="3">
        <f>AA359-AS359</f>
        <v>0.99909639685556328</v>
      </c>
      <c r="N359" s="3">
        <f>AB359-AS359</f>
        <v>0.10000000000000142</v>
      </c>
      <c r="O359" s="3">
        <f>AC359-AS359</f>
        <v>1.6999999999999993</v>
      </c>
      <c r="P359" s="3">
        <f>AD359-AS359</f>
        <v>1.0073778023268467</v>
      </c>
      <c r="Q359" s="3">
        <f>AE359-AS359</f>
        <v>0.40000000000000213</v>
      </c>
      <c r="R359" s="3">
        <f>AF359-AS359</f>
        <v>0.69999999999999929</v>
      </c>
      <c r="S359" s="3">
        <f>AG359-AS359</f>
        <v>0.80000000000000071</v>
      </c>
      <c r="T359" s="3">
        <f>AH359-AS359</f>
        <v>1.1999999999999993</v>
      </c>
      <c r="U359" s="3">
        <f>AI359-AS359</f>
        <v>1.4000000000000021</v>
      </c>
      <c r="V359" s="3">
        <f>AJ359-AS359</f>
        <v>1.6000000000000014</v>
      </c>
      <c r="W359" s="3">
        <f>(AA359-AY359)/(AX359-AY359)</f>
        <v>0.52375100000627595</v>
      </c>
      <c r="X359" s="3">
        <f>(AX359-AA359)/(AA359-AY359)</f>
        <v>0.90930423042250497</v>
      </c>
      <c r="Y359" s="3">
        <f>J359/AA359</f>
        <v>8.989967610045925E-3</v>
      </c>
      <c r="Z359" s="3">
        <f>(AA359-AY359)/(AX359-AA359)</f>
        <v>1.099741941743033</v>
      </c>
      <c r="AA359" s="3">
        <v>31.199096396855563</v>
      </c>
      <c r="AB359" s="3">
        <v>30.3</v>
      </c>
      <c r="AC359" s="3">
        <v>31.9</v>
      </c>
      <c r="AD359" s="3">
        <v>31.207377802326846</v>
      </c>
      <c r="AE359" s="3">
        <v>30.6</v>
      </c>
      <c r="AF359" s="3">
        <v>30.9</v>
      </c>
      <c r="AG359" s="3">
        <v>31</v>
      </c>
      <c r="AH359" s="3">
        <v>31.4</v>
      </c>
      <c r="AI359" s="3">
        <v>31.6</v>
      </c>
      <c r="AJ359" s="3">
        <v>31.8</v>
      </c>
      <c r="AK359" s="3">
        <v>2020</v>
      </c>
      <c r="AL359" s="3">
        <v>10</v>
      </c>
      <c r="AM359" s="3">
        <v>27</v>
      </c>
      <c r="AN359" s="3">
        <v>14</v>
      </c>
      <c r="AO359" s="3">
        <v>19</v>
      </c>
      <c r="AP359" s="3">
        <v>16</v>
      </c>
      <c r="AQ359" s="3">
        <v>431</v>
      </c>
      <c r="AR359" s="4">
        <v>0.59652777777777777</v>
      </c>
      <c r="AS359" s="3">
        <f>VLOOKUP(AR359,גיליון1!A274:F857,2,0)</f>
        <v>30.2</v>
      </c>
      <c r="AT359" s="3">
        <f>VLOOKUP(AR359,גיליון1!A274:F857,3,0)</f>
        <v>50</v>
      </c>
      <c r="AU359" s="3">
        <f>VLOOKUP(AR359,גיליון1!A274:F857,4,0)</f>
        <v>485</v>
      </c>
      <c r="AV359" s="3">
        <f>VLOOKUP(AR359,גיליון1!A274:F857,5,0)</f>
        <v>1.2</v>
      </c>
      <c r="AW359" s="3">
        <f>VLOOKUP(AR359,גיליון1!A274:F857,6,0)</f>
        <v>3</v>
      </c>
      <c r="AX359" s="3">
        <f>AS359+(AZ359*BF359)/(BB359*1005)</f>
        <v>36.910154734125669</v>
      </c>
      <c r="AY359" s="3">
        <f>AS359+(AZ359*BD359*BE359*BF359)/(BB359*1005*(BE359*BD359+BK359*AZ359))-(AZ359*BL359)/(BE359*BD359+BK359*AZ359)</f>
        <v>24.918406011618398</v>
      </c>
      <c r="AZ359" s="3">
        <f>BA359*BC359/(BA359+BC359)</f>
        <v>25.033520535413523</v>
      </c>
      <c r="BA359" s="3">
        <f>BB359*1005/(4*0.98*0.0000000567*(AS359+273.15)^3)</f>
        <v>188.48639142180056</v>
      </c>
      <c r="BB359" s="3">
        <f>101325/(287.05*(AS359+273.15))</f>
        <v>1.163630408588161</v>
      </c>
      <c r="BC359" s="3">
        <f>100*SQRT(0.1/AV359)</f>
        <v>28.867513459481291</v>
      </c>
      <c r="BD359" s="3">
        <f>BC359/1.08</f>
        <v>26.72917912914934</v>
      </c>
      <c r="BE359" s="3">
        <f>0.072*AS359+64.67</f>
        <v>66.844400000000007</v>
      </c>
      <c r="BF359" s="3">
        <f>AU359*(1-0.21)+BG359-BH359</f>
        <v>313.46692864610355</v>
      </c>
      <c r="BG359" s="3">
        <f>(1.72*(BI359/1000/(AS359+273.16))^(1/7)*0.0000000567*(AS359+273.16)^4)</f>
        <v>407.13672602304666</v>
      </c>
      <c r="BH359" s="3">
        <f>0.98*0.0000000567*(AA359+273.16)^4</f>
        <v>476.81979737694309</v>
      </c>
      <c r="BI359" s="3">
        <f>BJ359*AT359/100</f>
        <v>2145.4919841799401</v>
      </c>
      <c r="BJ359" s="3">
        <f>(610.7*10^(7.5*AS359/(AS359+237.3)))</f>
        <v>4290.9839683598802</v>
      </c>
      <c r="BK359" s="3">
        <f>(EXP((0.0492)*AS359))*55.259</f>
        <v>244.17159176218931</v>
      </c>
      <c r="BL359" s="3">
        <f>(1-(AT359/100))*BJ359</f>
        <v>2145.4919841799401</v>
      </c>
      <c r="JF359" s="3">
        <v>1</v>
      </c>
      <c r="JG359" s="3">
        <v>12</v>
      </c>
      <c r="JH359" s="3">
        <v>22</v>
      </c>
      <c r="JI359" s="3">
        <v>31</v>
      </c>
      <c r="JJ359" s="3">
        <v>90</v>
      </c>
      <c r="JK359" s="3">
        <v>141</v>
      </c>
      <c r="JL359" s="3">
        <v>347</v>
      </c>
      <c r="JM359" s="3">
        <v>484</v>
      </c>
      <c r="JN359" s="3">
        <v>507</v>
      </c>
      <c r="JO359" s="3">
        <v>565</v>
      </c>
      <c r="JP359" s="3">
        <v>671</v>
      </c>
      <c r="JQ359" s="3">
        <v>613</v>
      </c>
      <c r="JR359" s="3">
        <v>366</v>
      </c>
      <c r="JS359" s="3">
        <v>238</v>
      </c>
      <c r="JT359" s="3">
        <v>157</v>
      </c>
      <c r="JU359" s="3">
        <v>153</v>
      </c>
      <c r="JV359" s="3">
        <v>55</v>
      </c>
      <c r="JW359" s="3">
        <v>14</v>
      </c>
    </row>
    <row r="360" spans="1:321" s="3" customFormat="1" x14ac:dyDescent="0.2">
      <c r="A360" s="3" t="b">
        <v>1</v>
      </c>
      <c r="B360" s="3" t="s">
        <v>564</v>
      </c>
      <c r="D360" s="3">
        <v>10446</v>
      </c>
      <c r="E360" s="3">
        <v>13</v>
      </c>
      <c r="F360" s="3">
        <v>5</v>
      </c>
      <c r="G360" s="3" t="s">
        <v>302</v>
      </c>
      <c r="H360" s="3">
        <v>6</v>
      </c>
      <c r="I360" s="3">
        <v>2.1000000000000014</v>
      </c>
      <c r="J360" s="3">
        <v>0.40023434108719591</v>
      </c>
      <c r="K360" s="3">
        <v>0.45836764854135481</v>
      </c>
      <c r="L360" s="3">
        <v>0.3076809136533189</v>
      </c>
      <c r="M360" s="3">
        <f>AA360-AS360</f>
        <v>1.8594435544401335</v>
      </c>
      <c r="N360" s="3">
        <f>AB360-AS360</f>
        <v>1</v>
      </c>
      <c r="O360" s="3">
        <f>AC360-AS360</f>
        <v>3.1000000000000014</v>
      </c>
      <c r="P360" s="3">
        <f>AD360-AS360</f>
        <v>1.7881922521205738</v>
      </c>
      <c r="Q360" s="3">
        <f>AE360-AS360</f>
        <v>1.1999999999999993</v>
      </c>
      <c r="R360" s="3">
        <f>AF360-AS360</f>
        <v>1.3999999999999986</v>
      </c>
      <c r="S360" s="3">
        <f>AG360-AS360</f>
        <v>1.5999999999999979</v>
      </c>
      <c r="T360" s="3">
        <f>AH360-AS360</f>
        <v>2</v>
      </c>
      <c r="U360" s="3">
        <f>AI360-AS360</f>
        <v>2.5</v>
      </c>
      <c r="V360" s="3">
        <f>AJ360-AS360</f>
        <v>2.8999999999999986</v>
      </c>
      <c r="W360" s="3">
        <f>(AA360-AY360)/(AX360-AY360)</f>
        <v>0.65868728626685835</v>
      </c>
      <c r="X360" s="3">
        <f>(AX360-AA360)/(AA360-AY360)</f>
        <v>0.51817109704295006</v>
      </c>
      <c r="Y360" s="3">
        <f>J360/AA360</f>
        <v>1.2523194917503226E-2</v>
      </c>
      <c r="Z360" s="3">
        <f>(AA360-AY360)/(AX360-AA360)</f>
        <v>1.9298644901398507</v>
      </c>
      <c r="AA360" s="3">
        <v>31.959443554440135</v>
      </c>
      <c r="AB360" s="3">
        <v>31.1</v>
      </c>
      <c r="AC360" s="3">
        <v>33.200000000000003</v>
      </c>
      <c r="AD360" s="3">
        <v>31.888192252120575</v>
      </c>
      <c r="AE360" s="3">
        <v>31.3</v>
      </c>
      <c r="AF360" s="3">
        <v>31.5</v>
      </c>
      <c r="AG360" s="3">
        <v>31.7</v>
      </c>
      <c r="AH360" s="3">
        <v>32.1</v>
      </c>
      <c r="AI360" s="3">
        <v>32.6</v>
      </c>
      <c r="AJ360" s="3">
        <v>33</v>
      </c>
      <c r="AK360" s="3">
        <v>2020</v>
      </c>
      <c r="AL360" s="3">
        <v>10</v>
      </c>
      <c r="AM360" s="3">
        <v>27</v>
      </c>
      <c r="AN360" s="3">
        <v>14</v>
      </c>
      <c r="AO360" s="3">
        <v>20</v>
      </c>
      <c r="AP360" s="3">
        <v>10</v>
      </c>
      <c r="AQ360" s="3">
        <v>830.00000000000011</v>
      </c>
      <c r="AR360" s="4">
        <v>0.59722222222222221</v>
      </c>
      <c r="AS360" s="3">
        <f>VLOOKUP(AR360,גיליון1!A275:F858,2,0)</f>
        <v>30.1</v>
      </c>
      <c r="AT360" s="3">
        <f>VLOOKUP(AR360,גיליון1!A275:F858,3,0)</f>
        <v>51</v>
      </c>
      <c r="AU360" s="3">
        <f>VLOOKUP(AR360,גיליון1!A275:F858,4,0)</f>
        <v>413</v>
      </c>
      <c r="AV360" s="3">
        <f>VLOOKUP(AR360,גיליון1!A275:F858,5,0)</f>
        <v>1.1000000000000001</v>
      </c>
      <c r="AW360" s="3">
        <f>VLOOKUP(AR360,גיליון1!A275:F858,6,0)</f>
        <v>217</v>
      </c>
      <c r="AX360" s="3">
        <f>AS360+(AZ360*BF360)/(BB360*1005)</f>
        <v>35.702674540394021</v>
      </c>
      <c r="AY360" s="3">
        <f>AS360+(AZ360*BD360*BE360*BF360)/(BB360*1005*(BE360*BD360+BK360*AZ360))-(AZ360*BL360)/(BE360*BD360+BK360*AZ360)</f>
        <v>24.735514996256548</v>
      </c>
      <c r="AZ360" s="3">
        <f>BA360*BC360/(BA360+BC360)</f>
        <v>25.997877580113045</v>
      </c>
      <c r="BA360" s="3">
        <f>BB360*1005/(4*0.98*0.0000000567*(AS360+273.15)^3)</f>
        <v>188.73513621334493</v>
      </c>
      <c r="BB360" s="3">
        <f>101325/(287.05*(AS360+273.15))</f>
        <v>1.1640141284261123</v>
      </c>
      <c r="BC360" s="3">
        <f>100*SQRT(0.1/AV360)</f>
        <v>30.151134457776362</v>
      </c>
      <c r="BD360" s="3">
        <f>BC360/1.08</f>
        <v>27.917717090533667</v>
      </c>
      <c r="BE360" s="3">
        <f>0.072*AS360+64.67</f>
        <v>66.837199999999996</v>
      </c>
      <c r="BF360" s="3">
        <f>AU360*(1-0.21)+BG360-BH360</f>
        <v>252.10520602710591</v>
      </c>
      <c r="BG360" s="3">
        <f>(1.72*(BI360/1000/(AS360+273.16))^(1/7)*0.0000000567*(AS360+273.16)^4)</f>
        <v>407.43763575355786</v>
      </c>
      <c r="BH360" s="3">
        <f>0.98*0.0000000567*(AA360+273.16)^4</f>
        <v>481.60242972645204</v>
      </c>
      <c r="BI360" s="3">
        <f>BJ360*AT360/100</f>
        <v>2175.9000080600422</v>
      </c>
      <c r="BJ360" s="3">
        <f>(610.7*10^(7.5*AS360/(AS360+237.3)))</f>
        <v>4266.4706040392985</v>
      </c>
      <c r="BK360" s="3">
        <f>(EXP((0.0492)*AS360))*55.259</f>
        <v>242.97321794766174</v>
      </c>
      <c r="BL360" s="3">
        <f>(1-(AT360/100))*BJ360</f>
        <v>2090.5705959792563</v>
      </c>
      <c r="JO360" s="3">
        <v>4</v>
      </c>
      <c r="JP360" s="3">
        <v>10</v>
      </c>
      <c r="JQ360" s="3">
        <v>42</v>
      </c>
      <c r="JR360" s="3">
        <v>115</v>
      </c>
      <c r="JS360" s="3">
        <v>181</v>
      </c>
      <c r="JT360" s="3">
        <v>321</v>
      </c>
      <c r="JU360" s="3">
        <v>449</v>
      </c>
      <c r="JV360" s="3">
        <v>516</v>
      </c>
      <c r="JW360" s="3">
        <v>505</v>
      </c>
      <c r="JX360" s="3">
        <v>476</v>
      </c>
      <c r="JY360" s="3">
        <v>354</v>
      </c>
      <c r="JZ360" s="3">
        <v>313</v>
      </c>
      <c r="KA360" s="3">
        <v>209</v>
      </c>
      <c r="KB360" s="3">
        <v>118</v>
      </c>
      <c r="KC360" s="3">
        <v>93</v>
      </c>
      <c r="KD360" s="3">
        <v>81</v>
      </c>
      <c r="KE360" s="3">
        <v>67</v>
      </c>
      <c r="KF360" s="3">
        <v>104</v>
      </c>
      <c r="KG360" s="3">
        <v>65</v>
      </c>
      <c r="KH360" s="3">
        <v>81</v>
      </c>
      <c r="KI360" s="3">
        <v>36</v>
      </c>
      <c r="KJ360" s="3">
        <v>31</v>
      </c>
      <c r="KK360" s="3">
        <v>5</v>
      </c>
    </row>
    <row r="361" spans="1:321" s="3" customFormat="1" x14ac:dyDescent="0.2">
      <c r="A361" s="3" t="b">
        <v>1</v>
      </c>
      <c r="B361" s="3" t="s">
        <v>564</v>
      </c>
      <c r="D361" s="3">
        <v>10446</v>
      </c>
      <c r="E361" s="3">
        <v>13</v>
      </c>
      <c r="F361" s="3">
        <v>5</v>
      </c>
      <c r="G361" s="3" t="s">
        <v>460</v>
      </c>
      <c r="H361" s="3">
        <v>6</v>
      </c>
      <c r="I361" s="3">
        <v>2.6000000000000014</v>
      </c>
      <c r="J361" s="3">
        <v>0.6079461538380827</v>
      </c>
      <c r="K361" s="3">
        <v>1.0439916618913685</v>
      </c>
      <c r="L361" s="3">
        <v>0.53006420667434206</v>
      </c>
      <c r="M361" s="3">
        <f>AA361-AS361</f>
        <v>1.5943031009101993</v>
      </c>
      <c r="N361" s="3">
        <f>AB361-AS361</f>
        <v>0.29999999999999716</v>
      </c>
      <c r="O361" s="3">
        <f>AC361-AS361</f>
        <v>2.8999999999999986</v>
      </c>
      <c r="P361" s="3">
        <f>AD361-AS361</f>
        <v>1.657124143383065</v>
      </c>
      <c r="Q361" s="3">
        <f>AE361-AS361</f>
        <v>0.5</v>
      </c>
      <c r="R361" s="3">
        <f>AF361-AS361</f>
        <v>0.79999999999999716</v>
      </c>
      <c r="S361" s="3">
        <f>AG361-AS361</f>
        <v>1</v>
      </c>
      <c r="T361" s="3">
        <f>AH361-AS361</f>
        <v>2.1000000000000014</v>
      </c>
      <c r="U361" s="3">
        <f>AI361-AS361</f>
        <v>2.3999999999999986</v>
      </c>
      <c r="V361" s="3">
        <f>AJ361-AS361</f>
        <v>2.6999999999999957</v>
      </c>
      <c r="W361" s="3">
        <f>(AA361-AY361)/(AX361-AY361)</f>
        <v>0.63208587915569459</v>
      </c>
      <c r="X361" s="3">
        <f>(AX361-AA361)/(AA361-AY361)</f>
        <v>0.58206350272489038</v>
      </c>
      <c r="Y361" s="3">
        <f>J361/AA361</f>
        <v>1.9181559282198689E-2</v>
      </c>
      <c r="Z361" s="3">
        <f>(AA361-AY361)/(AX361-AA361)</f>
        <v>1.7180256025649583</v>
      </c>
      <c r="AA361" s="3">
        <v>31.694303100910201</v>
      </c>
      <c r="AB361" s="3">
        <v>30.4</v>
      </c>
      <c r="AC361" s="3">
        <v>33</v>
      </c>
      <c r="AD361" s="3">
        <v>31.757124143383066</v>
      </c>
      <c r="AE361" s="3">
        <v>30.6</v>
      </c>
      <c r="AF361" s="3">
        <v>30.9</v>
      </c>
      <c r="AG361" s="3">
        <v>31.1</v>
      </c>
      <c r="AH361" s="3">
        <v>32.200000000000003</v>
      </c>
      <c r="AI361" s="3">
        <v>32.5</v>
      </c>
      <c r="AJ361" s="3">
        <v>32.799999999999997</v>
      </c>
      <c r="AK361" s="3">
        <v>2020</v>
      </c>
      <c r="AL361" s="3">
        <v>10</v>
      </c>
      <c r="AM361" s="3">
        <v>27</v>
      </c>
      <c r="AN361" s="3">
        <v>14</v>
      </c>
      <c r="AO361" s="3">
        <v>20</v>
      </c>
      <c r="AP361" s="3">
        <v>27</v>
      </c>
      <c r="AQ361" s="3">
        <v>471.00000000000006</v>
      </c>
      <c r="AR361" s="4">
        <v>0.59722222222222221</v>
      </c>
      <c r="AS361" s="3">
        <f>VLOOKUP(AR361,גיליון1!A276:F859,2,0)</f>
        <v>30.1</v>
      </c>
      <c r="AT361" s="3">
        <f>VLOOKUP(AR361,גיליון1!A276:F859,3,0)</f>
        <v>51</v>
      </c>
      <c r="AU361" s="3">
        <f>VLOOKUP(AR361,גיליון1!A276:F859,4,0)</f>
        <v>413</v>
      </c>
      <c r="AV361" s="3">
        <f>VLOOKUP(AR361,גיליון1!A276:F859,5,0)</f>
        <v>1.1000000000000001</v>
      </c>
      <c r="AW361" s="3">
        <f>VLOOKUP(AR361,גיליון1!A276:F859,6,0)</f>
        <v>217</v>
      </c>
      <c r="AX361" s="3">
        <f>AS361+(AZ361*BF361)/(BB361*1005)</f>
        <v>35.739828253800312</v>
      </c>
      <c r="AY361" s="3">
        <f>AS361+(AZ361*BD361*BE361*BF361)/(BB361*1005*(BE361*BD361+BK361*AZ361))-(AZ361*BL361)/(BE361*BD361+BK361*AZ361)</f>
        <v>24.743987312424473</v>
      </c>
      <c r="AZ361" s="3">
        <f>BA361*BC361/(BA361+BC361)</f>
        <v>25.997877580113045</v>
      </c>
      <c r="BA361" s="3">
        <f>BB361*1005/(4*0.98*0.0000000567*(AS361+273.15)^3)</f>
        <v>188.73513621334493</v>
      </c>
      <c r="BB361" s="3">
        <f>101325/(287.05*(AS361+273.15))</f>
        <v>1.1640141284261123</v>
      </c>
      <c r="BC361" s="3">
        <f>100*SQRT(0.1/AV361)</f>
        <v>30.151134457776362</v>
      </c>
      <c r="BD361" s="3">
        <f>BC361/1.08</f>
        <v>27.917717090533667</v>
      </c>
      <c r="BE361" s="3">
        <f>0.072*AS361+64.67</f>
        <v>66.837199999999996</v>
      </c>
      <c r="BF361" s="3">
        <f>AU361*(1-0.21)+BG361-BH361</f>
        <v>253.7770226756428</v>
      </c>
      <c r="BG361" s="3">
        <f>(1.72*(BI361/1000/(AS361+273.16))^(1/7)*0.0000000567*(AS361+273.16)^4)</f>
        <v>407.43763575355786</v>
      </c>
      <c r="BH361" s="3">
        <f>0.98*0.0000000567*(AA361+273.16)^4</f>
        <v>479.93061307791515</v>
      </c>
      <c r="BI361" s="3">
        <f>BJ361*AT361/100</f>
        <v>2175.9000080600422</v>
      </c>
      <c r="BJ361" s="3">
        <f>(610.7*10^(7.5*AS361/(AS361+237.3)))</f>
        <v>4266.4706040392985</v>
      </c>
      <c r="BK361" s="3">
        <f>(EXP((0.0492)*AS361))*55.259</f>
        <v>242.97321794766174</v>
      </c>
      <c r="BL361" s="3">
        <f>(1-(AT361/100))*BJ361</f>
        <v>2090.5705959792563</v>
      </c>
      <c r="JH361" s="3">
        <v>18</v>
      </c>
      <c r="JI361" s="3">
        <v>36</v>
      </c>
      <c r="JJ361" s="3">
        <v>64</v>
      </c>
      <c r="JK361" s="3">
        <v>78</v>
      </c>
      <c r="JL361" s="3">
        <v>143</v>
      </c>
      <c r="JM361" s="3">
        <v>240</v>
      </c>
      <c r="JN361" s="3">
        <v>225</v>
      </c>
      <c r="JO361" s="3">
        <v>193</v>
      </c>
      <c r="JP361" s="3">
        <v>189</v>
      </c>
      <c r="JQ361" s="3">
        <v>196</v>
      </c>
      <c r="JR361" s="3">
        <v>150</v>
      </c>
      <c r="JS361" s="3">
        <v>123</v>
      </c>
      <c r="JT361" s="3">
        <v>84</v>
      </c>
      <c r="JU361" s="3">
        <v>147</v>
      </c>
      <c r="JV361" s="3">
        <v>233</v>
      </c>
      <c r="JW361" s="3">
        <v>205</v>
      </c>
      <c r="JX361" s="3">
        <v>235</v>
      </c>
      <c r="JY361" s="3">
        <v>199</v>
      </c>
      <c r="JZ361" s="3">
        <v>189</v>
      </c>
      <c r="KA361" s="3">
        <v>167</v>
      </c>
      <c r="KB361" s="3">
        <v>175</v>
      </c>
      <c r="KC361" s="3">
        <v>123</v>
      </c>
      <c r="KD361" s="3">
        <v>84</v>
      </c>
      <c r="KE361" s="3">
        <v>74</v>
      </c>
      <c r="KF361" s="3">
        <v>46</v>
      </c>
      <c r="KG361" s="3">
        <v>11</v>
      </c>
      <c r="KH361" s="3">
        <v>11</v>
      </c>
      <c r="KI361" s="3">
        <v>0</v>
      </c>
    </row>
    <row r="362" spans="1:321" s="3" customFormat="1" x14ac:dyDescent="0.2">
      <c r="A362" s="3" t="b">
        <v>0</v>
      </c>
      <c r="D362" s="3">
        <v>10446</v>
      </c>
      <c r="E362" s="3">
        <v>13</v>
      </c>
      <c r="F362" s="3">
        <v>5</v>
      </c>
      <c r="G362" s="3" t="s">
        <v>134</v>
      </c>
      <c r="H362" s="3">
        <v>6</v>
      </c>
      <c r="I362" s="3">
        <v>1.6000000000000014</v>
      </c>
      <c r="J362" s="3">
        <v>0.29390017925395756</v>
      </c>
      <c r="K362" s="3">
        <v>0.28827511310947784</v>
      </c>
      <c r="L362" s="3">
        <v>0.21878483657063674</v>
      </c>
      <c r="M362" s="3">
        <f>AA362-AS362</f>
        <v>-1.4945207128627338</v>
      </c>
      <c r="N362" s="3">
        <f>AB362-AS362</f>
        <v>-1.7000000000000028</v>
      </c>
      <c r="O362" s="3">
        <f>AC362-AS362</f>
        <v>-0.10000000000000142</v>
      </c>
      <c r="P362" s="3">
        <f>AD362-AS362</f>
        <v>-1.6455238574346041</v>
      </c>
      <c r="Q362" s="3">
        <f>AE362-AS362</f>
        <v>-1.7000000000000028</v>
      </c>
      <c r="R362" s="3">
        <f>AF362-AS362</f>
        <v>-1.7000000000000028</v>
      </c>
      <c r="S362" s="3">
        <f>AG362-AS362</f>
        <v>-1.7000000000000028</v>
      </c>
      <c r="T362" s="3">
        <f>AH362-AS362</f>
        <v>-1.4000000000000021</v>
      </c>
      <c r="U362" s="3">
        <f>AI362-AS362</f>
        <v>-1.1000000000000014</v>
      </c>
      <c r="V362" s="3">
        <f>AJ362-AS362</f>
        <v>-0.60000000000000142</v>
      </c>
      <c r="W362" s="3">
        <f>(AA362-AY362)/(AX362-AY362)</f>
        <v>0.29808107570445219</v>
      </c>
      <c r="X362" s="3">
        <f>(AX362-AA362)/(AA362-AY362)</f>
        <v>2.3547919727433531</v>
      </c>
      <c r="Y362" s="3">
        <f>J362/AA362</f>
        <v>1.027426166518079E-2</v>
      </c>
      <c r="Z362" s="3">
        <f>(AA362-AY362)/(AX362-AA362)</f>
        <v>0.42466596267312368</v>
      </c>
      <c r="AA362" s="3">
        <v>28.605479287137268</v>
      </c>
      <c r="AB362" s="3">
        <v>28.4</v>
      </c>
      <c r="AC362" s="3">
        <v>30</v>
      </c>
      <c r="AD362" s="3">
        <v>28.454476142565397</v>
      </c>
      <c r="AE362" s="3">
        <v>28.4</v>
      </c>
      <c r="AF362" s="3">
        <v>28.4</v>
      </c>
      <c r="AG362" s="3">
        <v>28.4</v>
      </c>
      <c r="AH362" s="3">
        <v>28.7</v>
      </c>
      <c r="AI362" s="3">
        <v>29</v>
      </c>
      <c r="AJ362" s="3">
        <v>29.5</v>
      </c>
      <c r="AK362" s="3">
        <v>2020</v>
      </c>
      <c r="AL362" s="3">
        <v>10</v>
      </c>
      <c r="AM362" s="3">
        <v>27</v>
      </c>
      <c r="AN362" s="3">
        <v>14</v>
      </c>
      <c r="AO362" s="3">
        <v>21</v>
      </c>
      <c r="AP362" s="3">
        <v>0</v>
      </c>
      <c r="AQ362" s="3">
        <v>270</v>
      </c>
      <c r="AR362" s="4">
        <v>0.59791666666666665</v>
      </c>
      <c r="AS362" s="3">
        <f>VLOOKUP(AR362,גיליון1!A277:F860,2,0)</f>
        <v>30.1</v>
      </c>
      <c r="AT362" s="3">
        <f>VLOOKUP(AR362,גיליון1!A277:F860,3,0)</f>
        <v>51</v>
      </c>
      <c r="AU362" s="3">
        <f>VLOOKUP(AR362,גיליון1!A277:F860,4,0)</f>
        <v>444</v>
      </c>
      <c r="AV362" s="3">
        <f>VLOOKUP(AR362,גיליון1!A277:F860,5,0)</f>
        <v>1</v>
      </c>
      <c r="AW362" s="3">
        <f>VLOOKUP(AR362,גיליון1!A277:F860,6,0)</f>
        <v>34</v>
      </c>
      <c r="AX362" s="3">
        <f>AS362+(AZ362*BF362)/(BB362*1005)</f>
        <v>36.986145715016093</v>
      </c>
      <c r="AY362" s="3">
        <f>AS362+(AZ362*BD362*BE362*BF362)/(BB362*1005*(BE362*BD362+BK362*AZ362))-(AZ362*BL362)/(BE362*BD362+BK362*AZ362)</f>
        <v>25.046495510699778</v>
      </c>
      <c r="AZ362" s="3">
        <f>BA362*BC362/(BA362+BC362)</f>
        <v>27.084704938065283</v>
      </c>
      <c r="BA362" s="3">
        <f>BB362*1005/(4*0.98*0.0000000567*(AS362+273.15)^3)</f>
        <v>188.73513621334493</v>
      </c>
      <c r="BB362" s="3">
        <f>101325/(287.05*(AS362+273.15))</f>
        <v>1.1640141284261123</v>
      </c>
      <c r="BC362" s="3">
        <f>100*SQRT(0.1/AV362)</f>
        <v>31.622776601683793</v>
      </c>
      <c r="BD362" s="3">
        <f>BC362/1.08</f>
        <v>29.280348705262767</v>
      </c>
      <c r="BE362" s="3">
        <f>0.072*AS362+64.67</f>
        <v>66.837199999999996</v>
      </c>
      <c r="BF362" s="3">
        <f>AU362*(1-0.21)+BG362-BH362</f>
        <v>297.42427601164394</v>
      </c>
      <c r="BG362" s="3">
        <f>(1.72*(BI362/1000/(AS362+273.16))^(1/7)*0.0000000567*(AS362+273.16)^4)</f>
        <v>407.43763575355786</v>
      </c>
      <c r="BH362" s="3">
        <f>0.98*0.0000000567*(AA362+273.16)^4</f>
        <v>460.77335974191391</v>
      </c>
      <c r="BI362" s="3">
        <f>BJ362*AT362/100</f>
        <v>2175.9000080600422</v>
      </c>
      <c r="BJ362" s="3">
        <f>(610.7*10^(7.5*AS362/(AS362+237.3)))</f>
        <v>4266.4706040392985</v>
      </c>
      <c r="BK362" s="3">
        <f>(EXP((0.0492)*AS362))*55.259</f>
        <v>242.97321794766174</v>
      </c>
      <c r="BL362" s="3">
        <f>(1-(AT362/100))*BJ362</f>
        <v>2090.5705959792563</v>
      </c>
      <c r="IN362" s="3">
        <v>2755</v>
      </c>
      <c r="IO362" s="3">
        <v>538</v>
      </c>
      <c r="IP362" s="3">
        <v>412</v>
      </c>
      <c r="IQ362" s="3">
        <v>245</v>
      </c>
      <c r="IR362" s="3">
        <v>235</v>
      </c>
      <c r="IS362" s="3">
        <v>204</v>
      </c>
      <c r="IT362" s="3">
        <v>172</v>
      </c>
      <c r="IU362" s="3">
        <v>93</v>
      </c>
      <c r="IV362" s="3">
        <v>82</v>
      </c>
      <c r="IW362" s="3">
        <v>62</v>
      </c>
      <c r="IX362" s="3">
        <v>41</v>
      </c>
      <c r="IY362" s="3">
        <v>21</v>
      </c>
      <c r="IZ362" s="3">
        <v>16</v>
      </c>
      <c r="JA362" s="3">
        <v>14</v>
      </c>
      <c r="JB362" s="3">
        <v>6</v>
      </c>
      <c r="JC362" s="3">
        <v>14</v>
      </c>
      <c r="JD362" s="3">
        <v>7</v>
      </c>
      <c r="JE362" s="3">
        <v>1</v>
      </c>
      <c r="JF362" s="3">
        <v>1</v>
      </c>
      <c r="JG362" s="3">
        <v>2</v>
      </c>
      <c r="JH362" s="3">
        <v>0</v>
      </c>
      <c r="JI362" s="3">
        <v>0</v>
      </c>
      <c r="JJ362" s="3">
        <v>0</v>
      </c>
      <c r="JK362" s="3">
        <v>0</v>
      </c>
      <c r="JL362" s="3">
        <v>0</v>
      </c>
      <c r="JM362" s="3">
        <v>2</v>
      </c>
    </row>
    <row r="363" spans="1:321" s="3" customFormat="1" x14ac:dyDescent="0.2">
      <c r="A363" s="3" t="b">
        <v>0</v>
      </c>
      <c r="D363" s="3">
        <v>10446</v>
      </c>
      <c r="E363" s="3">
        <v>13</v>
      </c>
      <c r="F363" s="3">
        <v>5</v>
      </c>
      <c r="G363" s="3" t="s">
        <v>303</v>
      </c>
      <c r="H363" s="3">
        <v>6</v>
      </c>
      <c r="I363" s="3">
        <v>1.6999999999999993</v>
      </c>
      <c r="J363" s="3">
        <v>0.29795064752588835</v>
      </c>
      <c r="K363" s="3">
        <v>0.34327728107064104</v>
      </c>
      <c r="L363" s="3">
        <v>0.21885189725624951</v>
      </c>
      <c r="M363" s="3">
        <f>AA363-AS363</f>
        <v>-1.4551580460803137</v>
      </c>
      <c r="N363" s="3">
        <f>AB363-AS363</f>
        <v>-2.1000000000000014</v>
      </c>
      <c r="O363" s="3">
        <f>AC363-AS363</f>
        <v>-0.40000000000000213</v>
      </c>
      <c r="P363" s="3">
        <f>AD363-AS363</f>
        <v>-1.4676323653579644</v>
      </c>
      <c r="Q363" s="3">
        <f>AE363-AS363</f>
        <v>-1.9000000000000021</v>
      </c>
      <c r="R363" s="3">
        <f>AF363-AS363</f>
        <v>-1.8000000000000007</v>
      </c>
      <c r="S363" s="3">
        <f>AG363-AS363</f>
        <v>-1.7000000000000028</v>
      </c>
      <c r="T363" s="3">
        <f>AH363-AS363</f>
        <v>-1.3000000000000007</v>
      </c>
      <c r="U363" s="3">
        <f>AI363-AS363</f>
        <v>-1.1000000000000014</v>
      </c>
      <c r="V363" s="3">
        <f>AJ363-AS363</f>
        <v>-0.80000000000000071</v>
      </c>
      <c r="W363" s="3">
        <f>(AA363-AY363)/(AX363-AY363)</f>
        <v>0.3015931540876714</v>
      </c>
      <c r="X363" s="3">
        <f>(AX363-AA363)/(AA363-AY363)</f>
        <v>2.3157251298526016</v>
      </c>
      <c r="Y363" s="3">
        <f>J363/AA363</f>
        <v>1.0401546219217926E-2</v>
      </c>
      <c r="Z363" s="3">
        <f>(AA363-AY363)/(AX363-AA363)</f>
        <v>0.43183018014907976</v>
      </c>
      <c r="AA363" s="3">
        <v>28.644841953919688</v>
      </c>
      <c r="AB363" s="3">
        <v>28</v>
      </c>
      <c r="AC363" s="3">
        <v>29.7</v>
      </c>
      <c r="AD363" s="3">
        <v>28.632367634642037</v>
      </c>
      <c r="AE363" s="3">
        <v>28.2</v>
      </c>
      <c r="AF363" s="3">
        <v>28.3</v>
      </c>
      <c r="AG363" s="3">
        <v>28.4</v>
      </c>
      <c r="AH363" s="3">
        <v>28.8</v>
      </c>
      <c r="AI363" s="3">
        <v>29</v>
      </c>
      <c r="AJ363" s="3">
        <v>29.3</v>
      </c>
      <c r="AK363" s="3">
        <v>2020</v>
      </c>
      <c r="AL363" s="3">
        <v>10</v>
      </c>
      <c r="AM363" s="3">
        <v>27</v>
      </c>
      <c r="AN363" s="3">
        <v>14</v>
      </c>
      <c r="AO363" s="3">
        <v>21</v>
      </c>
      <c r="AP363" s="3">
        <v>23</v>
      </c>
      <c r="AQ363" s="3">
        <v>631</v>
      </c>
      <c r="AR363" s="4">
        <v>0.59791666666666665</v>
      </c>
      <c r="AS363" s="3">
        <f>VLOOKUP(AR363,גיליון1!A278:F861,2,0)</f>
        <v>30.1</v>
      </c>
      <c r="AT363" s="3">
        <f>VLOOKUP(AR363,גיליון1!A278:F861,3,0)</f>
        <v>51</v>
      </c>
      <c r="AU363" s="3">
        <f>VLOOKUP(AR363,גיליון1!A278:F861,4,0)</f>
        <v>444</v>
      </c>
      <c r="AV363" s="3">
        <f>VLOOKUP(AR363,גיליון1!A278:F861,5,0)</f>
        <v>1</v>
      </c>
      <c r="AW363" s="3">
        <f>VLOOKUP(AR363,גיליון1!A278:F861,6,0)</f>
        <v>34</v>
      </c>
      <c r="AX363" s="3">
        <f>AS363+(AZ363*BF363)/(BB363*1005)</f>
        <v>36.980578383545065</v>
      </c>
      <c r="AY363" s="3">
        <f>AS363+(AZ363*BD363*BE363*BF363)/(BB363*1005*(BE363*BD363+BK363*AZ363))-(AZ363*BL363)/(BE363*BD363+BK363*AZ363)</f>
        <v>25.045219389839314</v>
      </c>
      <c r="AZ363" s="3">
        <f>BA363*BC363/(BA363+BC363)</f>
        <v>27.084704938065283</v>
      </c>
      <c r="BA363" s="3">
        <f>BB363*1005/(4*0.98*0.0000000567*(AS363+273.15)^3)</f>
        <v>188.73513621334493</v>
      </c>
      <c r="BB363" s="3">
        <f>101325/(287.05*(AS363+273.15))</f>
        <v>1.1640141284261123</v>
      </c>
      <c r="BC363" s="3">
        <f>100*SQRT(0.1/AV363)</f>
        <v>31.622776601683793</v>
      </c>
      <c r="BD363" s="3">
        <f>BC363/1.08</f>
        <v>29.280348705262767</v>
      </c>
      <c r="BE363" s="3">
        <f>0.072*AS363+64.67</f>
        <v>66.837199999999996</v>
      </c>
      <c r="BF363" s="3">
        <f>AU363*(1-0.21)+BG363-BH363</f>
        <v>297.18381355258254</v>
      </c>
      <c r="BG363" s="3">
        <f>(1.72*(BI363/1000/(AS363+273.16))^(1/7)*0.0000000567*(AS363+273.16)^4)</f>
        <v>407.43763575355786</v>
      </c>
      <c r="BH363" s="3">
        <f>0.98*0.0000000567*(AA363+273.16)^4</f>
        <v>461.01382220097531</v>
      </c>
      <c r="BI363" s="3">
        <f>BJ363*AT363/100</f>
        <v>2175.9000080600422</v>
      </c>
      <c r="BJ363" s="3">
        <f>(610.7*10^(7.5*AS363/(AS363+237.3)))</f>
        <v>4266.4706040392985</v>
      </c>
      <c r="BK363" s="3">
        <f>(EXP((0.0492)*AS363))*55.259</f>
        <v>242.97321794766174</v>
      </c>
      <c r="BL363" s="3">
        <f>(1-(AT363/100))*BJ363</f>
        <v>2090.5705959792563</v>
      </c>
      <c r="IK363" s="3">
        <v>13</v>
      </c>
      <c r="IL363" s="3">
        <v>109</v>
      </c>
      <c r="IM363" s="3">
        <v>360</v>
      </c>
      <c r="IN363" s="3">
        <v>381</v>
      </c>
      <c r="IO363" s="3">
        <v>511</v>
      </c>
      <c r="IP363" s="3">
        <v>522</v>
      </c>
      <c r="IQ363" s="3">
        <v>682</v>
      </c>
      <c r="IR363" s="3">
        <v>692</v>
      </c>
      <c r="IS363" s="3">
        <v>353</v>
      </c>
      <c r="IT363" s="3">
        <v>223</v>
      </c>
      <c r="IU363" s="3">
        <v>176</v>
      </c>
      <c r="IV363" s="3">
        <v>82</v>
      </c>
      <c r="IW363" s="3">
        <v>58</v>
      </c>
      <c r="IX363" s="3">
        <v>27</v>
      </c>
      <c r="IY363" s="3">
        <v>14</v>
      </c>
      <c r="IZ363" s="3">
        <v>11</v>
      </c>
      <c r="JA363" s="3">
        <v>5</v>
      </c>
      <c r="JB363" s="3">
        <v>9</v>
      </c>
      <c r="JC363" s="3">
        <v>3</v>
      </c>
      <c r="JD363" s="3">
        <v>3</v>
      </c>
      <c r="JE363" s="3">
        <v>2</v>
      </c>
      <c r="JF363" s="3">
        <v>2</v>
      </c>
      <c r="JG363" s="3">
        <v>4</v>
      </c>
      <c r="JH363" s="3">
        <v>0</v>
      </c>
      <c r="JI363" s="3">
        <v>3</v>
      </c>
      <c r="JJ363" s="3">
        <v>1</v>
      </c>
      <c r="JK363" s="3">
        <v>1</v>
      </c>
      <c r="JL363" s="3">
        <v>1</v>
      </c>
      <c r="JM363" s="3">
        <v>0</v>
      </c>
      <c r="JN363" s="3">
        <v>1</v>
      </c>
      <c r="JO363" s="3">
        <v>0</v>
      </c>
      <c r="JP363" s="3">
        <v>1</v>
      </c>
    </row>
    <row r="364" spans="1:321" s="3" customFormat="1" x14ac:dyDescent="0.2">
      <c r="A364" s="3" t="b">
        <v>0</v>
      </c>
      <c r="D364" s="3">
        <v>10446</v>
      </c>
      <c r="E364" s="3">
        <v>13</v>
      </c>
      <c r="F364" s="3">
        <v>5</v>
      </c>
      <c r="G364" s="3" t="s">
        <v>461</v>
      </c>
      <c r="H364" s="3">
        <v>6</v>
      </c>
      <c r="I364" s="3">
        <v>1.3999999999999986</v>
      </c>
      <c r="J364" s="3">
        <v>0.28553205069413795</v>
      </c>
      <c r="K364" s="3">
        <v>0.40893472247074669</v>
      </c>
      <c r="L364" s="3">
        <v>0.2310731690435788</v>
      </c>
      <c r="M364" s="3">
        <f>AA364-AS364</f>
        <v>-0.98890054683477402</v>
      </c>
      <c r="N364" s="3">
        <f>AB364-AS364</f>
        <v>-1.5</v>
      </c>
      <c r="O364" s="3">
        <f>AC364-AS364</f>
        <v>-0.10000000000000142</v>
      </c>
      <c r="P364" s="3">
        <f>AD364-AS364</f>
        <v>-1.005835065944531</v>
      </c>
      <c r="Q364" s="3">
        <f>AE364-AS364</f>
        <v>-1.5</v>
      </c>
      <c r="R364" s="3">
        <f>AF364-AS364</f>
        <v>-1.4000000000000021</v>
      </c>
      <c r="S364" s="3">
        <f>AG364-AS364</f>
        <v>-1.2000000000000028</v>
      </c>
      <c r="T364" s="3">
        <f>AH364-AS364</f>
        <v>-0.80000000000000071</v>
      </c>
      <c r="U364" s="3">
        <f>AI364-AS364</f>
        <v>-0.60000000000000142</v>
      </c>
      <c r="V364" s="3">
        <f>AJ364-AS364</f>
        <v>-0.40000000000000213</v>
      </c>
      <c r="W364" s="3">
        <f>(AA364-AY364)/(AX364-AY364)</f>
        <v>0.34339416555688473</v>
      </c>
      <c r="X364" s="3">
        <f>(AX364-AA364)/(AA364-AY364)</f>
        <v>1.9121053887980102</v>
      </c>
      <c r="Y364" s="3">
        <f>J364/AA364</f>
        <v>9.8083568143315959E-3</v>
      </c>
      <c r="Z364" s="3">
        <f>(AA364-AY364)/(AX364-AA364)</f>
        <v>0.52298372561390094</v>
      </c>
      <c r="AA364" s="3">
        <v>29.111099453165227</v>
      </c>
      <c r="AB364" s="3">
        <v>28.6</v>
      </c>
      <c r="AC364" s="3">
        <v>30</v>
      </c>
      <c r="AD364" s="3">
        <v>29.09416493405547</v>
      </c>
      <c r="AE364" s="3">
        <v>28.6</v>
      </c>
      <c r="AF364" s="3">
        <v>28.7</v>
      </c>
      <c r="AG364" s="3">
        <v>28.9</v>
      </c>
      <c r="AH364" s="3">
        <v>29.3</v>
      </c>
      <c r="AI364" s="3">
        <v>29.5</v>
      </c>
      <c r="AJ364" s="3">
        <v>29.7</v>
      </c>
      <c r="AK364" s="3">
        <v>2020</v>
      </c>
      <c r="AL364" s="3">
        <v>10</v>
      </c>
      <c r="AM364" s="3">
        <v>27</v>
      </c>
      <c r="AN364" s="3">
        <v>14</v>
      </c>
      <c r="AO364" s="3">
        <v>21</v>
      </c>
      <c r="AP364" s="3">
        <v>49</v>
      </c>
      <c r="AQ364" s="3">
        <v>869</v>
      </c>
      <c r="AR364" s="4">
        <v>0.59791666666666665</v>
      </c>
      <c r="AS364" s="3">
        <f>VLOOKUP(AR364,גיליון1!A279:F862,2,0)</f>
        <v>30.1</v>
      </c>
      <c r="AT364" s="3">
        <f>VLOOKUP(AR364,גיליון1!A279:F862,3,0)</f>
        <v>51</v>
      </c>
      <c r="AU364" s="3">
        <f>VLOOKUP(AR364,גיליון1!A279:F862,4,0)</f>
        <v>444</v>
      </c>
      <c r="AV364" s="3">
        <f>VLOOKUP(AR364,גיליון1!A279:F862,5,0)</f>
        <v>1</v>
      </c>
      <c r="AW364" s="3">
        <f>VLOOKUP(AR364,גיליון1!A279:F862,6,0)</f>
        <v>34</v>
      </c>
      <c r="AX364" s="3">
        <f>AS364+(AZ364*BF364)/(BB364*1005)</f>
        <v>36.914466483158712</v>
      </c>
      <c r="AY364" s="3">
        <f>AS364+(AZ364*BD364*BE364*BF364)/(BB364*1005*(BE364*BD364+BK364*AZ364))-(AZ364*BL364)/(BE364*BD364+BK364*AZ364)</f>
        <v>25.030065491486553</v>
      </c>
      <c r="AZ364" s="3">
        <f>BA364*BC364/(BA364+BC364)</f>
        <v>27.084704938065283</v>
      </c>
      <c r="BA364" s="3">
        <f>BB364*1005/(4*0.98*0.0000000567*(AS364+273.15)^3)</f>
        <v>188.73513621334493</v>
      </c>
      <c r="BB364" s="3">
        <f>101325/(287.05*(AS364+273.15))</f>
        <v>1.1640141284261123</v>
      </c>
      <c r="BC364" s="3">
        <f>100*SQRT(0.1/AV364)</f>
        <v>31.622776601683793</v>
      </c>
      <c r="BD364" s="3">
        <f>BC364/1.08</f>
        <v>29.280348705262767</v>
      </c>
      <c r="BE364" s="3">
        <f>0.072*AS364+64.67</f>
        <v>66.837199999999996</v>
      </c>
      <c r="BF364" s="3">
        <f>AU364*(1-0.21)+BG364-BH364</f>
        <v>294.32832879783984</v>
      </c>
      <c r="BG364" s="3">
        <f>(1.72*(BI364/1000/(AS364+273.16))^(1/7)*0.0000000567*(AS364+273.16)^4)</f>
        <v>407.43763575355786</v>
      </c>
      <c r="BH364" s="3">
        <f>0.98*0.0000000567*(AA364+273.16)^4</f>
        <v>463.869306955718</v>
      </c>
      <c r="BI364" s="3">
        <f>BJ364*AT364/100</f>
        <v>2175.9000080600422</v>
      </c>
      <c r="BJ364" s="3">
        <f>(610.7*10^(7.5*AS364/(AS364+237.3)))</f>
        <v>4266.4706040392985</v>
      </c>
      <c r="BK364" s="3">
        <f>(EXP((0.0492)*AS364))*55.259</f>
        <v>242.97321794766174</v>
      </c>
      <c r="BL364" s="3">
        <f>(1-(AT364/100))*BJ364</f>
        <v>2090.5705959792563</v>
      </c>
      <c r="IQ364" s="3">
        <v>252</v>
      </c>
      <c r="IR364" s="3">
        <v>284</v>
      </c>
      <c r="IS364" s="3">
        <v>329</v>
      </c>
      <c r="IT364" s="3">
        <v>365</v>
      </c>
      <c r="IU364" s="3">
        <v>477</v>
      </c>
      <c r="IV364" s="3">
        <v>420</v>
      </c>
      <c r="IW364" s="3">
        <v>375</v>
      </c>
      <c r="IX364" s="3">
        <v>298</v>
      </c>
      <c r="IY364" s="3">
        <v>242</v>
      </c>
      <c r="IZ364" s="3">
        <v>153</v>
      </c>
      <c r="JA364" s="3">
        <v>83</v>
      </c>
      <c r="JB364" s="3">
        <v>37</v>
      </c>
      <c r="JC364" s="3">
        <v>20</v>
      </c>
      <c r="JD364" s="3">
        <v>11</v>
      </c>
      <c r="JE364" s="3">
        <v>6</v>
      </c>
      <c r="JF364" s="3">
        <v>1</v>
      </c>
      <c r="JG364" s="3">
        <v>3</v>
      </c>
    </row>
    <row r="365" spans="1:321" s="3" customFormat="1" x14ac:dyDescent="0.2">
      <c r="A365" s="3" t="b">
        <v>1</v>
      </c>
      <c r="B365" s="3" t="s">
        <v>563</v>
      </c>
      <c r="D365" s="3">
        <v>10446</v>
      </c>
      <c r="E365" s="3">
        <v>14</v>
      </c>
      <c r="F365" s="3">
        <v>5</v>
      </c>
      <c r="G365" s="3" t="s">
        <v>135</v>
      </c>
      <c r="H365" s="3">
        <v>6</v>
      </c>
      <c r="I365" s="3">
        <v>2</v>
      </c>
      <c r="J365" s="3">
        <v>0.51067184516385156</v>
      </c>
      <c r="K365" s="3">
        <v>0.81567195696864303</v>
      </c>
      <c r="L365" s="3">
        <v>0.42850553280826242</v>
      </c>
      <c r="M365" s="3">
        <f>AA365-AS365</f>
        <v>1.9806052112871555</v>
      </c>
      <c r="N365" s="3">
        <f>AB365-AS365</f>
        <v>0.79999999999999716</v>
      </c>
      <c r="O365" s="3">
        <f>AC365-AS365</f>
        <v>2.7999999999999972</v>
      </c>
      <c r="P365" s="3">
        <f>AD365-AS365</f>
        <v>2.0736369620525679</v>
      </c>
      <c r="Q365" s="3">
        <f>AE365-AS365</f>
        <v>0.89999999999999858</v>
      </c>
      <c r="R365" s="3">
        <f>AF365-AS365</f>
        <v>1.1999999999999993</v>
      </c>
      <c r="S365" s="3">
        <f>AG365-AS365</f>
        <v>1.5999999999999979</v>
      </c>
      <c r="T365" s="3">
        <f>AH365-AS365</f>
        <v>2.3999999999999986</v>
      </c>
      <c r="U365" s="3">
        <f>AI365-AS365</f>
        <v>2.6000000000000014</v>
      </c>
      <c r="V365" s="3">
        <f>AJ365-AS365</f>
        <v>2.6999999999999957</v>
      </c>
      <c r="W365" s="3">
        <f>(AA365-AY365)/(AX365-AY365)</f>
        <v>0.74977452589569771</v>
      </c>
      <c r="X365" s="3">
        <f>(AX365-AA365)/(AA365-AY365)</f>
        <v>0.33373429672790933</v>
      </c>
      <c r="Y365" s="3">
        <f>J365/AA365</f>
        <v>1.5918398103791948E-2</v>
      </c>
      <c r="Z365" s="3">
        <f>(AA365-AY365)/(AX365-AA365)</f>
        <v>2.9963956650679249</v>
      </c>
      <c r="AA365" s="3">
        <v>32.080605211287157</v>
      </c>
      <c r="AB365" s="3">
        <v>30.9</v>
      </c>
      <c r="AC365" s="3">
        <v>32.9</v>
      </c>
      <c r="AD365" s="3">
        <v>32.173636962052569</v>
      </c>
      <c r="AE365" s="3">
        <v>31</v>
      </c>
      <c r="AF365" s="3">
        <v>31.3</v>
      </c>
      <c r="AG365" s="3">
        <v>31.7</v>
      </c>
      <c r="AH365" s="3">
        <v>32.5</v>
      </c>
      <c r="AI365" s="3">
        <v>32.700000000000003</v>
      </c>
      <c r="AJ365" s="3">
        <v>32.799999999999997</v>
      </c>
      <c r="AK365" s="3">
        <v>2020</v>
      </c>
      <c r="AL365" s="3">
        <v>10</v>
      </c>
      <c r="AM365" s="3">
        <v>27</v>
      </c>
      <c r="AN365" s="3">
        <v>14</v>
      </c>
      <c r="AO365" s="3">
        <v>23</v>
      </c>
      <c r="AP365" s="3">
        <v>8</v>
      </c>
      <c r="AQ365" s="3">
        <v>430</v>
      </c>
      <c r="AR365" s="4">
        <v>0.59930555555555554</v>
      </c>
      <c r="AS365" s="3">
        <f>VLOOKUP(AR365,גיליון1!A280:F863,2,0)</f>
        <v>30.1</v>
      </c>
      <c r="AT365" s="3">
        <f>VLOOKUP(AR365,גיליון1!A280:F863,3,0)</f>
        <v>51</v>
      </c>
      <c r="AU365" s="3">
        <f>VLOOKUP(AR365,גיליון1!A280:F863,4,0)</f>
        <v>352</v>
      </c>
      <c r="AV365" s="3">
        <f>VLOOKUP(AR365,גיליון1!A280:F863,5,0)</f>
        <v>1.1000000000000001</v>
      </c>
      <c r="AW365" s="3">
        <f>VLOOKUP(AR365,גיליון1!A280:F863,6,0)</f>
        <v>16</v>
      </c>
      <c r="AX365" s="3">
        <f>AS365+(AZ365*BF365)/(BB365*1005)</f>
        <v>34.614710837776386</v>
      </c>
      <c r="AY365" s="3">
        <f>AS365+(AZ365*BD365*BE365*BF365)/(BB365*1005*(BE365*BD365+BK365*AZ365))-(AZ365*BL365)/(BE365*BD365+BK365*AZ365)</f>
        <v>24.487422097250594</v>
      </c>
      <c r="AZ365" s="3">
        <f>BA365*BC365/(BA365+BC365)</f>
        <v>25.997877580113045</v>
      </c>
      <c r="BA365" s="3">
        <f>BB365*1005/(4*0.98*0.0000000567*(AS365+273.15)^3)</f>
        <v>188.73513621334493</v>
      </c>
      <c r="BB365" s="3">
        <f>101325/(287.05*(AS365+273.15))</f>
        <v>1.1640141284261123</v>
      </c>
      <c r="BC365" s="3">
        <f>100*SQRT(0.1/AV365)</f>
        <v>30.151134457776362</v>
      </c>
      <c r="BD365" s="3">
        <f>BC365/1.08</f>
        <v>27.917717090533667</v>
      </c>
      <c r="BE365" s="3">
        <f>0.072*AS365+64.67</f>
        <v>66.837199999999996</v>
      </c>
      <c r="BF365" s="3">
        <f>AU365*(1-0.21)+BG365-BH365</f>
        <v>203.14978100269542</v>
      </c>
      <c r="BG365" s="3">
        <f>(1.72*(BI365/1000/(AS365+273.16))^(1/7)*0.0000000567*(AS365+273.16)^4)</f>
        <v>407.43763575355786</v>
      </c>
      <c r="BH365" s="3">
        <f>0.98*0.0000000567*(AA365+273.16)^4</f>
        <v>482.36785475086248</v>
      </c>
      <c r="BI365" s="3">
        <f>BJ365*AT365/100</f>
        <v>2175.9000080600422</v>
      </c>
      <c r="BJ365" s="3">
        <f>(610.7*10^(7.5*AS365/(AS365+237.3)))</f>
        <v>4266.4706040392985</v>
      </c>
      <c r="BK365" s="3">
        <f>(EXP((0.0492)*AS365))*55.259</f>
        <v>242.97321794766174</v>
      </c>
      <c r="BL365" s="3">
        <f>(1-(AT365/100))*BJ365</f>
        <v>2090.5705959792563</v>
      </c>
      <c r="JM365" s="3">
        <v>4</v>
      </c>
      <c r="JN365" s="3">
        <v>55</v>
      </c>
      <c r="JO365" s="3">
        <v>50</v>
      </c>
      <c r="JP365" s="3">
        <v>76</v>
      </c>
      <c r="JQ365" s="3">
        <v>69</v>
      </c>
      <c r="JR365" s="3">
        <v>100</v>
      </c>
      <c r="JS365" s="3">
        <v>100</v>
      </c>
      <c r="JT365" s="3">
        <v>103</v>
      </c>
      <c r="JU365" s="3">
        <v>106</v>
      </c>
      <c r="JV365" s="3">
        <v>104</v>
      </c>
      <c r="JW365" s="3">
        <v>103</v>
      </c>
      <c r="JX365" s="3">
        <v>125</v>
      </c>
      <c r="JY365" s="3">
        <v>190</v>
      </c>
      <c r="JZ365" s="3">
        <v>178</v>
      </c>
      <c r="KA365" s="3">
        <v>208</v>
      </c>
      <c r="KB365" s="3">
        <v>157</v>
      </c>
      <c r="KC365" s="3">
        <v>227</v>
      </c>
      <c r="KD365" s="3">
        <v>247</v>
      </c>
      <c r="KE365" s="3">
        <v>202</v>
      </c>
      <c r="KF365" s="3">
        <v>138</v>
      </c>
      <c r="KG365" s="3">
        <v>70</v>
      </c>
      <c r="KH365" s="3">
        <v>8</v>
      </c>
      <c r="KI365" s="3">
        <v>3</v>
      </c>
      <c r="KJ365" s="3">
        <v>0</v>
      </c>
      <c r="KK365" s="3">
        <v>1</v>
      </c>
      <c r="KL365" s="3">
        <v>1</v>
      </c>
    </row>
    <row r="366" spans="1:321" s="3" customFormat="1" x14ac:dyDescent="0.2">
      <c r="A366" s="3" t="b">
        <v>1</v>
      </c>
      <c r="B366" s="3" t="s">
        <v>563</v>
      </c>
      <c r="D366" s="3">
        <v>10446</v>
      </c>
      <c r="E366" s="3">
        <v>14</v>
      </c>
      <c r="F366" s="3">
        <v>5</v>
      </c>
      <c r="G366" s="3" t="s">
        <v>304</v>
      </c>
      <c r="H366" s="3">
        <v>6</v>
      </c>
      <c r="I366" s="3">
        <v>2.4999999999999964</v>
      </c>
      <c r="J366" s="3">
        <v>0.51286718197256564</v>
      </c>
      <c r="K366" s="3">
        <v>0.79690727813357398</v>
      </c>
      <c r="L366" s="3">
        <v>0.42365188705671875</v>
      </c>
      <c r="M366" s="3">
        <f>AA366-AS366</f>
        <v>1.1705595286493384</v>
      </c>
      <c r="N366" s="3">
        <f>AB366-AS366</f>
        <v>-0.19999999999999929</v>
      </c>
      <c r="O366" s="3">
        <f>AC366-AS366</f>
        <v>2.2999999999999972</v>
      </c>
      <c r="P366" s="3">
        <f>AD366-AS366</f>
        <v>1.1894063630174401</v>
      </c>
      <c r="Q366" s="3">
        <f>AE366-AS366</f>
        <v>0</v>
      </c>
      <c r="R366" s="3">
        <f>AF366-AS366</f>
        <v>0.5</v>
      </c>
      <c r="S366" s="3">
        <f>AG366-AS366</f>
        <v>0.80000000000000071</v>
      </c>
      <c r="T366" s="3">
        <f>AH366-AS366</f>
        <v>1.6000000000000014</v>
      </c>
      <c r="U366" s="3">
        <f>AI366-AS366</f>
        <v>1.8000000000000007</v>
      </c>
      <c r="V366" s="3">
        <f>AJ366-AS366</f>
        <v>2.1000000000000014</v>
      </c>
      <c r="W366" s="3">
        <f>(AA366-AY366)/(AX366-AY366)</f>
        <v>0.52781091946031311</v>
      </c>
      <c r="X366" s="3">
        <f>(AX366-AA366)/(AA366-AY366)</f>
        <v>0.89461787001773374</v>
      </c>
      <c r="Y366" s="3">
        <f>J366/AA366</f>
        <v>1.6453576378735887E-2</v>
      </c>
      <c r="Z366" s="3">
        <f>(AA366-AY366)/(AX366-AA366)</f>
        <v>1.1177956907793238</v>
      </c>
      <c r="AA366" s="3">
        <v>31.170559528649338</v>
      </c>
      <c r="AB366" s="3">
        <v>29.8</v>
      </c>
      <c r="AC366" s="3">
        <v>32.299999999999997</v>
      </c>
      <c r="AD366" s="3">
        <v>31.18940636301744</v>
      </c>
      <c r="AE366" s="3">
        <v>30</v>
      </c>
      <c r="AF366" s="3">
        <v>30.5</v>
      </c>
      <c r="AG366" s="3">
        <v>30.8</v>
      </c>
      <c r="AH366" s="3">
        <v>31.6</v>
      </c>
      <c r="AI366" s="3">
        <v>31.8</v>
      </c>
      <c r="AJ366" s="3">
        <v>32.1</v>
      </c>
      <c r="AK366" s="3">
        <v>2020</v>
      </c>
      <c r="AL366" s="3">
        <v>10</v>
      </c>
      <c r="AM366" s="3">
        <v>27</v>
      </c>
      <c r="AN366" s="3">
        <v>14</v>
      </c>
      <c r="AO366" s="3">
        <v>24</v>
      </c>
      <c r="AP366" s="3">
        <v>26</v>
      </c>
      <c r="AQ366" s="3">
        <v>829.00000000000011</v>
      </c>
      <c r="AR366" s="4">
        <v>0.6</v>
      </c>
      <c r="AS366" s="3">
        <f>VLOOKUP(AR366,גיליון1!A281:F864,2,0)</f>
        <v>30</v>
      </c>
      <c r="AT366" s="3">
        <f>VLOOKUP(AR366,גיליון1!A281:F864,3,0)</f>
        <v>51</v>
      </c>
      <c r="AU366" s="3">
        <f>VLOOKUP(AR366,גיליון1!A281:F864,4,0)</f>
        <v>474</v>
      </c>
      <c r="AV366" s="3">
        <f>VLOOKUP(AR366,גיליון1!A281:F864,5,0)</f>
        <v>1.1000000000000001</v>
      </c>
      <c r="AW366" s="3">
        <f>VLOOKUP(AR366,גיליון1!A281:F864,6,0)</f>
        <v>5</v>
      </c>
      <c r="AX366" s="3">
        <f>AS366+(AZ366*BF366)/(BB366*1005)</f>
        <v>36.763970950982966</v>
      </c>
      <c r="AY366" s="3">
        <f>AS366+(AZ366*BD366*BE366*BF366)/(BB366*1005*(BE366*BD366+BK366*AZ366))-(AZ366*BL366)/(BE366*BD366+BK366*AZ366)</f>
        <v>24.918268344008961</v>
      </c>
      <c r="AZ366" s="3">
        <f>BA366*BC366/(BA366+BC366)</f>
        <v>26.002599800624576</v>
      </c>
      <c r="BA366" s="3">
        <f>BB366*1005/(4*0.98*0.0000000567*(AS366+273.15)^3)</f>
        <v>188.9842914747754</v>
      </c>
      <c r="BB366" s="3">
        <f>101325/(287.05*(AS366+273.15))</f>
        <v>1.1643981014191607</v>
      </c>
      <c r="BC366" s="3">
        <f>100*SQRT(0.1/AV366)</f>
        <v>30.151134457776362</v>
      </c>
      <c r="BD366" s="3">
        <f>BC366/1.08</f>
        <v>27.917717090533667</v>
      </c>
      <c r="BE366" s="3">
        <f>0.072*AS366+64.67</f>
        <v>66.83</v>
      </c>
      <c r="BF366" s="3">
        <f>AU366*(1-0.21)+BG366-BH366</f>
        <v>304.40551209251356</v>
      </c>
      <c r="BG366" s="3">
        <f>(1.72*(BI366/1000/(AS366+273.16))^(1/7)*0.0000000567*(AS366+273.16)^4)</f>
        <v>406.58650712307963</v>
      </c>
      <c r="BH366" s="3">
        <f>0.98*0.0000000567*(AA366+273.16)^4</f>
        <v>476.6409950305661</v>
      </c>
      <c r="BI366" s="3">
        <f>BJ366*AT366/100</f>
        <v>2163.4603380670051</v>
      </c>
      <c r="BJ366" s="3">
        <f>(610.7*10^(7.5*AS366/(AS366+237.3)))</f>
        <v>4242.0790942490294</v>
      </c>
      <c r="BK366" s="3">
        <f>(EXP((0.0492)*AS366))*55.259</f>
        <v>241.78072565190132</v>
      </c>
      <c r="BL366" s="3">
        <f>(1-(AT366/100))*BJ366</f>
        <v>2078.6187561820243</v>
      </c>
      <c r="JA366" s="3">
        <v>3</v>
      </c>
      <c r="JB366" s="3">
        <v>6</v>
      </c>
      <c r="JC366" s="3">
        <v>39</v>
      </c>
      <c r="JD366" s="3">
        <v>30</v>
      </c>
      <c r="JE366" s="3">
        <v>32</v>
      </c>
      <c r="JF366" s="3">
        <v>35</v>
      </c>
      <c r="JG366" s="3">
        <v>56</v>
      </c>
      <c r="JH366" s="3">
        <v>94</v>
      </c>
      <c r="JI366" s="3">
        <v>125</v>
      </c>
      <c r="JJ366" s="3">
        <v>152</v>
      </c>
      <c r="JK366" s="3">
        <v>212</v>
      </c>
      <c r="JL366" s="3">
        <v>123</v>
      </c>
      <c r="JM366" s="3">
        <v>179</v>
      </c>
      <c r="JN366" s="3">
        <v>226</v>
      </c>
      <c r="JO366" s="3">
        <v>177</v>
      </c>
      <c r="JP366" s="3">
        <v>205</v>
      </c>
      <c r="JQ366" s="3">
        <v>215</v>
      </c>
      <c r="JR366" s="3">
        <v>173</v>
      </c>
      <c r="JS366" s="3">
        <v>183</v>
      </c>
      <c r="JT366" s="3">
        <v>210</v>
      </c>
      <c r="JU366" s="3">
        <v>139</v>
      </c>
      <c r="JV366" s="3">
        <v>127</v>
      </c>
      <c r="JW366" s="3">
        <v>87</v>
      </c>
      <c r="JX366" s="3">
        <v>71</v>
      </c>
      <c r="JY366" s="3">
        <v>24</v>
      </c>
      <c r="JZ366" s="3">
        <v>22</v>
      </c>
      <c r="KA366" s="3">
        <v>5</v>
      </c>
    </row>
    <row r="367" spans="1:321" s="3" customFormat="1" x14ac:dyDescent="0.2">
      <c r="A367" s="3" t="b">
        <v>1</v>
      </c>
      <c r="B367" s="3" t="s">
        <v>563</v>
      </c>
      <c r="D367" s="3">
        <v>10446</v>
      </c>
      <c r="E367" s="3">
        <v>14</v>
      </c>
      <c r="F367" s="3">
        <v>5</v>
      </c>
      <c r="G367" s="3" t="s">
        <v>462</v>
      </c>
      <c r="H367" s="3">
        <v>6</v>
      </c>
      <c r="I367" s="3">
        <v>2</v>
      </c>
      <c r="J367" s="3">
        <v>0.54188852387278874</v>
      </c>
      <c r="K367" s="3">
        <v>0.69851465444526184</v>
      </c>
      <c r="L367" s="3">
        <v>0.42833809121377181</v>
      </c>
      <c r="M367" s="3">
        <f>AA367-AS367</f>
        <v>4.4174735689780675</v>
      </c>
      <c r="N367" s="3">
        <f>AB367-AS367</f>
        <v>3.2000000000000028</v>
      </c>
      <c r="O367" s="3">
        <f>AC367-AS367</f>
        <v>5.2000000000000028</v>
      </c>
      <c r="P367" s="3">
        <f>AD367-AS367</f>
        <v>4.5018763773576893</v>
      </c>
      <c r="Q367" s="3">
        <f>AE367-AS367</f>
        <v>3.2000000000000028</v>
      </c>
      <c r="R367" s="3">
        <f>AF367-AS367</f>
        <v>3.7000000000000028</v>
      </c>
      <c r="S367" s="3">
        <f>AG367-AS367</f>
        <v>4.1000000000000014</v>
      </c>
      <c r="T367" s="3">
        <f>AH367-AS367</f>
        <v>4.7999999999999972</v>
      </c>
      <c r="U367" s="3">
        <f>AI367-AS367</f>
        <v>5</v>
      </c>
      <c r="V367" s="3">
        <f>AJ367-AS367</f>
        <v>5.2000000000000028</v>
      </c>
      <c r="W367" s="3">
        <f>(AA367-AY367)/(AX367-AY367)</f>
        <v>0.83577255161476183</v>
      </c>
      <c r="X367" s="3">
        <f>(AX367-AA367)/(AA367-AY367)</f>
        <v>0.1964977768986802</v>
      </c>
      <c r="Y367" s="3">
        <f>J367/AA367</f>
        <v>1.57445758703572E-2</v>
      </c>
      <c r="Z367" s="3">
        <f>(AA367-AY367)/(AX367-AA367)</f>
        <v>5.0891160998509832</v>
      </c>
      <c r="AA367" s="3">
        <v>34.417473568978068</v>
      </c>
      <c r="AB367" s="3">
        <v>33.200000000000003</v>
      </c>
      <c r="AC367" s="3">
        <v>35.200000000000003</v>
      </c>
      <c r="AD367" s="3">
        <v>34.501876377357689</v>
      </c>
      <c r="AE367" s="3">
        <v>33.200000000000003</v>
      </c>
      <c r="AF367" s="3">
        <v>33.700000000000003</v>
      </c>
      <c r="AG367" s="3">
        <v>34.1</v>
      </c>
      <c r="AH367" s="3">
        <v>34.799999999999997</v>
      </c>
      <c r="AI367" s="3">
        <v>35</v>
      </c>
      <c r="AJ367" s="3">
        <v>35.200000000000003</v>
      </c>
      <c r="AK367" s="3">
        <v>2020</v>
      </c>
      <c r="AL367" s="3">
        <v>10</v>
      </c>
      <c r="AM367" s="3">
        <v>27</v>
      </c>
      <c r="AN367" s="3">
        <v>14</v>
      </c>
      <c r="AO367" s="3">
        <v>24</v>
      </c>
      <c r="AP367" s="3">
        <v>43</v>
      </c>
      <c r="AQ367" s="3">
        <v>150</v>
      </c>
      <c r="AR367" s="4">
        <v>0.6</v>
      </c>
      <c r="AS367" s="3">
        <f>VLOOKUP(AR367,גיליון1!A282:F865,2,0)</f>
        <v>30</v>
      </c>
      <c r="AT367" s="3">
        <f>VLOOKUP(AR367,גיליון1!A282:F865,3,0)</f>
        <v>51</v>
      </c>
      <c r="AU367" s="3">
        <f>VLOOKUP(AR367,גיליון1!A282:F865,4,0)</f>
        <v>474</v>
      </c>
      <c r="AV367" s="3">
        <f>VLOOKUP(AR367,גיליון1!A282:F865,5,0)</f>
        <v>1.1000000000000001</v>
      </c>
      <c r="AW367" s="3">
        <f>VLOOKUP(AR367,גיליון1!A282:F865,6,0)</f>
        <v>5</v>
      </c>
      <c r="AX367" s="3">
        <f>AS367+(AZ367*BF367)/(BB367*1005)</f>
        <v>36.304699083961317</v>
      </c>
      <c r="AY367" s="3">
        <f>AS367+(AZ367*BD367*BE367*BF367)/(BB367*1005*(BE367*BD367+BK367*AZ367))-(AZ367*BL367)/(BE367*BD367+BK367*AZ367)</f>
        <v>24.813163816627249</v>
      </c>
      <c r="AZ367" s="3">
        <f>BA367*BC367/(BA367+BC367)</f>
        <v>26.002599800624576</v>
      </c>
      <c r="BA367" s="3">
        <f>BB367*1005/(4*0.98*0.0000000567*(AS367+273.15)^3)</f>
        <v>188.9842914747754</v>
      </c>
      <c r="BB367" s="3">
        <f>101325/(287.05*(AS367+273.15))</f>
        <v>1.1643981014191607</v>
      </c>
      <c r="BC367" s="3">
        <f>100*SQRT(0.1/AV367)</f>
        <v>30.151134457776362</v>
      </c>
      <c r="BD367" s="3">
        <f>BC367/1.08</f>
        <v>27.917717090533667</v>
      </c>
      <c r="BE367" s="3">
        <f>0.072*AS367+64.67</f>
        <v>66.83</v>
      </c>
      <c r="BF367" s="3">
        <f>AU367*(1-0.21)+BG367-BH367</f>
        <v>283.73645705316676</v>
      </c>
      <c r="BG367" s="3">
        <f>(1.72*(BI367/1000/(AS367+273.16))^(1/7)*0.0000000567*(AS367+273.16)^4)</f>
        <v>406.58650712307963</v>
      </c>
      <c r="BH367" s="3">
        <f>0.98*0.0000000567*(AA367+273.16)^4</f>
        <v>497.3100500699129</v>
      </c>
      <c r="BI367" s="3">
        <f>BJ367*AT367/100</f>
        <v>2163.4603380670051</v>
      </c>
      <c r="BJ367" s="3">
        <f>(610.7*10^(7.5*AS367/(AS367+237.3)))</f>
        <v>4242.0790942490294</v>
      </c>
      <c r="BK367" s="3">
        <f>(EXP((0.0492)*AS367))*55.259</f>
        <v>241.78072565190132</v>
      </c>
      <c r="BL367" s="3">
        <f>(1-(AT367/100))*BJ367</f>
        <v>2078.6187561820243</v>
      </c>
      <c r="JY367" s="3">
        <v>0</v>
      </c>
      <c r="JZ367" s="3">
        <v>0</v>
      </c>
      <c r="KA367" s="3">
        <v>2</v>
      </c>
      <c r="KB367" s="3">
        <v>1</v>
      </c>
      <c r="KC367" s="3">
        <v>1</v>
      </c>
      <c r="KD367" s="3">
        <v>1</v>
      </c>
      <c r="KE367" s="3">
        <v>0</v>
      </c>
      <c r="KF367" s="3">
        <v>1</v>
      </c>
      <c r="KG367" s="3">
        <v>3</v>
      </c>
      <c r="KH367" s="3">
        <v>1</v>
      </c>
      <c r="KI367" s="3">
        <v>1</v>
      </c>
      <c r="KJ367" s="3">
        <v>2</v>
      </c>
      <c r="KK367" s="3">
        <v>17</v>
      </c>
      <c r="KL367" s="3">
        <v>8</v>
      </c>
      <c r="KM367" s="3">
        <v>10</v>
      </c>
      <c r="KN367" s="3">
        <v>12</v>
      </c>
      <c r="KO367" s="3">
        <v>14</v>
      </c>
      <c r="KP367" s="3">
        <v>14</v>
      </c>
      <c r="KQ367" s="3">
        <v>19</v>
      </c>
      <c r="KR367" s="3">
        <v>30</v>
      </c>
      <c r="KS367" s="3">
        <v>24</v>
      </c>
      <c r="KT367" s="3">
        <v>53</v>
      </c>
      <c r="KU367" s="3">
        <v>47</v>
      </c>
      <c r="KV367" s="3">
        <v>53</v>
      </c>
      <c r="KW367" s="3">
        <v>40</v>
      </c>
      <c r="KX367" s="3">
        <v>48</v>
      </c>
      <c r="KY367" s="3">
        <v>56</v>
      </c>
      <c r="KZ367" s="3">
        <v>52</v>
      </c>
      <c r="LA367" s="3">
        <v>60</v>
      </c>
      <c r="LB367" s="3">
        <v>61</v>
      </c>
      <c r="LC367" s="3">
        <v>40</v>
      </c>
      <c r="LD367" s="3">
        <v>34</v>
      </c>
      <c r="LE367" s="3">
        <v>6</v>
      </c>
    </row>
    <row r="368" spans="1:321" s="3" customFormat="1" x14ac:dyDescent="0.2">
      <c r="A368" s="3" t="b">
        <v>0</v>
      </c>
      <c r="D368" s="3">
        <v>10446</v>
      </c>
      <c r="E368" s="3">
        <v>14</v>
      </c>
      <c r="F368" s="3">
        <v>5</v>
      </c>
      <c r="G368" s="3" t="s">
        <v>136</v>
      </c>
      <c r="H368" s="3">
        <v>6</v>
      </c>
      <c r="I368" s="3">
        <v>3.3999999999999986</v>
      </c>
      <c r="J368" s="3">
        <v>0.82830210053505215</v>
      </c>
      <c r="K368" s="3">
        <v>1.2636341356219987</v>
      </c>
      <c r="L368" s="3">
        <v>0.68199484110130404</v>
      </c>
      <c r="M368" s="3">
        <f>AA368-AS368</f>
        <v>1.7804737519675093</v>
      </c>
      <c r="N368" s="3">
        <f>AB368-AS368</f>
        <v>0.10000000000000142</v>
      </c>
      <c r="O368" s="3">
        <f>AC368-AS368</f>
        <v>3.5</v>
      </c>
      <c r="P368" s="3">
        <f>AD368-AS368</f>
        <v>1.6557407611442727</v>
      </c>
      <c r="Q368" s="3">
        <f>AE368-AS368</f>
        <v>0.39999999999999858</v>
      </c>
      <c r="R368" s="3">
        <f>AF368-AS368</f>
        <v>0.80000000000000071</v>
      </c>
      <c r="S368" s="3">
        <f>AG368-AS368</f>
        <v>1.1000000000000014</v>
      </c>
      <c r="T368" s="3">
        <f>AH368-AS368</f>
        <v>2.3999999999999986</v>
      </c>
      <c r="U368" s="3">
        <f>AI368-AS368</f>
        <v>3.1000000000000014</v>
      </c>
      <c r="V368" s="3">
        <f>AJ368-AS368</f>
        <v>3.3999999999999986</v>
      </c>
      <c r="W368" s="3">
        <f>(AA368-AY368)/(AX368-AY368)</f>
        <v>0.54200398927844917</v>
      </c>
      <c r="X368" s="3">
        <f>(AX368-AA368)/(AA368-AY368)</f>
        <v>0.84500487040928396</v>
      </c>
      <c r="Y368" s="3">
        <f>J368/AA368</f>
        <v>2.6063239553934355E-2</v>
      </c>
      <c r="Z368" s="3">
        <f>(AA368-AY368)/(AX368-AA368)</f>
        <v>1.1834251316393514</v>
      </c>
      <c r="AA368" s="3">
        <v>31.780473751967509</v>
      </c>
      <c r="AB368" s="3">
        <v>30.1</v>
      </c>
      <c r="AC368" s="3">
        <v>33.5</v>
      </c>
      <c r="AD368" s="3">
        <v>31.655740761144273</v>
      </c>
      <c r="AE368" s="3">
        <v>30.4</v>
      </c>
      <c r="AF368" s="3">
        <v>30.8</v>
      </c>
      <c r="AG368" s="3">
        <v>31.1</v>
      </c>
      <c r="AH368" s="3">
        <v>32.4</v>
      </c>
      <c r="AI368" s="3">
        <v>33.1</v>
      </c>
      <c r="AJ368" s="3">
        <v>33.4</v>
      </c>
      <c r="AK368" s="3">
        <v>2020</v>
      </c>
      <c r="AL368" s="3">
        <v>10</v>
      </c>
      <c r="AM368" s="3">
        <v>27</v>
      </c>
      <c r="AN368" s="3">
        <v>14</v>
      </c>
      <c r="AO368" s="3">
        <v>25</v>
      </c>
      <c r="AP368" s="3">
        <v>14</v>
      </c>
      <c r="AQ368" s="3">
        <v>668</v>
      </c>
      <c r="AR368" s="4">
        <v>0.60069444444444442</v>
      </c>
      <c r="AS368" s="3">
        <f>VLOOKUP(AR368,גיליון1!A283:F866,2,0)</f>
        <v>30</v>
      </c>
      <c r="AT368" s="3">
        <f>VLOOKUP(AR368,גיליון1!A283:F866,3,0)</f>
        <v>51</v>
      </c>
      <c r="AU368" s="3">
        <f>VLOOKUP(AR368,גיליון1!A283:F866,4,0)</f>
        <v>500</v>
      </c>
      <c r="AV368" s="3">
        <f>VLOOKUP(AR368,גיליון1!A283:F866,5,0)</f>
        <v>1</v>
      </c>
      <c r="AW368" s="3">
        <f>VLOOKUP(AR368,גיליון1!A283:F866,6,0)</f>
        <v>182</v>
      </c>
      <c r="AX368" s="3">
        <f>AS368+(AZ368*BF368)/(BB368*1005)</f>
        <v>37.433556806524585</v>
      </c>
      <c r="AY368" s="3">
        <f>AS368+(AZ368*BD368*BE368*BF368)/(BB368*1005*(BE368*BD368+BK368*AZ368))-(AZ368*BL368)/(BE368*BD368+BK368*AZ368)</f>
        <v>25.090473193960115</v>
      </c>
      <c r="AZ368" s="3">
        <f>BA368*BC368/(BA368+BC368)</f>
        <v>27.089830269912525</v>
      </c>
      <c r="BA368" s="3">
        <f>BB368*1005/(4*0.98*0.0000000567*(AS368+273.15)^3)</f>
        <v>188.9842914747754</v>
      </c>
      <c r="BB368" s="3">
        <f>101325/(287.05*(AS368+273.15))</f>
        <v>1.1643981014191607</v>
      </c>
      <c r="BC368" s="3">
        <f>100*SQRT(0.1/AV368)</f>
        <v>31.622776601683793</v>
      </c>
      <c r="BD368" s="3">
        <f>BC368/1.08</f>
        <v>29.280348705262767</v>
      </c>
      <c r="BE368" s="3">
        <f>0.072*AS368+64.67</f>
        <v>66.83</v>
      </c>
      <c r="BF368" s="3">
        <f>AU368*(1-0.21)+BG368-BH368</f>
        <v>321.113031820348</v>
      </c>
      <c r="BG368" s="3">
        <f>(1.72*(BI368/1000/(AS368+273.16))^(1/7)*0.0000000567*(AS368+273.16)^4)</f>
        <v>406.58650712307963</v>
      </c>
      <c r="BH368" s="3">
        <f>0.98*0.0000000567*(AA368+273.16)^4</f>
        <v>480.47347530273163</v>
      </c>
      <c r="BI368" s="3">
        <f>BJ368*AT368/100</f>
        <v>2163.4603380670051</v>
      </c>
      <c r="BJ368" s="3">
        <f>(610.7*10^(7.5*AS368/(AS368+237.3)))</f>
        <v>4242.0790942490294</v>
      </c>
      <c r="BK368" s="3">
        <f>(EXP((0.0492)*AS368))*55.259</f>
        <v>241.78072565190132</v>
      </c>
      <c r="BL368" s="3">
        <f>(1-(AT368/100))*BJ368</f>
        <v>2078.6187561820243</v>
      </c>
      <c r="JF368" s="3">
        <v>6</v>
      </c>
      <c r="JG368" s="3">
        <v>21</v>
      </c>
      <c r="JH368" s="3">
        <v>22</v>
      </c>
      <c r="JI368" s="3">
        <v>35</v>
      </c>
      <c r="JJ368" s="3">
        <v>51</v>
      </c>
      <c r="JK368" s="3">
        <v>81</v>
      </c>
      <c r="JL368" s="3">
        <v>95</v>
      </c>
      <c r="JM368" s="3">
        <v>94</v>
      </c>
      <c r="JN368" s="3">
        <v>110</v>
      </c>
      <c r="JO368" s="3">
        <v>118</v>
      </c>
      <c r="JP368" s="3">
        <v>102</v>
      </c>
      <c r="JQ368" s="3">
        <v>107</v>
      </c>
      <c r="JR368" s="3">
        <v>127</v>
      </c>
      <c r="JS368" s="3">
        <v>115</v>
      </c>
      <c r="JT368" s="3">
        <v>152</v>
      </c>
      <c r="JU368" s="3">
        <v>168</v>
      </c>
      <c r="JV368" s="3">
        <v>148</v>
      </c>
      <c r="JW368" s="3">
        <v>120</v>
      </c>
      <c r="JX368" s="3">
        <v>95</v>
      </c>
      <c r="JY368" s="3">
        <v>74</v>
      </c>
      <c r="JZ368" s="3">
        <v>63</v>
      </c>
      <c r="KA368" s="3">
        <v>53</v>
      </c>
      <c r="KB368" s="3">
        <v>49</v>
      </c>
      <c r="KC368" s="3">
        <v>34</v>
      </c>
      <c r="KD368" s="3">
        <v>39</v>
      </c>
      <c r="KE368" s="3">
        <v>58</v>
      </c>
      <c r="KF368" s="3">
        <v>69</v>
      </c>
      <c r="KG368" s="3">
        <v>78</v>
      </c>
      <c r="KH368" s="3">
        <v>62</v>
      </c>
      <c r="KI368" s="3">
        <v>101</v>
      </c>
      <c r="KJ368" s="3">
        <v>61</v>
      </c>
      <c r="KK368" s="3">
        <v>58</v>
      </c>
      <c r="KL368" s="3">
        <v>68</v>
      </c>
      <c r="KM368" s="3">
        <v>24</v>
      </c>
      <c r="KN368" s="3">
        <v>8</v>
      </c>
    </row>
    <row r="369" spans="1:295" s="3" customFormat="1" x14ac:dyDescent="0.2">
      <c r="A369" s="3" t="b">
        <v>0</v>
      </c>
      <c r="D369" s="3">
        <v>10446</v>
      </c>
      <c r="E369" s="3">
        <v>14</v>
      </c>
      <c r="F369" s="3">
        <v>5</v>
      </c>
      <c r="G369" s="3" t="s">
        <v>305</v>
      </c>
      <c r="H369" s="3">
        <v>6</v>
      </c>
      <c r="I369" s="3">
        <v>1.7000000000000028</v>
      </c>
      <c r="J369" s="3">
        <v>0.38619999328573656</v>
      </c>
      <c r="K369" s="3">
        <v>0.66764317042844823</v>
      </c>
      <c r="L369" s="3">
        <v>0.3337727250182656</v>
      </c>
      <c r="M369" s="3">
        <f>AA369-AS369</f>
        <v>-0.27930901453008161</v>
      </c>
      <c r="N369" s="3">
        <f>AB369-AS369</f>
        <v>-1.1000000000000014</v>
      </c>
      <c r="O369" s="3">
        <f>AC369-AS369</f>
        <v>0.60000000000000142</v>
      </c>
      <c r="P369" s="3">
        <f>AD369-AS369</f>
        <v>-0.318366746009076</v>
      </c>
      <c r="Q369" s="3">
        <f>AE369-AS369</f>
        <v>-0.89999999999999858</v>
      </c>
      <c r="R369" s="3">
        <f>AF369-AS369</f>
        <v>-0.80000000000000071</v>
      </c>
      <c r="S369" s="3">
        <f>AG369-AS369</f>
        <v>-0.60000000000000142</v>
      </c>
      <c r="T369" s="3">
        <f>AH369-AS369</f>
        <v>0.10000000000000142</v>
      </c>
      <c r="U369" s="3">
        <f>AI369-AS369</f>
        <v>0.19999999999999929</v>
      </c>
      <c r="V369" s="3">
        <f>AJ369-AS369</f>
        <v>0.5</v>
      </c>
      <c r="W369" s="3">
        <f>(AA369-AY369)/(AX369-AY369)</f>
        <v>0.362848724753499</v>
      </c>
      <c r="X369" s="3">
        <f>(AX369-AA369)/(AA369-AY369)</f>
        <v>1.7559694489193789</v>
      </c>
      <c r="Y369" s="3">
        <f>J369/AA369</f>
        <v>1.2994314078180249E-2</v>
      </c>
      <c r="Z369" s="3">
        <f>(AA369-AY369)/(AX369-AA369)</f>
        <v>0.56948598998427824</v>
      </c>
      <c r="AA369" s="3">
        <v>29.720690985469918</v>
      </c>
      <c r="AB369" s="3">
        <v>28.9</v>
      </c>
      <c r="AC369" s="3">
        <v>30.6</v>
      </c>
      <c r="AD369" s="3">
        <v>29.681633253990924</v>
      </c>
      <c r="AE369" s="3">
        <v>29.1</v>
      </c>
      <c r="AF369" s="3">
        <v>29.2</v>
      </c>
      <c r="AG369" s="3">
        <v>29.4</v>
      </c>
      <c r="AH369" s="3">
        <v>30.1</v>
      </c>
      <c r="AI369" s="3">
        <v>30.2</v>
      </c>
      <c r="AJ369" s="3">
        <v>30.5</v>
      </c>
      <c r="AK369" s="3">
        <v>2020</v>
      </c>
      <c r="AL369" s="3">
        <v>10</v>
      </c>
      <c r="AM369" s="3">
        <v>27</v>
      </c>
      <c r="AN369" s="3">
        <v>14</v>
      </c>
      <c r="AO369" s="3">
        <v>25</v>
      </c>
      <c r="AP369" s="3">
        <v>52</v>
      </c>
      <c r="AQ369" s="3">
        <v>747</v>
      </c>
      <c r="AR369" s="4">
        <v>0.60069444444444442</v>
      </c>
      <c r="AS369" s="3">
        <f>VLOOKUP(AR369,גיליון1!A284:F867,2,0)</f>
        <v>30</v>
      </c>
      <c r="AT369" s="3">
        <f>VLOOKUP(AR369,גיליון1!A284:F867,3,0)</f>
        <v>51</v>
      </c>
      <c r="AU369" s="3">
        <f>VLOOKUP(AR369,גיליון1!A284:F867,4,0)</f>
        <v>500</v>
      </c>
      <c r="AV369" s="3">
        <f>VLOOKUP(AR369,גיליון1!A284:F867,5,0)</f>
        <v>1</v>
      </c>
      <c r="AW369" s="3">
        <f>VLOOKUP(AR369,גיליון1!A284:F867,6,0)</f>
        <v>182</v>
      </c>
      <c r="AX369" s="3">
        <f>AS369+(AZ369*BF369)/(BB369*1005)</f>
        <v>37.731046370687238</v>
      </c>
      <c r="AY369" s="3">
        <f>AS369+(AZ369*BD369*BE369*BF369)/(BB369*1005*(BE369*BD369+BK369*AZ369))-(AZ369*BL369)/(BE369*BD369+BK369*AZ369)</f>
        <v>25.158905818793539</v>
      </c>
      <c r="AZ369" s="3">
        <f>BA369*BC369/(BA369+BC369)</f>
        <v>27.089830269912525</v>
      </c>
      <c r="BA369" s="3">
        <f>BB369*1005/(4*0.98*0.0000000567*(AS369+273.15)^3)</f>
        <v>188.9842914747754</v>
      </c>
      <c r="BB369" s="3">
        <f>101325/(287.05*(AS369+273.15))</f>
        <v>1.1643981014191607</v>
      </c>
      <c r="BC369" s="3">
        <f>100*SQRT(0.1/AV369)</f>
        <v>31.622776601683793</v>
      </c>
      <c r="BD369" s="3">
        <f>BC369/1.08</f>
        <v>29.280348705262767</v>
      </c>
      <c r="BE369" s="3">
        <f>0.072*AS369+64.67</f>
        <v>66.83</v>
      </c>
      <c r="BF369" s="3">
        <f>AU369*(1-0.21)+BG369-BH369</f>
        <v>333.96391577395389</v>
      </c>
      <c r="BG369" s="3">
        <f>(1.72*(BI369/1000/(AS369+273.16))^(1/7)*0.0000000567*(AS369+273.16)^4)</f>
        <v>406.58650712307963</v>
      </c>
      <c r="BH369" s="3">
        <f>0.98*0.0000000567*(AA369+273.16)^4</f>
        <v>467.62259134912574</v>
      </c>
      <c r="BI369" s="3">
        <f>BJ369*AT369/100</f>
        <v>2163.4603380670051</v>
      </c>
      <c r="BJ369" s="3">
        <f>(610.7*10^(7.5*AS369/(AS369+237.3)))</f>
        <v>4242.0790942490294</v>
      </c>
      <c r="BK369" s="3">
        <f>(EXP((0.0492)*AS369))*55.259</f>
        <v>241.78072565190132</v>
      </c>
      <c r="BL369" s="3">
        <f>(1-(AT369/100))*BJ369</f>
        <v>2078.6187561820243</v>
      </c>
      <c r="IS369" s="3">
        <v>6</v>
      </c>
      <c r="IT369" s="3">
        <v>69</v>
      </c>
      <c r="IU369" s="3">
        <v>185</v>
      </c>
      <c r="IV369" s="3">
        <v>388</v>
      </c>
      <c r="IW369" s="3">
        <v>378</v>
      </c>
      <c r="IX369" s="3">
        <v>409</v>
      </c>
      <c r="IY369" s="3">
        <v>345</v>
      </c>
      <c r="IZ369" s="3">
        <v>256</v>
      </c>
      <c r="JA369" s="3">
        <v>291</v>
      </c>
      <c r="JB369" s="3">
        <v>242</v>
      </c>
      <c r="JC369" s="3">
        <v>275</v>
      </c>
      <c r="JD369" s="3">
        <v>271</v>
      </c>
      <c r="JE369" s="3">
        <v>358</v>
      </c>
      <c r="JF369" s="3">
        <v>208</v>
      </c>
      <c r="JG369" s="3">
        <v>159</v>
      </c>
      <c r="JH369" s="3">
        <v>78</v>
      </c>
      <c r="JI369" s="3">
        <v>36</v>
      </c>
      <c r="JJ369" s="3">
        <v>20</v>
      </c>
    </row>
    <row r="370" spans="1:295" s="3" customFormat="1" x14ac:dyDescent="0.2">
      <c r="A370" s="3" t="b">
        <v>1</v>
      </c>
      <c r="B370" s="3">
        <v>10</v>
      </c>
      <c r="D370" s="3">
        <v>10446</v>
      </c>
      <c r="E370" s="3">
        <v>3</v>
      </c>
      <c r="F370" s="3">
        <v>5</v>
      </c>
      <c r="G370" s="3" t="s">
        <v>137</v>
      </c>
      <c r="H370" s="3">
        <v>6</v>
      </c>
      <c r="I370" s="3">
        <v>2</v>
      </c>
      <c r="J370" s="3">
        <v>0.38379868205437045</v>
      </c>
      <c r="K370" s="3">
        <v>0.61195420864493144</v>
      </c>
      <c r="L370" s="3">
        <v>0.32263350736364788</v>
      </c>
      <c r="M370" s="3">
        <f>AA370-AS370</f>
        <v>1.0138088059597834</v>
      </c>
      <c r="N370" s="3">
        <f>AB370-AS370</f>
        <v>-0.10000000000000142</v>
      </c>
      <c r="O370" s="3">
        <f>AC370-AS370</f>
        <v>1.8999999999999986</v>
      </c>
      <c r="P370" s="3">
        <f>AD370-AS370</f>
        <v>1.0035342406263226</v>
      </c>
      <c r="Q370" s="3">
        <f>AE370-AS370</f>
        <v>0.30000000000000071</v>
      </c>
      <c r="R370" s="3">
        <f>AF370-AS370</f>
        <v>0.5</v>
      </c>
      <c r="S370" s="3">
        <f>AG370-AS370</f>
        <v>0.69999999999999929</v>
      </c>
      <c r="T370" s="3">
        <f>AH370-AS370</f>
        <v>1.3000000000000007</v>
      </c>
      <c r="U370" s="3">
        <f>AI370-AS370</f>
        <v>1.5</v>
      </c>
      <c r="V370" s="3">
        <f>AJ370-AS370</f>
        <v>1.6999999999999993</v>
      </c>
      <c r="W370" s="3">
        <f>(AA370-AY370)/(AX370-AY370)</f>
        <v>0.50774942921408639</v>
      </c>
      <c r="X370" s="3">
        <f>(AX370-AA370)/(AA370-AY370)</f>
        <v>0.96947537990901844</v>
      </c>
      <c r="Y370" s="3">
        <f>J370/AA370</f>
        <v>1.2375090220476809E-2</v>
      </c>
      <c r="Z370" s="3">
        <f>(AA370-AY370)/(AX370-AA370)</f>
        <v>1.0314857094089858</v>
      </c>
      <c r="AA370" s="3">
        <v>31.013808805959783</v>
      </c>
      <c r="AB370" s="3">
        <v>29.9</v>
      </c>
      <c r="AC370" s="3">
        <v>31.9</v>
      </c>
      <c r="AD370" s="3">
        <v>31.003534240626323</v>
      </c>
      <c r="AE370" s="3">
        <v>30.3</v>
      </c>
      <c r="AF370" s="3">
        <v>30.5</v>
      </c>
      <c r="AG370" s="3">
        <v>30.7</v>
      </c>
      <c r="AH370" s="3">
        <v>31.3</v>
      </c>
      <c r="AI370" s="3">
        <v>31.5</v>
      </c>
      <c r="AJ370" s="3">
        <v>31.7</v>
      </c>
      <c r="AK370" s="3">
        <v>2020</v>
      </c>
      <c r="AL370" s="3">
        <v>10</v>
      </c>
      <c r="AM370" s="3">
        <v>27</v>
      </c>
      <c r="AN370" s="3">
        <v>14</v>
      </c>
      <c r="AO370" s="3">
        <v>26</v>
      </c>
      <c r="AP370" s="3">
        <v>53</v>
      </c>
      <c r="AQ370" s="3">
        <v>706</v>
      </c>
      <c r="AR370" s="4">
        <v>0.60138888888888886</v>
      </c>
      <c r="AS370" s="3">
        <f>VLOOKUP(AR370,גיליון1!A285:F868,2,0)</f>
        <v>30</v>
      </c>
      <c r="AT370" s="3">
        <f>VLOOKUP(AR370,גיליון1!A285:F868,3,0)</f>
        <v>51</v>
      </c>
      <c r="AU370" s="3">
        <f>VLOOKUP(AR370,גיליון1!A285:F868,4,0)</f>
        <v>496</v>
      </c>
      <c r="AV370" s="3">
        <f>VLOOKUP(AR370,גיליון1!A285:F868,5,0)</f>
        <v>1.2</v>
      </c>
      <c r="AW370" s="3">
        <f>VLOOKUP(AR370,גיליון1!A285:F868,6,0)</f>
        <v>210</v>
      </c>
      <c r="AX370" s="3">
        <f>AS370+(AZ370*BF370)/(BB370*1005)</f>
        <v>36.907090984804782</v>
      </c>
      <c r="AY370" s="3">
        <f>AS370+(AZ370*BD370*BE370*BF370)/(BB370*1005*(BE370*BD370+BK370*AZ370))-(AZ370*BL370)/(BE370*BD370+BK370*AZ370)</f>
        <v>24.934972456966516</v>
      </c>
      <c r="AZ370" s="3">
        <f>BA370*BC370/(BA370+BC370)</f>
        <v>25.042283121890939</v>
      </c>
      <c r="BA370" s="3">
        <f>BB370*1005/(4*0.98*0.0000000567*(AS370+273.15)^3)</f>
        <v>188.9842914747754</v>
      </c>
      <c r="BB370" s="3">
        <f>101325/(287.05*(AS370+273.15))</f>
        <v>1.1643981014191607</v>
      </c>
      <c r="BC370" s="3">
        <f>100*SQRT(0.1/AV370)</f>
        <v>28.867513459481291</v>
      </c>
      <c r="BD370" s="3">
        <f>BC370/1.08</f>
        <v>26.72917912914934</v>
      </c>
      <c r="BE370" s="3">
        <f>0.072*AS370+64.67</f>
        <v>66.83</v>
      </c>
      <c r="BF370" s="3">
        <f>AU370*(1-0.21)+BG370-BH370</f>
        <v>322.76676243291911</v>
      </c>
      <c r="BG370" s="3">
        <f>(1.72*(BI370/1000/(AS370+273.16))^(1/7)*0.0000000567*(AS370+273.16)^4)</f>
        <v>406.58650712307963</v>
      </c>
      <c r="BH370" s="3">
        <f>0.98*0.0000000567*(AA370+273.16)^4</f>
        <v>475.65974469016055</v>
      </c>
      <c r="BI370" s="3">
        <f>BJ370*AT370/100</f>
        <v>2163.4603380670051</v>
      </c>
      <c r="BJ370" s="3">
        <f>(610.7*10^(7.5*AS370/(AS370+237.3)))</f>
        <v>4242.0790942490294</v>
      </c>
      <c r="BK370" s="3">
        <f>(EXP((0.0492)*AS370))*55.259</f>
        <v>241.78072565190132</v>
      </c>
      <c r="BL370" s="3">
        <f>(1-(AT370/100))*BJ370</f>
        <v>2078.6187561820243</v>
      </c>
      <c r="JC370" s="3">
        <v>6</v>
      </c>
      <c r="JD370" s="3">
        <v>12</v>
      </c>
      <c r="JE370" s="3">
        <v>31</v>
      </c>
      <c r="JF370" s="3">
        <v>53</v>
      </c>
      <c r="JG370" s="3">
        <v>80</v>
      </c>
      <c r="JH370" s="3">
        <v>179</v>
      </c>
      <c r="JI370" s="3">
        <v>227</v>
      </c>
      <c r="JJ370" s="3">
        <v>296</v>
      </c>
      <c r="JK370" s="3">
        <v>300</v>
      </c>
      <c r="JL370" s="3">
        <v>366</v>
      </c>
      <c r="JM370" s="3">
        <v>327</v>
      </c>
      <c r="JN370" s="3">
        <v>289</v>
      </c>
      <c r="JO370" s="3">
        <v>272</v>
      </c>
      <c r="JP370" s="3">
        <v>286</v>
      </c>
      <c r="JQ370" s="3">
        <v>332</v>
      </c>
      <c r="JR370" s="3">
        <v>294</v>
      </c>
      <c r="JS370" s="3">
        <v>246</v>
      </c>
      <c r="JT370" s="3">
        <v>110</v>
      </c>
      <c r="JU370" s="3">
        <v>32</v>
      </c>
      <c r="JV370" s="3">
        <v>17</v>
      </c>
      <c r="JW370" s="3">
        <v>17</v>
      </c>
    </row>
    <row r="371" spans="1:295" s="3" customFormat="1" x14ac:dyDescent="0.2">
      <c r="A371" s="3" t="b">
        <v>1</v>
      </c>
      <c r="B371" s="3">
        <v>10</v>
      </c>
      <c r="D371" s="3">
        <v>10446</v>
      </c>
      <c r="E371" s="3">
        <v>3</v>
      </c>
      <c r="F371" s="3">
        <v>5</v>
      </c>
      <c r="G371" s="3" t="s">
        <v>306</v>
      </c>
      <c r="H371" s="3">
        <v>6</v>
      </c>
      <c r="I371" s="3">
        <v>3</v>
      </c>
      <c r="J371" s="3">
        <v>0.62823191359590047</v>
      </c>
      <c r="K371" s="3">
        <v>0.86412182244441738</v>
      </c>
      <c r="L371" s="3">
        <v>0.51116975562252531</v>
      </c>
      <c r="M371" s="3">
        <f>AA371-AS371</f>
        <v>0.90926999150789101</v>
      </c>
      <c r="N371" s="3">
        <f>AB371-AS371</f>
        <v>-0.70000000000000284</v>
      </c>
      <c r="O371" s="3">
        <f>AC371-AS371</f>
        <v>2.2999999999999972</v>
      </c>
      <c r="P371" s="3">
        <f>AD371-AS371</f>
        <v>0.87352624520465127</v>
      </c>
      <c r="Q371" s="3">
        <f>AE371-AS371</f>
        <v>-0.30000000000000071</v>
      </c>
      <c r="R371" s="3">
        <f>AF371-AS371</f>
        <v>9.9999999999997868E-2</v>
      </c>
      <c r="S371" s="3">
        <f>AG371-AS371</f>
        <v>0.5</v>
      </c>
      <c r="T371" s="3">
        <f>AH371-AS371</f>
        <v>1.2999999999999972</v>
      </c>
      <c r="U371" s="3">
        <f>AI371-AS371</f>
        <v>1.7999999999999972</v>
      </c>
      <c r="V371" s="3">
        <f>AJ371-AS371</f>
        <v>2.1000000000000014</v>
      </c>
      <c r="W371" s="3">
        <f>(AA371-AY371)/(AX371-AY371)</f>
        <v>0.48085423562828711</v>
      </c>
      <c r="X371" s="3">
        <f>(AX371-AA371)/(AA371-AY371)</f>
        <v>1.0796322999908565</v>
      </c>
      <c r="Y371" s="3">
        <f>J371/AA371</f>
        <v>2.0259487365163587E-2</v>
      </c>
      <c r="Z371" s="3">
        <f>(AA371-AY371)/(AX371-AA371)</f>
        <v>0.92624127678327994</v>
      </c>
      <c r="AA371" s="3">
        <v>31.009269991507892</v>
      </c>
      <c r="AB371" s="3">
        <v>29.4</v>
      </c>
      <c r="AC371" s="3">
        <v>32.4</v>
      </c>
      <c r="AD371" s="3">
        <v>30.973526245204653</v>
      </c>
      <c r="AE371" s="3">
        <v>29.8</v>
      </c>
      <c r="AF371" s="3">
        <v>30.2</v>
      </c>
      <c r="AG371" s="3">
        <v>30.6</v>
      </c>
      <c r="AH371" s="3">
        <v>31.4</v>
      </c>
      <c r="AI371" s="3">
        <v>31.9</v>
      </c>
      <c r="AJ371" s="3">
        <v>32.200000000000003</v>
      </c>
      <c r="AK371" s="3">
        <v>2020</v>
      </c>
      <c r="AL371" s="3">
        <v>10</v>
      </c>
      <c r="AM371" s="3">
        <v>27</v>
      </c>
      <c r="AN371" s="3">
        <v>14</v>
      </c>
      <c r="AO371" s="3">
        <v>28</v>
      </c>
      <c r="AP371" s="3">
        <v>0</v>
      </c>
      <c r="AQ371" s="3">
        <v>906</v>
      </c>
      <c r="AR371" s="4">
        <v>0.60277777777777775</v>
      </c>
      <c r="AS371" s="3">
        <f>VLOOKUP(AR371,גיליון1!A286:F869,2,0)</f>
        <v>30.1</v>
      </c>
      <c r="AT371" s="3">
        <f>VLOOKUP(AR371,גיליון1!A286:F869,3,0)</f>
        <v>51</v>
      </c>
      <c r="AU371" s="3">
        <f>VLOOKUP(AR371,גיליון1!A286:F869,4,0)</f>
        <v>483</v>
      </c>
      <c r="AV371" s="3">
        <f>VLOOKUP(AR371,גיליון1!A286:F869,5,0)</f>
        <v>1</v>
      </c>
      <c r="AW371" s="3">
        <f>VLOOKUP(AR371,גיליון1!A286:F869,6,0)</f>
        <v>217</v>
      </c>
      <c r="AX371" s="3">
        <f>AS371+(AZ371*BF371)/(BB371*1005)</f>
        <v>37.355476132682988</v>
      </c>
      <c r="AY371" s="3">
        <f>AS371+(AZ371*BD371*BE371*BF371)/(BB371*1005*(BE371*BD371+BK371*AZ371))-(AZ371*BL371)/(BE371*BD371+BK371*AZ371)</f>
        <v>25.13115191257598</v>
      </c>
      <c r="AZ371" s="3">
        <f>BA371*BC371/(BA371+BC371)</f>
        <v>27.084704938065283</v>
      </c>
      <c r="BA371" s="3">
        <f>BB371*1005/(4*0.98*0.0000000567*(AS371+273.15)^3)</f>
        <v>188.73513621334493</v>
      </c>
      <c r="BB371" s="3">
        <f>101325/(287.05*(AS371+273.15))</f>
        <v>1.1640141284261123</v>
      </c>
      <c r="BC371" s="3">
        <f>100*SQRT(0.1/AV371)</f>
        <v>31.622776601683793</v>
      </c>
      <c r="BD371" s="3">
        <f>BC371/1.08</f>
        <v>29.280348705262767</v>
      </c>
      <c r="BE371" s="3">
        <f>0.072*AS371+64.67</f>
        <v>66.837199999999996</v>
      </c>
      <c r="BF371" s="3">
        <f>AU371*(1-0.21)+BG371-BH371</f>
        <v>313.37628118692169</v>
      </c>
      <c r="BG371" s="3">
        <f>(1.72*(BI371/1000/(AS371+273.16))^(1/7)*0.0000000567*(AS371+273.16)^4)</f>
        <v>407.43763575355786</v>
      </c>
      <c r="BH371" s="3">
        <f>0.98*0.0000000567*(AA371+273.16)^4</f>
        <v>475.63135456663622</v>
      </c>
      <c r="BI371" s="3">
        <f>BJ371*AT371/100</f>
        <v>2175.9000080600422</v>
      </c>
      <c r="BJ371" s="3">
        <f>(610.7*10^(7.5*AS371/(AS371+237.3)))</f>
        <v>4266.4706040392985</v>
      </c>
      <c r="BK371" s="3">
        <f>(EXP((0.0492)*AS371))*55.259</f>
        <v>242.97321794766174</v>
      </c>
      <c r="BL371" s="3">
        <f>(1-(AT371/100))*BJ371</f>
        <v>2090.5705959792563</v>
      </c>
      <c r="IX371" s="3">
        <v>2</v>
      </c>
      <c r="IY371" s="3">
        <v>13</v>
      </c>
      <c r="IZ371" s="3">
        <v>13</v>
      </c>
      <c r="JA371" s="3">
        <v>16</v>
      </c>
      <c r="JB371" s="3">
        <v>25</v>
      </c>
      <c r="JC371" s="3">
        <v>29</v>
      </c>
      <c r="JD371" s="3">
        <v>55</v>
      </c>
      <c r="JE371" s="3">
        <v>68</v>
      </c>
      <c r="JF371" s="3">
        <v>86</v>
      </c>
      <c r="JG371" s="3">
        <v>130</v>
      </c>
      <c r="JH371" s="3">
        <v>134</v>
      </c>
      <c r="JI371" s="3">
        <v>136</v>
      </c>
      <c r="JJ371" s="3">
        <v>145</v>
      </c>
      <c r="JK371" s="3">
        <v>234</v>
      </c>
      <c r="JL371" s="3">
        <v>220</v>
      </c>
      <c r="JM371" s="3">
        <v>170</v>
      </c>
      <c r="JN371" s="3">
        <v>222</v>
      </c>
      <c r="JO371" s="3">
        <v>209</v>
      </c>
      <c r="JP371" s="3">
        <v>160</v>
      </c>
      <c r="JQ371" s="3">
        <v>213</v>
      </c>
      <c r="JR371" s="3">
        <v>138</v>
      </c>
      <c r="JS371" s="3">
        <v>122</v>
      </c>
      <c r="JT371" s="3">
        <v>93</v>
      </c>
      <c r="JU371" s="3">
        <v>88</v>
      </c>
      <c r="JV371" s="3">
        <v>94</v>
      </c>
      <c r="JW371" s="3">
        <v>105</v>
      </c>
      <c r="JX371" s="3">
        <v>114</v>
      </c>
      <c r="JY371" s="3">
        <v>112</v>
      </c>
      <c r="JZ371" s="3">
        <v>68</v>
      </c>
      <c r="KA371" s="3">
        <v>45</v>
      </c>
      <c r="KB371" s="3">
        <v>15</v>
      </c>
      <c r="KC371" s="3">
        <v>11</v>
      </c>
    </row>
    <row r="372" spans="1:295" s="3" customFormat="1" x14ac:dyDescent="0.2">
      <c r="A372" s="3" t="b">
        <v>1</v>
      </c>
      <c r="B372" s="3">
        <v>10</v>
      </c>
      <c r="D372" s="3">
        <v>10446</v>
      </c>
      <c r="E372" s="3">
        <v>3</v>
      </c>
      <c r="F372" s="3">
        <v>5</v>
      </c>
      <c r="G372" s="3" t="s">
        <v>463</v>
      </c>
      <c r="H372" s="3">
        <v>6</v>
      </c>
      <c r="I372" s="3">
        <v>2.0999999999999979</v>
      </c>
      <c r="J372" s="3">
        <v>0.45920622815971407</v>
      </c>
      <c r="K372" s="3">
        <v>0.69728143628213957</v>
      </c>
      <c r="L372" s="3">
        <v>0.38246589978319695</v>
      </c>
      <c r="M372" s="3">
        <f>AA372-AS372</f>
        <v>0.71901697046189739</v>
      </c>
      <c r="N372" s="3">
        <f>AB372-AS372</f>
        <v>-0.30000000000000071</v>
      </c>
      <c r="O372" s="3">
        <f>AC372-AS372</f>
        <v>1.7999999999999972</v>
      </c>
      <c r="P372" s="3">
        <f>AD372-AS372</f>
        <v>0.69631664913764979</v>
      </c>
      <c r="Q372" s="3">
        <f>AE372-AS372</f>
        <v>-0.10000000000000142</v>
      </c>
      <c r="R372" s="3">
        <f>AF372-AS372</f>
        <v>9.9999999999997868E-2</v>
      </c>
      <c r="S372" s="3">
        <f>AG372-AS372</f>
        <v>0.39999999999999858</v>
      </c>
      <c r="T372" s="3">
        <f>AH372-AS372</f>
        <v>1.0999999999999979</v>
      </c>
      <c r="U372" s="3">
        <f>AI372-AS372</f>
        <v>1.3999999999999986</v>
      </c>
      <c r="V372" s="3">
        <f>AJ372-AS372</f>
        <v>1.5999999999999979</v>
      </c>
      <c r="W372" s="3">
        <f>(AA372-AY372)/(AX372-AY372)</f>
        <v>0.4639693661357282</v>
      </c>
      <c r="X372" s="3">
        <f>(AX372-AA372)/(AA372-AY372)</f>
        <v>1.1553147103842691</v>
      </c>
      <c r="Y372" s="3">
        <f>J372/AA372</f>
        <v>1.4900093296286334E-2</v>
      </c>
      <c r="Z372" s="3">
        <f>(AA372-AY372)/(AX372-AA372)</f>
        <v>0.86556501965372712</v>
      </c>
      <c r="AA372" s="3">
        <v>30.819016970461899</v>
      </c>
      <c r="AB372" s="3">
        <v>29.8</v>
      </c>
      <c r="AC372" s="3">
        <v>31.9</v>
      </c>
      <c r="AD372" s="3">
        <v>30.796316649137651</v>
      </c>
      <c r="AE372" s="3">
        <v>30</v>
      </c>
      <c r="AF372" s="3">
        <v>30.2</v>
      </c>
      <c r="AG372" s="3">
        <v>30.5</v>
      </c>
      <c r="AH372" s="3">
        <v>31.2</v>
      </c>
      <c r="AI372" s="3">
        <v>31.5</v>
      </c>
      <c r="AJ372" s="3">
        <v>31.7</v>
      </c>
      <c r="AK372" s="3">
        <v>2020</v>
      </c>
      <c r="AL372" s="3">
        <v>10</v>
      </c>
      <c r="AM372" s="3">
        <v>27</v>
      </c>
      <c r="AN372" s="3">
        <v>14</v>
      </c>
      <c r="AO372" s="3">
        <v>28</v>
      </c>
      <c r="AP372" s="3">
        <v>27</v>
      </c>
      <c r="AQ372" s="3">
        <v>466</v>
      </c>
      <c r="AR372" s="4">
        <v>0.60277777777777775</v>
      </c>
      <c r="AS372" s="3">
        <f>VLOOKUP(AR372,גיליון1!A287:F870,2,0)</f>
        <v>30.1</v>
      </c>
      <c r="AT372" s="3">
        <f>VLOOKUP(AR372,גיליון1!A287:F870,3,0)</f>
        <v>51</v>
      </c>
      <c r="AU372" s="3">
        <f>VLOOKUP(AR372,גיליון1!A287:F870,4,0)</f>
        <v>483</v>
      </c>
      <c r="AV372" s="3">
        <f>VLOOKUP(AR372,גיליון1!A287:F870,5,0)</f>
        <v>1</v>
      </c>
      <c r="AW372" s="3">
        <f>VLOOKUP(AR372,גיליון1!A287:F870,6,0)</f>
        <v>217</v>
      </c>
      <c r="AX372" s="3">
        <f>AS372+(AZ372*BF372)/(BB372*1005)</f>
        <v>37.383001872578262</v>
      </c>
      <c r="AY372" s="3">
        <f>AS372+(AZ372*BD372*BE372*BF372)/(BB372*1005*(BE372*BD372+BK372*AZ372))-(AZ372*BL372)/(BE372*BD372+BK372*AZ372)</f>
        <v>25.13746124965478</v>
      </c>
      <c r="AZ372" s="3">
        <f>BA372*BC372/(BA372+BC372)</f>
        <v>27.084704938065283</v>
      </c>
      <c r="BA372" s="3">
        <f>BB372*1005/(4*0.98*0.0000000567*(AS372+273.15)^3)</f>
        <v>188.73513621334493</v>
      </c>
      <c r="BB372" s="3">
        <f>101325/(287.05*(AS372+273.15))</f>
        <v>1.1640141284261123</v>
      </c>
      <c r="BC372" s="3">
        <f>100*SQRT(0.1/AV372)</f>
        <v>31.622776601683793</v>
      </c>
      <c r="BD372" s="3">
        <f>BC372/1.08</f>
        <v>29.280348705262767</v>
      </c>
      <c r="BE372" s="3">
        <f>0.072*AS372+64.67</f>
        <v>66.837199999999996</v>
      </c>
      <c r="BF372" s="3">
        <f>AU372*(1-0.21)+BG372-BH372</f>
        <v>314.56516443146069</v>
      </c>
      <c r="BG372" s="3">
        <f>(1.72*(BI372/1000/(AS372+273.16))^(1/7)*0.0000000567*(AS372+273.16)^4)</f>
        <v>407.43763575355786</v>
      </c>
      <c r="BH372" s="3">
        <f>0.98*0.0000000567*(AA372+273.16)^4</f>
        <v>474.44247132209722</v>
      </c>
      <c r="BI372" s="3">
        <f>BJ372*AT372/100</f>
        <v>2175.9000080600422</v>
      </c>
      <c r="BJ372" s="3">
        <f>(610.7*10^(7.5*AS372/(AS372+237.3)))</f>
        <v>4266.4706040392985</v>
      </c>
      <c r="BK372" s="3">
        <f>(EXP((0.0492)*AS372))*55.259</f>
        <v>242.97321794766174</v>
      </c>
      <c r="BL372" s="3">
        <f>(1-(AT372/100))*BJ372</f>
        <v>2090.5705959792563</v>
      </c>
      <c r="JA372" s="3">
        <v>1</v>
      </c>
      <c r="JB372" s="3">
        <v>1</v>
      </c>
      <c r="JC372" s="3">
        <v>23</v>
      </c>
      <c r="JD372" s="3">
        <v>48</v>
      </c>
      <c r="JE372" s="3">
        <v>105</v>
      </c>
      <c r="JF372" s="3">
        <v>150</v>
      </c>
      <c r="JG372" s="3">
        <v>216</v>
      </c>
      <c r="JH372" s="3">
        <v>248</v>
      </c>
      <c r="JI372" s="3">
        <v>258</v>
      </c>
      <c r="JJ372" s="3">
        <v>270</v>
      </c>
      <c r="JK372" s="3">
        <v>287</v>
      </c>
      <c r="JL372" s="3">
        <v>290</v>
      </c>
      <c r="JM372" s="3">
        <v>275</v>
      </c>
      <c r="JN372" s="3">
        <v>250</v>
      </c>
      <c r="JO372" s="3">
        <v>271</v>
      </c>
      <c r="JP372" s="3">
        <v>224</v>
      </c>
      <c r="JQ372" s="3">
        <v>192</v>
      </c>
      <c r="JR372" s="3">
        <v>178</v>
      </c>
      <c r="JS372" s="3">
        <v>161</v>
      </c>
      <c r="JT372" s="3">
        <v>120</v>
      </c>
      <c r="JU372" s="3">
        <v>104</v>
      </c>
      <c r="JV372" s="3">
        <v>61</v>
      </c>
      <c r="JW372" s="3">
        <v>20</v>
      </c>
      <c r="JX372" s="3">
        <v>6</v>
      </c>
      <c r="JY372" s="3">
        <v>0</v>
      </c>
      <c r="JZ372" s="3">
        <v>0</v>
      </c>
      <c r="KA372" s="3">
        <v>0</v>
      </c>
      <c r="KB372" s="3">
        <v>0</v>
      </c>
      <c r="KC372" s="3">
        <v>0</v>
      </c>
      <c r="KD372" s="3">
        <v>0</v>
      </c>
      <c r="KE372" s="3">
        <v>0</v>
      </c>
      <c r="KF372" s="3">
        <v>0</v>
      </c>
      <c r="KG372" s="3">
        <v>0</v>
      </c>
      <c r="KH372" s="3">
        <v>0</v>
      </c>
    </row>
    <row r="373" spans="1:295" s="3" customFormat="1" x14ac:dyDescent="0.2">
      <c r="A373" s="3" t="b">
        <v>0</v>
      </c>
      <c r="D373" s="3">
        <v>10446</v>
      </c>
      <c r="E373" s="3">
        <v>3</v>
      </c>
      <c r="F373" s="3">
        <v>5</v>
      </c>
      <c r="G373" s="3" t="s">
        <v>138</v>
      </c>
      <c r="H373" s="3">
        <v>6</v>
      </c>
      <c r="I373" s="3">
        <v>1.6999999999999993</v>
      </c>
      <c r="J373" s="3">
        <v>0.24749483081137841</v>
      </c>
      <c r="K373" s="3">
        <v>0.26656493721065999</v>
      </c>
      <c r="L373" s="3">
        <v>0.18267408116788894</v>
      </c>
      <c r="M373" s="3">
        <f>AA373-AS373</f>
        <v>-8.4012924541045919E-2</v>
      </c>
      <c r="N373" s="3">
        <f>AB373-AS373</f>
        <v>-1.1999999999999993</v>
      </c>
      <c r="O373" s="3">
        <f>AC373-AS373</f>
        <v>0.5</v>
      </c>
      <c r="P373" s="3">
        <f>AD373-AS373</f>
        <v>-5.7585032808106007E-2</v>
      </c>
      <c r="Q373" s="3">
        <f>AE373-AS373</f>
        <v>-0.80000000000000071</v>
      </c>
      <c r="R373" s="3">
        <f>AF373-AS373</f>
        <v>-0.39999999999999858</v>
      </c>
      <c r="S373" s="3">
        <f>AG373-AS373</f>
        <v>-0.19999999999999929</v>
      </c>
      <c r="T373" s="3">
        <f>AH373-AS373</f>
        <v>0.10000000000000142</v>
      </c>
      <c r="U373" s="3">
        <f>AI373-AS373</f>
        <v>0.19999999999999929</v>
      </c>
      <c r="V373" s="3">
        <f>AJ373-AS373</f>
        <v>0.39999999999999858</v>
      </c>
      <c r="W373" s="3">
        <f>(AA373-AY373)/(AX373-AY373)</f>
        <v>0.39517335704146861</v>
      </c>
      <c r="X373" s="3">
        <f>(AX373-AA373)/(AA373-AY373)</f>
        <v>1.5305349720099231</v>
      </c>
      <c r="Y373" s="3">
        <f>J373/AA373</f>
        <v>8.272995645676233E-3</v>
      </c>
      <c r="Z373" s="3">
        <f>(AA373-AY373)/(AX373-AA373)</f>
        <v>0.65336631850155247</v>
      </c>
      <c r="AA373" s="3">
        <v>29.915987075458954</v>
      </c>
      <c r="AB373" s="3">
        <v>28.8</v>
      </c>
      <c r="AC373" s="3">
        <v>30.5</v>
      </c>
      <c r="AD373" s="3">
        <v>29.942414967191894</v>
      </c>
      <c r="AE373" s="3">
        <v>29.2</v>
      </c>
      <c r="AF373" s="3">
        <v>29.6</v>
      </c>
      <c r="AG373" s="3">
        <v>29.8</v>
      </c>
      <c r="AH373" s="3">
        <v>30.1</v>
      </c>
      <c r="AI373" s="3">
        <v>30.2</v>
      </c>
      <c r="AJ373" s="3">
        <v>30.4</v>
      </c>
      <c r="AK373" s="3">
        <v>2020</v>
      </c>
      <c r="AL373" s="3">
        <v>10</v>
      </c>
      <c r="AM373" s="3">
        <v>27</v>
      </c>
      <c r="AN373" s="3">
        <v>14</v>
      </c>
      <c r="AO373" s="3">
        <v>31</v>
      </c>
      <c r="AP373" s="3">
        <v>25</v>
      </c>
      <c r="AQ373" s="3">
        <v>866</v>
      </c>
      <c r="AR373" s="4">
        <v>0.60486111111111118</v>
      </c>
      <c r="AS373" s="3">
        <f>VLOOKUP(AR373,גיליון1!A288:F871,2,0)</f>
        <v>30</v>
      </c>
      <c r="AT373" s="3">
        <f>VLOOKUP(AR373,גיליון1!A288:F871,3,0)</f>
        <v>51</v>
      </c>
      <c r="AU373" s="3">
        <f>VLOOKUP(AR373,גיליון1!A288:F871,4,0)</f>
        <v>461</v>
      </c>
      <c r="AV373" s="3">
        <f>VLOOKUP(AR373,גיליון1!A288:F871,5,0)</f>
        <v>0.9</v>
      </c>
      <c r="AW373" s="3">
        <f>VLOOKUP(AR373,גיליון1!A288:F871,6,0)</f>
        <v>62</v>
      </c>
      <c r="AX373" s="3">
        <f>AS373+(AZ373*BF373)/(BB373*1005)</f>
        <v>37.31127711600692</v>
      </c>
      <c r="AY373" s="3">
        <f>AS373+(AZ373*BD373*BE373*BF373)/(BB373*1005*(BE373*BD373+BK373*AZ373))-(AZ373*BL373)/(BE373*BD373+BK373*AZ373)</f>
        <v>25.084153647414933</v>
      </c>
      <c r="AZ373" s="3">
        <f>BA373*BC373/(BA373+BC373)</f>
        <v>28.335478970368833</v>
      </c>
      <c r="BA373" s="3">
        <f>BB373*1005/(4*0.98*0.0000000567*(AS373+273.15)^3)</f>
        <v>188.9842914747754</v>
      </c>
      <c r="BB373" s="3">
        <f>101325/(287.05*(AS373+273.15))</f>
        <v>1.1643981014191607</v>
      </c>
      <c r="BC373" s="3">
        <f>100*SQRT(0.1/AV373)</f>
        <v>33.333333333333336</v>
      </c>
      <c r="BD373" s="3">
        <f>BC373/1.08</f>
        <v>30.864197530864196</v>
      </c>
      <c r="BE373" s="3">
        <f>0.072*AS373+64.67</f>
        <v>66.83</v>
      </c>
      <c r="BF373" s="3">
        <f>AU373*(1-0.21)+BG373-BH373</f>
        <v>301.94666508863281</v>
      </c>
      <c r="BG373" s="3">
        <f>(1.72*(BI373/1000/(AS373+273.16))^(1/7)*0.0000000567*(AS373+273.16)^4)</f>
        <v>406.58650712307963</v>
      </c>
      <c r="BH373" s="3">
        <f>0.98*0.0000000567*(AA373+273.16)^4</f>
        <v>468.82984203444687</v>
      </c>
      <c r="BI373" s="3">
        <f>BJ373*AT373/100</f>
        <v>2163.4603380670051</v>
      </c>
      <c r="BJ373" s="3">
        <f>(610.7*10^(7.5*AS373/(AS373+237.3)))</f>
        <v>4242.0790942490294</v>
      </c>
      <c r="BK373" s="3">
        <f>(EXP((0.0492)*AS373))*55.259</f>
        <v>241.78072565190132</v>
      </c>
      <c r="BL373" s="3">
        <f>(1-(AT373/100))*BJ373</f>
        <v>2078.6187561820243</v>
      </c>
      <c r="IS373" s="3">
        <v>9</v>
      </c>
      <c r="IT373" s="3">
        <v>14</v>
      </c>
      <c r="IU373" s="3">
        <v>17</v>
      </c>
      <c r="IV373" s="3">
        <v>18</v>
      </c>
      <c r="IW373" s="3">
        <v>72</v>
      </c>
      <c r="IX373" s="3">
        <v>61</v>
      </c>
      <c r="IY373" s="3">
        <v>80</v>
      </c>
      <c r="IZ373" s="3">
        <v>137</v>
      </c>
      <c r="JA373" s="3">
        <v>255</v>
      </c>
      <c r="JB373" s="3">
        <v>468</v>
      </c>
      <c r="JC373" s="3">
        <v>660</v>
      </c>
      <c r="JD373" s="3">
        <v>958</v>
      </c>
      <c r="JE373" s="3">
        <v>800</v>
      </c>
      <c r="JF373" s="3">
        <v>474</v>
      </c>
      <c r="JG373" s="3">
        <v>226</v>
      </c>
      <c r="JH373" s="3">
        <v>113</v>
      </c>
      <c r="JI373" s="3">
        <v>40</v>
      </c>
      <c r="JJ373" s="3">
        <v>18</v>
      </c>
    </row>
    <row r="374" spans="1:295" s="3" customFormat="1" x14ac:dyDescent="0.2">
      <c r="A374" s="3" t="b">
        <v>0</v>
      </c>
      <c r="D374" s="3">
        <v>10446</v>
      </c>
      <c r="E374" s="3">
        <v>3</v>
      </c>
      <c r="F374" s="3">
        <v>5</v>
      </c>
      <c r="G374" s="3" t="s">
        <v>307</v>
      </c>
      <c r="H374" s="3">
        <v>6</v>
      </c>
      <c r="I374" s="3">
        <v>2.5</v>
      </c>
      <c r="J374" s="3">
        <v>0.57115284344386763</v>
      </c>
      <c r="K374" s="3">
        <v>0.78707649522846168</v>
      </c>
      <c r="L374" s="3">
        <v>0.45311365375329066</v>
      </c>
      <c r="M374" s="3">
        <f>AA374-AS374</f>
        <v>0.50674517783905415</v>
      </c>
      <c r="N374" s="3">
        <f>AB374-AS374</f>
        <v>-0.60000000000000142</v>
      </c>
      <c r="O374" s="3">
        <f>AC374-AS374</f>
        <v>1.8999999999999986</v>
      </c>
      <c r="P374" s="3">
        <f>AD374-AS374</f>
        <v>0.51039319111617942</v>
      </c>
      <c r="Q374" s="3">
        <f>AE374-AS374</f>
        <v>-0.39999999999999858</v>
      </c>
      <c r="R374" s="3">
        <f>AF374-AS374</f>
        <v>-0.30000000000000071</v>
      </c>
      <c r="S374" s="3">
        <f>AG374-AS374</f>
        <v>0</v>
      </c>
      <c r="T374" s="3">
        <f>AH374-AS374</f>
        <v>0.80000000000000071</v>
      </c>
      <c r="U374" s="3">
        <f>AI374-AS374</f>
        <v>1.3000000000000007</v>
      </c>
      <c r="V374" s="3">
        <f>AJ374-AS374</f>
        <v>1.8000000000000007</v>
      </c>
      <c r="W374" s="3">
        <f>(AA374-AY374)/(AX374-AY374)</f>
        <v>0.44766676381774678</v>
      </c>
      <c r="X374" s="3">
        <f>(AX374-AA374)/(AA374-AY374)</f>
        <v>1.233804429598258</v>
      </c>
      <c r="Y374" s="3">
        <f>J374/AA374</f>
        <v>1.8722182262130307E-2</v>
      </c>
      <c r="Z374" s="3">
        <f>(AA374-AY374)/(AX374-AA374)</f>
        <v>0.81050122370334843</v>
      </c>
      <c r="AA374" s="3">
        <v>30.506745177839054</v>
      </c>
      <c r="AB374" s="3">
        <v>29.4</v>
      </c>
      <c r="AC374" s="3">
        <v>31.9</v>
      </c>
      <c r="AD374" s="3">
        <v>30.510393191116179</v>
      </c>
      <c r="AE374" s="3">
        <v>29.6</v>
      </c>
      <c r="AF374" s="3">
        <v>29.7</v>
      </c>
      <c r="AG374" s="3">
        <v>30</v>
      </c>
      <c r="AH374" s="3">
        <v>30.8</v>
      </c>
      <c r="AI374" s="3">
        <v>31.3</v>
      </c>
      <c r="AJ374" s="3">
        <v>31.8</v>
      </c>
      <c r="AK374" s="3">
        <v>2020</v>
      </c>
      <c r="AL374" s="3">
        <v>10</v>
      </c>
      <c r="AM374" s="3">
        <v>27</v>
      </c>
      <c r="AN374" s="3">
        <v>14</v>
      </c>
      <c r="AO374" s="3">
        <v>31</v>
      </c>
      <c r="AP374" s="3">
        <v>42</v>
      </c>
      <c r="AQ374" s="3">
        <v>184</v>
      </c>
      <c r="AR374" s="4">
        <v>0.60486111111111118</v>
      </c>
      <c r="AS374" s="3">
        <f>VLOOKUP(AR374,גיליון1!A289:F872,2,0)</f>
        <v>30</v>
      </c>
      <c r="AT374" s="3">
        <f>VLOOKUP(AR374,גיליון1!A289:F872,3,0)</f>
        <v>51</v>
      </c>
      <c r="AU374" s="3">
        <f>VLOOKUP(AR374,גיליון1!A289:F872,4,0)</f>
        <v>461</v>
      </c>
      <c r="AV374" s="3">
        <f>VLOOKUP(AR374,גיליון1!A289:F872,5,0)</f>
        <v>0.9</v>
      </c>
      <c r="AW374" s="3">
        <f>VLOOKUP(AR374,גיליון1!A289:F872,6,0)</f>
        <v>62</v>
      </c>
      <c r="AX374" s="3">
        <f>AS374+(AZ374*BF374)/(BB374*1005)</f>
        <v>37.222507162183661</v>
      </c>
      <c r="AY374" s="3">
        <f>AS374+(AZ374*BD374*BE374*BF374)/(BB374*1005*(BE374*BD374+BK374*AZ374))-(AZ374*BL374)/(BE374*BD374+BK374*AZ374)</f>
        <v>25.063611871427323</v>
      </c>
      <c r="AZ374" s="3">
        <f>BA374*BC374/(BA374+BC374)</f>
        <v>28.335478970368833</v>
      </c>
      <c r="BA374" s="3">
        <f>BB374*1005/(4*0.98*0.0000000567*(AS374+273.15)^3)</f>
        <v>188.9842914747754</v>
      </c>
      <c r="BB374" s="3">
        <f>101325/(287.05*(AS374+273.15))</f>
        <v>1.1643981014191607</v>
      </c>
      <c r="BC374" s="3">
        <f>100*SQRT(0.1/AV374)</f>
        <v>33.333333333333336</v>
      </c>
      <c r="BD374" s="3">
        <f>BC374/1.08</f>
        <v>30.864197530864196</v>
      </c>
      <c r="BE374" s="3">
        <f>0.072*AS374+64.67</f>
        <v>66.83</v>
      </c>
      <c r="BF374" s="3">
        <f>AU374*(1-0.21)+BG374-BH374</f>
        <v>298.2805762382564</v>
      </c>
      <c r="BG374" s="3">
        <f>(1.72*(BI374/1000/(AS374+273.16))^(1/7)*0.0000000567*(AS374+273.16)^4)</f>
        <v>406.58650712307963</v>
      </c>
      <c r="BH374" s="3">
        <f>0.98*0.0000000567*(AA374+273.16)^4</f>
        <v>472.49593088482328</v>
      </c>
      <c r="BI374" s="3">
        <f>BJ374*AT374/100</f>
        <v>2163.4603380670051</v>
      </c>
      <c r="BJ374" s="3">
        <f>(610.7*10^(7.5*AS374/(AS374+237.3)))</f>
        <v>4242.0790942490294</v>
      </c>
      <c r="BK374" s="3">
        <f>(EXP((0.0492)*AS374))*55.259</f>
        <v>241.78072565190132</v>
      </c>
      <c r="BL374" s="3">
        <f>(1-(AT374/100))*BJ374</f>
        <v>2078.6187561820243</v>
      </c>
      <c r="IX374" s="3">
        <v>1</v>
      </c>
      <c r="IY374" s="3">
        <v>22</v>
      </c>
      <c r="IZ374" s="3">
        <v>72</v>
      </c>
      <c r="JA374" s="3">
        <v>200</v>
      </c>
      <c r="JB374" s="3">
        <v>177</v>
      </c>
      <c r="JC374" s="3">
        <v>229</v>
      </c>
      <c r="JD374" s="3">
        <v>186</v>
      </c>
      <c r="JE374" s="3">
        <v>133</v>
      </c>
      <c r="JF374" s="3">
        <v>113</v>
      </c>
      <c r="JG374" s="3">
        <v>144</v>
      </c>
      <c r="JH374" s="3">
        <v>273</v>
      </c>
      <c r="JI374" s="3">
        <v>301</v>
      </c>
      <c r="JJ374" s="3">
        <v>330</v>
      </c>
      <c r="JK374" s="3">
        <v>376</v>
      </c>
      <c r="JL374" s="3">
        <v>203</v>
      </c>
      <c r="JM374" s="3">
        <v>171</v>
      </c>
      <c r="JN374" s="3">
        <v>127</v>
      </c>
      <c r="JO374" s="3">
        <v>89</v>
      </c>
      <c r="JP374" s="3">
        <v>66</v>
      </c>
      <c r="JQ374" s="3">
        <v>119</v>
      </c>
      <c r="JR374" s="3">
        <v>124</v>
      </c>
      <c r="JS374" s="3">
        <v>70</v>
      </c>
      <c r="JT374" s="3">
        <v>47</v>
      </c>
      <c r="JU374" s="3">
        <v>53</v>
      </c>
      <c r="JV374" s="3">
        <v>47</v>
      </c>
      <c r="JW374" s="3">
        <v>45</v>
      </c>
      <c r="JX374" s="3">
        <v>28</v>
      </c>
    </row>
    <row r="375" spans="1:295" s="3" customFormat="1" x14ac:dyDescent="0.2">
      <c r="A375" s="3" t="b">
        <v>0</v>
      </c>
      <c r="D375" s="3">
        <v>10446</v>
      </c>
      <c r="E375" s="3">
        <v>3</v>
      </c>
      <c r="F375" s="3">
        <v>5</v>
      </c>
      <c r="G375" s="3" t="s">
        <v>464</v>
      </c>
      <c r="H375" s="3">
        <v>6</v>
      </c>
      <c r="I375" s="3">
        <v>1.0999999999999979</v>
      </c>
      <c r="J375" s="3">
        <v>0.23630623338980231</v>
      </c>
      <c r="K375" s="3">
        <v>0.38791992370136086</v>
      </c>
      <c r="L375" s="3">
        <v>0.20301851555551276</v>
      </c>
      <c r="M375" s="3">
        <f>AA375-AS375</f>
        <v>-0.13569940952412196</v>
      </c>
      <c r="N375" s="3">
        <f>AB375-AS375</f>
        <v>-0.69999999999999929</v>
      </c>
      <c r="O375" s="3">
        <f>AC375-AS375</f>
        <v>0.39999999999999858</v>
      </c>
      <c r="P375" s="3">
        <f>AD375-AS375</f>
        <v>-0.19699734851548101</v>
      </c>
      <c r="Q375" s="3">
        <f>AE375-AS375</f>
        <v>-0.5</v>
      </c>
      <c r="R375" s="3">
        <f>AF375-AS375</f>
        <v>-0.39999999999999858</v>
      </c>
      <c r="S375" s="3">
        <f>AG375-AS375</f>
        <v>-0.30000000000000071</v>
      </c>
      <c r="T375" s="3">
        <f>AH375-AS375</f>
        <v>0.10000000000000142</v>
      </c>
      <c r="U375" s="3">
        <f>AI375-AS375</f>
        <v>0.19999999999999929</v>
      </c>
      <c r="V375" s="3">
        <f>AJ375-AS375</f>
        <v>0.30000000000000071</v>
      </c>
      <c r="W375" s="3">
        <f>(AA375-AY375)/(AX375-AY375)</f>
        <v>0.39060954258413555</v>
      </c>
      <c r="X375" s="3">
        <f>(AX375-AA375)/(AA375-AY375)</f>
        <v>1.5601013057293764</v>
      </c>
      <c r="Y375" s="3">
        <f>J375/AA375</f>
        <v>7.9126659160791962E-3</v>
      </c>
      <c r="Z375" s="3">
        <f>(AA375-AY375)/(AX375-AA375)</f>
        <v>0.64098401579920561</v>
      </c>
      <c r="AA375" s="3">
        <v>29.864300590475878</v>
      </c>
      <c r="AB375" s="3">
        <v>29.3</v>
      </c>
      <c r="AC375" s="3">
        <v>30.4</v>
      </c>
      <c r="AD375" s="3">
        <v>29.803002651484519</v>
      </c>
      <c r="AE375" s="3">
        <v>29.5</v>
      </c>
      <c r="AF375" s="3">
        <v>29.6</v>
      </c>
      <c r="AG375" s="3">
        <v>29.7</v>
      </c>
      <c r="AH375" s="3">
        <v>30.1</v>
      </c>
      <c r="AI375" s="3">
        <v>30.2</v>
      </c>
      <c r="AJ375" s="3">
        <v>30.3</v>
      </c>
      <c r="AK375" s="3">
        <v>2020</v>
      </c>
      <c r="AL375" s="3">
        <v>10</v>
      </c>
      <c r="AM375" s="3">
        <v>27</v>
      </c>
      <c r="AN375" s="3">
        <v>14</v>
      </c>
      <c r="AO375" s="3">
        <v>31</v>
      </c>
      <c r="AP375" s="3">
        <v>55</v>
      </c>
      <c r="AQ375" s="3">
        <v>623</v>
      </c>
      <c r="AR375" s="4">
        <v>0.60486111111111118</v>
      </c>
      <c r="AS375" s="3">
        <f>VLOOKUP(AR375,גיליון1!A290:F873,2,0)</f>
        <v>30</v>
      </c>
      <c r="AT375" s="3">
        <f>VLOOKUP(AR375,גיליון1!A290:F873,3,0)</f>
        <v>51</v>
      </c>
      <c r="AU375" s="3">
        <f>VLOOKUP(AR375,גיליון1!A290:F873,4,0)</f>
        <v>461</v>
      </c>
      <c r="AV375" s="3">
        <f>VLOOKUP(AR375,גיליון1!A290:F873,5,0)</f>
        <v>0.9</v>
      </c>
      <c r="AW375" s="3">
        <f>VLOOKUP(AR375,גיליון1!A290:F873,6,0)</f>
        <v>62</v>
      </c>
      <c r="AX375" s="3">
        <f>AS375+(AZ375*BF375)/(BB375*1005)</f>
        <v>37.319019106230598</v>
      </c>
      <c r="AY375" s="3">
        <f>AS375+(AZ375*BD375*BE375*BF375)/(BB375*1005*(BE375*BD375+BK375*AZ375))-(AZ375*BL375)/(BE375*BD375+BK375*AZ375)</f>
        <v>25.085945179594724</v>
      </c>
      <c r="AZ375" s="3">
        <f>BA375*BC375/(BA375+BC375)</f>
        <v>28.335478970368833</v>
      </c>
      <c r="BA375" s="3">
        <f>BB375*1005/(4*0.98*0.0000000567*(AS375+273.15)^3)</f>
        <v>188.9842914747754</v>
      </c>
      <c r="BB375" s="3">
        <f>101325/(287.05*(AS375+273.15))</f>
        <v>1.1643981014191607</v>
      </c>
      <c r="BC375" s="3">
        <f>100*SQRT(0.1/AV375)</f>
        <v>33.333333333333336</v>
      </c>
      <c r="BD375" s="3">
        <f>BC375/1.08</f>
        <v>30.864197530864196</v>
      </c>
      <c r="BE375" s="3">
        <f>0.072*AS375+64.67</f>
        <v>66.83</v>
      </c>
      <c r="BF375" s="3">
        <f>AU375*(1-0.21)+BG375-BH375</f>
        <v>302.2663996701699</v>
      </c>
      <c r="BG375" s="3">
        <f>(1.72*(BI375/1000/(AS375+273.16))^(1/7)*0.0000000567*(AS375+273.16)^4)</f>
        <v>406.58650712307963</v>
      </c>
      <c r="BH375" s="3">
        <f>0.98*0.0000000567*(AA375+273.16)^4</f>
        <v>468.51010745290978</v>
      </c>
      <c r="BI375" s="3">
        <f>BJ375*AT375/100</f>
        <v>2163.4603380670051</v>
      </c>
      <c r="BJ375" s="3">
        <f>(610.7*10^(7.5*AS375/(AS375+237.3)))</f>
        <v>4242.0790942490294</v>
      </c>
      <c r="BK375" s="3">
        <f>(EXP((0.0492)*AS375))*55.259</f>
        <v>241.78072565190132</v>
      </c>
      <c r="BL375" s="3">
        <f>(1-(AT375/100))*BJ375</f>
        <v>2078.6187561820243</v>
      </c>
      <c r="IX375" s="3">
        <v>35</v>
      </c>
      <c r="IY375" s="3">
        <v>118</v>
      </c>
      <c r="IZ375" s="3">
        <v>300</v>
      </c>
      <c r="JA375" s="3">
        <v>927</v>
      </c>
      <c r="JB375" s="3">
        <v>877</v>
      </c>
      <c r="JC375" s="3">
        <v>454</v>
      </c>
      <c r="JD375" s="3">
        <v>418</v>
      </c>
      <c r="JE375" s="3">
        <v>433</v>
      </c>
      <c r="JF375" s="3">
        <v>460</v>
      </c>
      <c r="JG375" s="3">
        <v>385</v>
      </c>
      <c r="JH375" s="3">
        <v>119</v>
      </c>
      <c r="JI375" s="3">
        <v>6</v>
      </c>
    </row>
    <row r="376" spans="1:295" s="3" customFormat="1" x14ac:dyDescent="0.2">
      <c r="A376" s="3" t="b">
        <v>1</v>
      </c>
      <c r="B376" s="3">
        <v>10</v>
      </c>
      <c r="D376" s="3">
        <v>10446</v>
      </c>
      <c r="E376" s="3">
        <v>4</v>
      </c>
      <c r="F376" s="3">
        <v>5</v>
      </c>
      <c r="G376" s="3" t="s">
        <v>139</v>
      </c>
      <c r="H376" s="3">
        <v>6</v>
      </c>
      <c r="I376" s="3">
        <v>3.4000000000000021</v>
      </c>
      <c r="J376" s="3">
        <v>0.8125216557567656</v>
      </c>
      <c r="K376" s="3">
        <v>1.0425089057739569</v>
      </c>
      <c r="L376" s="3">
        <v>0.65431450993264517</v>
      </c>
      <c r="M376" s="3">
        <f>AA376-AS376</f>
        <v>1.3393729085628934</v>
      </c>
      <c r="N376" s="3">
        <f>AB376-AS376</f>
        <v>-0.69999999999999929</v>
      </c>
      <c r="O376" s="3">
        <f>AC376-AS376</f>
        <v>2.7000000000000028</v>
      </c>
      <c r="P376" s="3">
        <f>AD376-AS376</f>
        <v>1.4151466195280378</v>
      </c>
      <c r="Q376" s="3">
        <f>AE376-AS376</f>
        <v>-0.39999999999999858</v>
      </c>
      <c r="R376" s="3">
        <f>AF376-AS376</f>
        <v>0</v>
      </c>
      <c r="S376" s="3">
        <f>AG376-AS376</f>
        <v>0.90000000000000213</v>
      </c>
      <c r="T376" s="3">
        <f>AH376-AS376</f>
        <v>2</v>
      </c>
      <c r="U376" s="3">
        <f>AI376-AS376</f>
        <v>2.3999999999999986</v>
      </c>
      <c r="V376" s="3">
        <f>AJ376-AS376</f>
        <v>2.7000000000000028</v>
      </c>
      <c r="W376" s="3">
        <f>(AA376-AY376)/(AX376-AY376)</f>
        <v>0.64063341419954023</v>
      </c>
      <c r="X376" s="3">
        <f>(AX376-AA376)/(AA376-AY376)</f>
        <v>0.56095510760936784</v>
      </c>
      <c r="Y376" s="3">
        <f>J376/AA376</f>
        <v>2.6009537967839575E-2</v>
      </c>
      <c r="Z376" s="3">
        <f>(AA376-AY376)/(AX376-AA376)</f>
        <v>1.782673847577068</v>
      </c>
      <c r="AA376" s="3">
        <v>31.239372908562892</v>
      </c>
      <c r="AB376" s="3">
        <v>29.2</v>
      </c>
      <c r="AC376" s="3">
        <v>32.6</v>
      </c>
      <c r="AD376" s="3">
        <v>31.315146619528036</v>
      </c>
      <c r="AE376" s="3">
        <v>29.5</v>
      </c>
      <c r="AF376" s="3">
        <v>29.9</v>
      </c>
      <c r="AG376" s="3">
        <v>30.8</v>
      </c>
      <c r="AH376" s="3">
        <v>31.9</v>
      </c>
      <c r="AI376" s="3">
        <v>32.299999999999997</v>
      </c>
      <c r="AJ376" s="3">
        <v>32.6</v>
      </c>
      <c r="AK376" s="3">
        <v>2020</v>
      </c>
      <c r="AL376" s="3">
        <v>10</v>
      </c>
      <c r="AM376" s="3">
        <v>27</v>
      </c>
      <c r="AN376" s="3">
        <v>14</v>
      </c>
      <c r="AO376" s="3">
        <v>32</v>
      </c>
      <c r="AP376" s="3">
        <v>54</v>
      </c>
      <c r="AQ376" s="3">
        <v>345.00000000000006</v>
      </c>
      <c r="AR376" s="4">
        <v>0.60555555555555551</v>
      </c>
      <c r="AS376" s="3">
        <f>VLOOKUP(AR376,גיליון1!A291:F874,2,0)</f>
        <v>29.9</v>
      </c>
      <c r="AT376" s="3">
        <f>VLOOKUP(AR376,גיליון1!A291:F874,3,0)</f>
        <v>51</v>
      </c>
      <c r="AU376" s="3">
        <f>VLOOKUP(AR376,גיליון1!A291:F874,4,0)</f>
        <v>406</v>
      </c>
      <c r="AV376" s="3">
        <f>VLOOKUP(AR376,גיליון1!A291:F874,5,0)</f>
        <v>1.3</v>
      </c>
      <c r="AW376" s="3">
        <f>VLOOKUP(AR376,גיליון1!A291:F874,6,0)</f>
        <v>11</v>
      </c>
      <c r="AX376" s="3">
        <f>AS376+(AZ376*BF376)/(BB376*1005)</f>
        <v>35.053748097105945</v>
      </c>
      <c r="AY376" s="3">
        <f>AS376+(AZ376*BD376*BE376*BF376)/(BB376*1005*(BE376*BD376+BK376*AZ376))-(AZ376*BL376)/(BE376*BD376+BK376*AZ376)</f>
        <v>24.439586015100343</v>
      </c>
      <c r="AZ376" s="3">
        <f>BA376*BC376/(BA376+BC376)</f>
        <v>24.189658918653482</v>
      </c>
      <c r="BA376" s="3">
        <f>BB376*1005/(4*0.98*0.0000000567*(AS376+273.15)^3)</f>
        <v>189.23385801917189</v>
      </c>
      <c r="BB376" s="3">
        <f>101325/(287.05*(AS376+273.15))</f>
        <v>1.1647823278179135</v>
      </c>
      <c r="BC376" s="3">
        <f>100*SQRT(0.1/AV376)</f>
        <v>27.735009811261456</v>
      </c>
      <c r="BD376" s="3">
        <f>BC376/1.08</f>
        <v>25.6805646400569</v>
      </c>
      <c r="BE376" s="3">
        <f>0.072*AS376+64.67</f>
        <v>66.822800000000001</v>
      </c>
      <c r="BF376" s="3">
        <f>AU376*(1-0.21)+BG376-BH376</f>
        <v>249.40449550570622</v>
      </c>
      <c r="BG376" s="3">
        <f>(1.72*(BI376/1000/(AS376+273.16))^(1/7)*0.0000000567*(AS376+273.16)^4)</f>
        <v>405.73673745622506</v>
      </c>
      <c r="BH376" s="3">
        <f>0.98*0.0000000567*(AA376+273.16)^4</f>
        <v>477.07224195051879</v>
      </c>
      <c r="BI376" s="3">
        <f>BJ376*AT376/100</f>
        <v>2151.0825545870525</v>
      </c>
      <c r="BJ376" s="3">
        <f>(610.7*10^(7.5*AS376/(AS376+237.3)))</f>
        <v>4217.8089305628482</v>
      </c>
      <c r="BK376" s="3">
        <f>(EXP((0.0492)*AS376))*55.259</f>
        <v>240.59408600890421</v>
      </c>
      <c r="BL376" s="3">
        <f>(1-(AT376/100))*BJ376</f>
        <v>2066.7263759757957</v>
      </c>
      <c r="IV376" s="3">
        <v>7</v>
      </c>
      <c r="IW376" s="3">
        <v>8</v>
      </c>
      <c r="IX376" s="3">
        <v>20</v>
      </c>
      <c r="IY376" s="3">
        <v>19</v>
      </c>
      <c r="IZ376" s="3">
        <v>31</v>
      </c>
      <c r="JA376" s="3">
        <v>23</v>
      </c>
      <c r="JB376" s="3">
        <v>15</v>
      </c>
      <c r="JC376" s="3">
        <v>18</v>
      </c>
      <c r="JD376" s="3">
        <v>14</v>
      </c>
      <c r="JE376" s="3">
        <v>11</v>
      </c>
      <c r="JF376" s="3">
        <v>17</v>
      </c>
      <c r="JG376" s="3">
        <v>14</v>
      </c>
      <c r="JH376" s="3">
        <v>17</v>
      </c>
      <c r="JI376" s="3">
        <v>23</v>
      </c>
      <c r="JJ376" s="3">
        <v>35</v>
      </c>
      <c r="JK376" s="3">
        <v>37</v>
      </c>
      <c r="JL376" s="3">
        <v>83</v>
      </c>
      <c r="JM376" s="3">
        <v>77</v>
      </c>
      <c r="JN376" s="3">
        <v>53</v>
      </c>
      <c r="JO376" s="3">
        <v>53</v>
      </c>
      <c r="JP376" s="3">
        <v>55</v>
      </c>
      <c r="JQ376" s="3">
        <v>65</v>
      </c>
      <c r="JR376" s="3">
        <v>60</v>
      </c>
      <c r="JS376" s="3">
        <v>50</v>
      </c>
      <c r="JT376" s="3">
        <v>70</v>
      </c>
      <c r="JU376" s="3">
        <v>57</v>
      </c>
      <c r="JV376" s="3">
        <v>51</v>
      </c>
      <c r="JW376" s="3">
        <v>44</v>
      </c>
      <c r="JX376" s="3">
        <v>61</v>
      </c>
      <c r="JY376" s="3">
        <v>46</v>
      </c>
      <c r="JZ376" s="3">
        <v>46</v>
      </c>
      <c r="KA376" s="3">
        <v>36</v>
      </c>
      <c r="KB376" s="3">
        <v>30</v>
      </c>
      <c r="KC376" s="3">
        <v>10</v>
      </c>
      <c r="KD376" s="3">
        <v>21</v>
      </c>
    </row>
    <row r="377" spans="1:295" s="3" customFormat="1" x14ac:dyDescent="0.2">
      <c r="A377" s="3" t="b">
        <v>1</v>
      </c>
      <c r="B377" s="3">
        <v>10</v>
      </c>
      <c r="D377" s="3">
        <v>10446</v>
      </c>
      <c r="E377" s="3">
        <v>4</v>
      </c>
      <c r="F377" s="3">
        <v>5</v>
      </c>
      <c r="G377" s="3" t="s">
        <v>308</v>
      </c>
      <c r="H377" s="3">
        <v>6</v>
      </c>
      <c r="I377" s="3">
        <v>2.2000000000000028</v>
      </c>
      <c r="J377" s="3">
        <v>0.43350529448527192</v>
      </c>
      <c r="K377" s="3">
        <v>0.62530923755508638</v>
      </c>
      <c r="L377" s="3">
        <v>0.350616383619684</v>
      </c>
      <c r="M377" s="3">
        <f>AA377-AS377</f>
        <v>2.2410311996276313</v>
      </c>
      <c r="N377" s="3">
        <f>AB377-AS377</f>
        <v>0.89999999999999858</v>
      </c>
      <c r="O377" s="3">
        <f>AC377-AS377</f>
        <v>3.1000000000000014</v>
      </c>
      <c r="P377" s="3">
        <f>AD377-AS377</f>
        <v>2.2584172889419492</v>
      </c>
      <c r="Q377" s="3">
        <f>AE377-AS377</f>
        <v>1.2999999999999972</v>
      </c>
      <c r="R377" s="3">
        <f>AF377-AS377</f>
        <v>1.6999999999999993</v>
      </c>
      <c r="S377" s="3">
        <f>AG377-AS377</f>
        <v>2</v>
      </c>
      <c r="T377" s="3">
        <f>AH377-AS377</f>
        <v>2.6000000000000014</v>
      </c>
      <c r="U377" s="3">
        <f>AI377-AS377</f>
        <v>2.7999999999999972</v>
      </c>
      <c r="V377" s="3">
        <f>AJ377-AS377</f>
        <v>3</v>
      </c>
      <c r="W377" s="3">
        <f>(AA377-AY377)/(AX377-AY377)</f>
        <v>0.71067596103859421</v>
      </c>
      <c r="X377" s="3">
        <f>(AX377-AA377)/(AA377-AY377)</f>
        <v>0.40711105317053736</v>
      </c>
      <c r="Y377" s="3">
        <f>J377/AA377</f>
        <v>1.3614675095395202E-2</v>
      </c>
      <c r="Z377" s="3">
        <f>(AA377-AY377)/(AX377-AA377)</f>
        <v>2.4563322273176</v>
      </c>
      <c r="AA377" s="3">
        <v>31.841031199627633</v>
      </c>
      <c r="AB377" s="3">
        <v>30.5</v>
      </c>
      <c r="AC377" s="3">
        <v>32.700000000000003</v>
      </c>
      <c r="AD377" s="3">
        <v>31.858417288941951</v>
      </c>
      <c r="AE377" s="3">
        <v>30.9</v>
      </c>
      <c r="AF377" s="3">
        <v>31.3</v>
      </c>
      <c r="AG377" s="3">
        <v>31.6</v>
      </c>
      <c r="AH377" s="3">
        <v>32.200000000000003</v>
      </c>
      <c r="AI377" s="3">
        <v>32.4</v>
      </c>
      <c r="AJ377" s="3">
        <v>32.6</v>
      </c>
      <c r="AK377" s="3">
        <v>2020</v>
      </c>
      <c r="AL377" s="3">
        <v>10</v>
      </c>
      <c r="AM377" s="3">
        <v>27</v>
      </c>
      <c r="AN377" s="3">
        <v>14</v>
      </c>
      <c r="AO377" s="3">
        <v>33</v>
      </c>
      <c r="AP377" s="3">
        <v>17</v>
      </c>
      <c r="AQ377" s="3">
        <v>703.00000000000011</v>
      </c>
      <c r="AR377" s="4">
        <v>0.60625000000000007</v>
      </c>
      <c r="AS377" s="3">
        <f>VLOOKUP(AR377,גיליון1!A292:F875,2,0)</f>
        <v>29.6</v>
      </c>
      <c r="AT377" s="3">
        <f>VLOOKUP(AR377,גיליון1!A292:F875,3,0)</f>
        <v>52</v>
      </c>
      <c r="AU377" s="3">
        <f>VLOOKUP(AR377,גיליון1!A292:F875,4,0)</f>
        <v>421</v>
      </c>
      <c r="AV377" s="3">
        <f>VLOOKUP(AR377,גיליון1!A292:F875,5,0)</f>
        <v>1.3</v>
      </c>
      <c r="AW377" s="3">
        <f>VLOOKUP(AR377,גיליון1!A292:F875,6,0)</f>
        <v>118</v>
      </c>
      <c r="AX377" s="3">
        <f>AS377+(AZ377*BF377)/(BB377*1005)</f>
        <v>34.888514270363203</v>
      </c>
      <c r="AY377" s="3">
        <f>AS377+(AZ377*BD377*BE377*BF377)/(BB377*1005*(BE377*BD377+BK377*AZ377))-(AZ377*BL377)/(BE377*BD377+BK377*AZ377)</f>
        <v>24.35540032077505</v>
      </c>
      <c r="AZ377" s="3">
        <f>BA377*BC377/(BA377+BC377)</f>
        <v>24.201891052422084</v>
      </c>
      <c r="BA377" s="3">
        <f>BB377*1005/(4*0.98*0.0000000567*(AS377+273.15)^3)</f>
        <v>189.98503350917903</v>
      </c>
      <c r="BB377" s="3">
        <f>101325/(287.05*(AS377+273.15))</f>
        <v>1.165936529959434</v>
      </c>
      <c r="BC377" s="3">
        <f>100*SQRT(0.1/AV377)</f>
        <v>27.735009811261456</v>
      </c>
      <c r="BD377" s="3">
        <f>BC377/1.08</f>
        <v>25.6805646400569</v>
      </c>
      <c r="BE377" s="3">
        <f>0.072*AS377+64.67</f>
        <v>66.801199999999994</v>
      </c>
      <c r="BF377" s="3">
        <f>AU377*(1-0.21)+BG377-BH377</f>
        <v>256.05033604566972</v>
      </c>
      <c r="BG377" s="3">
        <f>(1.72*(BI377/1000/(AS377+273.16))^(1/7)*0.0000000567*(AS377+273.16)^4)</f>
        <v>404.31558967202375</v>
      </c>
      <c r="BH377" s="3">
        <f>0.98*0.0000000567*(AA377+273.16)^4</f>
        <v>480.85525362635406</v>
      </c>
      <c r="BI377" s="3">
        <f>BJ377*AT377/100</f>
        <v>2155.7751575853849</v>
      </c>
      <c r="BJ377" s="3">
        <f>(610.7*10^(7.5*AS377/(AS377+237.3)))</f>
        <v>4145.7214568949712</v>
      </c>
      <c r="BK377" s="3">
        <f>(EXP((0.0492)*AS377))*55.259</f>
        <v>237.06899645736658</v>
      </c>
      <c r="BL377" s="3">
        <f>(1-(AT377/100))*BJ377</f>
        <v>1989.946299309586</v>
      </c>
      <c r="JH377" s="3">
        <v>2</v>
      </c>
      <c r="JI377" s="3">
        <v>6</v>
      </c>
      <c r="JJ377" s="3">
        <v>10</v>
      </c>
      <c r="JK377" s="3">
        <v>10</v>
      </c>
      <c r="JL377" s="3">
        <v>19</v>
      </c>
      <c r="JM377" s="3">
        <v>36</v>
      </c>
      <c r="JN377" s="3">
        <v>50</v>
      </c>
      <c r="JO377" s="3">
        <v>57</v>
      </c>
      <c r="JP377" s="3">
        <v>59</v>
      </c>
      <c r="JQ377" s="3">
        <v>106</v>
      </c>
      <c r="JR377" s="3">
        <v>137</v>
      </c>
      <c r="JS377" s="3">
        <v>155</v>
      </c>
      <c r="JT377" s="3">
        <v>174</v>
      </c>
      <c r="JU377" s="3">
        <v>194</v>
      </c>
      <c r="JV377" s="3">
        <v>229</v>
      </c>
      <c r="JW377" s="3">
        <v>169</v>
      </c>
      <c r="JX377" s="3">
        <v>190</v>
      </c>
      <c r="JY377" s="3">
        <v>154</v>
      </c>
      <c r="JZ377" s="3">
        <v>153</v>
      </c>
      <c r="KA377" s="3">
        <v>159</v>
      </c>
      <c r="KB377" s="3">
        <v>146</v>
      </c>
      <c r="KC377" s="3">
        <v>44</v>
      </c>
      <c r="KD377" s="3">
        <v>29</v>
      </c>
      <c r="KE377" s="3">
        <v>11</v>
      </c>
    </row>
    <row r="378" spans="1:295" s="3" customFormat="1" x14ac:dyDescent="0.2">
      <c r="A378" s="3" t="b">
        <v>1</v>
      </c>
      <c r="B378" s="3">
        <v>10</v>
      </c>
      <c r="D378" s="3">
        <v>10446</v>
      </c>
      <c r="E378" s="3">
        <v>4</v>
      </c>
      <c r="F378" s="3">
        <v>5</v>
      </c>
      <c r="G378" s="3" t="s">
        <v>465</v>
      </c>
      <c r="H378" s="3">
        <v>6</v>
      </c>
      <c r="I378" s="3">
        <v>2.1999999999999957</v>
      </c>
      <c r="J378" s="3">
        <v>0.53892659983693292</v>
      </c>
      <c r="K378" s="3">
        <v>0.85533371794610957</v>
      </c>
      <c r="L378" s="3">
        <v>0.4469948561540017</v>
      </c>
      <c r="M378" s="3">
        <f>AA378-AS378</f>
        <v>1.7593024378287083</v>
      </c>
      <c r="N378" s="3">
        <f>AB378-AS378</f>
        <v>0.5</v>
      </c>
      <c r="O378" s="3">
        <f>AC378-AS378</f>
        <v>2.6999999999999957</v>
      </c>
      <c r="P378" s="3">
        <f>AD378-AS378</f>
        <v>1.7869356254418207</v>
      </c>
      <c r="Q378" s="3">
        <f>AE378-AS378</f>
        <v>0.59999999999999787</v>
      </c>
      <c r="R378" s="3">
        <f>AF378-AS378</f>
        <v>1</v>
      </c>
      <c r="S378" s="3">
        <f>AG378-AS378</f>
        <v>1.2999999999999972</v>
      </c>
      <c r="T378" s="3">
        <f>AH378-AS378</f>
        <v>2.1999999999999993</v>
      </c>
      <c r="U378" s="3">
        <f>AI378-AS378</f>
        <v>2.3999999999999986</v>
      </c>
      <c r="V378" s="3">
        <f>AJ378-AS378</f>
        <v>2.6999999999999957</v>
      </c>
      <c r="W378" s="3">
        <f>(AA378-AY378)/(AX378-AY378)</f>
        <v>0.66055134459498055</v>
      </c>
      <c r="X378" s="3">
        <f>(AX378-AA378)/(AA378-AY378)</f>
        <v>0.5138868585804689</v>
      </c>
      <c r="Y378" s="3">
        <f>J378/AA378</f>
        <v>1.7185541703466787E-2</v>
      </c>
      <c r="Z378" s="3">
        <f>(AA378-AY378)/(AX378-AA378)</f>
        <v>1.9459536341566346</v>
      </c>
      <c r="AA378" s="3">
        <v>31.35930243782871</v>
      </c>
      <c r="AB378" s="3">
        <v>30.1</v>
      </c>
      <c r="AC378" s="3">
        <v>32.299999999999997</v>
      </c>
      <c r="AD378" s="3">
        <v>31.386935625441822</v>
      </c>
      <c r="AE378" s="3">
        <v>30.2</v>
      </c>
      <c r="AF378" s="3">
        <v>30.6</v>
      </c>
      <c r="AG378" s="3">
        <v>30.9</v>
      </c>
      <c r="AH378" s="3">
        <v>31.8</v>
      </c>
      <c r="AI378" s="3">
        <v>32</v>
      </c>
      <c r="AJ378" s="3">
        <v>32.299999999999997</v>
      </c>
      <c r="AK378" s="3">
        <v>2020</v>
      </c>
      <c r="AL378" s="3">
        <v>10</v>
      </c>
      <c r="AM378" s="3">
        <v>27</v>
      </c>
      <c r="AN378" s="3">
        <v>14</v>
      </c>
      <c r="AO378" s="3">
        <v>33</v>
      </c>
      <c r="AP378" s="3">
        <v>34</v>
      </c>
      <c r="AQ378" s="3">
        <v>983</v>
      </c>
      <c r="AR378" s="4">
        <v>0.60625000000000007</v>
      </c>
      <c r="AS378" s="3">
        <f>VLOOKUP(AR378,גיליון1!A293:F876,2,0)</f>
        <v>29.6</v>
      </c>
      <c r="AT378" s="3">
        <f>VLOOKUP(AR378,גיליון1!A293:F876,3,0)</f>
        <v>52</v>
      </c>
      <c r="AU378" s="3">
        <f>VLOOKUP(AR378,גיליון1!A293:F876,4,0)</f>
        <v>421</v>
      </c>
      <c r="AV378" s="3">
        <f>VLOOKUP(AR378,גיליון1!A293:F876,5,0)</f>
        <v>1.3</v>
      </c>
      <c r="AW378" s="3">
        <f>VLOOKUP(AR378,גיליון1!A293:F876,6,0)</f>
        <v>118</v>
      </c>
      <c r="AX378" s="3">
        <f>AS378+(AZ378*BF378)/(BB378*1005)</f>
        <v>34.951111471059953</v>
      </c>
      <c r="AY378" s="3">
        <f>AS378+(AZ378*BD378*BE378*BF378)/(BB378*1005*(BE378*BD378+BK378*AZ378))-(AZ378*BL378)/(BE378*BD378+BK378*AZ378)</f>
        <v>24.369808596415744</v>
      </c>
      <c r="AZ378" s="3">
        <f>BA378*BC378/(BA378+BC378)</f>
        <v>24.201891052422084</v>
      </c>
      <c r="BA378" s="3">
        <f>BB378*1005/(4*0.98*0.0000000567*(AS378+273.15)^3)</f>
        <v>189.98503350917903</v>
      </c>
      <c r="BB378" s="3">
        <f>101325/(287.05*(AS378+273.15))</f>
        <v>1.165936529959434</v>
      </c>
      <c r="BC378" s="3">
        <f>100*SQRT(0.1/AV378)</f>
        <v>27.735009811261456</v>
      </c>
      <c r="BD378" s="3">
        <f>BC378/1.08</f>
        <v>25.6805646400569</v>
      </c>
      <c r="BE378" s="3">
        <f>0.072*AS378+64.67</f>
        <v>66.801199999999994</v>
      </c>
      <c r="BF378" s="3">
        <f>AU378*(1-0.21)+BG378-BH378</f>
        <v>259.08106139772968</v>
      </c>
      <c r="BG378" s="3">
        <f>(1.72*(BI378/1000/(AS378+273.16))^(1/7)*0.0000000567*(AS378+273.16)^4)</f>
        <v>404.31558967202375</v>
      </c>
      <c r="BH378" s="3">
        <f>0.98*0.0000000567*(AA378+273.16)^4</f>
        <v>477.8245282742941</v>
      </c>
      <c r="BI378" s="3">
        <f>BJ378*AT378/100</f>
        <v>2155.7751575853849</v>
      </c>
      <c r="BJ378" s="3">
        <f>(610.7*10^(7.5*AS378/(AS378+237.3)))</f>
        <v>4145.7214568949712</v>
      </c>
      <c r="BK378" s="3">
        <f>(EXP((0.0492)*AS378))*55.259</f>
        <v>237.06899645736658</v>
      </c>
      <c r="BL378" s="3">
        <f>(1-(AT378/100))*BJ378</f>
        <v>1989.946299309586</v>
      </c>
      <c r="JF378" s="3">
        <v>15</v>
      </c>
      <c r="JG378" s="3">
        <v>5</v>
      </c>
      <c r="JH378" s="3">
        <v>20</v>
      </c>
      <c r="JI378" s="3">
        <v>13</v>
      </c>
      <c r="JJ378" s="3">
        <v>23</v>
      </c>
      <c r="JK378" s="3">
        <v>36</v>
      </c>
      <c r="JL378" s="3">
        <v>59</v>
      </c>
      <c r="JM378" s="3">
        <v>39</v>
      </c>
      <c r="JN378" s="3">
        <v>63</v>
      </c>
      <c r="JO378" s="3">
        <v>39</v>
      </c>
      <c r="JP378" s="3">
        <v>52</v>
      </c>
      <c r="JQ378" s="3">
        <v>63</v>
      </c>
      <c r="JR378" s="3">
        <v>78</v>
      </c>
      <c r="JS378" s="3">
        <v>54</v>
      </c>
      <c r="JT378" s="3">
        <v>58</v>
      </c>
      <c r="JU378" s="3">
        <v>61</v>
      </c>
      <c r="JV378" s="3">
        <v>52</v>
      </c>
      <c r="JW378" s="3">
        <v>55</v>
      </c>
      <c r="JX378" s="3">
        <v>60</v>
      </c>
      <c r="JY378" s="3">
        <v>50</v>
      </c>
      <c r="JZ378" s="3">
        <v>47</v>
      </c>
      <c r="KA378" s="3">
        <v>12</v>
      </c>
      <c r="KB378" s="3">
        <v>7</v>
      </c>
      <c r="KC378" s="3">
        <v>4</v>
      </c>
      <c r="KD378" s="3">
        <v>4</v>
      </c>
      <c r="KE378" s="3">
        <v>0</v>
      </c>
      <c r="KF378" s="3">
        <v>2</v>
      </c>
    </row>
    <row r="379" spans="1:295" s="3" customFormat="1" x14ac:dyDescent="0.2">
      <c r="A379" s="3" t="b">
        <v>0</v>
      </c>
      <c r="D379" s="3">
        <v>10446</v>
      </c>
      <c r="E379" s="3">
        <v>4</v>
      </c>
      <c r="F379" s="3">
        <v>5</v>
      </c>
      <c r="G379" s="3" t="s">
        <v>140</v>
      </c>
      <c r="H379" s="3">
        <v>6</v>
      </c>
      <c r="I379" s="3">
        <v>2.3999999999999986</v>
      </c>
      <c r="J379" s="3">
        <v>0.48350056307728217</v>
      </c>
      <c r="K379" s="3">
        <v>0.68875402302535349</v>
      </c>
      <c r="L379" s="3">
        <v>0.39065206050582324</v>
      </c>
      <c r="M379" s="3">
        <f>AA379-AS379</f>
        <v>-0.29506466746037319</v>
      </c>
      <c r="N379" s="3">
        <f>AB379-AS379</f>
        <v>-1.3000000000000007</v>
      </c>
      <c r="O379" s="3">
        <f>AC379-AS379</f>
        <v>1.0999999999999979</v>
      </c>
      <c r="P379" s="3">
        <f>AD379-AS379</f>
        <v>-0.36248741412092755</v>
      </c>
      <c r="Q379" s="3">
        <f>AE379-AS379</f>
        <v>-1.1000000000000014</v>
      </c>
      <c r="R379" s="3">
        <f>AF379-AS379</f>
        <v>-0.80000000000000071</v>
      </c>
      <c r="S379" s="3">
        <f>AG379-AS379</f>
        <v>-0.70000000000000284</v>
      </c>
      <c r="T379" s="3">
        <f>AH379-AS379</f>
        <v>0</v>
      </c>
      <c r="U379" s="3">
        <f>AI379-AS379</f>
        <v>0.39999999999999858</v>
      </c>
      <c r="V379" s="3">
        <f>AJ379-AS379</f>
        <v>0.79999999999999716</v>
      </c>
      <c r="W379" s="3">
        <f>(AA379-AY379)/(AX379-AY379)</f>
        <v>0.45199639986683554</v>
      </c>
      <c r="X379" s="3">
        <f>(AX379-AA379)/(AA379-AY379)</f>
        <v>1.2124070021234992</v>
      </c>
      <c r="Y379" s="3">
        <f>J379/AA379</f>
        <v>1.6498946596903513E-2</v>
      </c>
      <c r="Z379" s="3">
        <f>(AA379-AY379)/(AX379-AA379)</f>
        <v>0.82480553003119095</v>
      </c>
      <c r="AA379" s="3">
        <v>29.304935332539628</v>
      </c>
      <c r="AB379" s="3">
        <v>28.3</v>
      </c>
      <c r="AC379" s="3">
        <v>30.7</v>
      </c>
      <c r="AD379" s="3">
        <v>29.237512585879074</v>
      </c>
      <c r="AE379" s="3">
        <v>28.5</v>
      </c>
      <c r="AF379" s="3">
        <v>28.8</v>
      </c>
      <c r="AG379" s="3">
        <v>28.9</v>
      </c>
      <c r="AH379" s="3">
        <v>29.6</v>
      </c>
      <c r="AI379" s="3">
        <v>30</v>
      </c>
      <c r="AJ379" s="3">
        <v>30.4</v>
      </c>
      <c r="AK379" s="3">
        <v>2020</v>
      </c>
      <c r="AL379" s="3">
        <v>10</v>
      </c>
      <c r="AM379" s="3">
        <v>27</v>
      </c>
      <c r="AN379" s="3">
        <v>14</v>
      </c>
      <c r="AO379" s="3">
        <v>33</v>
      </c>
      <c r="AP379" s="3">
        <v>58</v>
      </c>
      <c r="AQ379" s="3">
        <v>504</v>
      </c>
      <c r="AR379" s="4">
        <v>0.60625000000000007</v>
      </c>
      <c r="AS379" s="3">
        <f>VLOOKUP(AR379,גיליון1!A294:F877,2,0)</f>
        <v>29.6</v>
      </c>
      <c r="AT379" s="3">
        <f>VLOOKUP(AR379,גיליון1!A294:F877,3,0)</f>
        <v>52</v>
      </c>
      <c r="AU379" s="3">
        <f>VLOOKUP(AR379,גיליון1!A294:F877,4,0)</f>
        <v>421</v>
      </c>
      <c r="AV379" s="3">
        <f>VLOOKUP(AR379,גיליון1!A294:F877,5,0)</f>
        <v>1.3</v>
      </c>
      <c r="AW379" s="3">
        <f>VLOOKUP(AR379,גיליון1!A294:F877,6,0)</f>
        <v>118</v>
      </c>
      <c r="AX379" s="3">
        <f>AS379+(AZ379*BF379)/(BB379*1005)</f>
        <v>35.214746271092878</v>
      </c>
      <c r="AY379" s="3">
        <f>AS379+(AZ379*BD379*BE379*BF379)/(BB379*1005*(BE379*BD379+BK379*AZ379))-(AZ379*BL379)/(BE379*BD379+BK379*AZ379)</f>
        <v>24.430490588982085</v>
      </c>
      <c r="AZ379" s="3">
        <f>BA379*BC379/(BA379+BC379)</f>
        <v>24.201891052422084</v>
      </c>
      <c r="BA379" s="3">
        <f>BB379*1005/(4*0.98*0.0000000567*(AS379+273.15)^3)</f>
        <v>189.98503350917903</v>
      </c>
      <c r="BB379" s="3">
        <f>101325/(287.05*(AS379+273.15))</f>
        <v>1.165936529959434</v>
      </c>
      <c r="BC379" s="3">
        <f>100*SQRT(0.1/AV379)</f>
        <v>27.735009811261456</v>
      </c>
      <c r="BD379" s="3">
        <f>BC379/1.08</f>
        <v>25.6805646400569</v>
      </c>
      <c r="BE379" s="3">
        <f>0.072*AS379+64.67</f>
        <v>66.801199999999994</v>
      </c>
      <c r="BF379" s="3">
        <f>AU379*(1-0.21)+BG379-BH379</f>
        <v>271.84528508907027</v>
      </c>
      <c r="BG379" s="3">
        <f>(1.72*(BI379/1000/(AS379+273.16))^(1/7)*0.0000000567*(AS379+273.16)^4)</f>
        <v>404.31558967202375</v>
      </c>
      <c r="BH379" s="3">
        <f>0.98*0.0000000567*(AA379+273.16)^4</f>
        <v>465.06030458295351</v>
      </c>
      <c r="BI379" s="3">
        <f>BJ379*AT379/100</f>
        <v>2155.7751575853849</v>
      </c>
      <c r="BJ379" s="3">
        <f>(610.7*10^(7.5*AS379/(AS379+237.3)))</f>
        <v>4145.7214568949712</v>
      </c>
      <c r="BK379" s="3">
        <f>(EXP((0.0492)*AS379))*55.259</f>
        <v>237.06899645736658</v>
      </c>
      <c r="BL379" s="3">
        <f>(1-(AT379/100))*BJ379</f>
        <v>1989.946299309586</v>
      </c>
      <c r="IN379" s="3">
        <v>21</v>
      </c>
      <c r="IO379" s="3">
        <v>54</v>
      </c>
      <c r="IP379" s="3">
        <v>58</v>
      </c>
      <c r="IQ379" s="3">
        <v>81</v>
      </c>
      <c r="IR379" s="3">
        <v>265</v>
      </c>
      <c r="IS379" s="3">
        <v>438</v>
      </c>
      <c r="IT379" s="3">
        <v>339</v>
      </c>
      <c r="IU379" s="3">
        <v>280</v>
      </c>
      <c r="IV379" s="3">
        <v>302</v>
      </c>
      <c r="IW379" s="3">
        <v>252</v>
      </c>
      <c r="IX379" s="3">
        <v>292</v>
      </c>
      <c r="IY379" s="3">
        <v>314</v>
      </c>
      <c r="IZ379" s="3">
        <v>226</v>
      </c>
      <c r="JA379" s="3">
        <v>224</v>
      </c>
      <c r="JB379" s="3">
        <v>108</v>
      </c>
      <c r="JC379" s="3">
        <v>134</v>
      </c>
      <c r="JD379" s="3">
        <v>97</v>
      </c>
      <c r="JE379" s="3">
        <v>100</v>
      </c>
      <c r="JF379" s="3">
        <v>72</v>
      </c>
      <c r="JG379" s="3">
        <v>87</v>
      </c>
      <c r="JH379" s="3">
        <v>79</v>
      </c>
      <c r="JI379" s="3">
        <v>34</v>
      </c>
      <c r="JJ379" s="3">
        <v>10</v>
      </c>
      <c r="JK379" s="3">
        <v>2</v>
      </c>
      <c r="JL379" s="3">
        <v>5</v>
      </c>
      <c r="JM379" s="3">
        <v>3</v>
      </c>
      <c r="JN379" s="3">
        <v>0</v>
      </c>
      <c r="JO379" s="3">
        <v>0</v>
      </c>
      <c r="JP379" s="3">
        <v>1</v>
      </c>
      <c r="JQ379" s="3">
        <v>1</v>
      </c>
      <c r="JR379" s="3">
        <v>1</v>
      </c>
      <c r="JS379" s="3">
        <v>1</v>
      </c>
      <c r="JT379" s="3">
        <v>4</v>
      </c>
    </row>
    <row r="380" spans="1:295" s="3" customFormat="1" x14ac:dyDescent="0.2">
      <c r="A380" s="3" t="b">
        <v>0</v>
      </c>
      <c r="D380" s="3">
        <v>10446</v>
      </c>
      <c r="E380" s="3">
        <v>4</v>
      </c>
      <c r="F380" s="3">
        <v>5</v>
      </c>
      <c r="G380" s="3" t="s">
        <v>309</v>
      </c>
      <c r="H380" s="3">
        <v>6</v>
      </c>
      <c r="I380" s="3">
        <v>1.6999999999999993</v>
      </c>
      <c r="J380" s="3">
        <v>0.31114998221849977</v>
      </c>
      <c r="K380" s="3">
        <v>0.51304668167506406</v>
      </c>
      <c r="L380" s="3">
        <v>0.26166580207262785</v>
      </c>
      <c r="M380" s="3">
        <f>AA380-AS380</f>
        <v>-0.57628269122863074</v>
      </c>
      <c r="N380" s="3">
        <f>AB380-AS380</f>
        <v>-1.3000000000000007</v>
      </c>
      <c r="O380" s="3">
        <f>AC380-AS380</f>
        <v>0.39999999999999858</v>
      </c>
      <c r="P380" s="3">
        <f>AD380-AS380</f>
        <v>-0.59437576119504598</v>
      </c>
      <c r="Q380" s="3">
        <f>AE380-AS380</f>
        <v>-1.1000000000000014</v>
      </c>
      <c r="R380" s="3">
        <f>AF380-AS380</f>
        <v>-1</v>
      </c>
      <c r="S380" s="3">
        <f>AG380-AS380</f>
        <v>-0.80000000000000071</v>
      </c>
      <c r="T380" s="3">
        <f>AH380-AS380</f>
        <v>-0.30000000000000071</v>
      </c>
      <c r="U380" s="3">
        <f>AI380-AS380</f>
        <v>-0.20000000000000284</v>
      </c>
      <c r="V380" s="3">
        <f>AJ380-AS380</f>
        <v>0</v>
      </c>
      <c r="W380" s="3">
        <f>(AA380-AY380)/(AX380-AY380)</f>
        <v>0.43434475823488822</v>
      </c>
      <c r="X380" s="3">
        <f>(AX380-AA380)/(AA380-AY380)</f>
        <v>1.3023185638612276</v>
      </c>
      <c r="Y380" s="3">
        <f>J380/AA380</f>
        <v>1.0720542062489905E-2</v>
      </c>
      <c r="Z380" s="3">
        <f>(AA380-AY380)/(AX380-AA380)</f>
        <v>0.76786128044977942</v>
      </c>
      <c r="AA380" s="3">
        <v>29.023717308771371</v>
      </c>
      <c r="AB380" s="3">
        <v>28.3</v>
      </c>
      <c r="AC380" s="3">
        <v>30</v>
      </c>
      <c r="AD380" s="3">
        <v>29.005624238804955</v>
      </c>
      <c r="AE380" s="3">
        <v>28.5</v>
      </c>
      <c r="AF380" s="3">
        <v>28.6</v>
      </c>
      <c r="AG380" s="3">
        <v>28.8</v>
      </c>
      <c r="AH380" s="3">
        <v>29.3</v>
      </c>
      <c r="AI380" s="3">
        <v>29.4</v>
      </c>
      <c r="AJ380" s="3">
        <v>29.6</v>
      </c>
      <c r="AK380" s="3">
        <v>2020</v>
      </c>
      <c r="AL380" s="3">
        <v>10</v>
      </c>
      <c r="AM380" s="3">
        <v>27</v>
      </c>
      <c r="AN380" s="3">
        <v>14</v>
      </c>
      <c r="AO380" s="3">
        <v>34</v>
      </c>
      <c r="AP380" s="3">
        <v>15</v>
      </c>
      <c r="AQ380" s="3">
        <v>783</v>
      </c>
      <c r="AR380" s="4">
        <v>0.6069444444444444</v>
      </c>
      <c r="AS380" s="3">
        <f>VLOOKUP(AR380,גיליון1!A295:F878,2,0)</f>
        <v>29.6</v>
      </c>
      <c r="AT380" s="3">
        <f>VLOOKUP(AR380,גיליון1!A295:F878,3,0)</f>
        <v>52</v>
      </c>
      <c r="AU380" s="3">
        <f>VLOOKUP(AR380,גיליון1!A295:F878,4,0)</f>
        <v>432</v>
      </c>
      <c r="AV380" s="3">
        <f>VLOOKUP(AR380,גיליון1!A295:F878,5,0)</f>
        <v>1.5</v>
      </c>
      <c r="AW380" s="3">
        <f>VLOOKUP(AR380,גיליון1!A295:F878,6,0)</f>
        <v>206</v>
      </c>
      <c r="AX380" s="3">
        <f>AS380+(AZ380*BF380)/(BB380*1005)</f>
        <v>35.075509491265457</v>
      </c>
      <c r="AY380" s="3">
        <f>AS380+(AZ380*BD380*BE380*BF380)/(BB380*1005*(BE380*BD380+BK380*AZ380))-(AZ380*BL380)/(BE380*BD380+BK380*AZ380)</f>
        <v>24.376780414505497</v>
      </c>
      <c r="AZ380" s="3">
        <f>BA380*BC380/(BA380+BC380)</f>
        <v>22.730679243105758</v>
      </c>
      <c r="BA380" s="3">
        <f>BB380*1005/(4*0.98*0.0000000567*(AS380+273.15)^3)</f>
        <v>189.98503350917903</v>
      </c>
      <c r="BB380" s="3">
        <f>101325/(287.05*(AS380+273.15))</f>
        <v>1.165936529959434</v>
      </c>
      <c r="BC380" s="3">
        <f>100*SQRT(0.1/AV380)</f>
        <v>25.819888974716111</v>
      </c>
      <c r="BD380" s="3">
        <f>BC380/1.08</f>
        <v>23.90730460621862</v>
      </c>
      <c r="BE380" s="3">
        <f>0.072*AS380+64.67</f>
        <v>66.801199999999994</v>
      </c>
      <c r="BF380" s="3">
        <f>AU380*(1-0.21)+BG380-BH380</f>
        <v>282.26244143724853</v>
      </c>
      <c r="BG380" s="3">
        <f>(1.72*(BI380/1000/(AS380+273.16))^(1/7)*0.0000000567*(AS380+273.16)^4)</f>
        <v>404.31558967202375</v>
      </c>
      <c r="BH380" s="3">
        <f>0.98*0.0000000567*(AA380+273.16)^4</f>
        <v>463.33314823477531</v>
      </c>
      <c r="BI380" s="3">
        <f>BJ380*AT380/100</f>
        <v>2155.7751575853849</v>
      </c>
      <c r="BJ380" s="3">
        <f>(610.7*10^(7.5*AS380/(AS380+237.3)))</f>
        <v>4145.7214568949712</v>
      </c>
      <c r="BK380" s="3">
        <f>(EXP((0.0492)*AS380))*55.259</f>
        <v>237.06899645736658</v>
      </c>
      <c r="BL380" s="3">
        <f>(1-(AT380/100))*BJ380</f>
        <v>1989.946299309586</v>
      </c>
      <c r="IL380" s="3">
        <v>3</v>
      </c>
      <c r="IM380" s="3">
        <v>13</v>
      </c>
      <c r="IN380" s="3">
        <v>85</v>
      </c>
      <c r="IO380" s="3">
        <v>205</v>
      </c>
      <c r="IP380" s="3">
        <v>406</v>
      </c>
      <c r="IQ380" s="3">
        <v>551</v>
      </c>
      <c r="IR380" s="3">
        <v>504</v>
      </c>
      <c r="IS380" s="3">
        <v>416</v>
      </c>
      <c r="IT380" s="3">
        <v>360</v>
      </c>
      <c r="IU380" s="3">
        <v>324</v>
      </c>
      <c r="IV380" s="3">
        <v>591</v>
      </c>
      <c r="IW380" s="3">
        <v>443</v>
      </c>
      <c r="IX380" s="3">
        <v>277</v>
      </c>
      <c r="IY380" s="3">
        <v>136</v>
      </c>
      <c r="IZ380" s="3">
        <v>31</v>
      </c>
      <c r="JA380" s="3">
        <v>11</v>
      </c>
      <c r="JB380" s="3">
        <v>6</v>
      </c>
      <c r="JC380" s="3">
        <v>3</v>
      </c>
      <c r="JD380" s="3">
        <v>5</v>
      </c>
      <c r="JE380" s="3">
        <v>0</v>
      </c>
      <c r="JF380" s="3">
        <v>0</v>
      </c>
      <c r="JG380" s="3">
        <v>1</v>
      </c>
      <c r="JH380" s="3">
        <v>1</v>
      </c>
      <c r="JI380" s="3">
        <v>0</v>
      </c>
      <c r="JJ380" s="3">
        <v>0</v>
      </c>
      <c r="JK380" s="3">
        <v>0</v>
      </c>
      <c r="JL380" s="3">
        <v>1</v>
      </c>
      <c r="JM380" s="3">
        <v>0</v>
      </c>
      <c r="JN380" s="3">
        <v>0</v>
      </c>
      <c r="JO380" s="3">
        <v>0</v>
      </c>
      <c r="JP380" s="3">
        <v>0</v>
      </c>
      <c r="JQ380" s="3">
        <v>0</v>
      </c>
      <c r="JR380" s="3">
        <v>1</v>
      </c>
      <c r="JS380" s="3">
        <v>0</v>
      </c>
      <c r="JT380" s="3">
        <v>1</v>
      </c>
    </row>
    <row r="381" spans="1:295" s="3" customFormat="1" x14ac:dyDescent="0.2">
      <c r="A381" s="3" t="b">
        <v>0</v>
      </c>
      <c r="D381" s="3">
        <v>10446</v>
      </c>
      <c r="E381" s="3">
        <v>4</v>
      </c>
      <c r="F381" s="3">
        <v>5</v>
      </c>
      <c r="G381" s="3" t="s">
        <v>466</v>
      </c>
      <c r="H381" s="3">
        <v>6</v>
      </c>
      <c r="I381" s="3">
        <v>1.5</v>
      </c>
      <c r="J381" s="3">
        <v>0.36040991156306817</v>
      </c>
      <c r="K381" s="3">
        <v>0.5492708372908055</v>
      </c>
      <c r="L381" s="3">
        <v>0.29775112983746005</v>
      </c>
      <c r="M381" s="3">
        <f>AA381-AS381</f>
        <v>-0.4627142161168436</v>
      </c>
      <c r="N381" s="3">
        <f>AB381-AS381</f>
        <v>-1.2000000000000028</v>
      </c>
      <c r="O381" s="3">
        <f>AC381-AS381</f>
        <v>0.29999999999999716</v>
      </c>
      <c r="P381" s="3">
        <f>AD381-AS381</f>
        <v>-0.4478637610417664</v>
      </c>
      <c r="Q381" s="3">
        <f>AE381-AS381</f>
        <v>-1.1000000000000014</v>
      </c>
      <c r="R381" s="3">
        <f>AF381-AS381</f>
        <v>-1</v>
      </c>
      <c r="S381" s="3">
        <f>AG381-AS381</f>
        <v>-0.80000000000000071</v>
      </c>
      <c r="T381" s="3">
        <f>AH381-AS381</f>
        <v>-0.20000000000000284</v>
      </c>
      <c r="U381" s="3">
        <f>AI381-AS381</f>
        <v>0</v>
      </c>
      <c r="V381" s="3">
        <f>AJ381-AS381</f>
        <v>0.19999999999999929</v>
      </c>
      <c r="W381" s="3">
        <f>(AA381-AY381)/(AX381-AY381)</f>
        <v>0.44568321302483943</v>
      </c>
      <c r="X381" s="3">
        <f>(AX381-AA381)/(AA381-AY381)</f>
        <v>1.2437461649341202</v>
      </c>
      <c r="Y381" s="3">
        <f>J381/AA381</f>
        <v>1.2369371472562602E-2</v>
      </c>
      <c r="Z381" s="3">
        <f>(AA381-AY381)/(AX381-AA381)</f>
        <v>0.80402257968205981</v>
      </c>
      <c r="AA381" s="3">
        <v>29.137285783883158</v>
      </c>
      <c r="AB381" s="3">
        <v>28.4</v>
      </c>
      <c r="AC381" s="3">
        <v>29.9</v>
      </c>
      <c r="AD381" s="3">
        <v>29.152136238958235</v>
      </c>
      <c r="AE381" s="3">
        <v>28.5</v>
      </c>
      <c r="AF381" s="3">
        <v>28.6</v>
      </c>
      <c r="AG381" s="3">
        <v>28.8</v>
      </c>
      <c r="AH381" s="3">
        <v>29.4</v>
      </c>
      <c r="AI381" s="3">
        <v>29.6</v>
      </c>
      <c r="AJ381" s="3">
        <v>29.8</v>
      </c>
      <c r="AK381" s="3">
        <v>2020</v>
      </c>
      <c r="AL381" s="3">
        <v>10</v>
      </c>
      <c r="AM381" s="3">
        <v>27</v>
      </c>
      <c r="AN381" s="3">
        <v>14</v>
      </c>
      <c r="AO381" s="3">
        <v>34</v>
      </c>
      <c r="AP381" s="3">
        <v>46</v>
      </c>
      <c r="AQ381" s="3">
        <v>503</v>
      </c>
      <c r="AR381" s="4">
        <v>0.6069444444444444</v>
      </c>
      <c r="AS381" s="3">
        <f>VLOOKUP(AR381,גיליון1!A296:F879,2,0)</f>
        <v>29.6</v>
      </c>
      <c r="AT381" s="3">
        <f>VLOOKUP(AR381,גיליון1!A296:F879,3,0)</f>
        <v>52</v>
      </c>
      <c r="AU381" s="3">
        <f>VLOOKUP(AR381,גיליון1!A296:F879,4,0)</f>
        <v>432</v>
      </c>
      <c r="AV381" s="3">
        <f>VLOOKUP(AR381,גיליון1!A296:F879,5,0)</f>
        <v>1.5</v>
      </c>
      <c r="AW381" s="3">
        <f>VLOOKUP(AR381,גיליון1!A296:F879,6,0)</f>
        <v>206</v>
      </c>
      <c r="AX381" s="3">
        <f>AS381+(AZ381*BF381)/(BB381*1005)</f>
        <v>35.061990124130475</v>
      </c>
      <c r="AY381" s="3">
        <f>AS381+(AZ381*BD381*BE381*BF381)/(BB381*1005*(BE381*BD381+BK381*AZ381))-(AZ381*BL381)/(BE381*BD381+BK381*AZ381)</f>
        <v>24.373689716384014</v>
      </c>
      <c r="AZ381" s="3">
        <f>BA381*BC381/(BA381+BC381)</f>
        <v>22.730679243105758</v>
      </c>
      <c r="BA381" s="3">
        <f>BB381*1005/(4*0.98*0.0000000567*(AS381+273.15)^3)</f>
        <v>189.98503350917903</v>
      </c>
      <c r="BB381" s="3">
        <f>101325/(287.05*(AS381+273.15))</f>
        <v>1.165936529959434</v>
      </c>
      <c r="BC381" s="3">
        <f>100*SQRT(0.1/AV381)</f>
        <v>25.819888974716111</v>
      </c>
      <c r="BD381" s="3">
        <f>BC381/1.08</f>
        <v>23.90730460621862</v>
      </c>
      <c r="BE381" s="3">
        <f>0.072*AS381+64.67</f>
        <v>66.801199999999994</v>
      </c>
      <c r="BF381" s="3">
        <f>AU381*(1-0.21)+BG381-BH381</f>
        <v>281.56551824128024</v>
      </c>
      <c r="BG381" s="3">
        <f>(1.72*(BI381/1000/(AS381+273.16))^(1/7)*0.0000000567*(AS381+273.16)^4)</f>
        <v>404.31558967202375</v>
      </c>
      <c r="BH381" s="3">
        <f>0.98*0.0000000567*(AA381+273.16)^4</f>
        <v>464.03007143074359</v>
      </c>
      <c r="BI381" s="3">
        <f>BJ381*AT381/100</f>
        <v>2155.7751575853849</v>
      </c>
      <c r="BJ381" s="3">
        <f>(610.7*10^(7.5*AS381/(AS381+237.3)))</f>
        <v>4145.7214568949712</v>
      </c>
      <c r="BK381" s="3">
        <f>(EXP((0.0492)*AS381))*55.259</f>
        <v>237.06899645736658</v>
      </c>
      <c r="BL381" s="3">
        <f>(1-(AT381/100))*BJ381</f>
        <v>1989.946299309586</v>
      </c>
      <c r="IN381" s="3">
        <v>48</v>
      </c>
      <c r="IO381" s="3">
        <v>242</v>
      </c>
      <c r="IP381" s="3">
        <v>367</v>
      </c>
      <c r="IQ381" s="3">
        <v>311</v>
      </c>
      <c r="IR381" s="3">
        <v>253</v>
      </c>
      <c r="IS381" s="3">
        <v>279</v>
      </c>
      <c r="IT381" s="3">
        <v>343</v>
      </c>
      <c r="IU381" s="3">
        <v>475</v>
      </c>
      <c r="IV381" s="3">
        <v>463</v>
      </c>
      <c r="IW381" s="3">
        <v>447</v>
      </c>
      <c r="IX381" s="3">
        <v>356</v>
      </c>
      <c r="IY381" s="3">
        <v>155</v>
      </c>
      <c r="IZ381" s="3">
        <v>161</v>
      </c>
      <c r="JA381" s="3">
        <v>161</v>
      </c>
      <c r="JB381" s="3">
        <v>137</v>
      </c>
      <c r="JC381" s="3">
        <v>25</v>
      </c>
    </row>
    <row r="382" spans="1:295" s="3" customFormat="1" x14ac:dyDescent="0.2">
      <c r="A382" s="3" t="b">
        <v>1</v>
      </c>
      <c r="B382" s="3" t="s">
        <v>564</v>
      </c>
      <c r="D382" s="3">
        <v>10446</v>
      </c>
      <c r="E382" s="3">
        <v>10</v>
      </c>
      <c r="F382" s="3">
        <v>5</v>
      </c>
      <c r="G382" s="3" t="s">
        <v>141</v>
      </c>
      <c r="H382" s="3">
        <v>6</v>
      </c>
      <c r="I382" s="3">
        <v>3.1999999999999957</v>
      </c>
      <c r="J382" s="3">
        <v>0.62003206269178457</v>
      </c>
      <c r="K382" s="3">
        <v>0.87912042768164156</v>
      </c>
      <c r="L382" s="3">
        <v>0.50866180797098581</v>
      </c>
      <c r="M382" s="3">
        <f>AA382-AS382</f>
        <v>1.7730473398350775</v>
      </c>
      <c r="N382" s="3">
        <f>AB382-AS382</f>
        <v>0</v>
      </c>
      <c r="O382" s="3">
        <f>AC382-AS382</f>
        <v>3.1999999999999957</v>
      </c>
      <c r="P382" s="3">
        <f>AD382-AS382</f>
        <v>1.7091621504689769</v>
      </c>
      <c r="Q382" s="3">
        <f>AE382-AS382</f>
        <v>0.5</v>
      </c>
      <c r="R382" s="3">
        <f>AF382-AS382</f>
        <v>1</v>
      </c>
      <c r="S382" s="3">
        <f>AG382-AS382</f>
        <v>1.2999999999999972</v>
      </c>
      <c r="T382" s="3">
        <f>AH382-AS382</f>
        <v>2.1999999999999993</v>
      </c>
      <c r="U382" s="3">
        <f>AI382-AS382</f>
        <v>2.6000000000000014</v>
      </c>
      <c r="V382" s="3">
        <f>AJ382-AS382</f>
        <v>3.1000000000000014</v>
      </c>
      <c r="W382" s="3">
        <f>(AA382-AY382)/(AX382-AY382)</f>
        <v>0.81428364800628938</v>
      </c>
      <c r="X382" s="3">
        <f>(AX382-AA382)/(AA382-AY382)</f>
        <v>0.22807329171895169</v>
      </c>
      <c r="Y382" s="3">
        <f>J382/AA382</f>
        <v>1.9763208080348496E-2</v>
      </c>
      <c r="Z382" s="3">
        <f>(AA382-AY382)/(AX382-AA382)</f>
        <v>4.3845554754051248</v>
      </c>
      <c r="AA382" s="3">
        <v>31.373047339835079</v>
      </c>
      <c r="AB382" s="3">
        <v>29.6</v>
      </c>
      <c r="AC382" s="3">
        <v>32.799999999999997</v>
      </c>
      <c r="AD382" s="3">
        <v>31.309162150468978</v>
      </c>
      <c r="AE382" s="3">
        <v>30.1</v>
      </c>
      <c r="AF382" s="3">
        <v>30.6</v>
      </c>
      <c r="AG382" s="3">
        <v>30.9</v>
      </c>
      <c r="AH382" s="3">
        <v>31.8</v>
      </c>
      <c r="AI382" s="3">
        <v>32.200000000000003</v>
      </c>
      <c r="AJ382" s="3">
        <v>32.700000000000003</v>
      </c>
      <c r="AK382" s="3">
        <v>2020</v>
      </c>
      <c r="AL382" s="3">
        <v>10</v>
      </c>
      <c r="AM382" s="3">
        <v>27</v>
      </c>
      <c r="AN382" s="3">
        <v>14</v>
      </c>
      <c r="AO382" s="3">
        <v>35</v>
      </c>
      <c r="AP382" s="3">
        <v>34</v>
      </c>
      <c r="AQ382" s="3">
        <v>23</v>
      </c>
      <c r="AR382" s="4">
        <v>0.60763888888888895</v>
      </c>
      <c r="AS382" s="3">
        <f>VLOOKUP(AR382,גיליון1!A297:F880,2,0)</f>
        <v>29.6</v>
      </c>
      <c r="AT382" s="3">
        <f>VLOOKUP(AR382,גיליון1!A297:F880,3,0)</f>
        <v>52</v>
      </c>
      <c r="AU382" s="3">
        <f>VLOOKUP(AR382,גיליון1!A297:F880,4,0)</f>
        <v>274</v>
      </c>
      <c r="AV382" s="3">
        <f>VLOOKUP(AR382,גיליון1!A297:F880,5,0)</f>
        <v>0.9</v>
      </c>
      <c r="AW382" s="3">
        <f>VLOOKUP(AR382,גיליון1!A297:F880,6,0)</f>
        <v>289</v>
      </c>
      <c r="AX382" s="3">
        <f>AS382+(AZ382*BF382)/(BB382*1005)</f>
        <v>33.057465993073961</v>
      </c>
      <c r="AY382" s="3">
        <f>AS382+(AZ382*BD382*BE382*BF382)/(BB382*1005*(BE382*BD382+BK382*AZ382))-(AZ382*BL382)/(BE382*BD382+BK382*AZ382)</f>
        <v>23.98762031090201</v>
      </c>
      <c r="AZ382" s="3">
        <f>BA382*BC382/(BA382+BC382)</f>
        <v>28.357875529207959</v>
      </c>
      <c r="BA382" s="3">
        <f>BB382*1005/(4*0.98*0.0000000567*(AS382+273.15)^3)</f>
        <v>189.98503350917903</v>
      </c>
      <c r="BB382" s="3">
        <f>101325/(287.05*(AS382+273.15))</f>
        <v>1.165936529959434</v>
      </c>
      <c r="BC382" s="3">
        <f>100*SQRT(0.1/AV382)</f>
        <v>33.333333333333336</v>
      </c>
      <c r="BD382" s="3">
        <f>BC382/1.08</f>
        <v>30.864197530864196</v>
      </c>
      <c r="BE382" s="3">
        <f>0.072*AS382+64.67</f>
        <v>66.801199999999994</v>
      </c>
      <c r="BF382" s="3">
        <f>AU382*(1-0.21)+BG382-BH382</f>
        <v>142.86478645964507</v>
      </c>
      <c r="BG382" s="3">
        <f>(1.72*(BI382/1000/(AS382+273.16))^(1/7)*0.0000000567*(AS382+273.16)^4)</f>
        <v>404.31558967202375</v>
      </c>
      <c r="BH382" s="3">
        <f>0.98*0.0000000567*(AA382+273.16)^4</f>
        <v>477.91080321237871</v>
      </c>
      <c r="BI382" s="3">
        <f>BJ382*AT382/100</f>
        <v>2155.7751575853849</v>
      </c>
      <c r="BJ382" s="3">
        <f>(610.7*10^(7.5*AS382/(AS382+237.3)))</f>
        <v>4145.7214568949712</v>
      </c>
      <c r="BK382" s="3">
        <f>(EXP((0.0492)*AS382))*55.259</f>
        <v>237.06899645736658</v>
      </c>
      <c r="BL382" s="3">
        <f>(1-(AT382/100))*BJ382</f>
        <v>1989.946299309586</v>
      </c>
      <c r="IX382" s="3">
        <v>2</v>
      </c>
      <c r="IY382" s="3">
        <v>0</v>
      </c>
      <c r="IZ382" s="3">
        <v>6</v>
      </c>
      <c r="JA382" s="3">
        <v>7</v>
      </c>
      <c r="JB382" s="3">
        <v>14</v>
      </c>
      <c r="JC382" s="3">
        <v>8</v>
      </c>
      <c r="JD382" s="3">
        <v>13</v>
      </c>
      <c r="JE382" s="3">
        <v>36</v>
      </c>
      <c r="JF382" s="3">
        <v>37</v>
      </c>
      <c r="JG382" s="3">
        <v>41</v>
      </c>
      <c r="JH382" s="3">
        <v>49</v>
      </c>
      <c r="JI382" s="3">
        <v>96</v>
      </c>
      <c r="JJ382" s="3">
        <v>114</v>
      </c>
      <c r="JK382" s="3">
        <v>120</v>
      </c>
      <c r="JL382" s="3">
        <v>176</v>
      </c>
      <c r="JM382" s="3">
        <v>196</v>
      </c>
      <c r="JN382" s="3">
        <v>225</v>
      </c>
      <c r="JO382" s="3">
        <v>245</v>
      </c>
      <c r="JP382" s="3">
        <v>198</v>
      </c>
      <c r="JQ382" s="3">
        <v>181</v>
      </c>
      <c r="JR382" s="3">
        <v>150</v>
      </c>
      <c r="JS382" s="3">
        <v>127</v>
      </c>
      <c r="JT382" s="3">
        <v>146</v>
      </c>
      <c r="JU382" s="3">
        <v>178</v>
      </c>
      <c r="JV382" s="3">
        <v>134</v>
      </c>
      <c r="JW382" s="3">
        <v>144</v>
      </c>
      <c r="JX382" s="3">
        <v>121</v>
      </c>
      <c r="JY382" s="3">
        <v>120</v>
      </c>
      <c r="JZ382" s="3">
        <v>84</v>
      </c>
      <c r="KA382" s="3">
        <v>77</v>
      </c>
      <c r="KB382" s="3">
        <v>60</v>
      </c>
      <c r="KC382" s="3">
        <v>28</v>
      </c>
      <c r="KD382" s="3">
        <v>36</v>
      </c>
      <c r="KE382" s="3">
        <v>32</v>
      </c>
      <c r="KF382" s="3">
        <v>10</v>
      </c>
      <c r="KG382" s="3">
        <v>2</v>
      </c>
    </row>
    <row r="383" spans="1:295" s="3" customFormat="1" x14ac:dyDescent="0.2">
      <c r="A383" s="3" t="b">
        <v>1</v>
      </c>
      <c r="B383" s="3" t="s">
        <v>564</v>
      </c>
      <c r="D383" s="3">
        <v>10446</v>
      </c>
      <c r="E383" s="3">
        <v>10</v>
      </c>
      <c r="F383" s="3">
        <v>5</v>
      </c>
      <c r="G383" s="3" t="s">
        <v>310</v>
      </c>
      <c r="H383" s="3">
        <v>6</v>
      </c>
      <c r="I383" s="3">
        <v>2.0999999999999979</v>
      </c>
      <c r="J383" s="3">
        <v>0.41093541958216279</v>
      </c>
      <c r="K383" s="3">
        <v>0.63120979908399022</v>
      </c>
      <c r="L383" s="3">
        <v>0.342594410441596</v>
      </c>
      <c r="M383" s="3">
        <f>AA383-AS383</f>
        <v>1.2095548807662482</v>
      </c>
      <c r="N383" s="3">
        <f>AB383-AS383</f>
        <v>0</v>
      </c>
      <c r="O383" s="3">
        <f>AC383-AS383</f>
        <v>2.0999999999999979</v>
      </c>
      <c r="P383" s="3">
        <f>AD383-AS383</f>
        <v>1.2113452359287393</v>
      </c>
      <c r="Q383" s="3">
        <f>AE383-AS383</f>
        <v>0.39999999999999858</v>
      </c>
      <c r="R383" s="3">
        <f>AF383-AS383</f>
        <v>0.69999999999999929</v>
      </c>
      <c r="S383" s="3">
        <f>AG383-AS383</f>
        <v>0.89999999999999858</v>
      </c>
      <c r="T383" s="3">
        <f>AH383-AS383</f>
        <v>1.5</v>
      </c>
      <c r="U383" s="3">
        <f>AI383-AS383</f>
        <v>1.7999999999999972</v>
      </c>
      <c r="V383" s="3">
        <f>AJ383-AS383</f>
        <v>2</v>
      </c>
      <c r="W383" s="3">
        <f>(AA383-AY383)/(AX383-AY383)</f>
        <v>0.74458318518836808</v>
      </c>
      <c r="X383" s="3">
        <f>(AX383-AA383)/(AA383-AY383)</f>
        <v>0.34303328344302514</v>
      </c>
      <c r="Y383" s="3">
        <f>J383/AA383</f>
        <v>1.3337921342015266E-2</v>
      </c>
      <c r="Z383" s="3">
        <f>(AA383-AY383)/(AX383-AA383)</f>
        <v>2.9151690178952894</v>
      </c>
      <c r="AA383" s="3">
        <v>30.80955488076625</v>
      </c>
      <c r="AB383" s="3">
        <v>29.6</v>
      </c>
      <c r="AC383" s="3">
        <v>31.7</v>
      </c>
      <c r="AD383" s="3">
        <v>30.811345235928741</v>
      </c>
      <c r="AE383" s="3">
        <v>30</v>
      </c>
      <c r="AF383" s="3">
        <v>30.3</v>
      </c>
      <c r="AG383" s="3">
        <v>30.5</v>
      </c>
      <c r="AH383" s="3">
        <v>31.1</v>
      </c>
      <c r="AI383" s="3">
        <v>31.4</v>
      </c>
      <c r="AJ383" s="3">
        <v>31.6</v>
      </c>
      <c r="AK383" s="3">
        <v>2020</v>
      </c>
      <c r="AL383" s="3">
        <v>10</v>
      </c>
      <c r="AM383" s="3">
        <v>27</v>
      </c>
      <c r="AN383" s="3">
        <v>14</v>
      </c>
      <c r="AO383" s="3">
        <v>35</v>
      </c>
      <c r="AP383" s="3">
        <v>43</v>
      </c>
      <c r="AQ383" s="3">
        <v>624</v>
      </c>
      <c r="AR383" s="4">
        <v>0.60763888888888895</v>
      </c>
      <c r="AS383" s="3">
        <f>VLOOKUP(AR383,גיליון1!A298:F881,2,0)</f>
        <v>29.6</v>
      </c>
      <c r="AT383" s="3">
        <f>VLOOKUP(AR383,גיליון1!A298:F881,3,0)</f>
        <v>52</v>
      </c>
      <c r="AU383" s="3">
        <f>VLOOKUP(AR383,גיליון1!A298:F881,4,0)</f>
        <v>274</v>
      </c>
      <c r="AV383" s="3">
        <f>VLOOKUP(AR383,גיליון1!A298:F881,5,0)</f>
        <v>0.9</v>
      </c>
      <c r="AW383" s="3">
        <f>VLOOKUP(AR383,גיליון1!A298:F881,6,0)</f>
        <v>289</v>
      </c>
      <c r="AX383" s="3">
        <f>AS383+(AZ383*BF383)/(BB383*1005)</f>
        <v>33.142832529274322</v>
      </c>
      <c r="AY383" s="3">
        <f>AS383+(AZ383*BD383*BE383*BF383)/(BB383*1005*(BE383*BD383+BK383*AZ383))-(AZ383*BL383)/(BE383*BD383+BK383*AZ383)</f>
        <v>24.007656169687941</v>
      </c>
      <c r="AZ383" s="3">
        <f>BA383*BC383/(BA383+BC383)</f>
        <v>28.357875529207959</v>
      </c>
      <c r="BA383" s="3">
        <f>BB383*1005/(4*0.98*0.0000000567*(AS383+273.15)^3)</f>
        <v>189.98503350917903</v>
      </c>
      <c r="BB383" s="3">
        <f>101325/(287.05*(AS383+273.15))</f>
        <v>1.165936529959434</v>
      </c>
      <c r="BC383" s="3">
        <f>100*SQRT(0.1/AV383)</f>
        <v>33.333333333333336</v>
      </c>
      <c r="BD383" s="3">
        <f>BC383/1.08</f>
        <v>30.864197530864196</v>
      </c>
      <c r="BE383" s="3">
        <f>0.072*AS383+64.67</f>
        <v>66.801199999999994</v>
      </c>
      <c r="BF383" s="3">
        <f>AU383*(1-0.21)+BG383-BH383</f>
        <v>146.39218831681285</v>
      </c>
      <c r="BG383" s="3">
        <f>(1.72*(BI383/1000/(AS383+273.16))^(1/7)*0.0000000567*(AS383+273.16)^4)</f>
        <v>404.31558967202375</v>
      </c>
      <c r="BH383" s="3">
        <f>0.98*0.0000000567*(AA383+273.16)^4</f>
        <v>474.38340135521094</v>
      </c>
      <c r="BI383" s="3">
        <f>BJ383*AT383/100</f>
        <v>2155.7751575853849</v>
      </c>
      <c r="BJ383" s="3">
        <f>(610.7*10^(7.5*AS383/(AS383+237.3)))</f>
        <v>4145.7214568949712</v>
      </c>
      <c r="BK383" s="3">
        <f>(EXP((0.0492)*AS383))*55.259</f>
        <v>237.06899645736658</v>
      </c>
      <c r="BL383" s="3">
        <f>(1-(AT383/100))*BJ383</f>
        <v>1989.946299309586</v>
      </c>
      <c r="JA383" s="3">
        <v>8</v>
      </c>
      <c r="JB383" s="3">
        <v>22</v>
      </c>
      <c r="JC383" s="3">
        <v>21</v>
      </c>
      <c r="JD383" s="3">
        <v>19</v>
      </c>
      <c r="JE383" s="3">
        <v>36</v>
      </c>
      <c r="JF383" s="3">
        <v>71</v>
      </c>
      <c r="JG383" s="3">
        <v>189</v>
      </c>
      <c r="JH383" s="3">
        <v>280</v>
      </c>
      <c r="JI383" s="3">
        <v>308</v>
      </c>
      <c r="JJ383" s="3">
        <v>279</v>
      </c>
      <c r="JK383" s="3">
        <v>271</v>
      </c>
      <c r="JL383" s="3">
        <v>284</v>
      </c>
      <c r="JM383" s="3">
        <v>271</v>
      </c>
      <c r="JN383" s="3">
        <v>323</v>
      </c>
      <c r="JO383" s="3">
        <v>302</v>
      </c>
      <c r="JP383" s="3">
        <v>236</v>
      </c>
      <c r="JQ383" s="3">
        <v>220</v>
      </c>
      <c r="JR383" s="3">
        <v>164</v>
      </c>
      <c r="JS383" s="3">
        <v>173</v>
      </c>
      <c r="JT383" s="3">
        <v>107</v>
      </c>
      <c r="JU383" s="3">
        <v>30</v>
      </c>
      <c r="JV383" s="3">
        <v>13</v>
      </c>
      <c r="JW383" s="3">
        <v>2</v>
      </c>
      <c r="JX383" s="3">
        <v>1</v>
      </c>
    </row>
    <row r="384" spans="1:295" s="3" customFormat="1" x14ac:dyDescent="0.2">
      <c r="A384" s="3" t="b">
        <v>1</v>
      </c>
      <c r="B384" s="3" t="s">
        <v>564</v>
      </c>
      <c r="D384" s="3">
        <v>10446</v>
      </c>
      <c r="E384" s="3">
        <v>10</v>
      </c>
      <c r="F384" s="3">
        <v>5</v>
      </c>
      <c r="G384" s="3" t="s">
        <v>467</v>
      </c>
      <c r="H384" s="3">
        <v>6</v>
      </c>
      <c r="I384" s="3">
        <v>1.8999999999999986</v>
      </c>
      <c r="J384" s="3">
        <v>0.35786055068918032</v>
      </c>
      <c r="K384" s="3">
        <v>0.43860002187835789</v>
      </c>
      <c r="L384" s="3">
        <v>0.27876850738885722</v>
      </c>
      <c r="M384" s="3">
        <f>AA384-AS384</f>
        <v>2.7784749390296</v>
      </c>
      <c r="N384" s="3">
        <f>AB384-AS384</f>
        <v>1.5</v>
      </c>
      <c r="O384" s="3">
        <f>AC384-AS384</f>
        <v>3.3999999999999986</v>
      </c>
      <c r="P384" s="3">
        <f>AD384-AS384</f>
        <v>2.8405949565804107</v>
      </c>
      <c r="Q384" s="3">
        <f>AE384-AS384</f>
        <v>1.8999999999999986</v>
      </c>
      <c r="R384" s="3">
        <f>AF384-AS384</f>
        <v>2.2999999999999972</v>
      </c>
      <c r="S384" s="3">
        <f>AG384-AS384</f>
        <v>2.6000000000000014</v>
      </c>
      <c r="T384" s="3">
        <f>AH384-AS384</f>
        <v>3</v>
      </c>
      <c r="U384" s="3">
        <f>AI384-AS384</f>
        <v>3.1999999999999957</v>
      </c>
      <c r="V384" s="3">
        <f>AJ384-AS384</f>
        <v>3.2999999999999972</v>
      </c>
      <c r="W384" s="3">
        <f>(AA384-AY384)/(AX384-AY384)</f>
        <v>0.83455378238327538</v>
      </c>
      <c r="X384" s="3">
        <f>(AX384-AA384)/(AA384-AY384)</f>
        <v>0.19824512345298098</v>
      </c>
      <c r="Y384" s="3">
        <f>J384/AA384</f>
        <v>1.1052421442425898E-2</v>
      </c>
      <c r="Z384" s="3">
        <f>(AA384-AY384)/(AX384-AA384)</f>
        <v>5.0442602702264008</v>
      </c>
      <c r="AA384" s="3">
        <v>32.378474939029601</v>
      </c>
      <c r="AB384" s="3">
        <v>31.1</v>
      </c>
      <c r="AC384" s="3">
        <v>33</v>
      </c>
      <c r="AD384" s="3">
        <v>32.440594956580412</v>
      </c>
      <c r="AE384" s="3">
        <v>31.5</v>
      </c>
      <c r="AF384" s="3">
        <v>31.9</v>
      </c>
      <c r="AG384" s="3">
        <v>32.200000000000003</v>
      </c>
      <c r="AH384" s="3">
        <v>32.6</v>
      </c>
      <c r="AI384" s="3">
        <v>32.799999999999997</v>
      </c>
      <c r="AJ384" s="3">
        <v>32.9</v>
      </c>
      <c r="AK384" s="3">
        <v>2020</v>
      </c>
      <c r="AL384" s="3">
        <v>10</v>
      </c>
      <c r="AM384" s="3">
        <v>27</v>
      </c>
      <c r="AN384" s="3">
        <v>14</v>
      </c>
      <c r="AO384" s="3">
        <v>36</v>
      </c>
      <c r="AP384" s="3">
        <v>9</v>
      </c>
      <c r="AQ384" s="3">
        <v>543</v>
      </c>
      <c r="AR384" s="4">
        <v>0.60833333333333328</v>
      </c>
      <c r="AS384" s="3">
        <f>VLOOKUP(AR384,גיליון1!A299:F882,2,0)</f>
        <v>29.6</v>
      </c>
      <c r="AT384" s="3">
        <f>VLOOKUP(AR384,גיליון1!A299:F882,3,0)</f>
        <v>52</v>
      </c>
      <c r="AU384" s="3">
        <f>VLOOKUP(AR384,גיליון1!A299:F882,4,0)</f>
        <v>342</v>
      </c>
      <c r="AV384" s="3">
        <f>VLOOKUP(AR384,גיליון1!A299:F882,5,0)</f>
        <v>1</v>
      </c>
      <c r="AW384" s="3">
        <f>VLOOKUP(AR384,גיליון1!A299:F882,6,0)</f>
        <v>31</v>
      </c>
      <c r="AX384" s="3">
        <f>AS384+(AZ384*BF384)/(BB384*1005)</f>
        <v>34.001492673027421</v>
      </c>
      <c r="AY384" s="3">
        <f>AS384+(AZ384*BD384*BE384*BF384)/(BB384*1005*(BE384*BD384+BK384*AZ384))-(AZ384*BL384)/(BE384*BD384+BK384*AZ384)</f>
        <v>24.191551065551518</v>
      </c>
      <c r="AZ384" s="3">
        <f>BA384*BC384/(BA384+BC384)</f>
        <v>27.110300261162518</v>
      </c>
      <c r="BA384" s="3">
        <f>BB384*1005/(4*0.98*0.0000000567*(AS384+273.15)^3)</f>
        <v>189.98503350917903</v>
      </c>
      <c r="BB384" s="3">
        <f>101325/(287.05*(AS384+273.15))</f>
        <v>1.165936529959434</v>
      </c>
      <c r="BC384" s="3">
        <f>100*SQRT(0.1/AV384)</f>
        <v>31.622776601683793</v>
      </c>
      <c r="BD384" s="3">
        <f>BC384/1.08</f>
        <v>29.280348705262767</v>
      </c>
      <c r="BE384" s="3">
        <f>0.072*AS384+64.67</f>
        <v>66.801199999999994</v>
      </c>
      <c r="BF384" s="3">
        <f>AU384*(1-0.21)+BG384-BH384</f>
        <v>190.24209800763981</v>
      </c>
      <c r="BG384" s="3">
        <f>(1.72*(BI384/1000/(AS384+273.16))^(1/7)*0.0000000567*(AS384+273.16)^4)</f>
        <v>404.31558967202375</v>
      </c>
      <c r="BH384" s="3">
        <f>0.98*0.0000000567*(AA384+273.16)^4</f>
        <v>484.25349166438389</v>
      </c>
      <c r="BI384" s="3">
        <f>BJ384*AT384/100</f>
        <v>2155.7751575853849</v>
      </c>
      <c r="BJ384" s="3">
        <f>(610.7*10^(7.5*AS384/(AS384+237.3)))</f>
        <v>4145.7214568949712</v>
      </c>
      <c r="BK384" s="3">
        <f>(EXP((0.0492)*AS384))*55.259</f>
        <v>237.06899645736658</v>
      </c>
      <c r="BL384" s="3">
        <f>(1-(AT384/100))*BJ384</f>
        <v>1989.946299309586</v>
      </c>
      <c r="JM384" s="3">
        <v>0</v>
      </c>
      <c r="JN384" s="3">
        <v>0</v>
      </c>
      <c r="JO384" s="3">
        <v>0</v>
      </c>
      <c r="JP384" s="3">
        <v>8</v>
      </c>
      <c r="JQ384" s="3">
        <v>9</v>
      </c>
      <c r="JR384" s="3">
        <v>10</v>
      </c>
      <c r="JS384" s="3">
        <v>20</v>
      </c>
      <c r="JT384" s="3">
        <v>34</v>
      </c>
      <c r="JU384" s="3">
        <v>45</v>
      </c>
      <c r="JV384" s="3">
        <v>43</v>
      </c>
      <c r="JW384" s="3">
        <v>26</v>
      </c>
      <c r="JX384" s="3">
        <v>68</v>
      </c>
      <c r="JY384" s="3">
        <v>90</v>
      </c>
      <c r="JZ384" s="3">
        <v>152</v>
      </c>
      <c r="KA384" s="3">
        <v>186</v>
      </c>
      <c r="KB384" s="3">
        <v>195</v>
      </c>
      <c r="KC384" s="3">
        <v>242</v>
      </c>
      <c r="KD384" s="3">
        <v>245</v>
      </c>
      <c r="KE384" s="3">
        <v>252</v>
      </c>
      <c r="KF384" s="3">
        <v>176</v>
      </c>
      <c r="KG384" s="3">
        <v>99</v>
      </c>
      <c r="KH384" s="3">
        <v>52</v>
      </c>
      <c r="KI384" s="3">
        <v>8</v>
      </c>
    </row>
    <row r="385" spans="1:291" s="3" customFormat="1" x14ac:dyDescent="0.2">
      <c r="A385" s="3" t="b">
        <v>0</v>
      </c>
      <c r="D385" s="3">
        <v>10446</v>
      </c>
      <c r="E385" s="3">
        <v>10</v>
      </c>
      <c r="F385" s="3">
        <v>5</v>
      </c>
      <c r="G385" s="3" t="s">
        <v>142</v>
      </c>
      <c r="H385" s="3">
        <v>6</v>
      </c>
      <c r="I385" s="3">
        <v>1.8000000000000007</v>
      </c>
      <c r="J385" s="3">
        <v>0.42124899920964837</v>
      </c>
      <c r="K385" s="3">
        <v>0.6589813121752286</v>
      </c>
      <c r="L385" s="3">
        <v>0.35264093449137918</v>
      </c>
      <c r="M385" s="3">
        <f>AA385-AS385</f>
        <v>-0.43310601610454214</v>
      </c>
      <c r="N385" s="3">
        <f>AB385-AS385</f>
        <v>-1.3000000000000007</v>
      </c>
      <c r="O385" s="3">
        <f>AC385-AS385</f>
        <v>0.5</v>
      </c>
      <c r="P385" s="3">
        <f>AD385-AS385</f>
        <v>-0.4295633177506275</v>
      </c>
      <c r="Q385" s="3">
        <f>AE385-AS385</f>
        <v>-1.1000000000000014</v>
      </c>
      <c r="R385" s="3">
        <f>AF385-AS385</f>
        <v>-1</v>
      </c>
      <c r="S385" s="3">
        <f>AG385-AS385</f>
        <v>-0.80000000000000071</v>
      </c>
      <c r="T385" s="3">
        <f>AH385-AS385</f>
        <v>-0.10000000000000142</v>
      </c>
      <c r="U385" s="3">
        <f>AI385-AS385</f>
        <v>9.9999999999997868E-2</v>
      </c>
      <c r="V385" s="3">
        <f>AJ385-AS385</f>
        <v>0.5</v>
      </c>
      <c r="W385" s="3">
        <f>(AA385-AY385)/(AX385-AY385)</f>
        <v>0.47879413614439648</v>
      </c>
      <c r="X385" s="3">
        <f>(AX385-AA385)/(AA385-AY385)</f>
        <v>1.0885802989417073</v>
      </c>
      <c r="Y385" s="3">
        <f>J385/AA385</f>
        <v>1.4442710267409399E-2</v>
      </c>
      <c r="Z385" s="3">
        <f>(AA385-AY385)/(AX385-AA385)</f>
        <v>0.91862768504278192</v>
      </c>
      <c r="AA385" s="3">
        <v>29.166893983895459</v>
      </c>
      <c r="AB385" s="3">
        <v>28.3</v>
      </c>
      <c r="AC385" s="3">
        <v>30.1</v>
      </c>
      <c r="AD385" s="3">
        <v>29.170436682249374</v>
      </c>
      <c r="AE385" s="3">
        <v>28.5</v>
      </c>
      <c r="AF385" s="3">
        <v>28.6</v>
      </c>
      <c r="AG385" s="3">
        <v>28.8</v>
      </c>
      <c r="AH385" s="3">
        <v>29.5</v>
      </c>
      <c r="AI385" s="3">
        <v>29.7</v>
      </c>
      <c r="AJ385" s="3">
        <v>30.1</v>
      </c>
      <c r="AK385" s="3">
        <v>2020</v>
      </c>
      <c r="AL385" s="3">
        <v>10</v>
      </c>
      <c r="AM385" s="3">
        <v>27</v>
      </c>
      <c r="AN385" s="3">
        <v>14</v>
      </c>
      <c r="AO385" s="3">
        <v>36</v>
      </c>
      <c r="AP385" s="3">
        <v>52</v>
      </c>
      <c r="AQ385" s="3">
        <v>101</v>
      </c>
      <c r="AR385" s="4">
        <v>0.60833333333333328</v>
      </c>
      <c r="AS385" s="3">
        <f>VLOOKUP(AR385,גיליון1!A300:F883,2,0)</f>
        <v>29.6</v>
      </c>
      <c r="AT385" s="3">
        <f>VLOOKUP(AR385,גיליון1!A300:F883,3,0)</f>
        <v>52</v>
      </c>
      <c r="AU385" s="3">
        <f>VLOOKUP(AR385,גיליון1!A300:F883,4,0)</f>
        <v>342</v>
      </c>
      <c r="AV385" s="3">
        <f>VLOOKUP(AR385,גיליון1!A300:F883,5,0)</f>
        <v>1</v>
      </c>
      <c r="AW385" s="3">
        <f>VLOOKUP(AR385,גיליון1!A300:F883,6,0)</f>
        <v>31</v>
      </c>
      <c r="AX385" s="3">
        <f>AS385+(AZ385*BF385)/(BB385*1005)</f>
        <v>34.465180502395711</v>
      </c>
      <c r="AY385" s="3">
        <f>AS385+(AZ385*BD385*BE385*BF385)/(BB385*1005*(BE385*BD385+BK385*AZ385))-(AZ385*BL385)/(BE385*BD385+BK385*AZ385)</f>
        <v>24.299741304712192</v>
      </c>
      <c r="AZ385" s="3">
        <f>BA385*BC385/(BA385+BC385)</f>
        <v>27.110300261162518</v>
      </c>
      <c r="BA385" s="3">
        <f>BB385*1005/(4*0.98*0.0000000567*(AS385+273.15)^3)</f>
        <v>189.98503350917903</v>
      </c>
      <c r="BB385" s="3">
        <f>101325/(287.05*(AS385+273.15))</f>
        <v>1.165936529959434</v>
      </c>
      <c r="BC385" s="3">
        <f>100*SQRT(0.1/AV385)</f>
        <v>31.622776601683793</v>
      </c>
      <c r="BD385" s="3">
        <f>BC385/1.08</f>
        <v>29.280348705262767</v>
      </c>
      <c r="BE385" s="3">
        <f>0.072*AS385+64.67</f>
        <v>66.801199999999994</v>
      </c>
      <c r="BF385" s="3">
        <f>AU385*(1-0.21)+BG385-BH385</f>
        <v>210.28369571839028</v>
      </c>
      <c r="BG385" s="3">
        <f>(1.72*(BI385/1000/(AS385+273.16))^(1/7)*0.0000000567*(AS385+273.16)^4)</f>
        <v>404.31558967202375</v>
      </c>
      <c r="BH385" s="3">
        <f>0.98*0.0000000567*(AA385+273.16)^4</f>
        <v>464.21189395363342</v>
      </c>
      <c r="BI385" s="3">
        <f>BJ385*AT385/100</f>
        <v>2155.7751575853849</v>
      </c>
      <c r="BJ385" s="3">
        <f>(610.7*10^(7.5*AS385/(AS385+237.3)))</f>
        <v>4145.7214568949712</v>
      </c>
      <c r="BK385" s="3">
        <f>(EXP((0.0492)*AS385))*55.259</f>
        <v>237.06899645736658</v>
      </c>
      <c r="BL385" s="3">
        <f>(1-(AT385/100))*BJ385</f>
        <v>1989.946299309586</v>
      </c>
      <c r="IN385" s="3">
        <v>31</v>
      </c>
      <c r="IO385" s="3">
        <v>41</v>
      </c>
      <c r="IP385" s="3">
        <v>208</v>
      </c>
      <c r="IQ385" s="3">
        <v>380</v>
      </c>
      <c r="IR385" s="3">
        <v>384</v>
      </c>
      <c r="IS385" s="3">
        <v>304</v>
      </c>
      <c r="IT385" s="3">
        <v>321</v>
      </c>
      <c r="IU385" s="3">
        <v>287</v>
      </c>
      <c r="IV385" s="3">
        <v>244</v>
      </c>
      <c r="IW385" s="3">
        <v>315</v>
      </c>
      <c r="IX385" s="3">
        <v>413</v>
      </c>
      <c r="IY385" s="3">
        <v>354</v>
      </c>
      <c r="IZ385" s="3">
        <v>329</v>
      </c>
      <c r="JA385" s="3">
        <v>163</v>
      </c>
      <c r="JB385" s="3">
        <v>106</v>
      </c>
      <c r="JC385" s="3">
        <v>103</v>
      </c>
      <c r="JD385" s="3">
        <v>98</v>
      </c>
      <c r="JE385" s="3">
        <v>71</v>
      </c>
      <c r="JF385" s="3">
        <v>45</v>
      </c>
      <c r="JG385" s="3">
        <v>3</v>
      </c>
      <c r="JH385" s="3">
        <v>2</v>
      </c>
      <c r="JI385" s="3">
        <v>0</v>
      </c>
      <c r="JJ385" s="3">
        <v>2</v>
      </c>
      <c r="JK385" s="3">
        <v>0</v>
      </c>
      <c r="JL385" s="3">
        <v>3</v>
      </c>
      <c r="JM385" s="3">
        <v>0</v>
      </c>
      <c r="JN385" s="3">
        <v>1</v>
      </c>
      <c r="JO385" s="3">
        <v>0</v>
      </c>
      <c r="JP385" s="3">
        <v>0</v>
      </c>
      <c r="JQ385" s="3">
        <v>1</v>
      </c>
      <c r="JR385" s="3">
        <v>0</v>
      </c>
      <c r="JS385" s="3">
        <v>0</v>
      </c>
      <c r="JT385" s="3">
        <v>0</v>
      </c>
      <c r="JU385" s="3">
        <v>0</v>
      </c>
      <c r="JV385" s="3">
        <v>0</v>
      </c>
      <c r="JW385" s="3">
        <v>0</v>
      </c>
      <c r="JX385" s="3">
        <v>0</v>
      </c>
      <c r="JY385" s="3">
        <v>0</v>
      </c>
      <c r="JZ385" s="3">
        <v>0</v>
      </c>
      <c r="KA385" s="3">
        <v>0</v>
      </c>
      <c r="KB385" s="3">
        <v>0</v>
      </c>
    </row>
    <row r="386" spans="1:291" s="3" customFormat="1" x14ac:dyDescent="0.2">
      <c r="A386" s="3" t="b">
        <v>0</v>
      </c>
      <c r="D386" s="3">
        <v>10446</v>
      </c>
      <c r="E386" s="3">
        <v>10</v>
      </c>
      <c r="F386" s="3">
        <v>5</v>
      </c>
      <c r="G386" s="3" t="s">
        <v>311</v>
      </c>
      <c r="H386" s="3">
        <v>6</v>
      </c>
      <c r="I386" s="3">
        <v>2.3000000000000007</v>
      </c>
      <c r="J386" s="3">
        <v>0.38945051284069071</v>
      </c>
      <c r="K386" s="3">
        <v>0.39725100864814067</v>
      </c>
      <c r="L386" s="3">
        <v>0.2813028463655633</v>
      </c>
      <c r="M386" s="3">
        <f>AA386-AS386</f>
        <v>-0.50459995500497357</v>
      </c>
      <c r="N386" s="3">
        <f>AB386-AS386</f>
        <v>-1.1999999999999993</v>
      </c>
      <c r="O386" s="3">
        <f>AC386-AS386</f>
        <v>1.1000000000000014</v>
      </c>
      <c r="P386" s="3">
        <f>AD386-AS386</f>
        <v>-0.53103394098906165</v>
      </c>
      <c r="Q386" s="3">
        <f>AE386-AS386</f>
        <v>-1.1999999999999993</v>
      </c>
      <c r="R386" s="3">
        <f>AF386-AS386</f>
        <v>-0.89999999999999858</v>
      </c>
      <c r="S386" s="3">
        <f>AG386-AS386</f>
        <v>-0.69999999999999929</v>
      </c>
      <c r="T386" s="3">
        <f>AH386-AS386</f>
        <v>-0.30000000000000071</v>
      </c>
      <c r="U386" s="3">
        <f>AI386-AS386</f>
        <v>0</v>
      </c>
      <c r="V386" s="3">
        <f>AJ386-AS386</f>
        <v>0.39999999999999858</v>
      </c>
      <c r="W386" s="3">
        <f>(AA386-AY386)/(AX386-AY386)</f>
        <v>0.47807006491275406</v>
      </c>
      <c r="X386" s="3">
        <f>(AX386-AA386)/(AA386-AY386)</f>
        <v>1.0917436028597527</v>
      </c>
      <c r="Y386" s="3">
        <f>J386/AA386</f>
        <v>1.3431458515362501E-2</v>
      </c>
      <c r="Z386" s="3">
        <f>(AA386-AY386)/(AX386-AA386)</f>
        <v>0.91596598082238712</v>
      </c>
      <c r="AA386" s="3">
        <v>28.995400044995026</v>
      </c>
      <c r="AB386" s="3">
        <v>28.3</v>
      </c>
      <c r="AC386" s="3">
        <v>30.6</v>
      </c>
      <c r="AD386" s="3">
        <v>28.968966059010938</v>
      </c>
      <c r="AE386" s="3">
        <v>28.3</v>
      </c>
      <c r="AF386" s="3">
        <v>28.6</v>
      </c>
      <c r="AG386" s="3">
        <v>28.8</v>
      </c>
      <c r="AH386" s="3">
        <v>29.2</v>
      </c>
      <c r="AI386" s="3">
        <v>29.5</v>
      </c>
      <c r="AJ386" s="3">
        <v>29.9</v>
      </c>
      <c r="AK386" s="3">
        <v>2020</v>
      </c>
      <c r="AL386" s="3">
        <v>10</v>
      </c>
      <c r="AM386" s="3">
        <v>27</v>
      </c>
      <c r="AN386" s="3">
        <v>14</v>
      </c>
      <c r="AO386" s="3">
        <v>37</v>
      </c>
      <c r="AP386" s="3">
        <v>4</v>
      </c>
      <c r="AQ386" s="3">
        <v>581</v>
      </c>
      <c r="AR386" s="4">
        <v>0.60902777777777783</v>
      </c>
      <c r="AS386" s="3">
        <f>VLOOKUP(AR386,גיליון1!A301:F884,2,0)</f>
        <v>29.5</v>
      </c>
      <c r="AT386" s="3">
        <f>VLOOKUP(AR386,גיליון1!A301:F884,3,0)</f>
        <v>53</v>
      </c>
      <c r="AU386" s="3">
        <f>VLOOKUP(AR386,גיליון1!A301:F884,4,0)</f>
        <v>370</v>
      </c>
      <c r="AV386" s="3">
        <f>VLOOKUP(AR386,גיליון1!A301:F884,5,0)</f>
        <v>1.4</v>
      </c>
      <c r="AW386" s="3">
        <f>VLOOKUP(AR386,גיליון1!A301:F884,6,0)</f>
        <v>248</v>
      </c>
      <c r="AX386" s="3">
        <f>AS386+(AZ386*BF386)/(BB386*1005)</f>
        <v>34.172350932473954</v>
      </c>
      <c r="AY386" s="3">
        <f>AS386+(AZ386*BD386*BE386*BF386)/(BB386*1005*(BE386*BD386+BK386*AZ386))-(AZ386*BL386)/(BE386*BD386+BK386*AZ386)</f>
        <v>24.253489147676063</v>
      </c>
      <c r="AZ386" s="3">
        <f>BA386*BC386/(BA386+BC386)</f>
        <v>23.433914166778269</v>
      </c>
      <c r="BA386" s="3">
        <f>BB386*1005/(4*0.98*0.0000000567*(AS386+273.15)^3)</f>
        <v>190.2362533539048</v>
      </c>
      <c r="BB386" s="3">
        <f>101325/(287.05*(AS386+273.15))</f>
        <v>1.1663217724937009</v>
      </c>
      <c r="BC386" s="3">
        <f>100*SQRT(0.1/AV386)</f>
        <v>26.726124191242441</v>
      </c>
      <c r="BD386" s="3">
        <f>BC386/1.08</f>
        <v>24.746411288187442</v>
      </c>
      <c r="BE386" s="3">
        <f>0.072*AS386+64.67</f>
        <v>66.793999999999997</v>
      </c>
      <c r="BF386" s="3">
        <f>AU386*(1-0.21)+BG386-BH386</f>
        <v>233.70879936678313</v>
      </c>
      <c r="BG386" s="3">
        <f>(1.72*(BI386/1000/(AS386+273.16))^(1/7)*0.0000000567*(AS386+273.16)^4)</f>
        <v>404.56829849865625</v>
      </c>
      <c r="BH386" s="3">
        <f>0.98*0.0000000567*(AA386+273.16)^4</f>
        <v>463.15949913187313</v>
      </c>
      <c r="BI386" s="3">
        <f>BJ386*AT386/100</f>
        <v>2184.6237621552409</v>
      </c>
      <c r="BJ386" s="3">
        <f>(610.7*10^(7.5*AS386/(AS386+237.3)))</f>
        <v>4121.9316267080012</v>
      </c>
      <c r="BK386" s="3">
        <f>(EXP((0.0492)*AS386))*55.259</f>
        <v>235.9054815884152</v>
      </c>
      <c r="BL386" s="3">
        <f>(1-(AT386/100))*BJ386</f>
        <v>1937.3078645527605</v>
      </c>
      <c r="IN386" s="3">
        <v>82</v>
      </c>
      <c r="IO386" s="3">
        <v>157</v>
      </c>
      <c r="IP386" s="3">
        <v>159</v>
      </c>
      <c r="IQ386" s="3">
        <v>343</v>
      </c>
      <c r="IR386" s="3">
        <v>379</v>
      </c>
      <c r="IS386" s="3">
        <v>528</v>
      </c>
      <c r="IT386" s="3">
        <v>496</v>
      </c>
      <c r="IU386" s="3">
        <v>549</v>
      </c>
      <c r="IV386" s="3">
        <v>488</v>
      </c>
      <c r="IW386" s="3">
        <v>206</v>
      </c>
      <c r="IX386" s="3">
        <v>124</v>
      </c>
      <c r="IY386" s="3">
        <v>128</v>
      </c>
      <c r="IZ386" s="3">
        <v>120</v>
      </c>
      <c r="JA386" s="3">
        <v>109</v>
      </c>
      <c r="JB386" s="3">
        <v>80</v>
      </c>
      <c r="JC386" s="3">
        <v>39</v>
      </c>
      <c r="JD386" s="3">
        <v>15</v>
      </c>
      <c r="JE386" s="3">
        <v>6</v>
      </c>
      <c r="JF386" s="3">
        <v>12</v>
      </c>
      <c r="JG386" s="3">
        <v>4</v>
      </c>
      <c r="JH386" s="3">
        <v>3</v>
      </c>
      <c r="JI386" s="3">
        <v>2</v>
      </c>
      <c r="JJ386" s="3">
        <v>1</v>
      </c>
      <c r="JK386" s="3">
        <v>5</v>
      </c>
      <c r="JL386" s="3">
        <v>4</v>
      </c>
      <c r="JM386" s="3">
        <v>0</v>
      </c>
      <c r="JN386" s="3">
        <v>1</v>
      </c>
      <c r="JO386" s="3">
        <v>0</v>
      </c>
      <c r="JP386" s="3">
        <v>1</v>
      </c>
      <c r="JQ386" s="3">
        <v>2</v>
      </c>
      <c r="JR386" s="3">
        <v>1</v>
      </c>
      <c r="JS386" s="3">
        <v>1</v>
      </c>
      <c r="JT386" s="3">
        <v>2</v>
      </c>
      <c r="JU386" s="3">
        <v>0</v>
      </c>
      <c r="JV386" s="3">
        <v>0</v>
      </c>
      <c r="JW386" s="3">
        <v>1</v>
      </c>
      <c r="JX386" s="3">
        <v>0</v>
      </c>
      <c r="JY386" s="3">
        <v>0</v>
      </c>
      <c r="JZ386" s="3">
        <v>1</v>
      </c>
      <c r="KA386" s="3">
        <v>0</v>
      </c>
      <c r="KB386" s="3">
        <v>1</v>
      </c>
      <c r="KC386" s="3">
        <v>0</v>
      </c>
      <c r="KD386" s="3">
        <v>1</v>
      </c>
    </row>
    <row r="387" spans="1:291" s="3" customFormat="1" x14ac:dyDescent="0.2">
      <c r="A387" s="3" t="b">
        <v>1</v>
      </c>
      <c r="B387" s="3">
        <v>10</v>
      </c>
      <c r="D387" s="3">
        <v>10446</v>
      </c>
      <c r="E387" s="3">
        <v>5</v>
      </c>
      <c r="F387" s="3">
        <v>5</v>
      </c>
      <c r="G387" s="3" t="s">
        <v>143</v>
      </c>
      <c r="H387" s="3">
        <v>6</v>
      </c>
      <c r="I387" s="3">
        <v>1.8999999999999986</v>
      </c>
      <c r="J387" s="3">
        <v>0.48398380769450572</v>
      </c>
      <c r="K387" s="3">
        <v>0.78206209557768602</v>
      </c>
      <c r="L387" s="3">
        <v>0.41343069644095942</v>
      </c>
      <c r="M387" s="3">
        <f>AA387-AS387</f>
        <v>1.6184614810490459</v>
      </c>
      <c r="N387" s="3">
        <f>AB387-AS387</f>
        <v>0.60000000000000142</v>
      </c>
      <c r="O387" s="3">
        <f>AC387-AS387</f>
        <v>2.5</v>
      </c>
      <c r="P387" s="3">
        <f>AD387-AS387</f>
        <v>1.5995063584962281</v>
      </c>
      <c r="Q387" s="3">
        <f>AE387-AS387</f>
        <v>0.69999999999999929</v>
      </c>
      <c r="R387" s="3">
        <f>AF387-AS387</f>
        <v>0.89999999999999858</v>
      </c>
      <c r="S387" s="3">
        <f>AG387-AS387</f>
        <v>1.3000000000000007</v>
      </c>
      <c r="T387" s="3">
        <f>AH387-AS387</f>
        <v>2</v>
      </c>
      <c r="U387" s="3">
        <f>AI387-AS387</f>
        <v>2.3000000000000007</v>
      </c>
      <c r="V387" s="3">
        <f>AJ387-AS387</f>
        <v>2.5</v>
      </c>
      <c r="W387" s="3">
        <f>(AA387-AY387)/(AX387-AY387)</f>
        <v>0.80467875655461107</v>
      </c>
      <c r="X387" s="3">
        <f>(AX387-AA387)/(AA387-AY387)</f>
        <v>0.24273194968100675</v>
      </c>
      <c r="Y387" s="3">
        <f>J387/AA387</f>
        <v>1.5552947821319794E-2</v>
      </c>
      <c r="Z387" s="3">
        <f>(AA387-AY387)/(AX387-AA387)</f>
        <v>4.1197708060853921</v>
      </c>
      <c r="AA387" s="3">
        <v>31.118461481049046</v>
      </c>
      <c r="AB387" s="3">
        <v>30.1</v>
      </c>
      <c r="AC387" s="3">
        <v>32</v>
      </c>
      <c r="AD387" s="3">
        <v>31.099506358496228</v>
      </c>
      <c r="AE387" s="3">
        <v>30.2</v>
      </c>
      <c r="AF387" s="3">
        <v>30.4</v>
      </c>
      <c r="AG387" s="3">
        <v>30.8</v>
      </c>
      <c r="AH387" s="3">
        <v>31.5</v>
      </c>
      <c r="AI387" s="3">
        <v>31.8</v>
      </c>
      <c r="AJ387" s="3">
        <v>32</v>
      </c>
      <c r="AK387" s="3">
        <v>2020</v>
      </c>
      <c r="AL387" s="3">
        <v>10</v>
      </c>
      <c r="AM387" s="3">
        <v>27</v>
      </c>
      <c r="AN387" s="3">
        <v>14</v>
      </c>
      <c r="AO387" s="3">
        <v>39</v>
      </c>
      <c r="AP387" s="3">
        <v>22</v>
      </c>
      <c r="AQ387" s="3">
        <v>179</v>
      </c>
      <c r="AR387" s="4">
        <v>0.61041666666666672</v>
      </c>
      <c r="AS387" s="3">
        <f>VLOOKUP(AR387,גיליון1!A302:F885,2,0)</f>
        <v>29.5</v>
      </c>
      <c r="AT387" s="3">
        <f>VLOOKUP(AR387,גיליון1!A302:F885,3,0)</f>
        <v>53</v>
      </c>
      <c r="AU387" s="3">
        <f>VLOOKUP(AR387,גיליון1!A302:F885,4,0)</f>
        <v>274</v>
      </c>
      <c r="AV387" s="3">
        <f>VLOOKUP(AR387,גיליון1!A302:F885,5,0)</f>
        <v>1</v>
      </c>
      <c r="AW387" s="3">
        <f>VLOOKUP(AR387,גיליון1!A302:F885,6,0)</f>
        <v>44</v>
      </c>
      <c r="AX387" s="3">
        <f>AS387+(AZ387*BF387)/(BB387*1005)</f>
        <v>32.847658006349377</v>
      </c>
      <c r="AY387" s="3">
        <f>AS387+(AZ387*BD387*BE387*BF387)/(BB387*1005*(BE387*BD387+BK387*AZ387))-(AZ387*BL387)/(BE387*BD387+BK387*AZ387)</f>
        <v>23.994568118132442</v>
      </c>
      <c r="AZ387" s="3">
        <f>BA387*BC387/(BA387+BC387)</f>
        <v>27.11540991843372</v>
      </c>
      <c r="BA387" s="3">
        <f>BB387*1005/(4*0.98*0.0000000567*(AS387+273.15)^3)</f>
        <v>190.2362533539048</v>
      </c>
      <c r="BB387" s="3">
        <f>101325/(287.05*(AS387+273.15))</f>
        <v>1.1663217724937009</v>
      </c>
      <c r="BC387" s="3">
        <f>100*SQRT(0.1/AV387)</f>
        <v>31.622776601683793</v>
      </c>
      <c r="BD387" s="3">
        <f>BC387/1.08</f>
        <v>29.280348705262767</v>
      </c>
      <c r="BE387" s="3">
        <f>0.072*AS387+64.67</f>
        <v>66.793999999999997</v>
      </c>
      <c r="BF387" s="3">
        <f>AU387*(1-0.21)+BG387-BH387</f>
        <v>144.71360247070686</v>
      </c>
      <c r="BG387" s="3">
        <f>(1.72*(BI387/1000/(AS387+273.16))^(1/7)*0.0000000567*(AS387+273.16)^4)</f>
        <v>404.56829849865625</v>
      </c>
      <c r="BH387" s="3">
        <f>0.98*0.0000000567*(AA387+273.16)^4</f>
        <v>476.31469602794937</v>
      </c>
      <c r="BI387" s="3">
        <f>BJ387*AT387/100</f>
        <v>2184.6237621552409</v>
      </c>
      <c r="BJ387" s="3">
        <f>(610.7*10^(7.5*AS387/(AS387+237.3)))</f>
        <v>4121.9316267080012</v>
      </c>
      <c r="BK387" s="3">
        <f>(EXP((0.0492)*AS387))*55.259</f>
        <v>235.9054815884152</v>
      </c>
      <c r="BL387" s="3">
        <f>(1-(AT387/100))*BJ387</f>
        <v>1937.3078645527605</v>
      </c>
      <c r="JF387" s="3">
        <v>29</v>
      </c>
      <c r="JG387" s="3">
        <v>41</v>
      </c>
      <c r="JH387" s="3">
        <v>81</v>
      </c>
      <c r="JI387" s="3">
        <v>83</v>
      </c>
      <c r="JJ387" s="3">
        <v>62</v>
      </c>
      <c r="JK387" s="3">
        <v>108</v>
      </c>
      <c r="JL387" s="3">
        <v>122</v>
      </c>
      <c r="JM387" s="3">
        <v>179</v>
      </c>
      <c r="JN387" s="3">
        <v>120</v>
      </c>
      <c r="JO387" s="3">
        <v>118</v>
      </c>
      <c r="JP387" s="3">
        <v>110</v>
      </c>
      <c r="JQ387" s="3">
        <v>113</v>
      </c>
      <c r="JR387" s="3">
        <v>100</v>
      </c>
      <c r="JS387" s="3">
        <v>83</v>
      </c>
      <c r="JT387" s="3">
        <v>122</v>
      </c>
      <c r="JU387" s="3">
        <v>125</v>
      </c>
      <c r="JV387" s="3">
        <v>116</v>
      </c>
      <c r="JW387" s="3">
        <v>96</v>
      </c>
      <c r="JX387" s="3">
        <v>49</v>
      </c>
      <c r="JY387" s="3">
        <v>19</v>
      </c>
    </row>
    <row r="388" spans="1:291" s="3" customFormat="1" x14ac:dyDescent="0.2">
      <c r="A388" s="3" t="b">
        <v>1</v>
      </c>
      <c r="B388" s="3">
        <v>10</v>
      </c>
      <c r="D388" s="3">
        <v>10446</v>
      </c>
      <c r="E388" s="3">
        <v>5</v>
      </c>
      <c r="F388" s="3">
        <v>5</v>
      </c>
      <c r="G388" s="3" t="s">
        <v>312</v>
      </c>
      <c r="H388" s="3">
        <v>6</v>
      </c>
      <c r="I388" s="3">
        <v>1.3000000000000007</v>
      </c>
      <c r="J388" s="3">
        <v>0.29708672667842545</v>
      </c>
      <c r="K388" s="3">
        <v>0.47434612686129185</v>
      </c>
      <c r="L388" s="3">
        <v>0.24826298044065234</v>
      </c>
      <c r="M388" s="3">
        <f>AA388-AS388</f>
        <v>0.11417838989401119</v>
      </c>
      <c r="N388" s="3">
        <f>AB388-AS388</f>
        <v>-0.59999999999999787</v>
      </c>
      <c r="O388" s="3">
        <f>AC388-AS388</f>
        <v>0.70000000000000284</v>
      </c>
      <c r="P388" s="3">
        <f>AD388-AS388</f>
        <v>0.12973599867823538</v>
      </c>
      <c r="Q388" s="3">
        <f>AE388-AS388</f>
        <v>-0.5</v>
      </c>
      <c r="R388" s="3">
        <f>AF388-AS388</f>
        <v>-0.29999999999999716</v>
      </c>
      <c r="S388" s="3">
        <f>AG388-AS388</f>
        <v>-9.9999999999997868E-2</v>
      </c>
      <c r="T388" s="3">
        <f>AH388-AS388</f>
        <v>0.30000000000000071</v>
      </c>
      <c r="U388" s="3">
        <f>AI388-AS388</f>
        <v>0.5</v>
      </c>
      <c r="V388" s="3">
        <f>AJ388-AS388</f>
        <v>0.70000000000000284</v>
      </c>
      <c r="W388" s="3">
        <f>(AA388-AY388)/(AX388-AY388)</f>
        <v>0.50962303540501075</v>
      </c>
      <c r="X388" s="3">
        <f>(AX388-AA388)/(AA388-AY388)</f>
        <v>0.96223469216864177</v>
      </c>
      <c r="Y388" s="3">
        <f>J388/AA388</f>
        <v>1.0065898591307266E-2</v>
      </c>
      <c r="Z388" s="3">
        <f>(AA388-AY388)/(AX388-AA388)</f>
        <v>1.0392475018191711</v>
      </c>
      <c r="AA388" s="3">
        <v>29.51417838989401</v>
      </c>
      <c r="AB388" s="3">
        <v>28.8</v>
      </c>
      <c r="AC388" s="3">
        <v>30.1</v>
      </c>
      <c r="AD388" s="3">
        <v>29.529735998678234</v>
      </c>
      <c r="AE388" s="3">
        <v>28.9</v>
      </c>
      <c r="AF388" s="3">
        <v>29.1</v>
      </c>
      <c r="AG388" s="3">
        <v>29.3</v>
      </c>
      <c r="AH388" s="3">
        <v>29.7</v>
      </c>
      <c r="AI388" s="3">
        <v>29.9</v>
      </c>
      <c r="AJ388" s="3">
        <v>30.1</v>
      </c>
      <c r="AK388" s="3">
        <v>2020</v>
      </c>
      <c r="AL388" s="3">
        <v>10</v>
      </c>
      <c r="AM388" s="3">
        <v>27</v>
      </c>
      <c r="AN388" s="3">
        <v>14</v>
      </c>
      <c r="AO388" s="3">
        <v>40</v>
      </c>
      <c r="AP388" s="3">
        <v>8</v>
      </c>
      <c r="AQ388" s="3">
        <v>899</v>
      </c>
      <c r="AR388" s="4">
        <v>0.61111111111111105</v>
      </c>
      <c r="AS388" s="3">
        <f>VLOOKUP(AR388,גיליון1!A303:F886,2,0)</f>
        <v>29.4</v>
      </c>
      <c r="AT388" s="3">
        <f>VLOOKUP(AR388,גיליון1!A303:F886,3,0)</f>
        <v>53</v>
      </c>
      <c r="AU388" s="3">
        <f>VLOOKUP(AR388,גיליון1!A303:F886,4,0)</f>
        <v>332</v>
      </c>
      <c r="AV388" s="3">
        <f>VLOOKUP(AR388,גיליון1!A303:F886,5,0)</f>
        <v>0.8</v>
      </c>
      <c r="AW388" s="3">
        <f>VLOOKUP(AR388,גיליון1!A303:F886,6,0)</f>
        <v>360</v>
      </c>
      <c r="AX388" s="3">
        <f>AS388+(AZ388*BF388)/(BB388*1005)</f>
        <v>34.47763233031494</v>
      </c>
      <c r="AY388" s="3">
        <f>AS388+(AZ388*BD388*BE388*BF388)/(BB388*1005*(BE388*BD388+BK388*AZ388))-(AZ388*BL388)/(BE388*BD388+BK388*AZ388)</f>
        <v>24.355921281917038</v>
      </c>
      <c r="AZ388" s="3">
        <f>BA388*BC388/(BA388+BC388)</f>
        <v>29.820526202231992</v>
      </c>
      <c r="BA388" s="3">
        <f>BB388*1005/(4*0.98*0.0000000567*(AS388+273.15)^3)</f>
        <v>190.48788857528999</v>
      </c>
      <c r="BB388" s="3">
        <f>101325/(287.05*(AS388+273.15))</f>
        <v>1.1667072696916827</v>
      </c>
      <c r="BC388" s="3">
        <f>100*SQRT(0.1/AV388)</f>
        <v>35.355339059327378</v>
      </c>
      <c r="BD388" s="3">
        <f>BC388/1.08</f>
        <v>32.736425054932752</v>
      </c>
      <c r="BE388" s="3">
        <f>0.072*AS388+64.67</f>
        <v>66.786799999999999</v>
      </c>
      <c r="BF388" s="3">
        <f>AU388*(1-0.21)+BG388-BH388</f>
        <v>199.65211428486924</v>
      </c>
      <c r="BG388" s="3">
        <f>(1.72*(BI388/1000/(AS388+273.16))^(1/7)*0.0000000567*(AS388+273.16)^4)</f>
        <v>403.72065632455042</v>
      </c>
      <c r="BH388" s="3">
        <f>0.98*0.0000000567*(AA388+273.16)^4</f>
        <v>466.34854203968115</v>
      </c>
      <c r="BI388" s="3">
        <f>BJ388*AT388/100</f>
        <v>2172.0781314992287</v>
      </c>
      <c r="BJ388" s="3">
        <f>(610.7*10^(7.5*AS388/(AS388+237.3)))</f>
        <v>4098.2606254702423</v>
      </c>
      <c r="BK388" s="3">
        <f>(EXP((0.0492)*AS388))*55.259</f>
        <v>234.74767715343239</v>
      </c>
      <c r="BL388" s="3">
        <f>(1-(AT388/100))*BJ388</f>
        <v>1926.1824939710139</v>
      </c>
      <c r="IQ388" s="3">
        <v>2</v>
      </c>
      <c r="IR388" s="3">
        <v>17</v>
      </c>
      <c r="IS388" s="3">
        <v>34</v>
      </c>
      <c r="IT388" s="3">
        <v>90</v>
      </c>
      <c r="IU388" s="3">
        <v>116</v>
      </c>
      <c r="IV388" s="3">
        <v>129</v>
      </c>
      <c r="IW388" s="3">
        <v>105</v>
      </c>
      <c r="IX388" s="3">
        <v>164</v>
      </c>
      <c r="IY388" s="3">
        <v>167</v>
      </c>
      <c r="IZ388" s="3">
        <v>182</v>
      </c>
      <c r="JA388" s="3">
        <v>145</v>
      </c>
      <c r="JB388" s="3">
        <v>121</v>
      </c>
      <c r="JC388" s="3">
        <v>100</v>
      </c>
      <c r="JD388" s="3">
        <v>46</v>
      </c>
      <c r="JE388" s="3">
        <v>6</v>
      </c>
    </row>
    <row r="389" spans="1:291" s="3" customFormat="1" x14ac:dyDescent="0.2">
      <c r="A389" s="3" t="b">
        <v>0</v>
      </c>
      <c r="D389" s="3">
        <v>10446</v>
      </c>
      <c r="E389" s="3">
        <v>5</v>
      </c>
      <c r="F389" s="3">
        <v>5</v>
      </c>
      <c r="G389" s="3" t="s">
        <v>144</v>
      </c>
      <c r="H389" s="3">
        <v>6</v>
      </c>
      <c r="I389" s="3">
        <v>1.3000000000000007</v>
      </c>
      <c r="J389" s="3">
        <v>0.30762209750749014</v>
      </c>
      <c r="K389" s="3">
        <v>0.4813328385952218</v>
      </c>
      <c r="L389" s="3">
        <v>0.259914331021036</v>
      </c>
      <c r="M389" s="3">
        <f>AA389-AS389</f>
        <v>-8.716019114445217E-2</v>
      </c>
      <c r="N389" s="3">
        <f>AB389-AS389</f>
        <v>-0.69999999999999929</v>
      </c>
      <c r="O389" s="3">
        <f>AC389-AS389</f>
        <v>0.60000000000000142</v>
      </c>
      <c r="P389" s="3">
        <f>AD389-AS389</f>
        <v>-0.1015443497656392</v>
      </c>
      <c r="Q389" s="3">
        <f>AE389-AS389</f>
        <v>-0.59999999999999787</v>
      </c>
      <c r="R389" s="3">
        <f>AF389-AS389</f>
        <v>-0.5</v>
      </c>
      <c r="S389" s="3">
        <f>AG389-AS389</f>
        <v>-0.29999999999999716</v>
      </c>
      <c r="T389" s="3">
        <f>AH389-AS389</f>
        <v>0.10000000000000142</v>
      </c>
      <c r="U389" s="3">
        <f>AI389-AS389</f>
        <v>0.30000000000000071</v>
      </c>
      <c r="V389" s="3">
        <f>AJ389-AS389</f>
        <v>0.5</v>
      </c>
      <c r="W389" s="3">
        <f>(AA389-AY389)/(AX389-AY389)</f>
        <v>0.48783214643639328</v>
      </c>
      <c r="X389" s="3">
        <f>(AX389-AA389)/(AA389-AY389)</f>
        <v>1.0498854110066043</v>
      </c>
      <c r="Y389" s="3">
        <f>J389/AA389</f>
        <v>1.0494448832438134E-2</v>
      </c>
      <c r="Z389" s="3">
        <f>(AA389-AY389)/(AX389-AA389)</f>
        <v>0.95248489931984537</v>
      </c>
      <c r="AA389" s="3">
        <v>29.312839808855546</v>
      </c>
      <c r="AB389" s="3">
        <v>28.7</v>
      </c>
      <c r="AC389" s="3">
        <v>30</v>
      </c>
      <c r="AD389" s="3">
        <v>29.298455650234359</v>
      </c>
      <c r="AE389" s="3">
        <v>28.8</v>
      </c>
      <c r="AF389" s="3">
        <v>28.9</v>
      </c>
      <c r="AG389" s="3">
        <v>29.1</v>
      </c>
      <c r="AH389" s="3">
        <v>29.5</v>
      </c>
      <c r="AI389" s="3">
        <v>29.7</v>
      </c>
      <c r="AJ389" s="3">
        <v>29.9</v>
      </c>
      <c r="AK389" s="3">
        <v>2020</v>
      </c>
      <c r="AL389" s="3">
        <v>10</v>
      </c>
      <c r="AM389" s="3">
        <v>27</v>
      </c>
      <c r="AN389" s="3">
        <v>14</v>
      </c>
      <c r="AO389" s="3">
        <v>40</v>
      </c>
      <c r="AP389" s="3">
        <v>46</v>
      </c>
      <c r="AQ389" s="3">
        <v>818.00000000000011</v>
      </c>
      <c r="AR389" s="4">
        <v>0.61111111111111105</v>
      </c>
      <c r="AS389" s="3">
        <f>VLOOKUP(AR389,גיליון1!A304:F887,2,0)</f>
        <v>29.4</v>
      </c>
      <c r="AT389" s="3">
        <f>VLOOKUP(AR389,גיליון1!A304:F887,3,0)</f>
        <v>53</v>
      </c>
      <c r="AU389" s="3">
        <f>VLOOKUP(AR389,גיליון1!A304:F887,4,0)</f>
        <v>332</v>
      </c>
      <c r="AV389" s="3">
        <f>VLOOKUP(AR389,גיליון1!A304:F887,5,0)</f>
        <v>0.8</v>
      </c>
      <c r="AW389" s="3">
        <f>VLOOKUP(AR389,גיליון1!A304:F887,6,0)</f>
        <v>360</v>
      </c>
      <c r="AX389" s="3">
        <f>AS389+(AZ389*BF389)/(BB389*1005)</f>
        <v>34.509158863811997</v>
      </c>
      <c r="AY389" s="3">
        <f>AS389+(AZ389*BD389*BE389*BF389)/(BB389*1005*(BE389*BD389+BK389*AZ389))-(AZ389*BL389)/(BE389*BD389+BK389*AZ389)</f>
        <v>24.363424376961557</v>
      </c>
      <c r="AZ389" s="3">
        <f>BA389*BC389/(BA389+BC389)</f>
        <v>29.820526202231992</v>
      </c>
      <c r="BA389" s="3">
        <f>BB389*1005/(4*0.98*0.0000000567*(AS389+273.15)^3)</f>
        <v>190.48788857528999</v>
      </c>
      <c r="BB389" s="3">
        <f>101325/(287.05*(AS389+273.15))</f>
        <v>1.1667072696916827</v>
      </c>
      <c r="BC389" s="3">
        <f>100*SQRT(0.1/AV389)</f>
        <v>35.355339059327378</v>
      </c>
      <c r="BD389" s="3">
        <f>BC389/1.08</f>
        <v>32.736425054932752</v>
      </c>
      <c r="BE389" s="3">
        <f>0.072*AS389+64.67</f>
        <v>66.786799999999999</v>
      </c>
      <c r="BF389" s="3">
        <f>AU389*(1-0.21)+BG389-BH389</f>
        <v>200.89173516706308</v>
      </c>
      <c r="BG389" s="3">
        <f>(1.72*(BI389/1000/(AS389+273.16))^(1/7)*0.0000000567*(AS389+273.16)^4)</f>
        <v>403.72065632455042</v>
      </c>
      <c r="BH389" s="3">
        <f>0.98*0.0000000567*(AA389+273.16)^4</f>
        <v>465.10892115748732</v>
      </c>
      <c r="BI389" s="3">
        <f>BJ389*AT389/100</f>
        <v>2172.0781314992287</v>
      </c>
      <c r="BJ389" s="3">
        <f>(610.7*10^(7.5*AS389/(AS389+237.3)))</f>
        <v>4098.2606254702423</v>
      </c>
      <c r="BK389" s="3">
        <f>(EXP((0.0492)*AS389))*55.259</f>
        <v>234.74767715343239</v>
      </c>
      <c r="BL389" s="3">
        <f>(1-(AT389/100))*BJ389</f>
        <v>1926.1824939710139</v>
      </c>
      <c r="IQ389" s="3">
        <v>44</v>
      </c>
      <c r="IR389" s="3">
        <v>83</v>
      </c>
      <c r="IS389" s="3">
        <v>212</v>
      </c>
      <c r="IT389" s="3">
        <v>253</v>
      </c>
      <c r="IU389" s="3">
        <v>196</v>
      </c>
      <c r="IV389" s="3">
        <v>188</v>
      </c>
      <c r="IW389" s="3">
        <v>177</v>
      </c>
      <c r="IX389" s="3">
        <v>218</v>
      </c>
      <c r="IY389" s="3">
        <v>180</v>
      </c>
      <c r="IZ389" s="3">
        <v>131</v>
      </c>
      <c r="JA389" s="3">
        <v>119</v>
      </c>
      <c r="JB389" s="3">
        <v>88</v>
      </c>
      <c r="JC389" s="3">
        <v>39</v>
      </c>
      <c r="JD389" s="3">
        <v>5</v>
      </c>
      <c r="JE389" s="3">
        <v>0</v>
      </c>
      <c r="JF389" s="3">
        <v>0</v>
      </c>
      <c r="JG389" s="3">
        <v>0</v>
      </c>
      <c r="JH389" s="3">
        <v>1</v>
      </c>
      <c r="JI389" s="3">
        <v>0</v>
      </c>
      <c r="JJ389" s="3">
        <v>0</v>
      </c>
      <c r="JK389" s="3">
        <v>0</v>
      </c>
      <c r="JL389" s="3">
        <v>0</v>
      </c>
      <c r="JM389" s="3">
        <v>1</v>
      </c>
    </row>
    <row r="390" spans="1:291" s="3" customFormat="1" x14ac:dyDescent="0.2">
      <c r="A390" s="3" t="b">
        <v>0</v>
      </c>
      <c r="D390" s="3">
        <v>10446</v>
      </c>
      <c r="E390" s="3">
        <v>5</v>
      </c>
      <c r="F390" s="3">
        <v>5</v>
      </c>
      <c r="G390" s="3" t="s">
        <v>313</v>
      </c>
      <c r="H390" s="3">
        <v>6</v>
      </c>
      <c r="I390" s="3">
        <v>1.2999999999999972</v>
      </c>
      <c r="J390" s="3">
        <v>0.24220575949360548</v>
      </c>
      <c r="K390" s="3">
        <v>0.34449903873093035</v>
      </c>
      <c r="L390" s="3">
        <v>0.19611600002214172</v>
      </c>
      <c r="M390" s="3">
        <f>AA390-AS390</f>
        <v>-1.1631867250099361</v>
      </c>
      <c r="N390" s="3">
        <f>AB390-AS390</f>
        <v>-1.7999999999999972</v>
      </c>
      <c r="O390" s="3">
        <f>AC390-AS390</f>
        <v>-0.5</v>
      </c>
      <c r="P390" s="3">
        <f>AD390-AS390</f>
        <v>-1.1667533415707325</v>
      </c>
      <c r="Q390" s="3">
        <f>AE390-AS390</f>
        <v>-1.5999999999999979</v>
      </c>
      <c r="R390" s="3">
        <f>AF390-AS390</f>
        <v>-1.5</v>
      </c>
      <c r="S390" s="3">
        <f>AG390-AS390</f>
        <v>-1.2999999999999972</v>
      </c>
      <c r="T390" s="3">
        <f>AH390-AS390</f>
        <v>-1</v>
      </c>
      <c r="U390" s="3">
        <f>AI390-AS390</f>
        <v>-0.79999999999999716</v>
      </c>
      <c r="V390" s="3">
        <f>AJ390-AS390</f>
        <v>-0.69999999999999929</v>
      </c>
      <c r="W390" s="3">
        <f>(AA390-AY390)/(AX390-AY390)</f>
        <v>0.40528539868711549</v>
      </c>
      <c r="X390" s="3">
        <f>(AX390-AA390)/(AA390-AY390)</f>
        <v>1.4673970570847292</v>
      </c>
      <c r="Y390" s="3">
        <f>J390/AA390</f>
        <v>8.5776591407406514E-3</v>
      </c>
      <c r="Z390" s="3">
        <f>(AA390-AY390)/(AX390-AA390)</f>
        <v>0.68147880982308584</v>
      </c>
      <c r="AA390" s="3">
        <v>28.236813274990062</v>
      </c>
      <c r="AB390" s="3">
        <v>27.6</v>
      </c>
      <c r="AC390" s="3">
        <v>28.9</v>
      </c>
      <c r="AD390" s="3">
        <v>28.233246658429266</v>
      </c>
      <c r="AE390" s="3">
        <v>27.8</v>
      </c>
      <c r="AF390" s="3">
        <v>27.9</v>
      </c>
      <c r="AG390" s="3">
        <v>28.1</v>
      </c>
      <c r="AH390" s="3">
        <v>28.4</v>
      </c>
      <c r="AI390" s="3">
        <v>28.6</v>
      </c>
      <c r="AJ390" s="3">
        <v>28.7</v>
      </c>
      <c r="AK390" s="3">
        <v>2020</v>
      </c>
      <c r="AL390" s="3">
        <v>10</v>
      </c>
      <c r="AM390" s="3">
        <v>27</v>
      </c>
      <c r="AN390" s="3">
        <v>14</v>
      </c>
      <c r="AO390" s="3">
        <v>41</v>
      </c>
      <c r="AP390" s="3">
        <v>3</v>
      </c>
      <c r="AQ390" s="3">
        <v>138</v>
      </c>
      <c r="AR390" s="4">
        <v>0.6118055555555556</v>
      </c>
      <c r="AS390" s="3">
        <f>VLOOKUP(AR390,גיליון1!A305:F888,2,0)</f>
        <v>29.4</v>
      </c>
      <c r="AT390" s="3">
        <f>VLOOKUP(AR390,גיליון1!A305:F888,3,0)</f>
        <v>53</v>
      </c>
      <c r="AU390" s="3">
        <f>VLOOKUP(AR390,גיליון1!A305:F888,4,0)</f>
        <v>288</v>
      </c>
      <c r="AV390" s="3">
        <f>VLOOKUP(AR390,גיליון1!A305:F888,5,0)</f>
        <v>0.7</v>
      </c>
      <c r="AW390" s="3">
        <f>VLOOKUP(AR390,גיליון1!A305:F888,6,0)</f>
        <v>16</v>
      </c>
      <c r="AX390" s="3">
        <f>AS390+(AZ390*BF390)/(BB390*1005)</f>
        <v>34.045623538661218</v>
      </c>
      <c r="AY390" s="3">
        <f>AS390+(AZ390*BD390*BE390*BF390)/(BB390*1005*(BE390*BD390+BK390*AZ390))-(AZ390*BL390)/(BE390*BD390+BK390*AZ390)</f>
        <v>24.278232170015318</v>
      </c>
      <c r="AZ390" s="3">
        <f>BA390*BC390/(BA390+BC390)</f>
        <v>31.538587237558268</v>
      </c>
      <c r="BA390" s="3">
        <f>BB390*1005/(4*0.98*0.0000000567*(AS390+273.15)^3)</f>
        <v>190.48788857528999</v>
      </c>
      <c r="BB390" s="3">
        <f>101325/(287.05*(AS390+273.15))</f>
        <v>1.1667072696916827</v>
      </c>
      <c r="BC390" s="3">
        <f>100*SQRT(0.1/AV390)</f>
        <v>37.796447300922722</v>
      </c>
      <c r="BD390" s="3">
        <f>BC390/1.08</f>
        <v>34.99671046381733</v>
      </c>
      <c r="BE390" s="3">
        <f>0.072*AS390+64.67</f>
        <v>66.786799999999999</v>
      </c>
      <c r="BF390" s="3">
        <f>AU390*(1-0.21)+BG390-BH390</f>
        <v>172.71487551268649</v>
      </c>
      <c r="BG390" s="3">
        <f>(1.72*(BI390/1000/(AS390+273.16))^(1/7)*0.0000000567*(AS390+273.16)^4)</f>
        <v>403.72065632455042</v>
      </c>
      <c r="BH390" s="3">
        <f>0.98*0.0000000567*(AA390+273.16)^4</f>
        <v>458.52578081186391</v>
      </c>
      <c r="BI390" s="3">
        <f>BJ390*AT390/100</f>
        <v>2172.0781314992287</v>
      </c>
      <c r="BJ390" s="3">
        <f>(610.7*10^(7.5*AS390/(AS390+237.3)))</f>
        <v>4098.2606254702423</v>
      </c>
      <c r="BK390" s="3">
        <f>(EXP((0.0492)*AS390))*55.259</f>
        <v>234.74767715343239</v>
      </c>
      <c r="BL390" s="3">
        <f>(1-(AT390/100))*BJ390</f>
        <v>1926.1824939710139</v>
      </c>
      <c r="IG390" s="3">
        <v>8</v>
      </c>
      <c r="IH390" s="3">
        <v>66</v>
      </c>
      <c r="II390" s="3">
        <v>298</v>
      </c>
      <c r="IJ390" s="3">
        <v>405</v>
      </c>
      <c r="IK390" s="3">
        <v>509</v>
      </c>
      <c r="IL390" s="3">
        <v>584</v>
      </c>
      <c r="IM390" s="3">
        <v>708</v>
      </c>
      <c r="IN390" s="3">
        <v>596</v>
      </c>
      <c r="IO390" s="3">
        <v>405</v>
      </c>
      <c r="IP390" s="3">
        <v>285</v>
      </c>
      <c r="IQ390" s="3">
        <v>208</v>
      </c>
      <c r="IR390" s="3">
        <v>90</v>
      </c>
      <c r="IS390" s="3">
        <v>34</v>
      </c>
      <c r="IT390" s="3">
        <v>7</v>
      </c>
    </row>
    <row r="391" spans="1:291" s="3" customFormat="1" x14ac:dyDescent="0.2">
      <c r="A391" s="3" t="b">
        <v>0</v>
      </c>
      <c r="D391" s="3">
        <v>10446</v>
      </c>
      <c r="E391" s="3">
        <v>5</v>
      </c>
      <c r="F391" s="3">
        <v>5</v>
      </c>
      <c r="G391" s="3" t="s">
        <v>468</v>
      </c>
      <c r="H391" s="3">
        <v>6</v>
      </c>
      <c r="I391" s="3">
        <v>0.90000000000000213</v>
      </c>
      <c r="J391" s="3">
        <v>0.19718143489030171</v>
      </c>
      <c r="K391" s="3">
        <v>0.27405667366554098</v>
      </c>
      <c r="L391" s="3">
        <v>0.15800212223972299</v>
      </c>
      <c r="M391" s="3">
        <f>AA391-AS391</f>
        <v>-5.4816327069485027E-2</v>
      </c>
      <c r="N391" s="3">
        <f>AB391-AS391</f>
        <v>-0.5</v>
      </c>
      <c r="O391" s="3">
        <f>AC391-AS391</f>
        <v>0.40000000000000213</v>
      </c>
      <c r="P391" s="3">
        <f>AD391-AS391</f>
        <v>-8.9359735354456404E-2</v>
      </c>
      <c r="Q391" s="3">
        <f>AE391-AS391</f>
        <v>-0.29999999999999716</v>
      </c>
      <c r="R391" s="3">
        <f>AF391-AS391</f>
        <v>-0.29999999999999716</v>
      </c>
      <c r="S391" s="3">
        <f>AG391-AS391</f>
        <v>-0.19999999999999929</v>
      </c>
      <c r="T391" s="3">
        <f>AH391-AS391</f>
        <v>0.10000000000000142</v>
      </c>
      <c r="U391" s="3">
        <f>AI391-AS391</f>
        <v>0.20000000000000284</v>
      </c>
      <c r="V391" s="3">
        <f>AJ391-AS391</f>
        <v>0.30000000000000071</v>
      </c>
      <c r="W391" s="3">
        <f>(AA391-AY391)/(AX391-AY391)</f>
        <v>0.53077798663187892</v>
      </c>
      <c r="X391" s="3">
        <f>(AX391-AA391)/(AA391-AY391)</f>
        <v>0.88402689106537891</v>
      </c>
      <c r="Y391" s="3">
        <f>J391/AA391</f>
        <v>6.7193798167360548E-3</v>
      </c>
      <c r="Z391" s="3">
        <f>(AA391-AY391)/(AX391-AA391)</f>
        <v>1.1311873090137077</v>
      </c>
      <c r="AA391" s="3">
        <v>29.345183672930514</v>
      </c>
      <c r="AB391" s="3">
        <v>28.9</v>
      </c>
      <c r="AC391" s="3">
        <v>29.8</v>
      </c>
      <c r="AD391" s="3">
        <v>29.310640264645542</v>
      </c>
      <c r="AE391" s="3">
        <v>29.1</v>
      </c>
      <c r="AF391" s="3">
        <v>29.1</v>
      </c>
      <c r="AG391" s="3">
        <v>29.2</v>
      </c>
      <c r="AH391" s="3">
        <v>29.5</v>
      </c>
      <c r="AI391" s="3">
        <v>29.6</v>
      </c>
      <c r="AJ391" s="3">
        <v>29.7</v>
      </c>
      <c r="AK391" s="3">
        <v>2020</v>
      </c>
      <c r="AL391" s="3">
        <v>10</v>
      </c>
      <c r="AM391" s="3">
        <v>27</v>
      </c>
      <c r="AN391" s="3">
        <v>14</v>
      </c>
      <c r="AO391" s="3">
        <v>41</v>
      </c>
      <c r="AP391" s="3">
        <v>48</v>
      </c>
      <c r="AQ391" s="3">
        <v>579</v>
      </c>
      <c r="AR391" s="4">
        <v>0.6118055555555556</v>
      </c>
      <c r="AS391" s="3">
        <f>VLOOKUP(AR391,גיליון1!A306:F889,2,0)</f>
        <v>29.4</v>
      </c>
      <c r="AT391" s="3">
        <f>VLOOKUP(AR391,גיליון1!A306:F889,3,0)</f>
        <v>53</v>
      </c>
      <c r="AU391" s="3">
        <f>VLOOKUP(AR391,גיליון1!A306:F889,4,0)</f>
        <v>288</v>
      </c>
      <c r="AV391" s="3">
        <f>VLOOKUP(AR391,גיליון1!A306:F889,5,0)</f>
        <v>0.7</v>
      </c>
      <c r="AW391" s="3">
        <f>VLOOKUP(AR391,גיליון1!A306:F889,6,0)</f>
        <v>16</v>
      </c>
      <c r="AX391" s="3">
        <f>AS391+(AZ391*BF391)/(BB391*1005)</f>
        <v>33.863200709495949</v>
      </c>
      <c r="AY391" s="3">
        <f>AS391+(AZ391*BD391*BE391*BF391)/(BB391*1005*(BE391*BD391+BK391*AZ391))-(AZ391*BL391)/(BE391*BD391+BK391*AZ391)</f>
        <v>24.234460139259973</v>
      </c>
      <c r="AZ391" s="3">
        <f>BA391*BC391/(BA391+BC391)</f>
        <v>31.538587237558268</v>
      </c>
      <c r="BA391" s="3">
        <f>BB391*1005/(4*0.98*0.0000000567*(AS391+273.15)^3)</f>
        <v>190.48788857528999</v>
      </c>
      <c r="BB391" s="3">
        <f>101325/(287.05*(AS391+273.15))</f>
        <v>1.1667072696916827</v>
      </c>
      <c r="BC391" s="3">
        <f>100*SQRT(0.1/AV391)</f>
        <v>37.796447300922722</v>
      </c>
      <c r="BD391" s="3">
        <f>BC391/1.08</f>
        <v>34.99671046381733</v>
      </c>
      <c r="BE391" s="3">
        <f>0.072*AS391+64.67</f>
        <v>66.786799999999999</v>
      </c>
      <c r="BF391" s="3">
        <f>AU391*(1-0.21)+BG391-BH391</f>
        <v>165.93276414103809</v>
      </c>
      <c r="BG391" s="3">
        <f>(1.72*(BI391/1000/(AS391+273.16))^(1/7)*0.0000000567*(AS391+273.16)^4)</f>
        <v>403.72065632455042</v>
      </c>
      <c r="BH391" s="3">
        <f>0.98*0.0000000567*(AA391+273.16)^4</f>
        <v>465.30789218351231</v>
      </c>
      <c r="BI391" s="3">
        <f>BJ391*AT391/100</f>
        <v>2172.0781314992287</v>
      </c>
      <c r="BJ391" s="3">
        <f>(610.7*10^(7.5*AS391/(AS391+237.3)))</f>
        <v>4098.2606254702423</v>
      </c>
      <c r="BK391" s="3">
        <f>(EXP((0.0492)*AS391))*55.259</f>
        <v>234.74767715343239</v>
      </c>
      <c r="BL391" s="3">
        <f>(1-(AT391/100))*BJ391</f>
        <v>1926.1824939710139</v>
      </c>
      <c r="IK391" s="3">
        <v>1</v>
      </c>
      <c r="IL391" s="3">
        <v>0</v>
      </c>
      <c r="IM391" s="3">
        <v>0</v>
      </c>
      <c r="IN391" s="3">
        <v>1</v>
      </c>
      <c r="IO391" s="3">
        <v>2</v>
      </c>
      <c r="IP391" s="3">
        <v>0</v>
      </c>
      <c r="IQ391" s="3">
        <v>2</v>
      </c>
      <c r="IR391" s="3">
        <v>1</v>
      </c>
      <c r="IS391" s="3">
        <v>4</v>
      </c>
      <c r="IT391" s="3">
        <v>5</v>
      </c>
      <c r="IU391" s="3">
        <v>65</v>
      </c>
      <c r="IV391" s="3">
        <v>279</v>
      </c>
      <c r="IW391" s="3">
        <v>364</v>
      </c>
      <c r="IX391" s="3">
        <v>232</v>
      </c>
      <c r="IY391" s="3">
        <v>245</v>
      </c>
      <c r="IZ391" s="3">
        <v>129</v>
      </c>
      <c r="JA391" s="3">
        <v>135</v>
      </c>
      <c r="JB391" s="3">
        <v>57</v>
      </c>
      <c r="JC391" s="3">
        <v>6</v>
      </c>
    </row>
    <row r="392" spans="1:291" s="3" customFormat="1" x14ac:dyDescent="0.2">
      <c r="A392" s="3" t="b">
        <v>1</v>
      </c>
      <c r="B392" s="3" t="s">
        <v>563</v>
      </c>
      <c r="D392" s="3">
        <v>10446</v>
      </c>
      <c r="E392" s="3">
        <v>2</v>
      </c>
      <c r="F392" s="3">
        <v>5</v>
      </c>
      <c r="G392" s="3" t="s">
        <v>145</v>
      </c>
      <c r="H392" s="3">
        <v>6</v>
      </c>
      <c r="I392" s="3">
        <v>1.8000000000000007</v>
      </c>
      <c r="J392" s="3">
        <v>0.32723108438741144</v>
      </c>
      <c r="K392" s="3">
        <v>0.53301322242543847</v>
      </c>
      <c r="L392" s="3">
        <v>0.27544013310248794</v>
      </c>
      <c r="M392" s="3">
        <f>AA392-AS392</f>
        <v>1.9113642001433568</v>
      </c>
      <c r="N392" s="3">
        <f>AB392-AS392</f>
        <v>0.89999999999999858</v>
      </c>
      <c r="O392" s="3">
        <f>AC392-AS392</f>
        <v>2.6999999999999993</v>
      </c>
      <c r="P392" s="3">
        <f>AD392-AS392</f>
        <v>1.8834152495189862</v>
      </c>
      <c r="Q392" s="3">
        <f>AE392-AS392</f>
        <v>1.3000000000000007</v>
      </c>
      <c r="R392" s="3">
        <f>AF392-AS392</f>
        <v>1.5</v>
      </c>
      <c r="S392" s="3">
        <f>AG392-AS392</f>
        <v>1.6999999999999993</v>
      </c>
      <c r="T392" s="3">
        <f>AH392-AS392</f>
        <v>2.1999999999999993</v>
      </c>
      <c r="U392" s="3">
        <f>AI392-AS392</f>
        <v>2.3000000000000007</v>
      </c>
      <c r="V392" s="3">
        <f>AJ392-AS392</f>
        <v>2.5</v>
      </c>
      <c r="W392" s="3">
        <f>(AA392-AY392)/(AX392-AY392)</f>
        <v>0.99681678298444965</v>
      </c>
      <c r="X392" s="3">
        <f>(AX392-AA392)/(AA392-AY392)</f>
        <v>3.1933822442473821E-3</v>
      </c>
      <c r="Y392" s="3">
        <f>J392/AA392</f>
        <v>1.0484356988981225E-2</v>
      </c>
      <c r="Z392" s="3">
        <f>(AA392-AY392)/(AX392-AA392)</f>
        <v>313.14760448781806</v>
      </c>
      <c r="AA392" s="3">
        <v>31.211364200143358</v>
      </c>
      <c r="AB392" s="3">
        <v>30.2</v>
      </c>
      <c r="AC392" s="3">
        <v>32</v>
      </c>
      <c r="AD392" s="3">
        <v>31.183415249518987</v>
      </c>
      <c r="AE392" s="3">
        <v>30.6</v>
      </c>
      <c r="AF392" s="3">
        <v>30.8</v>
      </c>
      <c r="AG392" s="3">
        <v>31</v>
      </c>
      <c r="AH392" s="3">
        <v>31.5</v>
      </c>
      <c r="AI392" s="3">
        <v>31.6</v>
      </c>
      <c r="AJ392" s="3">
        <v>31.8</v>
      </c>
      <c r="AK392" s="3">
        <v>2020</v>
      </c>
      <c r="AL392" s="3">
        <v>10</v>
      </c>
      <c r="AM392" s="3">
        <v>27</v>
      </c>
      <c r="AN392" s="3">
        <v>14</v>
      </c>
      <c r="AO392" s="3">
        <v>42</v>
      </c>
      <c r="AP392" s="3">
        <v>45</v>
      </c>
      <c r="AQ392" s="3">
        <v>859</v>
      </c>
      <c r="AR392" s="4">
        <v>0.61249999999999993</v>
      </c>
      <c r="AS392" s="3">
        <f>VLOOKUP(AR392,גיליון1!A307:F890,2,0)</f>
        <v>29.3</v>
      </c>
      <c r="AT392" s="3">
        <f>VLOOKUP(AR392,גיליון1!A307:F890,3,0)</f>
        <v>53</v>
      </c>
      <c r="AU392" s="3">
        <f>VLOOKUP(AR392,גיליון1!A307:F890,4,0)</f>
        <v>195</v>
      </c>
      <c r="AV392" s="3">
        <f>VLOOKUP(AR392,גיליון1!A307:F890,5,0)</f>
        <v>0.9</v>
      </c>
      <c r="AW392" s="3">
        <f>VLOOKUP(AR392,גיליון1!A307:F890,6,0)</f>
        <v>3</v>
      </c>
      <c r="AX392" s="3">
        <f>AS392+(AZ392*BF392)/(BB392*1005)</f>
        <v>31.235972088095089</v>
      </c>
      <c r="AY392" s="3">
        <f>AS392+(AZ392*BD392*BE392*BF392)/(BB392*1005*(BE392*BD392+BK392*AZ392))-(AZ392*BL392)/(BE392*BD392+BK392*AZ392)</f>
        <v>23.505463036554062</v>
      </c>
      <c r="AZ392" s="3">
        <f>BA392*BC392/(BA392+BC392)</f>
        <v>28.374637927169093</v>
      </c>
      <c r="BA392" s="3">
        <f>BB392*1005/(4*0.98*0.0000000567*(AS392+273.15)^3)</f>
        <v>190.73993999776681</v>
      </c>
      <c r="BB392" s="3">
        <f>101325/(287.05*(AS392+273.15))</f>
        <v>1.1670930218059798</v>
      </c>
      <c r="BC392" s="3">
        <f>100*SQRT(0.1/AV392)</f>
        <v>33.333333333333336</v>
      </c>
      <c r="BD392" s="3">
        <f>BC392/1.08</f>
        <v>30.864197530864196</v>
      </c>
      <c r="BE392" s="3">
        <f>0.072*AS392+64.67</f>
        <v>66.779600000000002</v>
      </c>
      <c r="BF392" s="3">
        <f>AU392*(1-0.21)+BG392-BH392</f>
        <v>80.027692963961385</v>
      </c>
      <c r="BG392" s="3">
        <f>(1.72*(BI392/1000/(AS392+273.16))^(1/7)*0.0000000567*(AS392+273.16)^4)</f>
        <v>402.87437169877842</v>
      </c>
      <c r="BH392" s="3">
        <f>0.98*0.0000000567*(AA392+273.16)^4</f>
        <v>476.8966787348171</v>
      </c>
      <c r="BI392" s="3">
        <f>BJ392*AT392/100</f>
        <v>2159.5952160015549</v>
      </c>
      <c r="BJ392" s="3">
        <f>(610.7*10^(7.5*AS392/(AS392+237.3)))</f>
        <v>4074.7079547199151</v>
      </c>
      <c r="BK392" s="3">
        <f>(EXP((0.0492)*AS392))*55.259</f>
        <v>233.59555512608441</v>
      </c>
      <c r="BL392" s="3">
        <f>(1-(AT392/100))*BJ392</f>
        <v>1915.1127387183599</v>
      </c>
      <c r="JF392" s="3">
        <v>7</v>
      </c>
      <c r="JG392" s="3">
        <v>5</v>
      </c>
      <c r="JH392" s="3">
        <v>18</v>
      </c>
      <c r="JI392" s="3">
        <v>46</v>
      </c>
      <c r="JJ392" s="3">
        <v>54</v>
      </c>
      <c r="JK392" s="3">
        <v>148</v>
      </c>
      <c r="JL392" s="3">
        <v>278</v>
      </c>
      <c r="JM392" s="3">
        <v>333</v>
      </c>
      <c r="JN392" s="3">
        <v>383</v>
      </c>
      <c r="JO392" s="3">
        <v>299</v>
      </c>
      <c r="JP392" s="3">
        <v>290</v>
      </c>
      <c r="JQ392" s="3">
        <v>188</v>
      </c>
      <c r="JR392" s="3">
        <v>229</v>
      </c>
      <c r="JS392" s="3">
        <v>343</v>
      </c>
      <c r="JT392" s="3">
        <v>227</v>
      </c>
      <c r="JU392" s="3">
        <v>119</v>
      </c>
      <c r="JV392" s="3">
        <v>47</v>
      </c>
      <c r="JW392" s="3">
        <v>12</v>
      </c>
      <c r="JX392" s="3">
        <v>10</v>
      </c>
    </row>
    <row r="393" spans="1:291" s="3" customFormat="1" x14ac:dyDescent="0.2">
      <c r="A393" s="3" t="b">
        <v>1</v>
      </c>
      <c r="B393" s="3" t="s">
        <v>563</v>
      </c>
      <c r="D393" s="3">
        <v>10446</v>
      </c>
      <c r="E393" s="3">
        <v>2</v>
      </c>
      <c r="F393" s="3">
        <v>5</v>
      </c>
      <c r="G393" s="3" t="s">
        <v>314</v>
      </c>
      <c r="H393" s="3">
        <v>6</v>
      </c>
      <c r="I393" s="3">
        <v>1.8000000000000007</v>
      </c>
      <c r="J393" s="3">
        <v>0.42746318435853137</v>
      </c>
      <c r="K393" s="3">
        <v>0.57181314992061516</v>
      </c>
      <c r="L393" s="3">
        <v>0.340181454124243</v>
      </c>
      <c r="M393" s="3">
        <f>AA393-AS393</f>
        <v>-0.94362055591771821</v>
      </c>
      <c r="N393" s="3">
        <f>AB393-AS393</f>
        <v>-2</v>
      </c>
      <c r="O393" s="3">
        <f>AC393-AS393</f>
        <v>-0.19999999999999929</v>
      </c>
      <c r="P393" s="3">
        <f>AD393-AS393</f>
        <v>-0.88066703322148143</v>
      </c>
      <c r="Q393" s="3">
        <f>AE393-AS393</f>
        <v>-1.8999999999999986</v>
      </c>
      <c r="R393" s="3">
        <f>AF393-AS393</f>
        <v>-1.5999999999999979</v>
      </c>
      <c r="S393" s="3">
        <f>AG393-AS393</f>
        <v>-1.1999999999999993</v>
      </c>
      <c r="T393" s="3">
        <f>AH393-AS393</f>
        <v>-0.59999999999999787</v>
      </c>
      <c r="U393" s="3">
        <f>AI393-AS393</f>
        <v>-0.5</v>
      </c>
      <c r="V393" s="3">
        <f>AJ393-AS393</f>
        <v>-0.19999999999999929</v>
      </c>
      <c r="W393" s="3">
        <f>(AA393-AY393)/(AX393-AY393)</f>
        <v>0.39579929014265802</v>
      </c>
      <c r="X393" s="3">
        <f>(AX393-AA393)/(AA393-AY393)</f>
        <v>1.5265330810461277</v>
      </c>
      <c r="Y393" s="3">
        <f>J393/AA393</f>
        <v>1.5128023928347082E-2</v>
      </c>
      <c r="Z393" s="3">
        <f>(AA393-AY393)/(AX393-AA393)</f>
        <v>0.65507915446857101</v>
      </c>
      <c r="AA393" s="3">
        <v>28.256379444082281</v>
      </c>
      <c r="AB393" s="3">
        <v>27.2</v>
      </c>
      <c r="AC393" s="3">
        <v>29</v>
      </c>
      <c r="AD393" s="3">
        <v>28.319332966778518</v>
      </c>
      <c r="AE393" s="3">
        <v>27.3</v>
      </c>
      <c r="AF393" s="3">
        <v>27.6</v>
      </c>
      <c r="AG393" s="3">
        <v>28</v>
      </c>
      <c r="AH393" s="3">
        <v>28.6</v>
      </c>
      <c r="AI393" s="3">
        <v>28.7</v>
      </c>
      <c r="AJ393" s="3">
        <v>29</v>
      </c>
      <c r="AK393" s="3">
        <v>2020</v>
      </c>
      <c r="AL393" s="3">
        <v>10</v>
      </c>
      <c r="AM393" s="3">
        <v>27</v>
      </c>
      <c r="AN393" s="3">
        <v>14</v>
      </c>
      <c r="AO393" s="3">
        <v>43</v>
      </c>
      <c r="AP393" s="3">
        <v>4</v>
      </c>
      <c r="AQ393" s="3">
        <v>99</v>
      </c>
      <c r="AR393" s="4">
        <v>0.61319444444444449</v>
      </c>
      <c r="AS393" s="3">
        <f>VLOOKUP(AR393,גיליון1!A308:F891,2,0)</f>
        <v>29.2</v>
      </c>
      <c r="AT393" s="3">
        <f>VLOOKUP(AR393,גיליון1!A308:F891,3,0)</f>
        <v>54</v>
      </c>
      <c r="AU393" s="3">
        <f>VLOOKUP(AR393,גיליון1!A308:F891,4,0)</f>
        <v>375</v>
      </c>
      <c r="AV393" s="3">
        <f>VLOOKUP(AR393,גיליון1!A308:F891,5,0)</f>
        <v>1.2</v>
      </c>
      <c r="AW393" s="3">
        <f>VLOOKUP(AR393,גיליון1!A308:F891,6,0)</f>
        <v>344</v>
      </c>
      <c r="AX393" s="3">
        <f>AS393+(AZ393*BF393)/(BB393*1005)</f>
        <v>34.344670931050921</v>
      </c>
      <c r="AY393" s="3">
        <f>AS393+(AZ393*BD393*BE393*BF393)/(BB393*1005*(BE393*BD393+BK393*AZ393))-(AZ393*BL393)/(BE393*BD393+BK393*AZ393)</f>
        <v>24.268066604640666</v>
      </c>
      <c r="AZ393" s="3">
        <f>BA393*BC393/(BA393+BC393)</f>
        <v>25.0772213220847</v>
      </c>
      <c r="BA393" s="3">
        <f>BB393*1005/(4*0.98*0.0000000567*(AS393+273.15)^3)</f>
        <v>190.9924084476778</v>
      </c>
      <c r="BB393" s="3">
        <f>101325/(287.05*(AS393+273.15))</f>
        <v>1.1674790290895276</v>
      </c>
      <c r="BC393" s="3">
        <f>100*SQRT(0.1/AV393)</f>
        <v>28.867513459481291</v>
      </c>
      <c r="BD393" s="3">
        <f>BC393/1.08</f>
        <v>26.72917912914934</v>
      </c>
      <c r="BE393" s="3">
        <f>0.072*AS393+64.67</f>
        <v>66.772400000000005</v>
      </c>
      <c r="BF393" s="3">
        <f>AU393*(1-0.21)+BG393-BH393</f>
        <v>240.70955961019041</v>
      </c>
      <c r="BG393" s="3">
        <f>(1.72*(BI393/1000/(AS393+273.16))^(1/7)*0.0000000567*(AS393+273.16)^4)</f>
        <v>403.10441887589292</v>
      </c>
      <c r="BH393" s="3">
        <f>0.98*0.0000000567*(AA393+273.16)^4</f>
        <v>458.64485926570245</v>
      </c>
      <c r="BI393" s="3">
        <f>BJ393*AT393/100</f>
        <v>2187.6874835272083</v>
      </c>
      <c r="BJ393" s="3">
        <f>(610.7*10^(7.5*AS393/(AS393+237.3)))</f>
        <v>4051.2731176429784</v>
      </c>
      <c r="BK393" s="3">
        <f>(EXP((0.0492)*AS393))*55.259</f>
        <v>232.4490876175883</v>
      </c>
      <c r="BL393" s="3">
        <f>(1-(AT393/100))*BJ393</f>
        <v>1863.5856341157698</v>
      </c>
      <c r="IB393" s="3">
        <v>43</v>
      </c>
      <c r="IC393" s="3">
        <v>99</v>
      </c>
      <c r="ID393" s="3">
        <v>116</v>
      </c>
      <c r="IE393" s="3">
        <v>136</v>
      </c>
      <c r="IF393" s="3">
        <v>142</v>
      </c>
      <c r="IG393" s="3">
        <v>213</v>
      </c>
      <c r="IH393" s="3">
        <v>135</v>
      </c>
      <c r="II393" s="3">
        <v>130</v>
      </c>
      <c r="IJ393" s="3">
        <v>211</v>
      </c>
      <c r="IK393" s="3">
        <v>298</v>
      </c>
      <c r="IL393" s="3">
        <v>407</v>
      </c>
      <c r="IM393" s="3">
        <v>470</v>
      </c>
      <c r="IN393" s="3">
        <v>384</v>
      </c>
      <c r="IO393" s="3">
        <v>374</v>
      </c>
      <c r="IP393" s="3">
        <v>359</v>
      </c>
      <c r="IQ393" s="3">
        <v>270</v>
      </c>
      <c r="IR393" s="3">
        <v>115</v>
      </c>
      <c r="IS393" s="3">
        <v>81</v>
      </c>
      <c r="IT393" s="3">
        <v>45</v>
      </c>
      <c r="IU393" s="3">
        <v>3</v>
      </c>
      <c r="IV393" s="3">
        <v>2</v>
      </c>
      <c r="IW393" s="3">
        <v>1</v>
      </c>
      <c r="IX393" s="3">
        <v>2</v>
      </c>
      <c r="IY393" s="3">
        <v>0</v>
      </c>
      <c r="IZ393" s="3">
        <v>0</v>
      </c>
      <c r="JA393" s="3">
        <v>0</v>
      </c>
      <c r="JB393" s="3">
        <v>1</v>
      </c>
      <c r="JC393" s="3">
        <v>0</v>
      </c>
      <c r="JD393" s="3">
        <v>2</v>
      </c>
      <c r="JE393" s="3">
        <v>0</v>
      </c>
      <c r="JF393" s="3">
        <v>2</v>
      </c>
      <c r="JG393" s="3">
        <v>0</v>
      </c>
      <c r="JH393" s="3">
        <v>1</v>
      </c>
      <c r="JI393" s="3">
        <v>1</v>
      </c>
      <c r="JJ393" s="3">
        <v>0</v>
      </c>
      <c r="JK393" s="3">
        <v>1</v>
      </c>
    </row>
    <row r="394" spans="1:291" s="3" customFormat="1" x14ac:dyDescent="0.2">
      <c r="A394" s="3" t="b">
        <v>1</v>
      </c>
      <c r="B394" s="3" t="s">
        <v>563</v>
      </c>
      <c r="D394" s="3">
        <v>10446</v>
      </c>
      <c r="E394" s="3">
        <v>2</v>
      </c>
      <c r="F394" s="3">
        <v>5</v>
      </c>
      <c r="G394" s="3" t="s">
        <v>469</v>
      </c>
      <c r="H394" s="3">
        <v>6</v>
      </c>
      <c r="I394" s="3">
        <v>1.4000000000000021</v>
      </c>
      <c r="J394" s="3">
        <v>0.33099850671675818</v>
      </c>
      <c r="K394" s="3">
        <v>0.49924812657945949</v>
      </c>
      <c r="L394" s="3">
        <v>0.27366099971662899</v>
      </c>
      <c r="M394" s="3">
        <f>AA394-AS394</f>
        <v>1.5303943179384305</v>
      </c>
      <c r="N394" s="3">
        <f>AB394-AS394</f>
        <v>0.69999999999999929</v>
      </c>
      <c r="O394" s="3">
        <f>AC394-AS394</f>
        <v>2.1000000000000014</v>
      </c>
      <c r="P394" s="3">
        <f>AD394-AS394</f>
        <v>1.5331749315842451</v>
      </c>
      <c r="Q394" s="3">
        <f>AE394-AS394</f>
        <v>0.80000000000000071</v>
      </c>
      <c r="R394" s="3">
        <f>AF394-AS394</f>
        <v>1.1000000000000014</v>
      </c>
      <c r="S394" s="3">
        <f>AG394-AS394</f>
        <v>1.3000000000000007</v>
      </c>
      <c r="T394" s="3">
        <f>AH394-AS394</f>
        <v>1.8000000000000007</v>
      </c>
      <c r="U394" s="3">
        <f>AI394-AS394</f>
        <v>2</v>
      </c>
      <c r="V394" s="3">
        <f>AJ394-AS394</f>
        <v>2.1000000000000014</v>
      </c>
      <c r="W394" s="3">
        <f>(AA394-AY394)/(AX394-AY394)</f>
        <v>0.66537068002947264</v>
      </c>
      <c r="X394" s="3">
        <f>(AX394-AA394)/(AA394-AY394)</f>
        <v>0.50292164956187269</v>
      </c>
      <c r="Y394" s="3">
        <f>J394/AA394</f>
        <v>1.0771046518057287E-2</v>
      </c>
      <c r="Z394" s="3">
        <f>(AA394-AY394)/(AX394-AA394)</f>
        <v>1.9883812933310074</v>
      </c>
      <c r="AA394" s="3">
        <v>30.73039431793843</v>
      </c>
      <c r="AB394" s="3">
        <v>29.9</v>
      </c>
      <c r="AC394" s="3">
        <v>31.3</v>
      </c>
      <c r="AD394" s="3">
        <v>30.733174931584244</v>
      </c>
      <c r="AE394" s="3">
        <v>30</v>
      </c>
      <c r="AF394" s="3">
        <v>30.3</v>
      </c>
      <c r="AG394" s="3">
        <v>30.5</v>
      </c>
      <c r="AH394" s="3">
        <v>31</v>
      </c>
      <c r="AI394" s="3">
        <v>31.2</v>
      </c>
      <c r="AJ394" s="3">
        <v>31.3</v>
      </c>
      <c r="AK394" s="3">
        <v>2020</v>
      </c>
      <c r="AL394" s="3">
        <v>10</v>
      </c>
      <c r="AM394" s="3">
        <v>27</v>
      </c>
      <c r="AN394" s="3">
        <v>14</v>
      </c>
      <c r="AO394" s="3">
        <v>43</v>
      </c>
      <c r="AP394" s="3">
        <v>35</v>
      </c>
      <c r="AQ394" s="3">
        <v>136</v>
      </c>
      <c r="AR394" s="4">
        <v>0.61319444444444449</v>
      </c>
      <c r="AS394" s="3">
        <f>VLOOKUP(AR394,גיליון1!A309:F892,2,0)</f>
        <v>29.2</v>
      </c>
      <c r="AT394" s="3">
        <f>VLOOKUP(AR394,גיליון1!A309:F892,3,0)</f>
        <v>54</v>
      </c>
      <c r="AU394" s="3">
        <f>VLOOKUP(AR394,גיליון1!A309:F892,4,0)</f>
        <v>375</v>
      </c>
      <c r="AV394" s="3">
        <f>VLOOKUP(AR394,גיליון1!A309:F892,5,0)</f>
        <v>1.2</v>
      </c>
      <c r="AW394" s="3">
        <f>VLOOKUP(AR394,גיליון1!A309:F892,6,0)</f>
        <v>344</v>
      </c>
      <c r="AX394" s="3">
        <f>AS394+(AZ394*BF394)/(BB394*1005)</f>
        <v>34.018849561445357</v>
      </c>
      <c r="AY394" s="3">
        <f>AS394+(AZ394*BD394*BE394*BF394)/(BB394*1005*(BE394*BD394+BK394*AZ394))-(AZ394*BL394)/(BE394*BD394+BK394*AZ394)</f>
        <v>24.191691427792993</v>
      </c>
      <c r="AZ394" s="3">
        <f>BA394*BC394/(BA394+BC394)</f>
        <v>25.0772213220847</v>
      </c>
      <c r="BA394" s="3">
        <f>BB394*1005/(4*0.98*0.0000000567*(AS394+273.15)^3)</f>
        <v>190.9924084476778</v>
      </c>
      <c r="BB394" s="3">
        <f>101325/(287.05*(AS394+273.15))</f>
        <v>1.1674790290895276</v>
      </c>
      <c r="BC394" s="3">
        <f>100*SQRT(0.1/AV394)</f>
        <v>28.867513459481291</v>
      </c>
      <c r="BD394" s="3">
        <f>BC394/1.08</f>
        <v>26.72917912914934</v>
      </c>
      <c r="BE394" s="3">
        <f>0.072*AS394+64.67</f>
        <v>66.772400000000005</v>
      </c>
      <c r="BF394" s="3">
        <f>AU394*(1-0.21)+BG394-BH394</f>
        <v>225.46498528455453</v>
      </c>
      <c r="BG394" s="3">
        <f>(1.72*(BI394/1000/(AS394+273.16))^(1/7)*0.0000000567*(AS394+273.16)^4)</f>
        <v>403.10441887589292</v>
      </c>
      <c r="BH394" s="3">
        <f>0.98*0.0000000567*(AA394+273.16)^4</f>
        <v>473.88943359133833</v>
      </c>
      <c r="BI394" s="3">
        <f>BJ394*AT394/100</f>
        <v>2187.6874835272083</v>
      </c>
      <c r="BJ394" s="3">
        <f>(610.7*10^(7.5*AS394/(AS394+237.3)))</f>
        <v>4051.2731176429784</v>
      </c>
      <c r="BK394" s="3">
        <f>(EXP((0.0492)*AS394))*55.259</f>
        <v>232.4490876175883</v>
      </c>
      <c r="BL394" s="3">
        <f>(1-(AT394/100))*BJ394</f>
        <v>1863.5856341157698</v>
      </c>
      <c r="JC394" s="3">
        <v>21</v>
      </c>
      <c r="JD394" s="3">
        <v>20</v>
      </c>
      <c r="JE394" s="3">
        <v>13</v>
      </c>
      <c r="JF394" s="3">
        <v>42</v>
      </c>
      <c r="JG394" s="3">
        <v>94</v>
      </c>
      <c r="JH394" s="3">
        <v>90</v>
      </c>
      <c r="JI394" s="3">
        <v>102</v>
      </c>
      <c r="JJ394" s="3">
        <v>120</v>
      </c>
      <c r="JK394" s="3">
        <v>110</v>
      </c>
      <c r="JL394" s="3">
        <v>105</v>
      </c>
      <c r="JM394" s="3">
        <v>101</v>
      </c>
      <c r="JN394" s="3">
        <v>102</v>
      </c>
      <c r="JO394" s="3">
        <v>70</v>
      </c>
      <c r="JP394" s="3">
        <v>50</v>
      </c>
      <c r="JQ394" s="3">
        <v>35</v>
      </c>
    </row>
    <row r="395" spans="1:291" s="3" customFormat="1" x14ac:dyDescent="0.2">
      <c r="A395" s="3" t="b">
        <v>0</v>
      </c>
      <c r="D395" s="3">
        <v>10446</v>
      </c>
      <c r="E395" s="3">
        <v>2</v>
      </c>
      <c r="F395" s="3">
        <v>5</v>
      </c>
      <c r="G395" s="3" t="s">
        <v>146</v>
      </c>
      <c r="H395" s="3">
        <v>6</v>
      </c>
      <c r="I395" s="3">
        <v>1.4000000000000021</v>
      </c>
      <c r="J395" s="3">
        <v>0.26870046317215873</v>
      </c>
      <c r="K395" s="3">
        <v>0.36261664083366441</v>
      </c>
      <c r="L395" s="3">
        <v>0.21504154825536714</v>
      </c>
      <c r="M395" s="3">
        <f>AA395-AS395</f>
        <v>0.99450088067554532</v>
      </c>
      <c r="N395" s="3">
        <f>AB395-AS395</f>
        <v>0.19999999999999929</v>
      </c>
      <c r="O395" s="3">
        <f>AC395-AS395</f>
        <v>1.6000000000000014</v>
      </c>
      <c r="P395" s="3">
        <f>AD395-AS395</f>
        <v>1.0328051845990451</v>
      </c>
      <c r="Q395" s="3">
        <f>AE395-AS395</f>
        <v>0.40000000000000213</v>
      </c>
      <c r="R395" s="3">
        <f>AF395-AS395</f>
        <v>0.60000000000000142</v>
      </c>
      <c r="S395" s="3">
        <f>AG395-AS395</f>
        <v>0.80000000000000071</v>
      </c>
      <c r="T395" s="3">
        <f>AH395-AS395</f>
        <v>1.1999999999999993</v>
      </c>
      <c r="U395" s="3">
        <f>AI395-AS395</f>
        <v>1.3000000000000007</v>
      </c>
      <c r="V395" s="3">
        <f>AJ395-AS395</f>
        <v>1.5</v>
      </c>
      <c r="W395" s="3">
        <f>(AA395-AY395)/(AX395-AY395)</f>
        <v>0.60577639370002401</v>
      </c>
      <c r="X395" s="3">
        <f>(AX395-AA395)/(AA395-AY395)</f>
        <v>0.65077413118080751</v>
      </c>
      <c r="Y395" s="3">
        <f>J395/AA395</f>
        <v>8.8989867470909839E-3</v>
      </c>
      <c r="Z395" s="3">
        <f>(AA395-AY395)/(AX395-AA395)</f>
        <v>1.5366314548882483</v>
      </c>
      <c r="AA395" s="3">
        <v>30.194500880675545</v>
      </c>
      <c r="AB395" s="3">
        <v>29.4</v>
      </c>
      <c r="AC395" s="3">
        <v>30.8</v>
      </c>
      <c r="AD395" s="3">
        <v>30.232805184599044</v>
      </c>
      <c r="AE395" s="3">
        <v>29.6</v>
      </c>
      <c r="AF395" s="3">
        <v>29.8</v>
      </c>
      <c r="AG395" s="3">
        <v>30</v>
      </c>
      <c r="AH395" s="3">
        <v>30.4</v>
      </c>
      <c r="AI395" s="3">
        <v>30.5</v>
      </c>
      <c r="AJ395" s="3">
        <v>30.7</v>
      </c>
      <c r="AK395" s="3">
        <v>2020</v>
      </c>
      <c r="AL395" s="3">
        <v>10</v>
      </c>
      <c r="AM395" s="3">
        <v>27</v>
      </c>
      <c r="AN395" s="3">
        <v>14</v>
      </c>
      <c r="AO395" s="3">
        <v>43</v>
      </c>
      <c r="AP395" s="3">
        <v>52</v>
      </c>
      <c r="AQ395" s="3">
        <v>578</v>
      </c>
      <c r="AR395" s="4">
        <v>0.61319444444444449</v>
      </c>
      <c r="AS395" s="3">
        <f>VLOOKUP(AR395,גיליון1!A310:F893,2,0)</f>
        <v>29.2</v>
      </c>
      <c r="AT395" s="3">
        <f>VLOOKUP(AR395,גיליון1!A310:F893,3,0)</f>
        <v>54</v>
      </c>
      <c r="AU395" s="3">
        <f>VLOOKUP(AR395,גיליון1!A310:F893,4,0)</f>
        <v>375</v>
      </c>
      <c r="AV395" s="3">
        <f>VLOOKUP(AR395,גיליון1!A310:F893,5,0)</f>
        <v>1.2</v>
      </c>
      <c r="AW395" s="3">
        <f>VLOOKUP(AR395,גיליון1!A310:F893,6,0)</f>
        <v>344</v>
      </c>
      <c r="AX395" s="3">
        <f>AS395+(AZ395*BF395)/(BB395*1005)</f>
        <v>34.090104307455576</v>
      </c>
      <c r="AY395" s="3">
        <f>AS395+(AZ395*BD395*BE395*BF395)/(BB395*1005*(BE395*BD395+BK395*AZ395))-(AZ395*BL395)/(BE395*BD395+BK395*AZ395)</f>
        <v>24.208394119314899</v>
      </c>
      <c r="AZ395" s="3">
        <f>BA395*BC395/(BA395+BC395)</f>
        <v>25.0772213220847</v>
      </c>
      <c r="BA395" s="3">
        <f>BB395*1005/(4*0.98*0.0000000567*(AS395+273.15)^3)</f>
        <v>190.9924084476778</v>
      </c>
      <c r="BB395" s="3">
        <f>101325/(287.05*(AS395+273.15))</f>
        <v>1.1674790290895276</v>
      </c>
      <c r="BC395" s="3">
        <f>100*SQRT(0.1/AV395)</f>
        <v>28.867513459481291</v>
      </c>
      <c r="BD395" s="3">
        <f>BC395/1.08</f>
        <v>26.72917912914934</v>
      </c>
      <c r="BE395" s="3">
        <f>0.072*AS395+64.67</f>
        <v>66.772400000000005</v>
      </c>
      <c r="BF395" s="3">
        <f>AU395*(1-0.21)+BG395-BH395</f>
        <v>228.79886198184471</v>
      </c>
      <c r="BG395" s="3">
        <f>(1.72*(BI395/1000/(AS395+273.16))^(1/7)*0.0000000567*(AS395+273.16)^4)</f>
        <v>403.10441887589292</v>
      </c>
      <c r="BH395" s="3">
        <f>0.98*0.0000000567*(AA395+273.16)^4</f>
        <v>470.55555689404815</v>
      </c>
      <c r="BI395" s="3">
        <f>BJ395*AT395/100</f>
        <v>2187.6874835272083</v>
      </c>
      <c r="BJ395" s="3">
        <f>(610.7*10^(7.5*AS395/(AS395+237.3)))</f>
        <v>4051.2731176429784</v>
      </c>
      <c r="BK395" s="3">
        <f>(EXP((0.0492)*AS395))*55.259</f>
        <v>232.4490876175883</v>
      </c>
      <c r="BL395" s="3">
        <f>(1-(AT395/100))*BJ395</f>
        <v>1863.5856341157698</v>
      </c>
      <c r="IU395" s="3">
        <v>1</v>
      </c>
      <c r="IV395" s="3">
        <v>2</v>
      </c>
      <c r="IW395" s="3">
        <v>3</v>
      </c>
      <c r="IX395" s="3">
        <v>2</v>
      </c>
      <c r="IY395" s="3">
        <v>10</v>
      </c>
      <c r="IZ395" s="3">
        <v>28</v>
      </c>
      <c r="JA395" s="3">
        <v>53</v>
      </c>
      <c r="JB395" s="3">
        <v>94</v>
      </c>
      <c r="JC395" s="3">
        <v>140</v>
      </c>
      <c r="JD395" s="3">
        <v>179</v>
      </c>
      <c r="JE395" s="3">
        <v>232</v>
      </c>
      <c r="JF395" s="3">
        <v>266</v>
      </c>
      <c r="JG395" s="3">
        <v>354</v>
      </c>
      <c r="JH395" s="3">
        <v>349</v>
      </c>
      <c r="JI395" s="3">
        <v>266</v>
      </c>
      <c r="JJ395" s="3">
        <v>153</v>
      </c>
      <c r="JK395" s="3">
        <v>56</v>
      </c>
      <c r="JL395" s="3">
        <v>15</v>
      </c>
      <c r="JM395" s="3">
        <v>18</v>
      </c>
    </row>
    <row r="396" spans="1:291" s="3" customFormat="1" x14ac:dyDescent="0.2">
      <c r="A396" s="3" t="b">
        <v>0</v>
      </c>
      <c r="D396" s="3">
        <v>10446</v>
      </c>
      <c r="E396" s="3">
        <v>2</v>
      </c>
      <c r="F396" s="3">
        <v>5</v>
      </c>
      <c r="G396" s="3" t="s">
        <v>315</v>
      </c>
      <c r="H396" s="3">
        <v>6</v>
      </c>
      <c r="I396" s="3">
        <v>1.3999999999999986</v>
      </c>
      <c r="J396" s="3">
        <v>0.27342233601661742</v>
      </c>
      <c r="K396" s="3">
        <v>0.36512003198083676</v>
      </c>
      <c r="L396" s="3">
        <v>0.22043363609947511</v>
      </c>
      <c r="M396" s="3">
        <f>AA396-AS396</f>
        <v>0.4263089349889313</v>
      </c>
      <c r="N396" s="3">
        <f>AB396-AS396</f>
        <v>-0.39999999999999858</v>
      </c>
      <c r="O396" s="3">
        <f>AC396-AS396</f>
        <v>1</v>
      </c>
      <c r="P396" s="3">
        <f>AD396-AS396</f>
        <v>0.43849838954315601</v>
      </c>
      <c r="Q396" s="3">
        <f>AE396-AS396</f>
        <v>-0.10000000000000142</v>
      </c>
      <c r="R396" s="3">
        <f>AF396-AS396</f>
        <v>0.10000000000000142</v>
      </c>
      <c r="S396" s="3">
        <f>AG396-AS396</f>
        <v>0.19999999999999929</v>
      </c>
      <c r="T396" s="3">
        <f>AH396-AS396</f>
        <v>0.60000000000000142</v>
      </c>
      <c r="U396" s="3">
        <f>AI396-AS396</f>
        <v>0.80000000000000071</v>
      </c>
      <c r="V396" s="3">
        <f>AJ396-AS396</f>
        <v>1</v>
      </c>
      <c r="W396" s="3">
        <f>(AA396-AY396)/(AX396-AY396)</f>
        <v>0.64036818877373558</v>
      </c>
      <c r="X396" s="3">
        <f>(AX396-AA396)/(AA396-AY396)</f>
        <v>0.56160161846099266</v>
      </c>
      <c r="Y396" s="3">
        <f>J396/AA396</f>
        <v>9.2917646117521898E-3</v>
      </c>
      <c r="Z396" s="3">
        <f>(AA396-AY396)/(AX396-AA396)</f>
        <v>1.7806216490977889</v>
      </c>
      <c r="AA396" s="3">
        <v>29.426308934988931</v>
      </c>
      <c r="AB396" s="3">
        <v>28.6</v>
      </c>
      <c r="AC396" s="3">
        <v>30</v>
      </c>
      <c r="AD396" s="3">
        <v>29.438498389543156</v>
      </c>
      <c r="AE396" s="3">
        <v>28.9</v>
      </c>
      <c r="AF396" s="3">
        <v>29.1</v>
      </c>
      <c r="AG396" s="3">
        <v>29.2</v>
      </c>
      <c r="AH396" s="3">
        <v>29.6</v>
      </c>
      <c r="AI396" s="3">
        <v>29.8</v>
      </c>
      <c r="AJ396" s="3">
        <v>30</v>
      </c>
      <c r="AK396" s="3">
        <v>2020</v>
      </c>
      <c r="AL396" s="3">
        <v>10</v>
      </c>
      <c r="AM396" s="3">
        <v>27</v>
      </c>
      <c r="AN396" s="3">
        <v>14</v>
      </c>
      <c r="AO396" s="3">
        <v>44</v>
      </c>
      <c r="AP396" s="3">
        <v>0</v>
      </c>
      <c r="AQ396" s="3">
        <v>258</v>
      </c>
      <c r="AR396" s="4">
        <v>0.61388888888888882</v>
      </c>
      <c r="AS396" s="3">
        <f>VLOOKUP(AR396,גיליון1!A311:F894,2,0)</f>
        <v>29</v>
      </c>
      <c r="AT396" s="3">
        <f>VLOOKUP(AR396,גיליון1!A311:F894,3,0)</f>
        <v>54</v>
      </c>
      <c r="AU396" s="3">
        <f>VLOOKUP(AR396,גיליון1!A311:F894,4,0)</f>
        <v>279</v>
      </c>
      <c r="AV396" s="3">
        <f>VLOOKUP(AR396,גיליון1!A311:F894,5,0)</f>
        <v>1</v>
      </c>
      <c r="AW396" s="3">
        <f>VLOOKUP(AR396,גיליון1!A311:F894,6,0)</f>
        <v>61</v>
      </c>
      <c r="AX396" s="3">
        <f>AS396+(AZ396*BF396)/(BB396*1005)</f>
        <v>32.606562743981272</v>
      </c>
      <c r="AY396" s="3">
        <f>AS396+(AZ396*BD396*BE396*BF396)/(BB396*1005*(BE396*BD396+BK396*AZ396))-(AZ396*BL396)/(BE396*BD396+BK396*AZ396)</f>
        <v>23.763480153071466</v>
      </c>
      <c r="AZ396" s="3">
        <f>BA396*BC396/(BA396+BC396)</f>
        <v>27.14091109702083</v>
      </c>
      <c r="BA396" s="3">
        <f>BB396*1005/(4*0.98*0.0000000567*(AS396+273.15)^3)</f>
        <v>191.49859974474901</v>
      </c>
      <c r="BB396" s="3">
        <f>101325/(287.05*(AS396+273.15))</f>
        <v>1.1682518101777879</v>
      </c>
      <c r="BC396" s="3">
        <f>100*SQRT(0.1/AV396)</f>
        <v>31.622776601683793</v>
      </c>
      <c r="BD396" s="3">
        <f>BC396/1.08</f>
        <v>29.280348705262767</v>
      </c>
      <c r="BE396" s="3">
        <f>0.072*AS396+64.67</f>
        <v>66.757999999999996</v>
      </c>
      <c r="BF396" s="3">
        <f>AU396*(1-0.21)+BG396-BH396</f>
        <v>156.01688190605995</v>
      </c>
      <c r="BG396" s="3">
        <f>(1.72*(BI396/1000/(AS396+273.16))^(1/7)*0.0000000567*(AS396+273.16)^4)</f>
        <v>401.41411643892172</v>
      </c>
      <c r="BH396" s="3">
        <f>0.98*0.0000000567*(AA396+273.16)^4</f>
        <v>465.80723453286174</v>
      </c>
      <c r="BI396" s="3">
        <f>BJ396*AT396/100</f>
        <v>2162.567681353526</v>
      </c>
      <c r="BJ396" s="3">
        <f>(610.7*10^(7.5*AS396/(AS396+237.3)))</f>
        <v>4004.7549654694922</v>
      </c>
      <c r="BK396" s="3">
        <f>(EXP((0.0492)*AS396))*55.259</f>
        <v>230.1730052857275</v>
      </c>
      <c r="BL396" s="3">
        <f>(1-(AT396/100))*BJ396</f>
        <v>1842.1872841159663</v>
      </c>
      <c r="IQ396" s="3">
        <v>10</v>
      </c>
      <c r="IR396" s="3">
        <v>33</v>
      </c>
      <c r="IS396" s="3">
        <v>99</v>
      </c>
      <c r="IT396" s="3">
        <v>154</v>
      </c>
      <c r="IU396" s="3">
        <v>216</v>
      </c>
      <c r="IV396" s="3">
        <v>309</v>
      </c>
      <c r="IW396" s="3">
        <v>460</v>
      </c>
      <c r="IX396" s="3">
        <v>558</v>
      </c>
      <c r="IY396" s="3">
        <v>594</v>
      </c>
      <c r="IZ396" s="3">
        <v>558</v>
      </c>
      <c r="JA396" s="3">
        <v>427</v>
      </c>
      <c r="JB396" s="3">
        <v>262</v>
      </c>
      <c r="JC396" s="3">
        <v>246</v>
      </c>
      <c r="JD396" s="3">
        <v>114</v>
      </c>
      <c r="JE396" s="3">
        <v>38</v>
      </c>
    </row>
    <row r="397" spans="1:291" s="3" customFormat="1" x14ac:dyDescent="0.2">
      <c r="A397" s="3" t="b">
        <v>0</v>
      </c>
      <c r="D397" s="3">
        <v>10446</v>
      </c>
      <c r="E397" s="3">
        <v>2</v>
      </c>
      <c r="F397" s="3">
        <v>5</v>
      </c>
      <c r="G397" s="3" t="s">
        <v>470</v>
      </c>
      <c r="H397" s="3">
        <v>6</v>
      </c>
      <c r="I397" s="3">
        <v>1.3000000000000007</v>
      </c>
      <c r="J397" s="3">
        <v>0.2350208226187078</v>
      </c>
      <c r="K397" s="3">
        <v>0.30410076212484682</v>
      </c>
      <c r="L397" s="3">
        <v>0.18198259712268425</v>
      </c>
      <c r="M397" s="3">
        <f>AA397-AS397</f>
        <v>0.50899770376693709</v>
      </c>
      <c r="N397" s="3">
        <f>AB397-AS397</f>
        <v>0</v>
      </c>
      <c r="O397" s="3">
        <f>AC397-AS397</f>
        <v>1.3000000000000007</v>
      </c>
      <c r="P397" s="3">
        <f>AD397-AS397</f>
        <v>0.48108522074630855</v>
      </c>
      <c r="Q397" s="3">
        <f>AE397-AS397</f>
        <v>0.10000000000000142</v>
      </c>
      <c r="R397" s="3">
        <f>AF397-AS397</f>
        <v>0.19999999999999929</v>
      </c>
      <c r="S397" s="3">
        <f>AG397-AS397</f>
        <v>0.30000000000000071</v>
      </c>
      <c r="T397" s="3">
        <f>AH397-AS397</f>
        <v>0.60000000000000142</v>
      </c>
      <c r="U397" s="3">
        <f>AI397-AS397</f>
        <v>0.80000000000000071</v>
      </c>
      <c r="V397" s="3">
        <f>AJ397-AS397</f>
        <v>1.1999999999999993</v>
      </c>
      <c r="W397" s="3">
        <f>(AA397-AY397)/(AX397-AY397)</f>
        <v>0.65069614952461274</v>
      </c>
      <c r="X397" s="3">
        <f>(AX397-AA397)/(AA397-AY397)</f>
        <v>0.53681561006712963</v>
      </c>
      <c r="Y397" s="3">
        <f>J397/AA397</f>
        <v>7.96437835598552E-3</v>
      </c>
      <c r="Z397" s="3">
        <f>(AA397-AY397)/(AX397-AA397)</f>
        <v>1.8628370361192523</v>
      </c>
      <c r="AA397" s="3">
        <v>29.508997703766937</v>
      </c>
      <c r="AB397" s="3">
        <v>29</v>
      </c>
      <c r="AC397" s="3">
        <v>30.3</v>
      </c>
      <c r="AD397" s="3">
        <v>29.481085220746309</v>
      </c>
      <c r="AE397" s="3">
        <v>29.1</v>
      </c>
      <c r="AF397" s="3">
        <v>29.2</v>
      </c>
      <c r="AG397" s="3">
        <v>29.3</v>
      </c>
      <c r="AH397" s="3">
        <v>29.6</v>
      </c>
      <c r="AI397" s="3">
        <v>29.8</v>
      </c>
      <c r="AJ397" s="3">
        <v>30.2</v>
      </c>
      <c r="AK397" s="3">
        <v>2020</v>
      </c>
      <c r="AL397" s="3">
        <v>10</v>
      </c>
      <c r="AM397" s="3">
        <v>27</v>
      </c>
      <c r="AN397" s="3">
        <v>14</v>
      </c>
      <c r="AO397" s="3">
        <v>44</v>
      </c>
      <c r="AP397" s="3">
        <v>13</v>
      </c>
      <c r="AQ397" s="3">
        <v>378</v>
      </c>
      <c r="AR397" s="4">
        <v>0.61388888888888882</v>
      </c>
      <c r="AS397" s="3">
        <f>VLOOKUP(AR397,גיליון1!A312:F895,2,0)</f>
        <v>29</v>
      </c>
      <c r="AT397" s="3">
        <f>VLOOKUP(AR397,גיליון1!A312:F895,3,0)</f>
        <v>54</v>
      </c>
      <c r="AU397" s="3">
        <f>VLOOKUP(AR397,גיליון1!A312:F895,4,0)</f>
        <v>279</v>
      </c>
      <c r="AV397" s="3">
        <f>VLOOKUP(AR397,גיליון1!A312:F895,5,0)</f>
        <v>1</v>
      </c>
      <c r="AW397" s="3">
        <f>VLOOKUP(AR397,גיליון1!A312:F895,6,0)</f>
        <v>61</v>
      </c>
      <c r="AX397" s="3">
        <f>AS397+(AZ397*BF397)/(BB397*1005)</f>
        <v>32.594787676950645</v>
      </c>
      <c r="AY397" s="3">
        <f>AS397+(AZ397*BD397*BE397*BF397)/(BB397*1005*(BE397*BD397+BK397*AZ397))-(AZ397*BL397)/(BE397*BD397+BK397*AZ397)</f>
        <v>23.760673856034892</v>
      </c>
      <c r="AZ397" s="3">
        <f>BA397*BC397/(BA397+BC397)</f>
        <v>27.14091109702083</v>
      </c>
      <c r="BA397" s="3">
        <f>BB397*1005/(4*0.98*0.0000000567*(AS397+273.15)^3)</f>
        <v>191.49859974474901</v>
      </c>
      <c r="BB397" s="3">
        <f>101325/(287.05*(AS397+273.15))</f>
        <v>1.1682518101777879</v>
      </c>
      <c r="BC397" s="3">
        <f>100*SQRT(0.1/AV397)</f>
        <v>31.622776601683793</v>
      </c>
      <c r="BD397" s="3">
        <f>BC397/1.08</f>
        <v>29.280348705262767</v>
      </c>
      <c r="BE397" s="3">
        <f>0.072*AS397+64.67</f>
        <v>66.757999999999996</v>
      </c>
      <c r="BF397" s="3">
        <f>AU397*(1-0.21)+BG397-BH397</f>
        <v>155.50750237414445</v>
      </c>
      <c r="BG397" s="3">
        <f>(1.72*(BI397/1000/(AS397+273.16))^(1/7)*0.0000000567*(AS397+273.16)^4)</f>
        <v>401.41411643892172</v>
      </c>
      <c r="BH397" s="3">
        <f>0.98*0.0000000567*(AA397+273.16)^4</f>
        <v>466.31661406477724</v>
      </c>
      <c r="BI397" s="3">
        <f>BJ397*AT397/100</f>
        <v>2162.567681353526</v>
      </c>
      <c r="BJ397" s="3">
        <f>(610.7*10^(7.5*AS397/(AS397+237.3)))</f>
        <v>4004.7549654694922</v>
      </c>
      <c r="BK397" s="3">
        <f>(EXP((0.0492)*AS397))*55.259</f>
        <v>230.1730052857275</v>
      </c>
      <c r="BL397" s="3">
        <f>(1-(AT397/100))*BJ397</f>
        <v>1842.1872841159663</v>
      </c>
      <c r="IU397" s="3">
        <v>20</v>
      </c>
      <c r="IV397" s="3">
        <v>90</v>
      </c>
      <c r="IW397" s="3">
        <v>185</v>
      </c>
      <c r="IX397" s="3">
        <v>239</v>
      </c>
      <c r="IY397" s="3">
        <v>310</v>
      </c>
      <c r="IZ397" s="3">
        <v>243</v>
      </c>
      <c r="JA397" s="3">
        <v>214</v>
      </c>
      <c r="JB397" s="3">
        <v>125</v>
      </c>
      <c r="JC397" s="3">
        <v>59</v>
      </c>
      <c r="JD397" s="3">
        <v>27</v>
      </c>
      <c r="JE397" s="3">
        <v>22</v>
      </c>
      <c r="JF397" s="3">
        <v>14</v>
      </c>
      <c r="JG397" s="3">
        <v>22</v>
      </c>
      <c r="JH397" s="3">
        <v>5</v>
      </c>
    </row>
    <row r="398" spans="1:291" s="3" customFormat="1" x14ac:dyDescent="0.2">
      <c r="A398" s="3" t="b">
        <v>1</v>
      </c>
      <c r="B398" s="3" t="s">
        <v>563</v>
      </c>
      <c r="D398" s="3">
        <v>10446</v>
      </c>
      <c r="E398" s="3">
        <v>9</v>
      </c>
      <c r="F398" s="3">
        <v>5</v>
      </c>
      <c r="G398" s="3" t="s">
        <v>147</v>
      </c>
      <c r="H398" s="3">
        <v>6</v>
      </c>
      <c r="I398" s="3">
        <v>1.9000000000000021</v>
      </c>
      <c r="J398" s="3">
        <v>0.45203484543133904</v>
      </c>
      <c r="K398" s="3">
        <v>0.7564463666718666</v>
      </c>
      <c r="L398" s="3">
        <v>0.38389219118179579</v>
      </c>
      <c r="M398" s="3">
        <f>AA398-AS398</f>
        <v>2.9262472485677193</v>
      </c>
      <c r="N398" s="3">
        <f>AB398-AS398</f>
        <v>1.9000000000000021</v>
      </c>
      <c r="O398" s="3">
        <f>AC398-AS398</f>
        <v>3.8000000000000043</v>
      </c>
      <c r="P398" s="3">
        <f>AD398-AS398</f>
        <v>2.9048027320182328</v>
      </c>
      <c r="Q398" s="3">
        <f>AE398-AS398</f>
        <v>2</v>
      </c>
      <c r="R398" s="3">
        <f>AF398-AS398</f>
        <v>2.3000000000000007</v>
      </c>
      <c r="S398" s="3">
        <f>AG398-AS398</f>
        <v>2.6000000000000014</v>
      </c>
      <c r="T398" s="3">
        <f>AH398-AS398</f>
        <v>3.3000000000000043</v>
      </c>
      <c r="U398" s="3">
        <f>AI398-AS398</f>
        <v>3.5</v>
      </c>
      <c r="V398" s="3">
        <f>AJ398-AS398</f>
        <v>3.7000000000000028</v>
      </c>
      <c r="W398" s="3">
        <f>(AA398-AY398)/(AX398-AY398)</f>
        <v>0.87009676278596182</v>
      </c>
      <c r="X398" s="3">
        <f>(AX398-AA398)/(AA398-AY398)</f>
        <v>0.14929746066184776</v>
      </c>
      <c r="Y398" s="3">
        <f>J398/AA398</f>
        <v>1.420320912801562E-2</v>
      </c>
      <c r="Z398" s="3">
        <f>(AA398-AY398)/(AX398-AA398)</f>
        <v>6.6980375658562368</v>
      </c>
      <c r="AA398" s="3">
        <v>31.826247248567718</v>
      </c>
      <c r="AB398" s="3">
        <v>30.8</v>
      </c>
      <c r="AC398" s="3">
        <v>32.700000000000003</v>
      </c>
      <c r="AD398" s="3">
        <v>31.804802732018231</v>
      </c>
      <c r="AE398" s="3">
        <v>30.9</v>
      </c>
      <c r="AF398" s="3">
        <v>31.2</v>
      </c>
      <c r="AG398" s="3">
        <v>31.5</v>
      </c>
      <c r="AH398" s="3">
        <v>32.200000000000003</v>
      </c>
      <c r="AI398" s="3">
        <v>32.4</v>
      </c>
      <c r="AJ398" s="3">
        <v>32.6</v>
      </c>
      <c r="AK398" s="3">
        <v>2020</v>
      </c>
      <c r="AL398" s="3">
        <v>10</v>
      </c>
      <c r="AM398" s="3">
        <v>27</v>
      </c>
      <c r="AN398" s="3">
        <v>14</v>
      </c>
      <c r="AO398" s="3">
        <v>45</v>
      </c>
      <c r="AP398" s="3">
        <v>54</v>
      </c>
      <c r="AQ398" s="3">
        <v>975</v>
      </c>
      <c r="AR398" s="4">
        <v>0.61458333333333337</v>
      </c>
      <c r="AS398" s="3">
        <f>VLOOKUP(AR398,גיליון1!A313:F896,2,0)</f>
        <v>28.9</v>
      </c>
      <c r="AT398" s="3">
        <f>VLOOKUP(AR398,גיליון1!A313:F896,3,0)</f>
        <v>55</v>
      </c>
      <c r="AU398" s="3">
        <f>VLOOKUP(AR398,גיליון1!A313:F896,4,0)</f>
        <v>325</v>
      </c>
      <c r="AV398" s="3">
        <f>VLOOKUP(AR398,גיליון1!A313:F896,5,0)</f>
        <v>1</v>
      </c>
      <c r="AW398" s="3">
        <f>VLOOKUP(AR398,גיליון1!A313:F896,6,0)</f>
        <v>348</v>
      </c>
      <c r="AX398" s="3">
        <f>AS398+(AZ398*BF398)/(BB398*1005)</f>
        <v>33.005139338521836</v>
      </c>
      <c r="AY398" s="3">
        <f>AS398+(AZ398*BD398*BE398*BF398)/(BB398*1005*(BE398*BD398+BK398*AZ398))-(AZ398*BL398)/(BE398*BD398+BK398*AZ398)</f>
        <v>23.929983743964264</v>
      </c>
      <c r="AZ398" s="3">
        <f>BA398*BC398/(BA398+BC398)</f>
        <v>27.146001902227784</v>
      </c>
      <c r="BA398" s="3">
        <f>BB398*1005/(4*0.98*0.0000000567*(AS398+273.15)^3)</f>
        <v>191.75232425418778</v>
      </c>
      <c r="BB398" s="3">
        <f>101325/(287.05*(AS398+273.15))</f>
        <v>1.1686385844900469</v>
      </c>
      <c r="BC398" s="3">
        <f>100*SQRT(0.1/AV398)</f>
        <v>31.622776601683793</v>
      </c>
      <c r="BD398" s="3">
        <f>BC398/1.08</f>
        <v>29.280348705262767</v>
      </c>
      <c r="BE398" s="3">
        <f>0.072*AS398+64.67</f>
        <v>66.750799999999998</v>
      </c>
      <c r="BF398" s="3">
        <f>AU398*(1-0.21)+BG398-BH398</f>
        <v>177.61036649884772</v>
      </c>
      <c r="BG398" s="3">
        <f>(1.72*(BI398/1000/(AS398+273.16))^(1/7)*0.0000000567*(AS398+273.16)^4)</f>
        <v>401.62239521182386</v>
      </c>
      <c r="BH398" s="3">
        <f>0.98*0.0000000567*(AA398+273.16)^4</f>
        <v>480.76202871297619</v>
      </c>
      <c r="BI398" s="3">
        <f>BJ398*AT398/100</f>
        <v>2189.9188657225745</v>
      </c>
      <c r="BJ398" s="3">
        <f>(610.7*10^(7.5*AS398/(AS398+237.3)))</f>
        <v>3981.6706649501352</v>
      </c>
      <c r="BK398" s="3">
        <f>(EXP((0.0492)*AS398))*55.259</f>
        <v>229.04333536649224</v>
      </c>
      <c r="BL398" s="3">
        <f>(1-(AT398/100))*BJ398</f>
        <v>1791.7517992275607</v>
      </c>
      <c r="JK398" s="3">
        <v>0</v>
      </c>
      <c r="JL398" s="3">
        <v>8</v>
      </c>
      <c r="JM398" s="3">
        <v>18</v>
      </c>
      <c r="JN398" s="3">
        <v>17</v>
      </c>
      <c r="JO398" s="3">
        <v>25</v>
      </c>
      <c r="JP398" s="3">
        <v>29</v>
      </c>
      <c r="JQ398" s="3">
        <v>57</v>
      </c>
      <c r="JR398" s="3">
        <v>59</v>
      </c>
      <c r="JS398" s="3">
        <v>55</v>
      </c>
      <c r="JT398" s="3">
        <v>66</v>
      </c>
      <c r="JU398" s="3">
        <v>62</v>
      </c>
      <c r="JV398" s="3">
        <v>45</v>
      </c>
      <c r="JW398" s="3">
        <v>50</v>
      </c>
      <c r="JX398" s="3">
        <v>47</v>
      </c>
      <c r="JY398" s="3">
        <v>51</v>
      </c>
      <c r="JZ398" s="3">
        <v>49</v>
      </c>
      <c r="KA398" s="3">
        <v>61</v>
      </c>
      <c r="KB398" s="3">
        <v>56</v>
      </c>
      <c r="KC398" s="3">
        <v>24</v>
      </c>
      <c r="KD398" s="3">
        <v>6</v>
      </c>
      <c r="KE398" s="3">
        <v>9</v>
      </c>
    </row>
    <row r="399" spans="1:291" s="3" customFormat="1" x14ac:dyDescent="0.2">
      <c r="A399" s="3" t="b">
        <v>1</v>
      </c>
      <c r="B399" s="3" t="s">
        <v>563</v>
      </c>
      <c r="D399" s="3">
        <v>10446</v>
      </c>
      <c r="E399" s="3">
        <v>9</v>
      </c>
      <c r="F399" s="3">
        <v>5</v>
      </c>
      <c r="G399" s="3" t="s">
        <v>316</v>
      </c>
      <c r="H399" s="3">
        <v>6</v>
      </c>
      <c r="I399" s="3">
        <v>2.3999999999999986</v>
      </c>
      <c r="J399" s="3">
        <v>0.48761535535289297</v>
      </c>
      <c r="K399" s="3">
        <v>0.65789509463769491</v>
      </c>
      <c r="L399" s="3">
        <v>0.39181351956158461</v>
      </c>
      <c r="M399" s="3">
        <f>AA399-AS399</f>
        <v>2.5608482831718327</v>
      </c>
      <c r="N399" s="3">
        <f>AB399-AS399</f>
        <v>1.1999999999999993</v>
      </c>
      <c r="O399" s="3">
        <f>AC399-AS399</f>
        <v>3.5999999999999979</v>
      </c>
      <c r="P399" s="3">
        <f>AD399-AS399</f>
        <v>2.6078654907324044</v>
      </c>
      <c r="Q399" s="3">
        <f>AE399-AS399</f>
        <v>1.3999999999999986</v>
      </c>
      <c r="R399" s="3">
        <f>AF399-AS399</f>
        <v>2</v>
      </c>
      <c r="S399" s="3">
        <f>AG399-AS399</f>
        <v>2.3000000000000007</v>
      </c>
      <c r="T399" s="3">
        <f>AH399-AS399</f>
        <v>2.8999999999999986</v>
      </c>
      <c r="U399" s="3">
        <f>AI399-AS399</f>
        <v>3.1999999999999993</v>
      </c>
      <c r="V399" s="3">
        <f>AJ399-AS399</f>
        <v>3.4000000000000021</v>
      </c>
      <c r="W399" s="3">
        <f>(AA399-AY399)/(AX399-AY399)</f>
        <v>0.68045694810221347</v>
      </c>
      <c r="X399" s="3">
        <f>(AX399-AA399)/(AA399-AY399)</f>
        <v>0.46960068934410687</v>
      </c>
      <c r="Y399" s="3">
        <f>J399/AA399</f>
        <v>1.5548538449916431E-2</v>
      </c>
      <c r="Z399" s="3">
        <f>(AA399-AY399)/(AX399-AA399)</f>
        <v>2.1294687650410054</v>
      </c>
      <c r="AA399" s="3">
        <v>31.360848283171833</v>
      </c>
      <c r="AB399" s="3">
        <v>30</v>
      </c>
      <c r="AC399" s="3">
        <v>32.4</v>
      </c>
      <c r="AD399" s="3">
        <v>31.407865490732405</v>
      </c>
      <c r="AE399" s="3">
        <v>30.2</v>
      </c>
      <c r="AF399" s="3">
        <v>30.8</v>
      </c>
      <c r="AG399" s="3">
        <v>31.1</v>
      </c>
      <c r="AH399" s="3">
        <v>31.7</v>
      </c>
      <c r="AI399" s="3">
        <v>32</v>
      </c>
      <c r="AJ399" s="3">
        <v>32.200000000000003</v>
      </c>
      <c r="AK399" s="3">
        <v>2020</v>
      </c>
      <c r="AL399" s="3">
        <v>10</v>
      </c>
      <c r="AM399" s="3">
        <v>27</v>
      </c>
      <c r="AN399" s="3">
        <v>14</v>
      </c>
      <c r="AO399" s="3">
        <v>46</v>
      </c>
      <c r="AP399" s="3">
        <v>30</v>
      </c>
      <c r="AQ399" s="3">
        <v>175.00000000000003</v>
      </c>
      <c r="AR399" s="4">
        <v>0.61527777777777781</v>
      </c>
      <c r="AS399" s="3">
        <f>VLOOKUP(AR399,גיליון1!A314:F897,2,0)</f>
        <v>28.8</v>
      </c>
      <c r="AT399" s="3">
        <f>VLOOKUP(AR399,גיליון1!A314:F897,3,0)</f>
        <v>55</v>
      </c>
      <c r="AU399" s="3">
        <f>VLOOKUP(AR399,גיליון1!A314:F897,4,0)</f>
        <v>390</v>
      </c>
      <c r="AV399" s="3">
        <f>VLOOKUP(AR399,גיליון1!A314:F897,5,0)</f>
        <v>0.8</v>
      </c>
      <c r="AW399" s="3">
        <f>VLOOKUP(AR399,גיליון1!A314:F897,6,0)</f>
        <v>158</v>
      </c>
      <c r="AX399" s="3">
        <f>AS399+(AZ399*BF399)/(BB399*1005)</f>
        <v>34.671625101310113</v>
      </c>
      <c r="AY399" s="3">
        <f>AS399+(AZ399*BD399*BE399*BF399)/(BB399*1005*(BE399*BD399+BK399*AZ399))-(AZ399*BL399)/(BE399*BD399+BK399*AZ399)</f>
        <v>24.310652460924523</v>
      </c>
      <c r="AZ399" s="3">
        <f>BA399*BC399/(BA399+BC399)</f>
        <v>29.857493972530179</v>
      </c>
      <c r="BA399" s="3">
        <f>BB399*1005/(4*0.98*0.0000000567*(AS399+273.15)^3)</f>
        <v>192.00646911562711</v>
      </c>
      <c r="BB399" s="3">
        <f>101325/(287.05*(AS399+273.15))</f>
        <v>1.1690256149866489</v>
      </c>
      <c r="BC399" s="3">
        <f>100*SQRT(0.1/AV399)</f>
        <v>35.355339059327378</v>
      </c>
      <c r="BD399" s="3">
        <f>BC399/1.08</f>
        <v>32.736425054932752</v>
      </c>
      <c r="BE399" s="3">
        <f>0.072*AS399+64.67</f>
        <v>66.743600000000001</v>
      </c>
      <c r="BF399" s="3">
        <f>AU399*(1-0.21)+BG399-BH399</f>
        <v>231.04419118704317</v>
      </c>
      <c r="BG399" s="3">
        <f>(1.72*(BI399/1000/(AS399+273.16))^(1/7)*0.0000000567*(AS399+273.16)^4)</f>
        <v>400.77842194574941</v>
      </c>
      <c r="BH399" s="3">
        <f>0.98*0.0000000567*(AA399+273.16)^4</f>
        <v>477.83423075870627</v>
      </c>
      <c r="BI399" s="3">
        <f>BJ399*AT399/100</f>
        <v>2177.2862249881287</v>
      </c>
      <c r="BJ399" s="3">
        <f>(610.7*10^(7.5*AS399/(AS399+237.3)))</f>
        <v>3958.7022272511435</v>
      </c>
      <c r="BK399" s="3">
        <f>(EXP((0.0492)*AS399))*55.259</f>
        <v>227.91920977303425</v>
      </c>
      <c r="BL399" s="3">
        <f>(1-(AT399/100))*BJ399</f>
        <v>1781.4160022630144</v>
      </c>
      <c r="JA399" s="3">
        <v>4</v>
      </c>
      <c r="JB399" s="3">
        <v>3</v>
      </c>
      <c r="JC399" s="3">
        <v>3</v>
      </c>
      <c r="JD399" s="3">
        <v>11</v>
      </c>
      <c r="JE399" s="3">
        <v>12</v>
      </c>
      <c r="JF399" s="3">
        <v>11</v>
      </c>
      <c r="JG399" s="3">
        <v>16</v>
      </c>
      <c r="JH399" s="3">
        <v>18</v>
      </c>
      <c r="JI399" s="3">
        <v>22</v>
      </c>
      <c r="JJ399" s="3">
        <v>18</v>
      </c>
      <c r="JK399" s="3">
        <v>17</v>
      </c>
      <c r="JL399" s="3">
        <v>41</v>
      </c>
      <c r="JM399" s="3">
        <v>96</v>
      </c>
      <c r="JN399" s="3">
        <v>122</v>
      </c>
      <c r="JO399" s="3">
        <v>112</v>
      </c>
      <c r="JP399" s="3">
        <v>76</v>
      </c>
      <c r="JQ399" s="3">
        <v>77</v>
      </c>
      <c r="JR399" s="3">
        <v>87</v>
      </c>
      <c r="JS399" s="3">
        <v>108</v>
      </c>
      <c r="JT399" s="3">
        <v>135</v>
      </c>
      <c r="JU399" s="3">
        <v>118</v>
      </c>
      <c r="JV399" s="3">
        <v>65</v>
      </c>
      <c r="JW399" s="3">
        <v>42</v>
      </c>
      <c r="JX399" s="3">
        <v>53</v>
      </c>
      <c r="JY399" s="3">
        <v>35</v>
      </c>
      <c r="JZ399" s="3">
        <v>8</v>
      </c>
      <c r="KA399" s="3">
        <v>14</v>
      </c>
      <c r="KB399" s="3">
        <v>6</v>
      </c>
    </row>
    <row r="400" spans="1:291" s="3" customFormat="1" x14ac:dyDescent="0.2">
      <c r="A400" s="3" t="b">
        <v>1</v>
      </c>
      <c r="B400" s="3" t="s">
        <v>563</v>
      </c>
      <c r="D400" s="3">
        <v>10446</v>
      </c>
      <c r="E400" s="3">
        <v>9</v>
      </c>
      <c r="F400" s="3">
        <v>5</v>
      </c>
      <c r="G400" s="3" t="s">
        <v>471</v>
      </c>
      <c r="H400" s="3">
        <v>6</v>
      </c>
      <c r="I400" s="3">
        <v>1.3000000000000007</v>
      </c>
      <c r="J400" s="3">
        <v>0.32800102468330422</v>
      </c>
      <c r="K400" s="3">
        <v>0.44567331429652768</v>
      </c>
      <c r="L400" s="3">
        <v>0.26691217859054933</v>
      </c>
      <c r="M400" s="3">
        <f>AA400-AS400</f>
        <v>2.4107357505242035</v>
      </c>
      <c r="N400" s="3">
        <f>AB400-AS400</f>
        <v>1.6000000000000014</v>
      </c>
      <c r="O400" s="3">
        <f>AC400-AS400</f>
        <v>2.9000000000000021</v>
      </c>
      <c r="P400" s="3">
        <f>AD400-AS400</f>
        <v>2.463011005266516</v>
      </c>
      <c r="Q400" s="3">
        <f>AE400-AS400</f>
        <v>1.7000000000000028</v>
      </c>
      <c r="R400" s="3">
        <f>AF400-AS400</f>
        <v>1.9000000000000021</v>
      </c>
      <c r="S400" s="3">
        <f>AG400-AS400</f>
        <v>2.2000000000000028</v>
      </c>
      <c r="T400" s="3">
        <f>AH400-AS400</f>
        <v>2.7000000000000028</v>
      </c>
      <c r="U400" s="3">
        <f>AI400-AS400</f>
        <v>2.8000000000000007</v>
      </c>
      <c r="V400" s="3">
        <f>AJ400-AS400</f>
        <v>2.9000000000000021</v>
      </c>
      <c r="W400" s="3">
        <f>(AA400-AY400)/(AX400-AY400)</f>
        <v>0.64736229647888621</v>
      </c>
      <c r="X400" s="3">
        <f>(AX400-AA400)/(AA400-AY400)</f>
        <v>0.54473006141872993</v>
      </c>
      <c r="Y400" s="3">
        <f>J400/AA400</f>
        <v>1.0475672858559795E-2</v>
      </c>
      <c r="Z400" s="3">
        <f>(AA400-AY400)/(AX400-AA400)</f>
        <v>1.8357716432897715</v>
      </c>
      <c r="AA400" s="3">
        <v>31.310735750524202</v>
      </c>
      <c r="AB400" s="3">
        <v>30.5</v>
      </c>
      <c r="AC400" s="3">
        <v>31.8</v>
      </c>
      <c r="AD400" s="3">
        <v>31.363011005266515</v>
      </c>
      <c r="AE400" s="3">
        <v>30.6</v>
      </c>
      <c r="AF400" s="3">
        <v>30.8</v>
      </c>
      <c r="AG400" s="3">
        <v>31.1</v>
      </c>
      <c r="AH400" s="3">
        <v>31.6</v>
      </c>
      <c r="AI400" s="3">
        <v>31.7</v>
      </c>
      <c r="AJ400" s="3">
        <v>31.8</v>
      </c>
      <c r="AK400" s="3">
        <v>2020</v>
      </c>
      <c r="AL400" s="3">
        <v>10</v>
      </c>
      <c r="AM400" s="3">
        <v>27</v>
      </c>
      <c r="AN400" s="3">
        <v>14</v>
      </c>
      <c r="AO400" s="3">
        <v>47</v>
      </c>
      <c r="AP400" s="3">
        <v>2</v>
      </c>
      <c r="AQ400" s="3">
        <v>496</v>
      </c>
      <c r="AR400" s="4">
        <v>0.61597222222222225</v>
      </c>
      <c r="AS400" s="3">
        <f>VLOOKUP(AR400,גיליון1!A315:F898,2,0)</f>
        <v>28.9</v>
      </c>
      <c r="AT400" s="3">
        <f>VLOOKUP(AR400,גיליון1!A315:F898,3,0)</f>
        <v>55</v>
      </c>
      <c r="AU400" s="3">
        <f>VLOOKUP(AR400,גיליון1!A315:F898,4,0)</f>
        <v>402</v>
      </c>
      <c r="AV400" s="3">
        <f>VLOOKUP(AR400,גיליון1!A315:F898,5,0)</f>
        <v>0.8</v>
      </c>
      <c r="AW400" s="3">
        <f>VLOOKUP(AR400,גיליון1!A315:F898,6,0)</f>
        <v>189</v>
      </c>
      <c r="AX400" s="3">
        <f>AS400+(AZ400*BF400)/(BB400*1005)</f>
        <v>35.042752140948672</v>
      </c>
      <c r="AY400" s="3">
        <f>AS400+(AZ400*BD400*BE400*BF400)/(BB400*1005*(BE400*BD400+BK400*AZ400))-(AZ400*BL400)/(BE400*BD400+BK400*AZ400)</f>
        <v>24.459605888690312</v>
      </c>
      <c r="AZ400" s="3">
        <f>BA400*BC400/(BA400+BC400)</f>
        <v>29.851341608239988</v>
      </c>
      <c r="BA400" s="3">
        <f>BB400*1005/(4*0.98*0.0000000567*(AS400+273.15)^3)</f>
        <v>191.75232425418778</v>
      </c>
      <c r="BB400" s="3">
        <f>101325/(287.05*(AS400+273.15))</f>
        <v>1.1686385844900469</v>
      </c>
      <c r="BC400" s="3">
        <f>100*SQRT(0.1/AV400)</f>
        <v>35.355339059327378</v>
      </c>
      <c r="BD400" s="3">
        <f>BC400/1.08</f>
        <v>32.736425054932752</v>
      </c>
      <c r="BE400" s="3">
        <f>0.072*AS400+64.67</f>
        <v>66.750799999999998</v>
      </c>
      <c r="BF400" s="3">
        <f>AU400*(1-0.21)+BG400-BH400</f>
        <v>241.68262007742919</v>
      </c>
      <c r="BG400" s="3">
        <f>(1.72*(BI400/1000/(AS400+273.16))^(1/7)*0.0000000567*(AS400+273.16)^4)</f>
        <v>401.62239521182386</v>
      </c>
      <c r="BH400" s="3">
        <f>0.98*0.0000000567*(AA400+273.16)^4</f>
        <v>477.51977513439465</v>
      </c>
      <c r="BI400" s="3">
        <f>BJ400*AT400/100</f>
        <v>2189.9188657225745</v>
      </c>
      <c r="BJ400" s="3">
        <f>(610.7*10^(7.5*AS400/(AS400+237.3)))</f>
        <v>3981.6706649501352</v>
      </c>
      <c r="BK400" s="3">
        <f>(EXP((0.0492)*AS400))*55.259</f>
        <v>229.04333536649224</v>
      </c>
      <c r="BL400" s="3">
        <f>(1-(AT400/100))*BJ400</f>
        <v>1791.7517992275607</v>
      </c>
      <c r="JH400" s="3">
        <v>3</v>
      </c>
      <c r="JI400" s="3">
        <v>11</v>
      </c>
      <c r="JJ400" s="3">
        <v>21</v>
      </c>
      <c r="JK400" s="3">
        <v>33</v>
      </c>
      <c r="JL400" s="3">
        <v>29</v>
      </c>
      <c r="JM400" s="3">
        <v>18</v>
      </c>
      <c r="JN400" s="3">
        <v>33</v>
      </c>
      <c r="JO400" s="3">
        <v>68</v>
      </c>
      <c r="JP400" s="3">
        <v>81</v>
      </c>
      <c r="JQ400" s="3">
        <v>76</v>
      </c>
      <c r="JR400" s="3">
        <v>61</v>
      </c>
      <c r="JS400" s="3">
        <v>100</v>
      </c>
      <c r="JT400" s="3">
        <v>93</v>
      </c>
      <c r="JU400" s="3">
        <v>36</v>
      </c>
      <c r="JV400" s="3">
        <v>14</v>
      </c>
    </row>
    <row r="401" spans="1:293" s="3" customFormat="1" x14ac:dyDescent="0.2">
      <c r="A401" s="3" t="b">
        <v>0</v>
      </c>
      <c r="D401" s="3">
        <v>10446</v>
      </c>
      <c r="E401" s="3">
        <v>9</v>
      </c>
      <c r="F401" s="3">
        <v>5</v>
      </c>
      <c r="G401" s="3" t="s">
        <v>148</v>
      </c>
      <c r="H401" s="3">
        <v>6</v>
      </c>
      <c r="I401" s="3">
        <v>2.3000000000000007</v>
      </c>
      <c r="J401" s="3">
        <v>0.41115213835307296</v>
      </c>
      <c r="K401" s="3">
        <v>0.59268986399536061</v>
      </c>
      <c r="L401" s="3">
        <v>0.33187015470312109</v>
      </c>
      <c r="M401" s="3">
        <f>AA401-AS401</f>
        <v>1.2744471491168987</v>
      </c>
      <c r="N401" s="3">
        <f>AB401-AS401</f>
        <v>0.30000000000000071</v>
      </c>
      <c r="O401" s="3">
        <f>AC401-AS401</f>
        <v>2.6000000000000014</v>
      </c>
      <c r="P401" s="3">
        <f>AD401-AS401</f>
        <v>1.308634674326278</v>
      </c>
      <c r="Q401" s="3">
        <f>AE401-AS401</f>
        <v>0.5</v>
      </c>
      <c r="R401" s="3">
        <f>AF401-AS401</f>
        <v>0.80000000000000071</v>
      </c>
      <c r="S401" s="3">
        <f>AG401-AS401</f>
        <v>0.90000000000000213</v>
      </c>
      <c r="T401" s="3">
        <f>AH401-AS401</f>
        <v>1.5</v>
      </c>
      <c r="U401" s="3">
        <f>AI401-AS401</f>
        <v>1.8000000000000007</v>
      </c>
      <c r="V401" s="3">
        <f>AJ401-AS401</f>
        <v>2.3000000000000007</v>
      </c>
      <c r="W401" s="3">
        <f>(AA401-AY401)/(AX401-AY401)</f>
        <v>0.52904617423268385</v>
      </c>
      <c r="X401" s="3">
        <f>(AX401-AA401)/(AA401-AY401)</f>
        <v>0.89019418097177738</v>
      </c>
      <c r="Y401" s="3">
        <f>J401/AA401</f>
        <v>1.3625838323440699E-2</v>
      </c>
      <c r="Z401" s="3">
        <f>(AA401-AY401)/(AX401-AA401)</f>
        <v>1.1233504120509454</v>
      </c>
      <c r="AA401" s="3">
        <v>30.174447149116897</v>
      </c>
      <c r="AB401" s="3">
        <v>29.2</v>
      </c>
      <c r="AC401" s="3">
        <v>31.5</v>
      </c>
      <c r="AD401" s="3">
        <v>30.208634674326277</v>
      </c>
      <c r="AE401" s="3">
        <v>29.4</v>
      </c>
      <c r="AF401" s="3">
        <v>29.7</v>
      </c>
      <c r="AG401" s="3">
        <v>29.8</v>
      </c>
      <c r="AH401" s="3">
        <v>30.4</v>
      </c>
      <c r="AI401" s="3">
        <v>30.7</v>
      </c>
      <c r="AJ401" s="3">
        <v>31.2</v>
      </c>
      <c r="AK401" s="3">
        <v>2020</v>
      </c>
      <c r="AL401" s="3">
        <v>10</v>
      </c>
      <c r="AM401" s="3">
        <v>27</v>
      </c>
      <c r="AN401" s="3">
        <v>14</v>
      </c>
      <c r="AO401" s="3">
        <v>47</v>
      </c>
      <c r="AP401" s="3">
        <v>54</v>
      </c>
      <c r="AQ401" s="3">
        <v>174.00000000000003</v>
      </c>
      <c r="AR401" s="4">
        <v>0.61597222222222225</v>
      </c>
      <c r="AS401" s="3">
        <f>VLOOKUP(AR401,גיליון1!A316:F899,2,0)</f>
        <v>28.9</v>
      </c>
      <c r="AT401" s="3">
        <f>VLOOKUP(AR401,גיליון1!A316:F899,3,0)</f>
        <v>55</v>
      </c>
      <c r="AU401" s="3">
        <f>VLOOKUP(AR401,גיליון1!A316:F899,4,0)</f>
        <v>402</v>
      </c>
      <c r="AV401" s="3">
        <f>VLOOKUP(AR401,גיליון1!A316:F899,5,0)</f>
        <v>0.8</v>
      </c>
      <c r="AW401" s="3">
        <f>VLOOKUP(AR401,גיליון1!A316:F899,6,0)</f>
        <v>189</v>
      </c>
      <c r="AX401" s="3">
        <f>AS401+(AZ401*BF401)/(BB401*1005)</f>
        <v>35.222921144097157</v>
      </c>
      <c r="AY401" s="3">
        <f>AS401+(AZ401*BD401*BE401*BF401)/(BB401*1005*(BE401*BD401+BK401*AZ401))-(AZ401*BL401)/(BE401*BD401+BK401*AZ401)</f>
        <v>24.50324180662734</v>
      </c>
      <c r="AZ401" s="3">
        <f>BA401*BC401/(BA401+BC401)</f>
        <v>29.851341608239988</v>
      </c>
      <c r="BA401" s="3">
        <f>BB401*1005/(4*0.98*0.0000000567*(AS401+273.15)^3)</f>
        <v>191.75232425418778</v>
      </c>
      <c r="BB401" s="3">
        <f>101325/(287.05*(AS401+273.15))</f>
        <v>1.1686385844900469</v>
      </c>
      <c r="BC401" s="3">
        <f>100*SQRT(0.1/AV401)</f>
        <v>35.355339059327378</v>
      </c>
      <c r="BD401" s="3">
        <f>BC401/1.08</f>
        <v>32.736425054932752</v>
      </c>
      <c r="BE401" s="3">
        <f>0.072*AS401+64.67</f>
        <v>66.750799999999998</v>
      </c>
      <c r="BF401" s="3">
        <f>AU401*(1-0.21)+BG401-BH401</f>
        <v>248.77125327286518</v>
      </c>
      <c r="BG401" s="3">
        <f>(1.72*(BI401/1000/(AS401+273.16))^(1/7)*0.0000000567*(AS401+273.16)^4)</f>
        <v>401.62239521182386</v>
      </c>
      <c r="BH401" s="3">
        <f>0.98*0.0000000567*(AA401+273.16)^4</f>
        <v>470.43114193895866</v>
      </c>
      <c r="BI401" s="3">
        <f>BJ401*AT401/100</f>
        <v>2189.9188657225745</v>
      </c>
      <c r="BJ401" s="3">
        <f>(610.7*10^(7.5*AS401/(AS401+237.3)))</f>
        <v>3981.6706649501352</v>
      </c>
      <c r="BK401" s="3">
        <f>(EXP((0.0492)*AS401))*55.259</f>
        <v>229.04333536649224</v>
      </c>
      <c r="BL401" s="3">
        <f>(1-(AT401/100))*BJ401</f>
        <v>1791.7517992275607</v>
      </c>
      <c r="IV401" s="3">
        <v>2</v>
      </c>
      <c r="IW401" s="3">
        <v>8</v>
      </c>
      <c r="IX401" s="3">
        <v>24</v>
      </c>
      <c r="IY401" s="3">
        <v>51</v>
      </c>
      <c r="IZ401" s="3">
        <v>69</v>
      </c>
      <c r="JA401" s="3">
        <v>209</v>
      </c>
      <c r="JB401" s="3">
        <v>244</v>
      </c>
      <c r="JC401" s="3">
        <v>191</v>
      </c>
      <c r="JD401" s="3">
        <v>155</v>
      </c>
      <c r="JE401" s="3">
        <v>154</v>
      </c>
      <c r="JF401" s="3">
        <v>204</v>
      </c>
      <c r="JG401" s="3">
        <v>252</v>
      </c>
      <c r="JH401" s="3">
        <v>353</v>
      </c>
      <c r="JI401" s="3">
        <v>306</v>
      </c>
      <c r="JJ401" s="3">
        <v>120</v>
      </c>
      <c r="JK401" s="3">
        <v>84</v>
      </c>
      <c r="JL401" s="3">
        <v>55</v>
      </c>
      <c r="JM401" s="3">
        <v>52</v>
      </c>
      <c r="JN401" s="3">
        <v>36</v>
      </c>
      <c r="JO401" s="3">
        <v>22</v>
      </c>
      <c r="JP401" s="3">
        <v>19</v>
      </c>
      <c r="JQ401" s="3">
        <v>16</v>
      </c>
      <c r="JR401" s="3">
        <v>10</v>
      </c>
      <c r="JS401" s="3">
        <v>12</v>
      </c>
      <c r="JT401" s="3">
        <v>8</v>
      </c>
    </row>
    <row r="402" spans="1:293" s="3" customFormat="1" x14ac:dyDescent="0.2">
      <c r="A402" s="3" t="b">
        <v>0</v>
      </c>
      <c r="D402" s="3">
        <v>10446</v>
      </c>
      <c r="E402" s="3">
        <v>9</v>
      </c>
      <c r="F402" s="3">
        <v>5</v>
      </c>
      <c r="G402" s="3" t="s">
        <v>317</v>
      </c>
      <c r="H402" s="3">
        <v>6</v>
      </c>
      <c r="I402" s="3">
        <v>2.5</v>
      </c>
      <c r="J402" s="3">
        <v>0.61410816314644501</v>
      </c>
      <c r="K402" s="3">
        <v>1.061159491028036</v>
      </c>
      <c r="L402" s="3">
        <v>0.53000573947816665</v>
      </c>
      <c r="M402" s="3">
        <f>AA402-AS402</f>
        <v>0.87677062704006659</v>
      </c>
      <c r="N402" s="3">
        <f>AB402-AS402</f>
        <v>-0.59999999999999787</v>
      </c>
      <c r="O402" s="3">
        <f>AC402-AS402</f>
        <v>1.9000000000000021</v>
      </c>
      <c r="P402" s="3">
        <f>AD402-AS402</f>
        <v>0.79377612144455867</v>
      </c>
      <c r="Q402" s="3">
        <f>AE402-AS402</f>
        <v>-0.29999999999999716</v>
      </c>
      <c r="R402" s="3">
        <f>AF402-AS402</f>
        <v>0.10000000000000142</v>
      </c>
      <c r="S402" s="3">
        <f>AG402-AS402</f>
        <v>0.40000000000000213</v>
      </c>
      <c r="T402" s="3">
        <f>AH402-AS402</f>
        <v>1.5</v>
      </c>
      <c r="U402" s="3">
        <f>AI402-AS402</f>
        <v>1.7000000000000028</v>
      </c>
      <c r="V402" s="3">
        <f>AJ402-AS402</f>
        <v>1.9000000000000021</v>
      </c>
      <c r="W402" s="3">
        <f>(AA402-AY402)/(AX402-AY402)</f>
        <v>0.48837399260496411</v>
      </c>
      <c r="X402" s="3">
        <f>(AX402-AA402)/(AA402-AY402)</f>
        <v>1.0476110831906642</v>
      </c>
      <c r="Y402" s="3">
        <f>J402/AA402</f>
        <v>2.0623732870104387E-2</v>
      </c>
      <c r="Z402" s="3">
        <f>(AA402-AY402)/(AX402-AA402)</f>
        <v>0.95455271144549447</v>
      </c>
      <c r="AA402" s="3">
        <v>29.776770627040065</v>
      </c>
      <c r="AB402" s="3">
        <v>28.3</v>
      </c>
      <c r="AC402" s="3">
        <v>30.8</v>
      </c>
      <c r="AD402" s="3">
        <v>29.693776121444557</v>
      </c>
      <c r="AE402" s="3">
        <v>28.6</v>
      </c>
      <c r="AF402" s="3">
        <v>29</v>
      </c>
      <c r="AG402" s="3">
        <v>29.3</v>
      </c>
      <c r="AH402" s="3">
        <v>30.4</v>
      </c>
      <c r="AI402" s="3">
        <v>30.6</v>
      </c>
      <c r="AJ402" s="3">
        <v>30.8</v>
      </c>
      <c r="AK402" s="3">
        <v>2020</v>
      </c>
      <c r="AL402" s="3">
        <v>10</v>
      </c>
      <c r="AM402" s="3">
        <v>27</v>
      </c>
      <c r="AN402" s="3">
        <v>14</v>
      </c>
      <c r="AO402" s="3">
        <v>47</v>
      </c>
      <c r="AP402" s="3">
        <v>59</v>
      </c>
      <c r="AQ402" s="3">
        <v>935</v>
      </c>
      <c r="AR402" s="4">
        <v>0.61597222222222225</v>
      </c>
      <c r="AS402" s="3">
        <f>VLOOKUP(AR402,גיליון1!A317:F900,2,0)</f>
        <v>28.9</v>
      </c>
      <c r="AT402" s="3">
        <f>VLOOKUP(AR402,גיליון1!A317:F900,3,0)</f>
        <v>55</v>
      </c>
      <c r="AU402" s="3">
        <f>VLOOKUP(AR402,גיליון1!A317:F900,4,0)</f>
        <v>402</v>
      </c>
      <c r="AV402" s="3">
        <f>VLOOKUP(AR402,גיליון1!A317:F900,5,0)</f>
        <v>0.8</v>
      </c>
      <c r="AW402" s="3">
        <f>VLOOKUP(AR402,גיליון1!A317:F900,6,0)</f>
        <v>189</v>
      </c>
      <c r="AX402" s="3">
        <f>AS402+(AZ402*BF402)/(BB402*1005)</f>
        <v>35.285500011989882</v>
      </c>
      <c r="AY402" s="3">
        <f>AS402+(AZ402*BD402*BE402*BF402)/(BB402*1005*(BE402*BD402+BK402*AZ402))-(AZ402*BL402)/(BE402*BD402+BK402*AZ402)</f>
        <v>24.518398056016746</v>
      </c>
      <c r="AZ402" s="3">
        <f>BA402*BC402/(BA402+BC402)</f>
        <v>29.851341608239988</v>
      </c>
      <c r="BA402" s="3">
        <f>BB402*1005/(4*0.98*0.0000000567*(AS402+273.15)^3)</f>
        <v>191.75232425418778</v>
      </c>
      <c r="BB402" s="3">
        <f>101325/(287.05*(AS402+273.15))</f>
        <v>1.1686385844900469</v>
      </c>
      <c r="BC402" s="3">
        <f>100*SQRT(0.1/AV402)</f>
        <v>35.355339059327378</v>
      </c>
      <c r="BD402" s="3">
        <f>BC402/1.08</f>
        <v>32.736425054932752</v>
      </c>
      <c r="BE402" s="3">
        <f>0.072*AS402+64.67</f>
        <v>66.750799999999998</v>
      </c>
      <c r="BF402" s="3">
        <f>AU402*(1-0.21)+BG402-BH402</f>
        <v>251.23337845824778</v>
      </c>
      <c r="BG402" s="3">
        <f>(1.72*(BI402/1000/(AS402+273.16))^(1/7)*0.0000000567*(AS402+273.16)^4)</f>
        <v>401.62239521182386</v>
      </c>
      <c r="BH402" s="3">
        <f>0.98*0.0000000567*(AA402+273.16)^4</f>
        <v>467.96901675357606</v>
      </c>
      <c r="BI402" s="3">
        <f>BJ402*AT402/100</f>
        <v>2189.9188657225745</v>
      </c>
      <c r="BJ402" s="3">
        <f>(610.7*10^(7.5*AS402/(AS402+237.3)))</f>
        <v>3981.6706649501352</v>
      </c>
      <c r="BK402" s="3">
        <f>(EXP((0.0492)*AS402))*55.259</f>
        <v>229.04333536649224</v>
      </c>
      <c r="BL402" s="3">
        <f>(1-(AT402/100))*BJ402</f>
        <v>1791.7517992275607</v>
      </c>
      <c r="IN402" s="3">
        <v>12</v>
      </c>
      <c r="IO402" s="3">
        <v>15</v>
      </c>
      <c r="IP402" s="3">
        <v>18</v>
      </c>
      <c r="IQ402" s="3">
        <v>34</v>
      </c>
      <c r="IR402" s="3">
        <v>40</v>
      </c>
      <c r="IS402" s="3">
        <v>67</v>
      </c>
      <c r="IT402" s="3">
        <v>123</v>
      </c>
      <c r="IU402" s="3">
        <v>153</v>
      </c>
      <c r="IV402" s="3">
        <v>141</v>
      </c>
      <c r="IW402" s="3">
        <v>155</v>
      </c>
      <c r="IX402" s="3">
        <v>159</v>
      </c>
      <c r="IY402" s="3">
        <v>197</v>
      </c>
      <c r="IZ402" s="3">
        <v>206</v>
      </c>
      <c r="JA402" s="3">
        <v>206</v>
      </c>
      <c r="JB402" s="3">
        <v>128</v>
      </c>
      <c r="JC402" s="3">
        <v>83</v>
      </c>
      <c r="JD402" s="3">
        <v>118</v>
      </c>
      <c r="JE402" s="3">
        <v>127</v>
      </c>
      <c r="JF402" s="3">
        <v>119</v>
      </c>
      <c r="JG402" s="3">
        <v>113</v>
      </c>
      <c r="JH402" s="3">
        <v>117</v>
      </c>
      <c r="JI402" s="3">
        <v>170</v>
      </c>
      <c r="JJ402" s="3">
        <v>197</v>
      </c>
      <c r="JK402" s="3">
        <v>212</v>
      </c>
      <c r="JL402" s="3">
        <v>111</v>
      </c>
      <c r="JM402" s="3">
        <v>21</v>
      </c>
    </row>
    <row r="403" spans="1:293" s="3" customFormat="1" x14ac:dyDescent="0.2">
      <c r="A403" s="3" t="b">
        <v>0</v>
      </c>
      <c r="D403" s="3">
        <v>10446</v>
      </c>
      <c r="E403" s="3">
        <v>9</v>
      </c>
      <c r="F403" s="3">
        <v>5</v>
      </c>
      <c r="G403" s="3" t="s">
        <v>472</v>
      </c>
      <c r="H403" s="3">
        <v>6</v>
      </c>
      <c r="I403" s="3">
        <v>1.3000000000000007</v>
      </c>
      <c r="J403" s="3">
        <v>0.36728149590643061</v>
      </c>
      <c r="K403" s="3">
        <v>0.5043614307882649</v>
      </c>
      <c r="L403" s="3">
        <v>0.30261266487002053</v>
      </c>
      <c r="M403" s="3">
        <f>AA403-AS403</f>
        <v>-0.73810462335816496</v>
      </c>
      <c r="N403" s="3">
        <f>AB403-AS403</f>
        <v>-1.1999999999999993</v>
      </c>
      <c r="O403" s="3">
        <f>AC403-AS403</f>
        <v>0.10000000000000142</v>
      </c>
      <c r="P403" s="3">
        <f>AD403-AS403</f>
        <v>-0.77905686399583374</v>
      </c>
      <c r="Q403" s="3">
        <f>AE403-AS403</f>
        <v>-1.1999999999999993</v>
      </c>
      <c r="R403" s="3">
        <f>AF403-AS403</f>
        <v>-1.1999999999999993</v>
      </c>
      <c r="S403" s="3">
        <f>AG403-AS403</f>
        <v>-1</v>
      </c>
      <c r="T403" s="3">
        <f>AH403-AS403</f>
        <v>-0.5</v>
      </c>
      <c r="U403" s="3">
        <f>AI403-AS403</f>
        <v>-0.19999999999999929</v>
      </c>
      <c r="V403" s="3">
        <f>AJ403-AS403</f>
        <v>0</v>
      </c>
      <c r="W403" s="3">
        <f>(AA403-AY403)/(AX403-AY403)</f>
        <v>0.39733264898820686</v>
      </c>
      <c r="X403" s="3">
        <f>(AX403-AA403)/(AA403-AY403)</f>
        <v>1.5167828582585992</v>
      </c>
      <c r="Y403" s="3">
        <f>J403/AA403</f>
        <v>1.2995642755439006E-2</v>
      </c>
      <c r="Z403" s="3">
        <f>(AA403-AY403)/(AX403-AA403)</f>
        <v>0.65929015122710999</v>
      </c>
      <c r="AA403" s="3">
        <v>28.261895376641835</v>
      </c>
      <c r="AB403" s="3">
        <v>27.8</v>
      </c>
      <c r="AC403" s="3">
        <v>29.1</v>
      </c>
      <c r="AD403" s="3">
        <v>28.220943136004166</v>
      </c>
      <c r="AE403" s="3">
        <v>27.8</v>
      </c>
      <c r="AF403" s="3">
        <v>27.8</v>
      </c>
      <c r="AG403" s="3">
        <v>28</v>
      </c>
      <c r="AH403" s="3">
        <v>28.5</v>
      </c>
      <c r="AI403" s="3">
        <v>28.8</v>
      </c>
      <c r="AJ403" s="3">
        <v>29</v>
      </c>
      <c r="AK403" s="3">
        <v>2020</v>
      </c>
      <c r="AL403" s="3">
        <v>10</v>
      </c>
      <c r="AM403" s="3">
        <v>27</v>
      </c>
      <c r="AN403" s="3">
        <v>14</v>
      </c>
      <c r="AO403" s="3">
        <v>48</v>
      </c>
      <c r="AP403" s="3">
        <v>11</v>
      </c>
      <c r="AQ403" s="3">
        <v>775</v>
      </c>
      <c r="AR403" s="4">
        <v>0.6166666666666667</v>
      </c>
      <c r="AS403" s="3">
        <f>VLOOKUP(AR403,גיליון1!A318:F901,2,0)</f>
        <v>29</v>
      </c>
      <c r="AT403" s="3">
        <f>VLOOKUP(AR403,גיליון1!A318:F901,3,0)</f>
        <v>54</v>
      </c>
      <c r="AU403" s="3">
        <f>VLOOKUP(AR403,גיליון1!A318:F901,4,0)</f>
        <v>396</v>
      </c>
      <c r="AV403" s="3">
        <f>VLOOKUP(AR403,גיליון1!A318:F901,5,0)</f>
        <v>1.2</v>
      </c>
      <c r="AW403" s="3">
        <f>VLOOKUP(AR403,גיליון1!A318:F901,6,0)</f>
        <v>188</v>
      </c>
      <c r="AX403" s="3">
        <f>AS403+(AZ403*BF403)/(BB403*1005)</f>
        <v>34.460685620853106</v>
      </c>
      <c r="AY403" s="3">
        <f>AS403+(AZ403*BD403*BE403*BF403)/(BB403*1005*(BE403*BD403+BK403*AZ403))-(AZ403*BL403)/(BE403*BD403+BK403*AZ403)</f>
        <v>24.175094019110652</v>
      </c>
      <c r="AZ403" s="3">
        <f>BA403*BC403/(BA403+BC403)</f>
        <v>25.085927800886772</v>
      </c>
      <c r="BA403" s="3">
        <f>BB403*1005/(4*0.98*0.0000000567*(AS403+273.15)^3)</f>
        <v>191.49859974474901</v>
      </c>
      <c r="BB403" s="3">
        <f>101325/(287.05*(AS403+273.15))</f>
        <v>1.1682518101777879</v>
      </c>
      <c r="BC403" s="3">
        <f>100*SQRT(0.1/AV403)</f>
        <v>28.867513459481291</v>
      </c>
      <c r="BD403" s="3">
        <f>BC403/1.08</f>
        <v>26.72917912914934</v>
      </c>
      <c r="BE403" s="3">
        <f>0.072*AS403+64.67</f>
        <v>66.757999999999996</v>
      </c>
      <c r="BF403" s="3">
        <f>AU403*(1-0.21)+BG403-BH403</f>
        <v>255.57568336992853</v>
      </c>
      <c r="BG403" s="3">
        <f>(1.72*(BI403/1000/(AS403+273.16))^(1/7)*0.0000000567*(AS403+273.16)^4)</f>
        <v>401.41411643892172</v>
      </c>
      <c r="BH403" s="3">
        <f>0.98*0.0000000567*(AA403+273.16)^4</f>
        <v>458.67843306899323</v>
      </c>
      <c r="BI403" s="3">
        <f>BJ403*AT403/100</f>
        <v>2162.567681353526</v>
      </c>
      <c r="BJ403" s="3">
        <f>(610.7*10^(7.5*AS403/(AS403+237.3)))</f>
        <v>4004.7549654694922</v>
      </c>
      <c r="BK403" s="3">
        <f>(EXP((0.0492)*AS403))*55.259</f>
        <v>230.1730052857275</v>
      </c>
      <c r="BL403" s="3">
        <f>(1-(AT403/100))*BJ403</f>
        <v>1842.1872841159663</v>
      </c>
      <c r="II403" s="3">
        <v>80</v>
      </c>
      <c r="IJ403" s="3">
        <v>70</v>
      </c>
      <c r="IK403" s="3">
        <v>153</v>
      </c>
      <c r="IL403" s="3">
        <v>168</v>
      </c>
      <c r="IM403" s="3">
        <v>148</v>
      </c>
      <c r="IN403" s="3">
        <v>156</v>
      </c>
      <c r="IO403" s="3">
        <v>98</v>
      </c>
      <c r="IP403" s="3">
        <v>73</v>
      </c>
      <c r="IQ403" s="3">
        <v>63</v>
      </c>
      <c r="IR403" s="3">
        <v>68</v>
      </c>
      <c r="IS403" s="3">
        <v>50</v>
      </c>
      <c r="IT403" s="3">
        <v>84</v>
      </c>
      <c r="IU403" s="3">
        <v>20</v>
      </c>
      <c r="IV403" s="3">
        <v>12</v>
      </c>
    </row>
    <row r="404" spans="1:293" s="3" customFormat="1" x14ac:dyDescent="0.2">
      <c r="A404" s="3" t="b">
        <v>1</v>
      </c>
      <c r="B404" s="3">
        <v>10</v>
      </c>
      <c r="D404" s="3">
        <v>10446</v>
      </c>
      <c r="E404" s="3">
        <v>8</v>
      </c>
      <c r="F404" s="3">
        <v>5</v>
      </c>
      <c r="G404" s="3" t="s">
        <v>149</v>
      </c>
      <c r="H404" s="3">
        <v>6</v>
      </c>
      <c r="I404" s="3">
        <v>1.8999999999999986</v>
      </c>
      <c r="J404" s="3">
        <v>0.37674227702897906</v>
      </c>
      <c r="K404" s="3">
        <v>0.4960579230194071</v>
      </c>
      <c r="L404" s="3">
        <v>0.30237748753813803</v>
      </c>
      <c r="M404" s="3">
        <f>AA404-AS404</f>
        <v>2.5561290014171156</v>
      </c>
      <c r="N404" s="3">
        <f>AB404-AS404</f>
        <v>1.5</v>
      </c>
      <c r="O404" s="3">
        <f>AC404-AS404</f>
        <v>3.3999999999999986</v>
      </c>
      <c r="P404" s="3">
        <f>AD404-AS404</f>
        <v>2.5586792330089239</v>
      </c>
      <c r="Q404" s="3">
        <f>AE404-AS404</f>
        <v>1.8000000000000007</v>
      </c>
      <c r="R404" s="3">
        <f>AF404-AS404</f>
        <v>2</v>
      </c>
      <c r="S404" s="3">
        <f>AG404-AS404</f>
        <v>2.3000000000000007</v>
      </c>
      <c r="T404" s="3">
        <f>AH404-AS404</f>
        <v>2.8000000000000007</v>
      </c>
      <c r="U404" s="3">
        <f>AI404-AS404</f>
        <v>3.1000000000000014</v>
      </c>
      <c r="V404" s="3">
        <f>AJ404-AS404</f>
        <v>3.3000000000000043</v>
      </c>
      <c r="W404" s="3">
        <f>(AA404-AY404)/(AX404-AY404)</f>
        <v>0.66556993022840105</v>
      </c>
      <c r="X404" s="3">
        <f>(AX404-AA404)/(AA404-AY404)</f>
        <v>0.50247172322949418</v>
      </c>
      <c r="Y404" s="3">
        <f>J404/AA404</f>
        <v>1.1976752670743645E-2</v>
      </c>
      <c r="Z404" s="3">
        <f>(AA404-AY404)/(AX404-AA404)</f>
        <v>1.990161741983776</v>
      </c>
      <c r="AA404" s="3">
        <v>31.456129001417114</v>
      </c>
      <c r="AB404" s="3">
        <v>30.4</v>
      </c>
      <c r="AC404" s="3">
        <v>32.299999999999997</v>
      </c>
      <c r="AD404" s="3">
        <v>31.458679233008922</v>
      </c>
      <c r="AE404" s="3">
        <v>30.7</v>
      </c>
      <c r="AF404" s="3">
        <v>30.9</v>
      </c>
      <c r="AG404" s="3">
        <v>31.2</v>
      </c>
      <c r="AH404" s="3">
        <v>31.7</v>
      </c>
      <c r="AI404" s="3">
        <v>32</v>
      </c>
      <c r="AJ404" s="3">
        <v>32.200000000000003</v>
      </c>
      <c r="AK404" s="3">
        <v>2020</v>
      </c>
      <c r="AL404" s="3">
        <v>10</v>
      </c>
      <c r="AM404" s="3">
        <v>27</v>
      </c>
      <c r="AN404" s="3">
        <v>14</v>
      </c>
      <c r="AO404" s="3">
        <v>50</v>
      </c>
      <c r="AP404" s="3">
        <v>5</v>
      </c>
      <c r="AQ404" s="3">
        <v>373</v>
      </c>
      <c r="AR404" s="4">
        <v>0.61805555555555558</v>
      </c>
      <c r="AS404" s="3">
        <f>VLOOKUP(AR404,גיליון1!A319:F902,2,0)</f>
        <v>28.9</v>
      </c>
      <c r="AT404" s="3">
        <f>VLOOKUP(AR404,גיליון1!A319:F902,3,0)</f>
        <v>55</v>
      </c>
      <c r="AU404" s="3">
        <f>VLOOKUP(AR404,גיליון1!A319:F902,4,0)</f>
        <v>400</v>
      </c>
      <c r="AV404" s="3">
        <f>VLOOKUP(AR404,גיליון1!A319:F902,5,0)</f>
        <v>0.8</v>
      </c>
      <c r="AW404" s="3">
        <f>VLOOKUP(AR404,גיליון1!A319:F902,6,0)</f>
        <v>228</v>
      </c>
      <c r="AX404" s="3">
        <f>AS404+(AZ404*BF404)/(BB404*1005)</f>
        <v>34.979394398955918</v>
      </c>
      <c r="AY404" s="3">
        <f>AS404+(AZ404*BD404*BE404*BF404)/(BB404*1005*(BE404*BD404+BK404*AZ404))-(AZ404*BL404)/(BE404*BD404+BK404*AZ404)</f>
        <v>24.444261000380127</v>
      </c>
      <c r="AZ404" s="3">
        <f>BA404*BC404/(BA404+BC404)</f>
        <v>29.851341608239988</v>
      </c>
      <c r="BA404" s="3">
        <f>BB404*1005/(4*0.98*0.0000000567*(AS404+273.15)^3)</f>
        <v>191.75232425418778</v>
      </c>
      <c r="BB404" s="3">
        <f>101325/(287.05*(AS404+273.15))</f>
        <v>1.1686385844900469</v>
      </c>
      <c r="BC404" s="3">
        <f>100*SQRT(0.1/AV404)</f>
        <v>35.355339059327378</v>
      </c>
      <c r="BD404" s="3">
        <f>BC404/1.08</f>
        <v>32.736425054932752</v>
      </c>
      <c r="BE404" s="3">
        <f>0.072*AS404+64.67</f>
        <v>66.750799999999998</v>
      </c>
      <c r="BF404" s="3">
        <f>AU404*(1-0.21)+BG404-BH404</f>
        <v>239.18985059306021</v>
      </c>
      <c r="BG404" s="3">
        <f>(1.72*(BI404/1000/(AS404+273.16))^(1/7)*0.0000000567*(AS404+273.16)^4)</f>
        <v>401.62239521182386</v>
      </c>
      <c r="BH404" s="3">
        <f>0.98*0.0000000567*(AA404+273.16)^4</f>
        <v>478.4325446187637</v>
      </c>
      <c r="BI404" s="3">
        <f>BJ404*AT404/100</f>
        <v>2189.9188657225745</v>
      </c>
      <c r="BJ404" s="3">
        <f>(610.7*10^(7.5*AS404/(AS404+237.3)))</f>
        <v>3981.6706649501352</v>
      </c>
      <c r="BK404" s="3">
        <f>(EXP((0.0492)*AS404))*55.259</f>
        <v>229.04333536649224</v>
      </c>
      <c r="BL404" s="3">
        <f>(1-(AT404/100))*BJ404</f>
        <v>1791.7517992275607</v>
      </c>
      <c r="JH404" s="3">
        <v>5</v>
      </c>
      <c r="JI404" s="3">
        <v>13</v>
      </c>
      <c r="JJ404" s="3">
        <v>28</v>
      </c>
      <c r="JK404" s="3">
        <v>36</v>
      </c>
      <c r="JL404" s="3">
        <v>73</v>
      </c>
      <c r="JM404" s="3">
        <v>64</v>
      </c>
      <c r="JN404" s="3">
        <v>73</v>
      </c>
      <c r="JO404" s="3">
        <v>122</v>
      </c>
      <c r="JP404" s="3">
        <v>181</v>
      </c>
      <c r="JQ404" s="3">
        <v>175</v>
      </c>
      <c r="JR404" s="3">
        <v>188</v>
      </c>
      <c r="JS404" s="3">
        <v>178</v>
      </c>
      <c r="JT404" s="3">
        <v>186</v>
      </c>
      <c r="JU404" s="3">
        <v>138</v>
      </c>
      <c r="JV404" s="3">
        <v>106</v>
      </c>
      <c r="JW404" s="3">
        <v>73</v>
      </c>
      <c r="JX404" s="3">
        <v>70</v>
      </c>
      <c r="JY404" s="3">
        <v>43</v>
      </c>
      <c r="JZ404" s="3">
        <v>25</v>
      </c>
      <c r="KA404" s="3">
        <v>7</v>
      </c>
      <c r="KB404" s="3">
        <v>1</v>
      </c>
    </row>
    <row r="405" spans="1:293" s="3" customFormat="1" x14ac:dyDescent="0.2">
      <c r="A405" s="3" t="b">
        <v>1</v>
      </c>
      <c r="B405" s="3">
        <v>10</v>
      </c>
      <c r="D405" s="3">
        <v>10446</v>
      </c>
      <c r="E405" s="3">
        <v>8</v>
      </c>
      <c r="F405" s="3">
        <v>5</v>
      </c>
      <c r="G405" s="3" t="s">
        <v>318</v>
      </c>
      <c r="H405" s="3">
        <v>6</v>
      </c>
      <c r="I405" s="3">
        <v>1.3999999999999986</v>
      </c>
      <c r="J405" s="3">
        <v>0.30531111265658772</v>
      </c>
      <c r="K405" s="3">
        <v>0.44699931226529088</v>
      </c>
      <c r="L405" s="3">
        <v>0.25621303329992068</v>
      </c>
      <c r="M405" s="3">
        <f>AA405-AS405</f>
        <v>2.8725723589260497</v>
      </c>
      <c r="N405" s="3">
        <f>AB405-AS405</f>
        <v>2.1000000000000014</v>
      </c>
      <c r="O405" s="3">
        <f>AC405-AS405</f>
        <v>3.5</v>
      </c>
      <c r="P405" s="3">
        <f>AD405-AS405</f>
        <v>2.8750059545691116</v>
      </c>
      <c r="Q405" s="3">
        <f>AE405-AS405</f>
        <v>2.3000000000000007</v>
      </c>
      <c r="R405" s="3">
        <f>AF405-AS405</f>
        <v>2.5</v>
      </c>
      <c r="S405" s="3">
        <f>AG405-AS405</f>
        <v>2.7000000000000028</v>
      </c>
      <c r="T405" s="3">
        <f>AH405-AS405</f>
        <v>3.1000000000000014</v>
      </c>
      <c r="U405" s="3">
        <f>AI405-AS405</f>
        <v>3.3000000000000043</v>
      </c>
      <c r="V405" s="3">
        <f>AJ405-AS405</f>
        <v>3.3999999999999986</v>
      </c>
      <c r="W405" s="3">
        <f>(AA405-AY405)/(AX405-AY405)</f>
        <v>0.6993160351140838</v>
      </c>
      <c r="X405" s="3">
        <f>(AX405-AA405)/(AA405-AY405)</f>
        <v>0.42996864048293104</v>
      </c>
      <c r="Y405" s="3">
        <f>J405/AA405</f>
        <v>9.6092664203443045E-3</v>
      </c>
      <c r="Z405" s="3">
        <f>(AA405-AY405)/(AX405-AA405)</f>
        <v>2.3257510102988506</v>
      </c>
      <c r="AA405" s="3">
        <v>31.772572358926048</v>
      </c>
      <c r="AB405" s="3">
        <v>31</v>
      </c>
      <c r="AC405" s="3">
        <v>32.4</v>
      </c>
      <c r="AD405" s="3">
        <v>31.77500595456911</v>
      </c>
      <c r="AE405" s="3">
        <v>31.2</v>
      </c>
      <c r="AF405" s="3">
        <v>31.4</v>
      </c>
      <c r="AG405" s="3">
        <v>31.6</v>
      </c>
      <c r="AH405" s="3">
        <v>32</v>
      </c>
      <c r="AI405" s="3">
        <v>32.200000000000003</v>
      </c>
      <c r="AJ405" s="3">
        <v>32.299999999999997</v>
      </c>
      <c r="AK405" s="3">
        <v>2020</v>
      </c>
      <c r="AL405" s="3">
        <v>10</v>
      </c>
      <c r="AM405" s="3">
        <v>27</v>
      </c>
      <c r="AN405" s="3">
        <v>14</v>
      </c>
      <c r="AO405" s="3">
        <v>50</v>
      </c>
      <c r="AP405" s="3">
        <v>21</v>
      </c>
      <c r="AQ405" s="3">
        <v>373</v>
      </c>
      <c r="AR405" s="4">
        <v>0.61805555555555558</v>
      </c>
      <c r="AS405" s="3">
        <f>VLOOKUP(AR405,גיליון1!A320:F903,2,0)</f>
        <v>28.9</v>
      </c>
      <c r="AT405" s="3">
        <f>VLOOKUP(AR405,גיליון1!A320:F903,3,0)</f>
        <v>55</v>
      </c>
      <c r="AU405" s="3">
        <f>VLOOKUP(AR405,גיליון1!A320:F903,4,0)</f>
        <v>400</v>
      </c>
      <c r="AV405" s="3">
        <f>VLOOKUP(AR405,גיליון1!A320:F903,5,0)</f>
        <v>0.8</v>
      </c>
      <c r="AW405" s="3">
        <f>VLOOKUP(AR405,גיליון1!A320:F903,6,0)</f>
        <v>228</v>
      </c>
      <c r="AX405" s="3">
        <f>AS405+(AZ405*BF405)/(BB405*1005)</f>
        <v>34.928786530900709</v>
      </c>
      <c r="AY405" s="3">
        <f>AS405+(AZ405*BD405*BE405*BF405)/(BB405*1005*(BE405*BD405+BK405*AZ405))-(AZ405*BL405)/(BE405*BD405+BK405*AZ405)</f>
        <v>24.432004059736432</v>
      </c>
      <c r="AZ405" s="3">
        <f>BA405*BC405/(BA405+BC405)</f>
        <v>29.851341608239988</v>
      </c>
      <c r="BA405" s="3">
        <f>BB405*1005/(4*0.98*0.0000000567*(AS405+273.15)^3)</f>
        <v>191.75232425418778</v>
      </c>
      <c r="BB405" s="3">
        <f>101325/(287.05*(AS405+273.15))</f>
        <v>1.1686385844900469</v>
      </c>
      <c r="BC405" s="3">
        <f>100*SQRT(0.1/AV405)</f>
        <v>35.355339059327378</v>
      </c>
      <c r="BD405" s="3">
        <f>BC405/1.08</f>
        <v>32.736425054932752</v>
      </c>
      <c r="BE405" s="3">
        <f>0.072*AS405+64.67</f>
        <v>66.750799999999998</v>
      </c>
      <c r="BF405" s="3">
        <f>AU405*(1-0.21)+BG405-BH405</f>
        <v>237.1987166733665</v>
      </c>
      <c r="BG405" s="3">
        <f>(1.72*(BI405/1000/(AS405+273.16))^(1/7)*0.0000000567*(AS405+273.16)^4)</f>
        <v>401.62239521182386</v>
      </c>
      <c r="BH405" s="3">
        <f>0.98*0.0000000567*(AA405+273.16)^4</f>
        <v>480.42367853845741</v>
      </c>
      <c r="BI405" s="3">
        <f>BJ405*AT405/100</f>
        <v>2189.9188657225745</v>
      </c>
      <c r="BJ405" s="3">
        <f>(610.7*10^(7.5*AS405/(AS405+237.3)))</f>
        <v>3981.6706649501352</v>
      </c>
      <c r="BK405" s="3">
        <f>(EXP((0.0492)*AS405))*55.259</f>
        <v>229.04333536649224</v>
      </c>
      <c r="BL405" s="3">
        <f>(1-(AT405/100))*BJ405</f>
        <v>1791.7517992275607</v>
      </c>
      <c r="JM405" s="3">
        <v>1</v>
      </c>
      <c r="JN405" s="3">
        <v>3</v>
      </c>
      <c r="JO405" s="3">
        <v>5</v>
      </c>
      <c r="JP405" s="3">
        <v>15</v>
      </c>
      <c r="JQ405" s="3">
        <v>14</v>
      </c>
      <c r="JR405" s="3">
        <v>40</v>
      </c>
      <c r="JS405" s="3">
        <v>66</v>
      </c>
      <c r="JT405" s="3">
        <v>81</v>
      </c>
      <c r="JU405" s="3">
        <v>99</v>
      </c>
      <c r="JV405" s="3">
        <v>55</v>
      </c>
      <c r="JW405" s="3">
        <v>76</v>
      </c>
      <c r="JX405" s="3">
        <v>89</v>
      </c>
      <c r="JY405" s="3">
        <v>66</v>
      </c>
      <c r="JZ405" s="3">
        <v>68</v>
      </c>
      <c r="KA405" s="3">
        <v>32</v>
      </c>
      <c r="KB405" s="3">
        <v>12</v>
      </c>
      <c r="KC405" s="3">
        <v>10</v>
      </c>
    </row>
    <row r="406" spans="1:293" s="3" customFormat="1" x14ac:dyDescent="0.2">
      <c r="A406" s="3" t="b">
        <v>1</v>
      </c>
      <c r="B406" s="3">
        <v>10</v>
      </c>
      <c r="D406" s="3">
        <v>10446</v>
      </c>
      <c r="E406" s="3">
        <v>8</v>
      </c>
      <c r="F406" s="3">
        <v>5</v>
      </c>
      <c r="G406" s="3" t="s">
        <v>473</v>
      </c>
      <c r="H406" s="3">
        <v>6</v>
      </c>
      <c r="I406" s="3">
        <v>2.3000000000000007</v>
      </c>
      <c r="J406" s="3">
        <v>0.44824557705167684</v>
      </c>
      <c r="K406" s="3">
        <v>0.56466043675999344</v>
      </c>
      <c r="L406" s="3">
        <v>0.34516277342903084</v>
      </c>
      <c r="M406" s="3">
        <f>AA406-AS406</f>
        <v>0.76647378601190752</v>
      </c>
      <c r="N406" s="3">
        <f>AB406-AS406</f>
        <v>-0.59999999999999787</v>
      </c>
      <c r="O406" s="3">
        <f>AC406-AS406</f>
        <v>1.7000000000000028</v>
      </c>
      <c r="P406" s="3">
        <f>AD406-AS406</f>
        <v>0.76038002105440938</v>
      </c>
      <c r="Q406" s="3">
        <f>AE406-AS406</f>
        <v>-0.29999999999999716</v>
      </c>
      <c r="R406" s="3">
        <f>AF406-AS406</f>
        <v>0.20000000000000284</v>
      </c>
      <c r="S406" s="3">
        <f>AG406-AS406</f>
        <v>0.5</v>
      </c>
      <c r="T406" s="3">
        <f>AH406-AS406</f>
        <v>1.1000000000000014</v>
      </c>
      <c r="U406" s="3">
        <f>AI406-AS406</f>
        <v>1.4000000000000021</v>
      </c>
      <c r="V406" s="3">
        <f>AJ406-AS406</f>
        <v>1.7000000000000028</v>
      </c>
      <c r="W406" s="3">
        <f>(AA406-AY406)/(AX406-AY406)</f>
        <v>0.47941484908887372</v>
      </c>
      <c r="X406" s="3">
        <f>(AX406-AA406)/(AA406-AY406)</f>
        <v>1.0858761506876489</v>
      </c>
      <c r="Y406" s="3">
        <f>J406/AA406</f>
        <v>1.5109499709501368E-2</v>
      </c>
      <c r="Z406" s="3">
        <f>(AA406-AY406)/(AX406-AA406)</f>
        <v>0.92091533584813845</v>
      </c>
      <c r="AA406" s="3">
        <v>29.666473786011906</v>
      </c>
      <c r="AB406" s="3">
        <v>28.3</v>
      </c>
      <c r="AC406" s="3">
        <v>30.6</v>
      </c>
      <c r="AD406" s="3">
        <v>29.660380021054408</v>
      </c>
      <c r="AE406" s="3">
        <v>28.6</v>
      </c>
      <c r="AF406" s="3">
        <v>29.1</v>
      </c>
      <c r="AG406" s="3">
        <v>29.4</v>
      </c>
      <c r="AH406" s="3">
        <v>30</v>
      </c>
      <c r="AI406" s="3">
        <v>30.3</v>
      </c>
      <c r="AJ406" s="3">
        <v>30.6</v>
      </c>
      <c r="AK406" s="3">
        <v>2020</v>
      </c>
      <c r="AL406" s="3">
        <v>10</v>
      </c>
      <c r="AM406" s="3">
        <v>27</v>
      </c>
      <c r="AN406" s="3">
        <v>14</v>
      </c>
      <c r="AO406" s="3">
        <v>50</v>
      </c>
      <c r="AP406" s="3">
        <v>32</v>
      </c>
      <c r="AQ406" s="3">
        <v>574.00000000000011</v>
      </c>
      <c r="AR406" s="4">
        <v>0.61805555555555558</v>
      </c>
      <c r="AS406" s="3">
        <f>VLOOKUP(AR406,גיליון1!A321:F904,2,0)</f>
        <v>28.9</v>
      </c>
      <c r="AT406" s="3">
        <f>VLOOKUP(AR406,גיליון1!A321:F904,3,0)</f>
        <v>55</v>
      </c>
      <c r="AU406" s="3">
        <f>VLOOKUP(AR406,גיליון1!A321:F904,4,0)</f>
        <v>400</v>
      </c>
      <c r="AV406" s="3">
        <f>VLOOKUP(AR406,גיליון1!A321:F904,5,0)</f>
        <v>0.8</v>
      </c>
      <c r="AW406" s="3">
        <f>VLOOKUP(AR406,גיליון1!A321:F904,6,0)</f>
        <v>228</v>
      </c>
      <c r="AX406" s="3">
        <f>AS406+(AZ406*BF406)/(BB406*1005)</f>
        <v>35.262654622649571</v>
      </c>
      <c r="AY406" s="3">
        <f>AS406+(AZ406*BD406*BE406*BF406)/(BB406*1005*(BE406*BD406+BK406*AZ406))-(AZ406*BL406)/(BE406*BD406+BK406*AZ406)</f>
        <v>24.512865031372815</v>
      </c>
      <c r="AZ406" s="3">
        <f>BA406*BC406/(BA406+BC406)</f>
        <v>29.851341608239988</v>
      </c>
      <c r="BA406" s="3">
        <f>BB406*1005/(4*0.98*0.0000000567*(AS406+273.15)^3)</f>
        <v>191.75232425418778</v>
      </c>
      <c r="BB406" s="3">
        <f>101325/(287.05*(AS406+273.15))</f>
        <v>1.1686385844900469</v>
      </c>
      <c r="BC406" s="3">
        <f>100*SQRT(0.1/AV406)</f>
        <v>35.355339059327378</v>
      </c>
      <c r="BD406" s="3">
        <f>BC406/1.08</f>
        <v>32.736425054932752</v>
      </c>
      <c r="BE406" s="3">
        <f>0.072*AS406+64.67</f>
        <v>66.750799999999998</v>
      </c>
      <c r="BF406" s="3">
        <f>AU406*(1-0.21)+BG406-BH406</f>
        <v>250.33454135302782</v>
      </c>
      <c r="BG406" s="3">
        <f>(1.72*(BI406/1000/(AS406+273.16))^(1/7)*0.0000000567*(AS406+273.16)^4)</f>
        <v>401.62239521182386</v>
      </c>
      <c r="BH406" s="3">
        <f>0.98*0.0000000567*(AA406+273.16)^4</f>
        <v>467.2878538587961</v>
      </c>
      <c r="BI406" s="3">
        <f>BJ406*AT406/100</f>
        <v>2189.9188657225745</v>
      </c>
      <c r="BJ406" s="3">
        <f>(610.7*10^(7.5*AS406/(AS406+237.3)))</f>
        <v>3981.6706649501352</v>
      </c>
      <c r="BK406" s="3">
        <f>(EXP((0.0492)*AS406))*55.259</f>
        <v>229.04333536649224</v>
      </c>
      <c r="BL406" s="3">
        <f>(1-(AT406/100))*BJ406</f>
        <v>1791.7517992275607</v>
      </c>
      <c r="IL406" s="3">
        <v>3</v>
      </c>
      <c r="IM406" s="3">
        <v>9</v>
      </c>
      <c r="IN406" s="3">
        <v>4</v>
      </c>
      <c r="IO406" s="3">
        <v>4</v>
      </c>
      <c r="IP406" s="3">
        <v>7</v>
      </c>
      <c r="IQ406" s="3">
        <v>10</v>
      </c>
      <c r="IR406" s="3">
        <v>12</v>
      </c>
      <c r="IS406" s="3">
        <v>30</v>
      </c>
      <c r="IT406" s="3">
        <v>19</v>
      </c>
      <c r="IU406" s="3">
        <v>26</v>
      </c>
      <c r="IV406" s="3">
        <v>42</v>
      </c>
      <c r="IW406" s="3">
        <v>86</v>
      </c>
      <c r="IX406" s="3">
        <v>93</v>
      </c>
      <c r="IY406" s="3">
        <v>93</v>
      </c>
      <c r="IZ406" s="3">
        <v>123</v>
      </c>
      <c r="JA406" s="3">
        <v>85</v>
      </c>
      <c r="JB406" s="3">
        <v>72</v>
      </c>
      <c r="JC406" s="3">
        <v>77</v>
      </c>
      <c r="JD406" s="3">
        <v>73</v>
      </c>
      <c r="JE406" s="3">
        <v>25</v>
      </c>
      <c r="JF406" s="3">
        <v>33</v>
      </c>
      <c r="JG406" s="3">
        <v>27</v>
      </c>
      <c r="JH406" s="3">
        <v>34</v>
      </c>
      <c r="JI406" s="3">
        <v>15</v>
      </c>
      <c r="JJ406" s="3">
        <v>14</v>
      </c>
    </row>
    <row r="407" spans="1:293" s="3" customFormat="1" x14ac:dyDescent="0.2">
      <c r="A407" s="3" t="b">
        <v>0</v>
      </c>
      <c r="D407" s="3">
        <v>10446</v>
      </c>
      <c r="E407" s="3">
        <v>8</v>
      </c>
      <c r="F407" s="3">
        <v>5</v>
      </c>
      <c r="G407" s="3" t="s">
        <v>150</v>
      </c>
      <c r="H407" s="3">
        <v>6</v>
      </c>
      <c r="I407" s="3">
        <v>1.6999999999999993</v>
      </c>
      <c r="J407" s="3">
        <v>0.42106176388284106</v>
      </c>
      <c r="K407" s="3">
        <v>0.66196364048983014</v>
      </c>
      <c r="L407" s="3">
        <v>0.35630201445529236</v>
      </c>
      <c r="M407" s="3">
        <f>AA407-AS407</f>
        <v>-0.35673407911759014</v>
      </c>
      <c r="N407" s="3">
        <f>AB407-AS407</f>
        <v>-1.1999999999999993</v>
      </c>
      <c r="O407" s="3">
        <f>AC407-AS407</f>
        <v>0.5</v>
      </c>
      <c r="P407" s="3">
        <f>AD407-AS407</f>
        <v>-0.35537451106273465</v>
      </c>
      <c r="Q407" s="3">
        <f>AE407-AS407</f>
        <v>-1.1000000000000014</v>
      </c>
      <c r="R407" s="3">
        <f>AF407-AS407</f>
        <v>-0.89999999999999858</v>
      </c>
      <c r="S407" s="3">
        <f>AG407-AS407</f>
        <v>-0.69999999999999929</v>
      </c>
      <c r="T407" s="3">
        <f>AH407-AS407</f>
        <v>0</v>
      </c>
      <c r="U407" s="3">
        <f>AI407-AS407</f>
        <v>0.19999999999999929</v>
      </c>
      <c r="V407" s="3">
        <f>AJ407-AS407</f>
        <v>0.5</v>
      </c>
      <c r="W407" s="3">
        <f>(AA407-AY407)/(AX407-AY407)</f>
        <v>0.41534034519119994</v>
      </c>
      <c r="X407" s="3">
        <f>(AX407-AA407)/(AA407-AY407)</f>
        <v>1.4076640075494105</v>
      </c>
      <c r="Y407" s="3">
        <f>J407/AA407</f>
        <v>1.4700200914444796E-2</v>
      </c>
      <c r="Z407" s="3">
        <f>(AA407-AY407)/(AX407-AA407)</f>
        <v>0.71039679542626866</v>
      </c>
      <c r="AA407" s="3">
        <v>28.64326592088241</v>
      </c>
      <c r="AB407" s="3">
        <v>27.8</v>
      </c>
      <c r="AC407" s="3">
        <v>29.5</v>
      </c>
      <c r="AD407" s="3">
        <v>28.644625488937265</v>
      </c>
      <c r="AE407" s="3">
        <v>27.9</v>
      </c>
      <c r="AF407" s="3">
        <v>28.1</v>
      </c>
      <c r="AG407" s="3">
        <v>28.3</v>
      </c>
      <c r="AH407" s="3">
        <v>29</v>
      </c>
      <c r="AI407" s="3">
        <v>29.2</v>
      </c>
      <c r="AJ407" s="3">
        <v>29.5</v>
      </c>
      <c r="AK407" s="3">
        <v>2020</v>
      </c>
      <c r="AL407" s="3">
        <v>10</v>
      </c>
      <c r="AM407" s="3">
        <v>27</v>
      </c>
      <c r="AN407" s="3">
        <v>14</v>
      </c>
      <c r="AO407" s="3">
        <v>51</v>
      </c>
      <c r="AP407" s="3">
        <v>7</v>
      </c>
      <c r="AQ407" s="3">
        <v>773</v>
      </c>
      <c r="AR407" s="4">
        <v>0.61875000000000002</v>
      </c>
      <c r="AS407" s="3">
        <f>VLOOKUP(AR407,גיליון1!A322:F905,2,0)</f>
        <v>29</v>
      </c>
      <c r="AT407" s="3">
        <f>VLOOKUP(AR407,גיליון1!A322:F905,3,0)</f>
        <v>55</v>
      </c>
      <c r="AU407" s="3">
        <f>VLOOKUP(AR407,גיליון1!A322:F905,4,0)</f>
        <v>397</v>
      </c>
      <c r="AV407" s="3">
        <f>VLOOKUP(AR407,גיליון1!A322:F905,5,0)</f>
        <v>1.1000000000000001</v>
      </c>
      <c r="AW407" s="3">
        <f>VLOOKUP(AR407,גיליון1!A322:F905,6,0)</f>
        <v>352</v>
      </c>
      <c r="AX407" s="3">
        <f>AS407+(AZ407*BF407)/(BB407*1005)</f>
        <v>34.659772439768524</v>
      </c>
      <c r="AY407" s="3">
        <f>AS407+(AZ407*BD407*BE407*BF407)/(BB407*1005*(BE407*BD407+BK407*AZ407))-(AZ407*BL407)/(BE407*BD407+BK407*AZ407)</f>
        <v>24.36915897020446</v>
      </c>
      <c r="AZ407" s="3">
        <f>BA407*BC407/(BA407+BC407)</f>
        <v>26.04965916225331</v>
      </c>
      <c r="BA407" s="3">
        <f>BB407*1005/(4*0.98*0.0000000567*(AS407+273.15)^3)</f>
        <v>191.49859974474901</v>
      </c>
      <c r="BB407" s="3">
        <f>101325/(287.05*(AS407+273.15))</f>
        <v>1.1682518101777879</v>
      </c>
      <c r="BC407" s="3">
        <f>100*SQRT(0.1/AV407)</f>
        <v>30.151134457776362</v>
      </c>
      <c r="BD407" s="3">
        <f>BC407/1.08</f>
        <v>27.917717090533667</v>
      </c>
      <c r="BE407" s="3">
        <f>0.072*AS407+64.67</f>
        <v>66.757999999999996</v>
      </c>
      <c r="BF407" s="3">
        <f>AU407*(1-0.21)+BG407-BH407</f>
        <v>255.09353322260114</v>
      </c>
      <c r="BG407" s="3">
        <f>(1.72*(BI407/1000/(AS407+273.16))^(1/7)*0.0000000567*(AS407+273.16)^4)</f>
        <v>402.46772579247488</v>
      </c>
      <c r="BH407" s="3">
        <f>0.98*0.0000000567*(AA407+273.16)^4</f>
        <v>461.00419256987374</v>
      </c>
      <c r="BI407" s="3">
        <f>BJ407*AT407/100</f>
        <v>2202.6152310082207</v>
      </c>
      <c r="BJ407" s="3">
        <f>(610.7*10^(7.5*AS407/(AS407+237.3)))</f>
        <v>4004.7549654694922</v>
      </c>
      <c r="BK407" s="3">
        <f>(EXP((0.0492)*AS407))*55.259</f>
        <v>230.1730052857275</v>
      </c>
      <c r="BL407" s="3">
        <f>(1-(AT407/100))*BJ407</f>
        <v>1802.1397344612712</v>
      </c>
      <c r="IG407" s="3">
        <v>2</v>
      </c>
      <c r="IH407" s="3">
        <v>13</v>
      </c>
      <c r="II407" s="3">
        <v>53</v>
      </c>
      <c r="IJ407" s="3">
        <v>68</v>
      </c>
      <c r="IK407" s="3">
        <v>93</v>
      </c>
      <c r="IL407" s="3">
        <v>124</v>
      </c>
      <c r="IM407" s="3">
        <v>141</v>
      </c>
      <c r="IN407" s="3">
        <v>111</v>
      </c>
      <c r="IO407" s="3">
        <v>72</v>
      </c>
      <c r="IP407" s="3">
        <v>116</v>
      </c>
      <c r="IQ407" s="3">
        <v>99</v>
      </c>
      <c r="IR407" s="3">
        <v>118</v>
      </c>
      <c r="IS407" s="3">
        <v>95</v>
      </c>
      <c r="IT407" s="3">
        <v>88</v>
      </c>
      <c r="IU407" s="3">
        <v>64</v>
      </c>
      <c r="IV407" s="3">
        <v>48</v>
      </c>
      <c r="IW407" s="3">
        <v>58</v>
      </c>
      <c r="IX407" s="3">
        <v>35</v>
      </c>
      <c r="IY407" s="3">
        <v>19</v>
      </c>
      <c r="IZ407" s="3">
        <v>3</v>
      </c>
    </row>
    <row r="408" spans="1:293" s="3" customFormat="1" x14ac:dyDescent="0.2">
      <c r="A408" s="3" t="b">
        <v>0</v>
      </c>
      <c r="D408" s="3">
        <v>10446</v>
      </c>
      <c r="E408" s="3">
        <v>8</v>
      </c>
      <c r="F408" s="3">
        <v>5</v>
      </c>
      <c r="G408" s="3" t="s">
        <v>319</v>
      </c>
      <c r="H408" s="3">
        <v>6</v>
      </c>
      <c r="I408" s="3">
        <v>1.1999999999999993</v>
      </c>
      <c r="J408" s="3">
        <v>0.27320464968777147</v>
      </c>
      <c r="K408" s="3">
        <v>0.33966466720625021</v>
      </c>
      <c r="L408" s="3">
        <v>0.21125392838919194</v>
      </c>
      <c r="M408" s="3">
        <f>AA408-AS408</f>
        <v>-1.1798372937546091</v>
      </c>
      <c r="N408" s="3">
        <f>AB408-AS408</f>
        <v>-1.6999999999999993</v>
      </c>
      <c r="O408" s="3">
        <f>AC408-AS408</f>
        <v>-0.5</v>
      </c>
      <c r="P408" s="3">
        <f>AD408-AS408</f>
        <v>-1.1858449059727718</v>
      </c>
      <c r="Q408" s="3">
        <f>AE408-AS408</f>
        <v>-1.6999999999999993</v>
      </c>
      <c r="R408" s="3">
        <f>AF408-AS408</f>
        <v>-1.5</v>
      </c>
      <c r="S408" s="3">
        <f>AG408-AS408</f>
        <v>-1.3999999999999986</v>
      </c>
      <c r="T408" s="3">
        <f>AH408-AS408</f>
        <v>-1</v>
      </c>
      <c r="U408" s="3">
        <f>AI408-AS408</f>
        <v>-0.80000000000000071</v>
      </c>
      <c r="V408" s="3">
        <f>AJ408-AS408</f>
        <v>-0.5</v>
      </c>
      <c r="W408" s="3">
        <f>(AA408-AY408)/(AX408-AY408)</f>
        <v>0.33007463518995617</v>
      </c>
      <c r="X408" s="3">
        <f>(AX408-AA408)/(AA408-AY408)</f>
        <v>2.0296178299932239</v>
      </c>
      <c r="Y408" s="3">
        <f>J408/AA408</f>
        <v>9.8203828846205616E-3</v>
      </c>
      <c r="Z408" s="3">
        <f>(AA408-AY408)/(AX408-AA408)</f>
        <v>0.49270359435270561</v>
      </c>
      <c r="AA408" s="3">
        <v>27.820162706245391</v>
      </c>
      <c r="AB408" s="3">
        <v>27.3</v>
      </c>
      <c r="AC408" s="3">
        <v>28.5</v>
      </c>
      <c r="AD408" s="3">
        <v>27.814155094027228</v>
      </c>
      <c r="AE408" s="3">
        <v>27.3</v>
      </c>
      <c r="AF408" s="3">
        <v>27.5</v>
      </c>
      <c r="AG408" s="3">
        <v>27.6</v>
      </c>
      <c r="AH408" s="3">
        <v>28</v>
      </c>
      <c r="AI408" s="3">
        <v>28.2</v>
      </c>
      <c r="AJ408" s="3">
        <v>28.5</v>
      </c>
      <c r="AK408" s="3">
        <v>2020</v>
      </c>
      <c r="AL408" s="3">
        <v>10</v>
      </c>
      <c r="AM408" s="3">
        <v>27</v>
      </c>
      <c r="AN408" s="3">
        <v>14</v>
      </c>
      <c r="AO408" s="3">
        <v>51</v>
      </c>
      <c r="AP408" s="3">
        <v>19</v>
      </c>
      <c r="AQ408" s="3">
        <v>293</v>
      </c>
      <c r="AR408" s="4">
        <v>0.61875000000000002</v>
      </c>
      <c r="AS408" s="3">
        <f>VLOOKUP(AR408,גיליון1!A323:F906,2,0)</f>
        <v>29</v>
      </c>
      <c r="AT408" s="3">
        <f>VLOOKUP(AR408,גיליון1!A323:F906,3,0)</f>
        <v>55</v>
      </c>
      <c r="AU408" s="3">
        <f>VLOOKUP(AR408,גיליון1!A323:F906,4,0)</f>
        <v>397</v>
      </c>
      <c r="AV408" s="3">
        <f>VLOOKUP(AR408,גיליון1!A323:F906,5,0)</f>
        <v>1.1000000000000001</v>
      </c>
      <c r="AW408" s="3">
        <f>VLOOKUP(AR408,גיליון1!A323:F906,6,0)</f>
        <v>352</v>
      </c>
      <c r="AX408" s="3">
        <f>AS408+(AZ408*BF408)/(BB408*1005)</f>
        <v>34.770898951174544</v>
      </c>
      <c r="AY408" s="3">
        <f>AS408+(AZ408*BD408*BE408*BF408)/(BB408*1005*(BE408*BD408+BK408*AZ408))-(AZ408*BL408)/(BE408*BD408+BK408*AZ408)</f>
        <v>24.395509974971169</v>
      </c>
      <c r="AZ408" s="3">
        <f>BA408*BC408/(BA408+BC408)</f>
        <v>26.04965916225331</v>
      </c>
      <c r="BA408" s="3">
        <f>BB408*1005/(4*0.98*0.0000000567*(AS408+273.15)^3)</f>
        <v>191.49859974474901</v>
      </c>
      <c r="BB408" s="3">
        <f>101325/(287.05*(AS408+273.15))</f>
        <v>1.1682518101777879</v>
      </c>
      <c r="BC408" s="3">
        <f>100*SQRT(0.1/AV408)</f>
        <v>30.151134457776362</v>
      </c>
      <c r="BD408" s="3">
        <f>BC408/1.08</f>
        <v>27.917717090533667</v>
      </c>
      <c r="BE408" s="3">
        <f>0.072*AS408+64.67</f>
        <v>66.757999999999996</v>
      </c>
      <c r="BF408" s="3">
        <f>AU408*(1-0.21)+BG408-BH408</f>
        <v>260.10215410461376</v>
      </c>
      <c r="BG408" s="3">
        <f>(1.72*(BI408/1000/(AS408+273.16))^(1/7)*0.0000000567*(AS408+273.16)^4)</f>
        <v>402.46772579247488</v>
      </c>
      <c r="BH408" s="3">
        <f>0.98*0.0000000567*(AA408+273.16)^4</f>
        <v>455.99557168786112</v>
      </c>
      <c r="BI408" s="3">
        <f>BJ408*AT408/100</f>
        <v>2202.6152310082207</v>
      </c>
      <c r="BJ408" s="3">
        <f>(610.7*10^(7.5*AS408/(AS408+237.3)))</f>
        <v>4004.7549654694922</v>
      </c>
      <c r="BK408" s="3">
        <f>(EXP((0.0492)*AS408))*55.259</f>
        <v>230.1730052857275</v>
      </c>
      <c r="BL408" s="3">
        <f>(1-(AT408/100))*BJ408</f>
        <v>1802.1397344612712</v>
      </c>
      <c r="ID408" s="3">
        <v>55</v>
      </c>
      <c r="IE408" s="3">
        <v>58</v>
      </c>
      <c r="IF408" s="3">
        <v>92</v>
      </c>
      <c r="IG408" s="3">
        <v>94</v>
      </c>
      <c r="IH408" s="3">
        <v>145</v>
      </c>
      <c r="II408" s="3">
        <v>171</v>
      </c>
      <c r="IJ408" s="3">
        <v>119</v>
      </c>
      <c r="IK408" s="3">
        <v>78</v>
      </c>
      <c r="IL408" s="3">
        <v>37</v>
      </c>
      <c r="IM408" s="3">
        <v>20</v>
      </c>
      <c r="IN408" s="3">
        <v>32</v>
      </c>
      <c r="IO408" s="3">
        <v>21</v>
      </c>
      <c r="IP408" s="3">
        <v>9</v>
      </c>
      <c r="IQ408" s="3">
        <v>4</v>
      </c>
    </row>
    <row r="409" spans="1:293" s="3" customFormat="1" x14ac:dyDescent="0.2">
      <c r="A409" s="3" t="b">
        <v>0</v>
      </c>
      <c r="D409" s="3">
        <v>10446</v>
      </c>
      <c r="E409" s="3">
        <v>8</v>
      </c>
      <c r="F409" s="3">
        <v>5</v>
      </c>
      <c r="G409" s="3" t="s">
        <v>474</v>
      </c>
      <c r="H409" s="3">
        <v>6</v>
      </c>
      <c r="I409" s="3">
        <v>1.6000000000000014</v>
      </c>
      <c r="J409" s="3">
        <v>0.38498119945115006</v>
      </c>
      <c r="K409" s="3">
        <v>0.56086588009759453</v>
      </c>
      <c r="L409" s="3">
        <v>0.31037279282442626</v>
      </c>
      <c r="M409" s="3">
        <f>AA409-AS409</f>
        <v>1.4032118836048681</v>
      </c>
      <c r="N409" s="3">
        <f>AB409-AS409</f>
        <v>0.39999999999999858</v>
      </c>
      <c r="O409" s="3">
        <f>AC409-AS409</f>
        <v>2</v>
      </c>
      <c r="P409" s="3">
        <f>AD409-AS409</f>
        <v>1.4561363611060756</v>
      </c>
      <c r="Q409" s="3">
        <f>AE409-AS409</f>
        <v>0.5</v>
      </c>
      <c r="R409" s="3">
        <f>AF409-AS409</f>
        <v>0.80000000000000071</v>
      </c>
      <c r="S409" s="3">
        <f>AG409-AS409</f>
        <v>1.1999999999999993</v>
      </c>
      <c r="T409" s="3">
        <f>AH409-AS409</f>
        <v>1.6999999999999993</v>
      </c>
      <c r="U409" s="3">
        <f>AI409-AS409</f>
        <v>1.8999999999999986</v>
      </c>
      <c r="V409" s="3">
        <f>AJ409-AS409</f>
        <v>2</v>
      </c>
      <c r="W409" s="3">
        <f>(AA409-AY409)/(AX409-AY409)</f>
        <v>0.60266351840915244</v>
      </c>
      <c r="X409" s="3">
        <f>(AX409-AA409)/(AA409-AY409)</f>
        <v>0.65930070338369673</v>
      </c>
      <c r="Y409" s="3">
        <f>J409/AA409</f>
        <v>1.2662517398655294E-2</v>
      </c>
      <c r="Z409" s="3">
        <f>(AA409-AY409)/(AX409-AA409)</f>
        <v>1.516758582036617</v>
      </c>
      <c r="AA409" s="3">
        <v>30.403211883604868</v>
      </c>
      <c r="AB409" s="3">
        <v>29.4</v>
      </c>
      <c r="AC409" s="3">
        <v>31</v>
      </c>
      <c r="AD409" s="3">
        <v>30.456136361106076</v>
      </c>
      <c r="AE409" s="3">
        <v>29.5</v>
      </c>
      <c r="AF409" s="3">
        <v>29.8</v>
      </c>
      <c r="AG409" s="3">
        <v>30.2</v>
      </c>
      <c r="AH409" s="3">
        <v>30.7</v>
      </c>
      <c r="AI409" s="3">
        <v>30.9</v>
      </c>
      <c r="AJ409" s="3">
        <v>31</v>
      </c>
      <c r="AK409" s="3">
        <v>2020</v>
      </c>
      <c r="AL409" s="3">
        <v>10</v>
      </c>
      <c r="AM409" s="3">
        <v>27</v>
      </c>
      <c r="AN409" s="3">
        <v>14</v>
      </c>
      <c r="AO409" s="3">
        <v>51</v>
      </c>
      <c r="AP409" s="3">
        <v>47</v>
      </c>
      <c r="AQ409" s="3">
        <v>452</v>
      </c>
      <c r="AR409" s="4">
        <v>0.61875000000000002</v>
      </c>
      <c r="AS409" s="3">
        <f>VLOOKUP(AR409,גיליון1!A324:F907,2,0)</f>
        <v>29</v>
      </c>
      <c r="AT409" s="3">
        <f>VLOOKUP(AR409,גיליון1!A324:F907,3,0)</f>
        <v>55</v>
      </c>
      <c r="AU409" s="3">
        <f>VLOOKUP(AR409,גיליון1!A324:F907,4,0)</f>
        <v>397</v>
      </c>
      <c r="AV409" s="3">
        <f>VLOOKUP(AR409,גיליון1!A324:F907,5,0)</f>
        <v>1.1000000000000001</v>
      </c>
      <c r="AW409" s="3">
        <f>VLOOKUP(AR409,גיליון1!A324:F907,6,0)</f>
        <v>352</v>
      </c>
      <c r="AX409" s="3">
        <f>AS409+(AZ409*BF409)/(BB409*1005)</f>
        <v>34.419094232124131</v>
      </c>
      <c r="AY409" s="3">
        <f>AS409+(AZ409*BD409*BE409*BF409)/(BB409*1005*(BE409*BD409+BK409*AZ409))-(AZ409*BL409)/(BE409*BD409+BK409*AZ409)</f>
        <v>24.312087867038912</v>
      </c>
      <c r="AZ409" s="3">
        <f>BA409*BC409/(BA409+BC409)</f>
        <v>26.04965916225331</v>
      </c>
      <c r="BA409" s="3">
        <f>BB409*1005/(4*0.98*0.0000000567*(AS409+273.15)^3)</f>
        <v>191.49859974474901</v>
      </c>
      <c r="BB409" s="3">
        <f>101325/(287.05*(AS409+273.15))</f>
        <v>1.1682518101777879</v>
      </c>
      <c r="BC409" s="3">
        <f>100*SQRT(0.1/AV409)</f>
        <v>30.151134457776362</v>
      </c>
      <c r="BD409" s="3">
        <f>BC409/1.08</f>
        <v>27.917717090533667</v>
      </c>
      <c r="BE409" s="3">
        <f>0.072*AS409+64.67</f>
        <v>66.757999999999996</v>
      </c>
      <c r="BF409" s="3">
        <f>AU409*(1-0.21)+BG409-BH409</f>
        <v>244.24584367128733</v>
      </c>
      <c r="BG409" s="3">
        <f>(1.72*(BI409/1000/(AS409+273.16))^(1/7)*0.0000000567*(AS409+273.16)^4)</f>
        <v>402.46772579247488</v>
      </c>
      <c r="BH409" s="3">
        <f>0.98*0.0000000567*(AA409+273.16)^4</f>
        <v>471.85188212118754</v>
      </c>
      <c r="BI409" s="3">
        <f>BJ409*AT409/100</f>
        <v>2202.6152310082207</v>
      </c>
      <c r="BJ409" s="3">
        <f>(610.7*10^(7.5*AS409/(AS409+237.3)))</f>
        <v>4004.7549654694922</v>
      </c>
      <c r="BK409" s="3">
        <f>(EXP((0.0492)*AS409))*55.259</f>
        <v>230.1730052857275</v>
      </c>
      <c r="BL409" s="3">
        <f>(1-(AT409/100))*BJ409</f>
        <v>1802.1397344612712</v>
      </c>
      <c r="IV409" s="3">
        <v>1</v>
      </c>
      <c r="IW409" s="3">
        <v>3</v>
      </c>
      <c r="IX409" s="3">
        <v>2</v>
      </c>
      <c r="IY409" s="3">
        <v>12</v>
      </c>
      <c r="IZ409" s="3">
        <v>15</v>
      </c>
      <c r="JA409" s="3">
        <v>23</v>
      </c>
      <c r="JB409" s="3">
        <v>41</v>
      </c>
      <c r="JC409" s="3">
        <v>39</v>
      </c>
      <c r="JD409" s="3">
        <v>53</v>
      </c>
      <c r="JE409" s="3">
        <v>59</v>
      </c>
      <c r="JF409" s="3">
        <v>39</v>
      </c>
      <c r="JG409" s="3">
        <v>79</v>
      </c>
      <c r="JH409" s="3">
        <v>80</v>
      </c>
      <c r="JI409" s="3">
        <v>159</v>
      </c>
      <c r="JJ409" s="3">
        <v>111</v>
      </c>
      <c r="JK409" s="3">
        <v>71</v>
      </c>
      <c r="JL409" s="3">
        <v>104</v>
      </c>
      <c r="JM409" s="3">
        <v>116</v>
      </c>
      <c r="JN409" s="3">
        <v>58</v>
      </c>
      <c r="JO409" s="3">
        <v>8</v>
      </c>
    </row>
    <row r="410" spans="1:293" s="3" customFormat="1" x14ac:dyDescent="0.2">
      <c r="A410" s="3" t="b">
        <v>1</v>
      </c>
      <c r="B410" s="3">
        <v>10</v>
      </c>
      <c r="D410" s="3">
        <v>10446</v>
      </c>
      <c r="E410" s="3">
        <v>6</v>
      </c>
      <c r="F410" s="3">
        <v>5</v>
      </c>
      <c r="G410" s="3" t="s">
        <v>151</v>
      </c>
      <c r="H410" s="3">
        <v>6</v>
      </c>
      <c r="I410" s="3">
        <v>3.1999999999999993</v>
      </c>
      <c r="J410" s="3">
        <v>0.7160882628601235</v>
      </c>
      <c r="K410" s="3">
        <v>0.76240342553560936</v>
      </c>
      <c r="L410" s="3">
        <v>0.52263619674671291</v>
      </c>
      <c r="M410" s="3">
        <f>AA410-AS410</f>
        <v>1.8535554395468417</v>
      </c>
      <c r="N410" s="3">
        <f>AB410-AS410</f>
        <v>-0.30000000000000071</v>
      </c>
      <c r="O410" s="3">
        <f>AC410-AS410</f>
        <v>2.8999999999999986</v>
      </c>
      <c r="P410" s="3">
        <f>AD410-AS410</f>
        <v>1.9512190391278743</v>
      </c>
      <c r="Q410" s="3">
        <f>AE410-AS410</f>
        <v>-0.30000000000000071</v>
      </c>
      <c r="R410" s="3">
        <f>AF410-AS410</f>
        <v>1.1999999999999993</v>
      </c>
      <c r="S410" s="3">
        <f>AG410-AS410</f>
        <v>1.5999999999999979</v>
      </c>
      <c r="T410" s="3">
        <f>AH410-AS410</f>
        <v>2.3000000000000007</v>
      </c>
      <c r="U410" s="3">
        <f>AI410-AS410</f>
        <v>2.6999999999999993</v>
      </c>
      <c r="V410" s="3">
        <f>AJ410-AS410</f>
        <v>2.8999999999999986</v>
      </c>
      <c r="W410" s="3">
        <f>(AA410-AY410)/(AX410-AY410)</f>
        <v>0.73258510778576791</v>
      </c>
      <c r="X410" s="3">
        <f>(AX410-AA410)/(AA410-AY410)</f>
        <v>0.36502911316678444</v>
      </c>
      <c r="Y410" s="3">
        <f>J410/AA410</f>
        <v>2.336069185424024E-2</v>
      </c>
      <c r="Z410" s="3">
        <f>(AA410-AY410)/(AX410-AA410)</f>
        <v>2.7395075185224824</v>
      </c>
      <c r="AA410" s="3">
        <v>30.653555439546842</v>
      </c>
      <c r="AB410" s="3">
        <v>28.5</v>
      </c>
      <c r="AC410" s="3">
        <v>31.7</v>
      </c>
      <c r="AD410" s="3">
        <v>30.751219039127875</v>
      </c>
      <c r="AE410" s="3">
        <v>28.5</v>
      </c>
      <c r="AF410" s="3">
        <v>30</v>
      </c>
      <c r="AG410" s="3">
        <v>30.4</v>
      </c>
      <c r="AH410" s="3">
        <v>31.1</v>
      </c>
      <c r="AI410" s="3">
        <v>31.5</v>
      </c>
      <c r="AJ410" s="3">
        <v>31.7</v>
      </c>
      <c r="AK410" s="3">
        <v>2020</v>
      </c>
      <c r="AL410" s="3">
        <v>10</v>
      </c>
      <c r="AM410" s="3">
        <v>27</v>
      </c>
      <c r="AN410" s="3">
        <v>14</v>
      </c>
      <c r="AO410" s="3">
        <v>52</v>
      </c>
      <c r="AP410" s="3">
        <v>39</v>
      </c>
      <c r="AQ410" s="3">
        <v>772</v>
      </c>
      <c r="AR410" s="4">
        <v>0.61944444444444446</v>
      </c>
      <c r="AS410" s="3">
        <f>VLOOKUP(AR410,גיליון1!A325:F908,2,0)</f>
        <v>28.8</v>
      </c>
      <c r="AT410" s="3">
        <f>VLOOKUP(AR410,גיליון1!A325:F908,3,0)</f>
        <v>55</v>
      </c>
      <c r="AU410" s="3">
        <f>VLOOKUP(AR410,גיליון1!A325:F908,4,0)</f>
        <v>392</v>
      </c>
      <c r="AV410" s="3">
        <f>VLOOKUP(AR410,גיליון1!A325:F908,5,0)</f>
        <v>1.7</v>
      </c>
      <c r="AW410" s="3">
        <f>VLOOKUP(AR410,גיליון1!A325:F908,6,0)</f>
        <v>358</v>
      </c>
      <c r="AX410" s="3">
        <f>AS410+(AZ410*BF410)/(BB410*1005)</f>
        <v>33.144717340835712</v>
      </c>
      <c r="AY410" s="3">
        <f>AS410+(AZ410*BD410*BE410*BF410)/(BB410*1005*(BE410*BD410+BK410*AZ410))-(AZ410*BL410)/(BE410*BD410+BK410*AZ410)</f>
        <v>23.828998681109223</v>
      </c>
      <c r="AZ410" s="3">
        <f>BA410*BC410/(BA410+BC410)</f>
        <v>21.533525473613473</v>
      </c>
      <c r="BA410" s="3">
        <f>BB410*1005/(4*0.98*0.0000000567*(AS410+273.15)^3)</f>
        <v>192.00646911562711</v>
      </c>
      <c r="BB410" s="3">
        <f>101325/(287.05*(AS410+273.15))</f>
        <v>1.1690256149866489</v>
      </c>
      <c r="BC410" s="3">
        <f>100*SQRT(0.1/AV410)</f>
        <v>24.253562503633301</v>
      </c>
      <c r="BD410" s="3">
        <f>BC410/1.08</f>
        <v>22.457002318178979</v>
      </c>
      <c r="BE410" s="3">
        <f>0.072*AS410+64.67</f>
        <v>66.743600000000001</v>
      </c>
      <c r="BF410" s="3">
        <f>AU410*(1-0.21)+BG410-BH410</f>
        <v>237.04809957269049</v>
      </c>
      <c r="BG410" s="3">
        <f>(1.72*(BI410/1000/(AS410+273.16))^(1/7)*0.0000000567*(AS410+273.16)^4)</f>
        <v>400.77842194574941</v>
      </c>
      <c r="BH410" s="3">
        <f>0.98*0.0000000567*(AA410+273.16)^4</f>
        <v>473.41032237305899</v>
      </c>
      <c r="BI410" s="3">
        <f>BJ410*AT410/100</f>
        <v>2177.2862249881287</v>
      </c>
      <c r="BJ410" s="3">
        <f>(610.7*10^(7.5*AS410/(AS410+237.3)))</f>
        <v>3958.7022272511435</v>
      </c>
      <c r="BK410" s="3">
        <f>(EXP((0.0492)*AS410))*55.259</f>
        <v>227.91920977303425</v>
      </c>
      <c r="BL410" s="3">
        <f>(1-(AT410/100))*BJ410</f>
        <v>1781.4160022630144</v>
      </c>
      <c r="IG410" s="3">
        <v>0</v>
      </c>
      <c r="IH410" s="3">
        <v>2</v>
      </c>
      <c r="II410" s="3">
        <v>0</v>
      </c>
      <c r="IJ410" s="3">
        <v>2</v>
      </c>
      <c r="IK410" s="3">
        <v>2</v>
      </c>
      <c r="IL410" s="3">
        <v>1</v>
      </c>
      <c r="IM410" s="3">
        <v>2</v>
      </c>
      <c r="IN410" s="3">
        <v>2</v>
      </c>
      <c r="IO410" s="3">
        <v>5</v>
      </c>
      <c r="IP410" s="3">
        <v>0</v>
      </c>
      <c r="IQ410" s="3">
        <v>7</v>
      </c>
      <c r="IR410" s="3">
        <v>5</v>
      </c>
      <c r="IS410" s="3">
        <v>3</v>
      </c>
      <c r="IT410" s="3">
        <v>1</v>
      </c>
      <c r="IU410" s="3">
        <v>1</v>
      </c>
      <c r="IV410" s="3">
        <v>8</v>
      </c>
      <c r="IW410" s="3">
        <v>2</v>
      </c>
      <c r="IX410" s="3">
        <v>5</v>
      </c>
      <c r="IY410" s="3">
        <v>3</v>
      </c>
      <c r="IZ410" s="3">
        <v>3</v>
      </c>
      <c r="JA410" s="3">
        <v>4</v>
      </c>
      <c r="JB410" s="3">
        <v>1</v>
      </c>
      <c r="JC410" s="3">
        <v>14</v>
      </c>
      <c r="JD410" s="3">
        <v>25</v>
      </c>
      <c r="JE410" s="3">
        <v>20</v>
      </c>
      <c r="JF410" s="3">
        <v>30</v>
      </c>
      <c r="JG410" s="3">
        <v>40</v>
      </c>
      <c r="JH410" s="3">
        <v>36</v>
      </c>
      <c r="JI410" s="3">
        <v>49</v>
      </c>
      <c r="JJ410" s="3">
        <v>44</v>
      </c>
      <c r="JK410" s="3">
        <v>41</v>
      </c>
      <c r="JL410" s="3">
        <v>53</v>
      </c>
      <c r="JM410" s="3">
        <v>32</v>
      </c>
      <c r="JN410" s="3">
        <v>49</v>
      </c>
      <c r="JO410" s="3">
        <v>40</v>
      </c>
      <c r="JP410" s="3">
        <v>21</v>
      </c>
      <c r="JQ410" s="3">
        <v>24</v>
      </c>
      <c r="JR410" s="3">
        <v>26</v>
      </c>
      <c r="JS410" s="3">
        <v>30</v>
      </c>
      <c r="JT410" s="3">
        <v>17</v>
      </c>
      <c r="JU410" s="3">
        <v>13</v>
      </c>
      <c r="JV410" s="3">
        <v>3</v>
      </c>
    </row>
    <row r="411" spans="1:293" s="3" customFormat="1" x14ac:dyDescent="0.2">
      <c r="A411" s="3" t="b">
        <v>1</v>
      </c>
      <c r="B411" s="3">
        <v>10</v>
      </c>
      <c r="D411" s="3">
        <v>10446</v>
      </c>
      <c r="E411" s="3">
        <v>6</v>
      </c>
      <c r="F411" s="3">
        <v>5</v>
      </c>
      <c r="G411" s="3" t="s">
        <v>320</v>
      </c>
      <c r="H411" s="3">
        <v>6</v>
      </c>
      <c r="I411" s="3">
        <v>1.8999999999999986</v>
      </c>
      <c r="J411" s="3">
        <v>0.44461604506510477</v>
      </c>
      <c r="K411" s="3">
        <v>0.48009306092930615</v>
      </c>
      <c r="L411" s="3">
        <v>0.34193805714080316</v>
      </c>
      <c r="M411" s="3">
        <f>AA411-AS411</f>
        <v>1.4250407496120978</v>
      </c>
      <c r="N411" s="3">
        <f>AB411-AS411</f>
        <v>0.19999999999999929</v>
      </c>
      <c r="O411" s="3">
        <f>AC411-AS411</f>
        <v>2.0999999999999979</v>
      </c>
      <c r="P411" s="3">
        <f>AD411-AS411</f>
        <v>1.5294352669417428</v>
      </c>
      <c r="Q411" s="3">
        <f>AE411-AS411</f>
        <v>0.30000000000000071</v>
      </c>
      <c r="R411" s="3">
        <f>AF411-AS411</f>
        <v>0.69999999999999929</v>
      </c>
      <c r="S411" s="3">
        <f>AG411-AS411</f>
        <v>1.1999999999999993</v>
      </c>
      <c r="T411" s="3">
        <f>AH411-AS411</f>
        <v>1.6999999999999993</v>
      </c>
      <c r="U411" s="3">
        <f>AI411-AS411</f>
        <v>1.8999999999999986</v>
      </c>
      <c r="V411" s="3">
        <f>AJ411-AS411</f>
        <v>2.0999999999999979</v>
      </c>
      <c r="W411" s="3">
        <f>(AA411-AY411)/(AX411-AY411)</f>
        <v>0.68261713838075755</v>
      </c>
      <c r="X411" s="3">
        <f>(AX411-AA411)/(AA411-AY411)</f>
        <v>0.46495003388298939</v>
      </c>
      <c r="Y411" s="3">
        <f>J411/AA411</f>
        <v>1.4710188441046547E-2</v>
      </c>
      <c r="Z411" s="3">
        <f>(AA411-AY411)/(AX411-AA411)</f>
        <v>2.1507687431455542</v>
      </c>
      <c r="AA411" s="3">
        <v>30.225040749612099</v>
      </c>
      <c r="AB411" s="3">
        <v>29</v>
      </c>
      <c r="AC411" s="3">
        <v>30.9</v>
      </c>
      <c r="AD411" s="3">
        <v>30.329435266941744</v>
      </c>
      <c r="AE411" s="3">
        <v>29.1</v>
      </c>
      <c r="AF411" s="3">
        <v>29.5</v>
      </c>
      <c r="AG411" s="3">
        <v>30</v>
      </c>
      <c r="AH411" s="3">
        <v>30.5</v>
      </c>
      <c r="AI411" s="3">
        <v>30.7</v>
      </c>
      <c r="AJ411" s="3">
        <v>30.9</v>
      </c>
      <c r="AK411" s="3">
        <v>2020</v>
      </c>
      <c r="AL411" s="3">
        <v>10</v>
      </c>
      <c r="AM411" s="3">
        <v>27</v>
      </c>
      <c r="AN411" s="3">
        <v>14</v>
      </c>
      <c r="AO411" s="3">
        <v>52</v>
      </c>
      <c r="AP411" s="3">
        <v>53</v>
      </c>
      <c r="AQ411" s="3">
        <v>532</v>
      </c>
      <c r="AR411" s="4">
        <v>0.61944444444444446</v>
      </c>
      <c r="AS411" s="3">
        <f>VLOOKUP(AR411,גיליון1!A326:F909,2,0)</f>
        <v>28.8</v>
      </c>
      <c r="AT411" s="3">
        <f>VLOOKUP(AR411,גיליון1!A326:F909,3,0)</f>
        <v>55</v>
      </c>
      <c r="AU411" s="3">
        <f>VLOOKUP(AR411,גיליון1!A326:F909,4,0)</f>
        <v>392</v>
      </c>
      <c r="AV411" s="3">
        <f>VLOOKUP(AR411,גיליון1!A326:F909,5,0)</f>
        <v>1.7</v>
      </c>
      <c r="AW411" s="3">
        <f>VLOOKUP(AR411,גיליון1!A326:F909,6,0)</f>
        <v>358</v>
      </c>
      <c r="AX411" s="3">
        <f>AS411+(AZ411*BF411)/(BB411*1005)</f>
        <v>33.193567096485666</v>
      </c>
      <c r="AY411" s="3">
        <f>AS411+(AZ411*BD411*BE411*BF411)/(BB411*1005*(BE411*BD411+BK411*AZ411))-(AZ411*BL411)/(BE411*BD411+BK411*AZ411)</f>
        <v>23.840427069552373</v>
      </c>
      <c r="AZ411" s="3">
        <f>BA411*BC411/(BA411+BC411)</f>
        <v>21.533525473613473</v>
      </c>
      <c r="BA411" s="3">
        <f>BB411*1005/(4*0.98*0.0000000567*(AS411+273.15)^3)</f>
        <v>192.00646911562711</v>
      </c>
      <c r="BB411" s="3">
        <f>101325/(287.05*(AS411+273.15))</f>
        <v>1.1690256149866489</v>
      </c>
      <c r="BC411" s="3">
        <f>100*SQRT(0.1/AV411)</f>
        <v>24.253562503633301</v>
      </c>
      <c r="BD411" s="3">
        <f>BC411/1.08</f>
        <v>22.457002318178979</v>
      </c>
      <c r="BE411" s="3">
        <f>0.072*AS411+64.67</f>
        <v>66.743600000000001</v>
      </c>
      <c r="BF411" s="3">
        <f>AU411*(1-0.21)+BG411-BH411</f>
        <v>239.7133458552446</v>
      </c>
      <c r="BG411" s="3">
        <f>(1.72*(BI411/1000/(AS411+273.16))^(1/7)*0.0000000567*(AS411+273.16)^4)</f>
        <v>400.77842194574941</v>
      </c>
      <c r="BH411" s="3">
        <f>0.98*0.0000000567*(AA411+273.16)^4</f>
        <v>470.74507609050488</v>
      </c>
      <c r="BI411" s="3">
        <f>BJ411*AT411/100</f>
        <v>2177.2862249881287</v>
      </c>
      <c r="BJ411" s="3">
        <f>(610.7*10^(7.5*AS411/(AS411+237.3)))</f>
        <v>3958.7022272511435</v>
      </c>
      <c r="BK411" s="3">
        <f>(EXP((0.0492)*AS411))*55.259</f>
        <v>227.91920977303425</v>
      </c>
      <c r="BL411" s="3">
        <f>(1-(AT411/100))*BJ411</f>
        <v>1781.4160022630144</v>
      </c>
      <c r="IS411" s="3">
        <v>3</v>
      </c>
      <c r="IT411" s="3">
        <v>2</v>
      </c>
      <c r="IU411" s="3">
        <v>8</v>
      </c>
      <c r="IV411" s="3">
        <v>10</v>
      </c>
      <c r="IW411" s="3">
        <v>17</v>
      </c>
      <c r="IX411" s="3">
        <v>11</v>
      </c>
      <c r="IY411" s="3">
        <v>24</v>
      </c>
      <c r="IZ411" s="3">
        <v>11</v>
      </c>
      <c r="JA411" s="3">
        <v>13</v>
      </c>
      <c r="JB411" s="3">
        <v>12</v>
      </c>
      <c r="JC411" s="3">
        <v>20</v>
      </c>
      <c r="JD411" s="3">
        <v>24</v>
      </c>
      <c r="JE411" s="3">
        <v>51</v>
      </c>
      <c r="JF411" s="3">
        <v>57</v>
      </c>
      <c r="JG411" s="3">
        <v>68</v>
      </c>
      <c r="JH411" s="3">
        <v>84</v>
      </c>
      <c r="JI411" s="3">
        <v>83</v>
      </c>
      <c r="JJ411" s="3">
        <v>88</v>
      </c>
      <c r="JK411" s="3">
        <v>75</v>
      </c>
      <c r="JL411" s="3">
        <v>16</v>
      </c>
      <c r="JM411" s="3">
        <v>15</v>
      </c>
      <c r="JN411" s="3">
        <v>11</v>
      </c>
      <c r="JO411" s="3">
        <v>2</v>
      </c>
      <c r="JP411" s="3">
        <v>0</v>
      </c>
    </row>
    <row r="412" spans="1:293" s="3" customFormat="1" x14ac:dyDescent="0.2">
      <c r="A412" s="3" t="b">
        <v>1</v>
      </c>
      <c r="B412" s="3">
        <v>10</v>
      </c>
      <c r="D412" s="3">
        <v>10446</v>
      </c>
      <c r="E412" s="3">
        <v>6</v>
      </c>
      <c r="F412" s="3">
        <v>5</v>
      </c>
      <c r="G412" s="3" t="s">
        <v>475</v>
      </c>
      <c r="H412" s="3">
        <v>6</v>
      </c>
      <c r="I412" s="3">
        <v>2.1000000000000014</v>
      </c>
      <c r="J412" s="3">
        <v>0.4295412877751264</v>
      </c>
      <c r="K412" s="3">
        <v>0.56126148174615764</v>
      </c>
      <c r="L412" s="3">
        <v>0.34396019656976201</v>
      </c>
      <c r="M412" s="3">
        <f>AA412-AS412</f>
        <v>0.33610126829186626</v>
      </c>
      <c r="N412" s="3">
        <f>AB412-AS412</f>
        <v>-0.90000000000000213</v>
      </c>
      <c r="O412" s="3">
        <f>AC412-AS412</f>
        <v>1.1999999999999993</v>
      </c>
      <c r="P412" s="3">
        <f>AD412-AS412</f>
        <v>0.38263530672220369</v>
      </c>
      <c r="Q412" s="3">
        <f>AE412-AS412</f>
        <v>-0.60000000000000142</v>
      </c>
      <c r="R412" s="3">
        <f>AF412-AS412</f>
        <v>-0.30000000000000071</v>
      </c>
      <c r="S412" s="3">
        <f>AG412-AS412</f>
        <v>9.9999999999997868E-2</v>
      </c>
      <c r="T412" s="3">
        <f>AH412-AS412</f>
        <v>0.59999999999999787</v>
      </c>
      <c r="U412" s="3">
        <f>AI412-AS412</f>
        <v>0.89999999999999858</v>
      </c>
      <c r="V412" s="3">
        <f>AJ412-AS412</f>
        <v>1.0999999999999979</v>
      </c>
      <c r="W412" s="3">
        <f>(AA412-AY412)/(AX412-AY412)</f>
        <v>0.50356920277637607</v>
      </c>
      <c r="X412" s="3">
        <f>(AX412-AA412)/(AA412-AY412)</f>
        <v>0.98582438021746521</v>
      </c>
      <c r="Y412" s="3">
        <f>J412/AA412</f>
        <v>1.4742579448767432E-2</v>
      </c>
      <c r="Z412" s="3">
        <f>(AA412-AY412)/(AX412-AA412)</f>
        <v>1.014379457504802</v>
      </c>
      <c r="AA412" s="3">
        <v>29.136101268291867</v>
      </c>
      <c r="AB412" s="3">
        <v>27.9</v>
      </c>
      <c r="AC412" s="3">
        <v>30</v>
      </c>
      <c r="AD412" s="3">
        <v>29.182635306722204</v>
      </c>
      <c r="AE412" s="3">
        <v>28.2</v>
      </c>
      <c r="AF412" s="3">
        <v>28.5</v>
      </c>
      <c r="AG412" s="3">
        <v>28.9</v>
      </c>
      <c r="AH412" s="3">
        <v>29.4</v>
      </c>
      <c r="AI412" s="3">
        <v>29.7</v>
      </c>
      <c r="AJ412" s="3">
        <v>29.9</v>
      </c>
      <c r="AK412" s="3">
        <v>2020</v>
      </c>
      <c r="AL412" s="3">
        <v>10</v>
      </c>
      <c r="AM412" s="3">
        <v>27</v>
      </c>
      <c r="AN412" s="3">
        <v>14</v>
      </c>
      <c r="AO412" s="3">
        <v>53</v>
      </c>
      <c r="AP412" s="3">
        <v>13</v>
      </c>
      <c r="AQ412" s="3">
        <v>51.000000000000007</v>
      </c>
      <c r="AR412" s="4">
        <v>0.62013888888888891</v>
      </c>
      <c r="AS412" s="3">
        <f>VLOOKUP(AR412,גיליון1!A327:F910,2,0)</f>
        <v>28.8</v>
      </c>
      <c r="AT412" s="3">
        <f>VLOOKUP(AR412,גיליון1!A327:F910,3,0)</f>
        <v>55</v>
      </c>
      <c r="AU412" s="3">
        <f>VLOOKUP(AR412,גיליון1!A327:F910,4,0)</f>
        <v>369</v>
      </c>
      <c r="AV412" s="3">
        <f>VLOOKUP(AR412,גיליון1!A327:F910,5,0)</f>
        <v>1</v>
      </c>
      <c r="AW412" s="3">
        <f>VLOOKUP(AR412,גיליון1!A327:F910,6,0)</f>
        <v>356</v>
      </c>
      <c r="AX412" s="3">
        <f>AS412+(AZ412*BF412)/(BB412*1005)</f>
        <v>34.075184885452444</v>
      </c>
      <c r="AY412" s="3">
        <f>AS412+(AZ412*BD412*BE412*BF412)/(BB412*1005*(BE412*BD412+BK412*AZ412))-(AZ412*BL412)/(BE412*BD412+BK412*AZ412)</f>
        <v>24.125996308145666</v>
      </c>
      <c r="AZ412" s="3">
        <f>BA412*BC412/(BA412+BC412)</f>
        <v>27.151089560964184</v>
      </c>
      <c r="BA412" s="3">
        <f>BB412*1005/(4*0.98*0.0000000567*(AS412+273.15)^3)</f>
        <v>192.00646911562711</v>
      </c>
      <c r="BB412" s="3">
        <f>101325/(287.05*(AS412+273.15))</f>
        <v>1.1690256149866489</v>
      </c>
      <c r="BC412" s="3">
        <f>100*SQRT(0.1/AV412)</f>
        <v>31.622776601683793</v>
      </c>
      <c r="BD412" s="3">
        <f>BC412/1.08</f>
        <v>29.280348705262767</v>
      </c>
      <c r="BE412" s="3">
        <f>0.072*AS412+64.67</f>
        <v>66.743600000000001</v>
      </c>
      <c r="BF412" s="3">
        <f>AU412*(1-0.21)+BG412-BH412</f>
        <v>228.26562345657288</v>
      </c>
      <c r="BG412" s="3">
        <f>(1.72*(BI412/1000/(AS412+273.16))^(1/7)*0.0000000567*(AS412+273.16)^4)</f>
        <v>400.77842194574941</v>
      </c>
      <c r="BH412" s="3">
        <f>0.98*0.0000000567*(AA412+273.16)^4</f>
        <v>464.02279848917652</v>
      </c>
      <c r="BI412" s="3">
        <f>BJ412*AT412/100</f>
        <v>2177.2862249881287</v>
      </c>
      <c r="BJ412" s="3">
        <f>(610.7*10^(7.5*AS412/(AS412+237.3)))</f>
        <v>3958.7022272511435</v>
      </c>
      <c r="BK412" s="3">
        <f>(EXP((0.0492)*AS412))*55.259</f>
        <v>227.91920977303425</v>
      </c>
      <c r="BL412" s="3">
        <f>(1-(AT412/100))*BJ412</f>
        <v>1781.4160022630144</v>
      </c>
      <c r="IG412" s="3">
        <v>1</v>
      </c>
      <c r="IH412" s="3">
        <v>3</v>
      </c>
      <c r="II412" s="3">
        <v>10</v>
      </c>
      <c r="IJ412" s="3">
        <v>11</v>
      </c>
      <c r="IK412" s="3">
        <v>6</v>
      </c>
      <c r="IL412" s="3">
        <v>28</v>
      </c>
      <c r="IM412" s="3">
        <v>57</v>
      </c>
      <c r="IN412" s="3">
        <v>41</v>
      </c>
      <c r="IO412" s="3">
        <v>69</v>
      </c>
      <c r="IP412" s="3">
        <v>94</v>
      </c>
      <c r="IQ412" s="3">
        <v>60</v>
      </c>
      <c r="IR412" s="3">
        <v>92</v>
      </c>
      <c r="IS412" s="3">
        <v>130</v>
      </c>
      <c r="IT412" s="3">
        <v>161</v>
      </c>
      <c r="IU412" s="3">
        <v>153</v>
      </c>
      <c r="IV412" s="3">
        <v>195</v>
      </c>
      <c r="IW412" s="3">
        <v>181</v>
      </c>
      <c r="IX412" s="3">
        <v>128</v>
      </c>
      <c r="IY412" s="3">
        <v>116</v>
      </c>
      <c r="IZ412" s="3">
        <v>101</v>
      </c>
      <c r="JA412" s="3">
        <v>75</v>
      </c>
      <c r="JB412" s="3">
        <v>42</v>
      </c>
      <c r="JC412" s="3">
        <v>16</v>
      </c>
      <c r="JD412" s="3">
        <v>12</v>
      </c>
    </row>
    <row r="413" spans="1:293" s="3" customFormat="1" x14ac:dyDescent="0.2">
      <c r="A413" s="3" t="b">
        <v>0</v>
      </c>
      <c r="D413" s="3">
        <v>10446</v>
      </c>
      <c r="E413" s="3">
        <v>6</v>
      </c>
      <c r="F413" s="3">
        <v>5</v>
      </c>
      <c r="G413" s="3" t="s">
        <v>152</v>
      </c>
      <c r="H413" s="3">
        <v>6</v>
      </c>
      <c r="I413" s="3">
        <v>1.6000000000000014</v>
      </c>
      <c r="J413" s="3">
        <v>0.22549318676410327</v>
      </c>
      <c r="K413" s="3">
        <v>0.30258773587098631</v>
      </c>
      <c r="L413" s="3">
        <v>0.17804213881589306</v>
      </c>
      <c r="M413" s="3">
        <f>AA413-AS413</f>
        <v>1.249557052825427</v>
      </c>
      <c r="N413" s="3">
        <f>AB413-AS413</f>
        <v>0.59999999999999787</v>
      </c>
      <c r="O413" s="3">
        <f>AC413-AS413</f>
        <v>2.1999999999999993</v>
      </c>
      <c r="P413" s="3">
        <f>AD413-AS413</f>
        <v>1.2635022444926101</v>
      </c>
      <c r="Q413" s="3">
        <f>AE413-AS413</f>
        <v>0.80000000000000071</v>
      </c>
      <c r="R413" s="3">
        <f>AF413-AS413</f>
        <v>0.89999999999999858</v>
      </c>
      <c r="S413" s="3">
        <f>AG413-AS413</f>
        <v>1.0999999999999979</v>
      </c>
      <c r="T413" s="3">
        <f>AH413-AS413</f>
        <v>1.3999999999999986</v>
      </c>
      <c r="U413" s="3">
        <f>AI413-AS413</f>
        <v>1.5</v>
      </c>
      <c r="V413" s="3">
        <f>AJ413-AS413</f>
        <v>1.6999999999999993</v>
      </c>
      <c r="W413" s="3">
        <f>(AA413-AY413)/(AX413-AY413)</f>
        <v>0.60453481558922306</v>
      </c>
      <c r="X413" s="3">
        <f>(AX413-AA413)/(AA413-AY413)</f>
        <v>0.65416444878419144</v>
      </c>
      <c r="Y413" s="3">
        <f>J413/AA413</f>
        <v>7.5040436159407925E-3</v>
      </c>
      <c r="Z413" s="3">
        <f>(AA413-AY413)/(AX413-AA413)</f>
        <v>1.5286676031670128</v>
      </c>
      <c r="AA413" s="3">
        <v>30.049557052825428</v>
      </c>
      <c r="AB413" s="3">
        <v>29.4</v>
      </c>
      <c r="AC413" s="3">
        <v>31</v>
      </c>
      <c r="AD413" s="3">
        <v>30.063502244492611</v>
      </c>
      <c r="AE413" s="3">
        <v>29.6</v>
      </c>
      <c r="AF413" s="3">
        <v>29.7</v>
      </c>
      <c r="AG413" s="3">
        <v>29.9</v>
      </c>
      <c r="AH413" s="3">
        <v>30.2</v>
      </c>
      <c r="AI413" s="3">
        <v>30.3</v>
      </c>
      <c r="AJ413" s="3">
        <v>30.5</v>
      </c>
      <c r="AK413" s="3">
        <v>2020</v>
      </c>
      <c r="AL413" s="3">
        <v>10</v>
      </c>
      <c r="AM413" s="3">
        <v>27</v>
      </c>
      <c r="AN413" s="3">
        <v>14</v>
      </c>
      <c r="AO413" s="3">
        <v>53</v>
      </c>
      <c r="AP413" s="3">
        <v>42</v>
      </c>
      <c r="AQ413" s="3">
        <v>171</v>
      </c>
      <c r="AR413" s="4">
        <v>0.62013888888888891</v>
      </c>
      <c r="AS413" s="3">
        <f>VLOOKUP(AR413,גיליון1!A328:F911,2,0)</f>
        <v>28.8</v>
      </c>
      <c r="AT413" s="3">
        <f>VLOOKUP(AR413,גיליון1!A328:F911,3,0)</f>
        <v>55</v>
      </c>
      <c r="AU413" s="3">
        <f>VLOOKUP(AR413,גיליון1!A328:F911,4,0)</f>
        <v>369</v>
      </c>
      <c r="AV413" s="3">
        <f>VLOOKUP(AR413,גיליון1!A328:F911,5,0)</f>
        <v>1</v>
      </c>
      <c r="AW413" s="3">
        <f>VLOOKUP(AR413,גיליון1!A328:F911,6,0)</f>
        <v>356</v>
      </c>
      <c r="AX413" s="3">
        <f>AS413+(AZ413*BF413)/(BB413*1005)</f>
        <v>33.944982347839776</v>
      </c>
      <c r="AY413" s="3">
        <f>AS413+(AZ413*BD413*BE413*BF413)/(BB413*1005*(BE413*BD413+BK413*AZ413))-(AZ413*BL413)/(BE413*BD413+BK413*AZ413)</f>
        <v>24.09474660377969</v>
      </c>
      <c r="AZ413" s="3">
        <f>BA413*BC413/(BA413+BC413)</f>
        <v>27.151089560964184</v>
      </c>
      <c r="BA413" s="3">
        <f>BB413*1005/(4*0.98*0.0000000567*(AS413+273.15)^3)</f>
        <v>192.00646911562711</v>
      </c>
      <c r="BB413" s="3">
        <f>101325/(287.05*(AS413+273.15))</f>
        <v>1.1690256149866489</v>
      </c>
      <c r="BC413" s="3">
        <f>100*SQRT(0.1/AV413)</f>
        <v>31.622776601683793</v>
      </c>
      <c r="BD413" s="3">
        <f>BC413/1.08</f>
        <v>29.280348705262767</v>
      </c>
      <c r="BE413" s="3">
        <f>0.072*AS413+64.67</f>
        <v>66.743600000000001</v>
      </c>
      <c r="BF413" s="3">
        <f>AU413*(1-0.21)+BG413-BH413</f>
        <v>222.63155297958457</v>
      </c>
      <c r="BG413" s="3">
        <f>(1.72*(BI413/1000/(AS413+273.16))^(1/7)*0.0000000567*(AS413+273.16)^4)</f>
        <v>400.77842194574941</v>
      </c>
      <c r="BH413" s="3">
        <f>0.98*0.0000000567*(AA413+273.16)^4</f>
        <v>469.65686896616484</v>
      </c>
      <c r="BI413" s="3">
        <f>BJ413*AT413/100</f>
        <v>2177.2862249881287</v>
      </c>
      <c r="BJ413" s="3">
        <f>(610.7*10^(7.5*AS413/(AS413+237.3)))</f>
        <v>3958.7022272511435</v>
      </c>
      <c r="BK413" s="3">
        <f>(EXP((0.0492)*AS413))*55.259</f>
        <v>227.91920977303425</v>
      </c>
      <c r="BL413" s="3">
        <f>(1-(AT413/100))*BJ413</f>
        <v>1781.4160022630144</v>
      </c>
      <c r="IX413" s="3">
        <v>3</v>
      </c>
      <c r="IY413" s="3">
        <v>6</v>
      </c>
      <c r="IZ413" s="3">
        <v>64</v>
      </c>
      <c r="JA413" s="3">
        <v>142</v>
      </c>
      <c r="JB413" s="3">
        <v>217</v>
      </c>
      <c r="JC413" s="3">
        <v>331</v>
      </c>
      <c r="JD413" s="3">
        <v>471</v>
      </c>
      <c r="JE413" s="3">
        <v>544</v>
      </c>
      <c r="JF413" s="3">
        <v>547</v>
      </c>
      <c r="JG413" s="3">
        <v>428</v>
      </c>
      <c r="JH413" s="3">
        <v>228</v>
      </c>
      <c r="JI413" s="3">
        <v>70</v>
      </c>
      <c r="JJ413" s="3">
        <v>21</v>
      </c>
      <c r="JK413" s="3">
        <v>9</v>
      </c>
      <c r="JL413" s="3">
        <v>9</v>
      </c>
      <c r="JM413" s="3">
        <v>6</v>
      </c>
      <c r="JN413" s="3">
        <v>2</v>
      </c>
      <c r="JO413" s="3">
        <v>7</v>
      </c>
    </row>
    <row r="414" spans="1:293" s="3" customFormat="1" x14ac:dyDescent="0.2">
      <c r="A414" s="3" t="b">
        <v>0</v>
      </c>
      <c r="D414" s="3">
        <v>10446</v>
      </c>
      <c r="E414" s="3">
        <v>6</v>
      </c>
      <c r="F414" s="3">
        <v>5</v>
      </c>
      <c r="G414" s="3" t="s">
        <v>321</v>
      </c>
      <c r="H414" s="3">
        <v>6</v>
      </c>
      <c r="I414" s="3">
        <v>2.6999999999999993</v>
      </c>
      <c r="J414" s="3">
        <v>0.64541385913784599</v>
      </c>
      <c r="K414" s="3">
        <v>1.0369600647373431</v>
      </c>
      <c r="L414" s="3">
        <v>0.55135029346690068</v>
      </c>
      <c r="M414" s="3">
        <f>AA414-AS414</f>
        <v>1.0198524071518165</v>
      </c>
      <c r="N414" s="3">
        <f>AB414-AS414</f>
        <v>-0.5</v>
      </c>
      <c r="O414" s="3">
        <f>AC414-AS414</f>
        <v>2.1999999999999993</v>
      </c>
      <c r="P414" s="3">
        <f>AD414-AS414</f>
        <v>1.0757611622884831</v>
      </c>
      <c r="Q414" s="3">
        <f>AE414-AS414</f>
        <v>-0.30000000000000071</v>
      </c>
      <c r="R414" s="3">
        <f>AF414-AS414</f>
        <v>0.19999999999999929</v>
      </c>
      <c r="S414" s="3">
        <f>AG414-AS414</f>
        <v>0.5</v>
      </c>
      <c r="T414" s="3">
        <f>AH414-AS414</f>
        <v>1.5</v>
      </c>
      <c r="U414" s="3">
        <f>AI414-AS414</f>
        <v>1.8000000000000007</v>
      </c>
      <c r="V414" s="3">
        <f>AJ414-AS414</f>
        <v>2.1999999999999993</v>
      </c>
      <c r="W414" s="3">
        <f>(AA414-AY414)/(AX414-AY414)</f>
        <v>0.68142903711378278</v>
      </c>
      <c r="X414" s="3">
        <f>(AX414-AA414)/(AA414-AY414)</f>
        <v>0.4675042382043712</v>
      </c>
      <c r="Y414" s="3">
        <f>J414/AA414</f>
        <v>2.1643764372993802E-2</v>
      </c>
      <c r="Z414" s="3">
        <f>(AA414-AY414)/(AX414-AA414)</f>
        <v>2.1390180415067088</v>
      </c>
      <c r="AA414" s="3">
        <v>29.819852407151817</v>
      </c>
      <c r="AB414" s="3">
        <v>28.3</v>
      </c>
      <c r="AC414" s="3">
        <v>31</v>
      </c>
      <c r="AD414" s="3">
        <v>29.875761162288484</v>
      </c>
      <c r="AE414" s="3">
        <v>28.5</v>
      </c>
      <c r="AF414" s="3">
        <v>29</v>
      </c>
      <c r="AG414" s="3">
        <v>29.3</v>
      </c>
      <c r="AH414" s="3">
        <v>30.3</v>
      </c>
      <c r="AI414" s="3">
        <v>30.6</v>
      </c>
      <c r="AJ414" s="3">
        <v>31</v>
      </c>
      <c r="AK414" s="3">
        <v>2020</v>
      </c>
      <c r="AL414" s="3">
        <v>10</v>
      </c>
      <c r="AM414" s="3">
        <v>27</v>
      </c>
      <c r="AN414" s="3">
        <v>14</v>
      </c>
      <c r="AO414" s="3">
        <v>54</v>
      </c>
      <c r="AP414" s="3">
        <v>10</v>
      </c>
      <c r="AQ414" s="3">
        <v>11</v>
      </c>
      <c r="AR414" s="4">
        <v>0.62083333333333335</v>
      </c>
      <c r="AS414" s="3">
        <f>VLOOKUP(AR414,גיליון1!A329:F912,2,0)</f>
        <v>28.8</v>
      </c>
      <c r="AT414" s="3">
        <f>VLOOKUP(AR414,גיליון1!A329:F912,3,0)</f>
        <v>55</v>
      </c>
      <c r="AU414" s="3">
        <f>VLOOKUP(AR414,גיליון1!A329:F912,4,0)</f>
        <v>338</v>
      </c>
      <c r="AV414" s="3">
        <f>VLOOKUP(AR414,גיליון1!A329:F912,5,0)</f>
        <v>1.5</v>
      </c>
      <c r="AW414" s="3">
        <f>VLOOKUP(AR414,גיליון1!A329:F912,6,0)</f>
        <v>355</v>
      </c>
      <c r="AX414" s="3">
        <f>AS414+(AZ414*BF414)/(BB414*1005)</f>
        <v>32.665894918398777</v>
      </c>
      <c r="AY414" s="3">
        <f>AS414+(AZ414*BD414*BE414*BF414)/(BB414*1005*(BE414*BD414+BK414*AZ414))-(AZ414*BL414)/(BE414*BD414+BK414*AZ414)</f>
        <v>23.732116128699509</v>
      </c>
      <c r="AZ414" s="3">
        <f>BA414*BC414/(BA414+BC414)</f>
        <v>22.75934720873677</v>
      </c>
      <c r="BA414" s="3">
        <f>BB414*1005/(4*0.98*0.0000000567*(AS414+273.15)^3)</f>
        <v>192.00646911562711</v>
      </c>
      <c r="BB414" s="3">
        <f>101325/(287.05*(AS414+273.15))</f>
        <v>1.1690256149866489</v>
      </c>
      <c r="BC414" s="3">
        <f>100*SQRT(0.1/AV414)</f>
        <v>25.819888974716111</v>
      </c>
      <c r="BD414" s="3">
        <f>BC414/1.08</f>
        <v>23.90730460621862</v>
      </c>
      <c r="BE414" s="3">
        <f>0.072*AS414+64.67</f>
        <v>66.743600000000001</v>
      </c>
      <c r="BF414" s="3">
        <f>AU414*(1-0.21)+BG414-BH414</f>
        <v>199.56314184765506</v>
      </c>
      <c r="BG414" s="3">
        <f>(1.72*(BI414/1000/(AS414+273.16))^(1/7)*0.0000000567*(AS414+273.16)^4)</f>
        <v>400.77842194574941</v>
      </c>
      <c r="BH414" s="3">
        <f>0.98*0.0000000567*(AA414+273.16)^4</f>
        <v>468.23528009809434</v>
      </c>
      <c r="BI414" s="3">
        <f>BJ414*AT414/100</f>
        <v>2177.2862249881287</v>
      </c>
      <c r="BJ414" s="3">
        <f>(610.7*10^(7.5*AS414/(AS414+237.3)))</f>
        <v>3958.7022272511435</v>
      </c>
      <c r="BK414" s="3">
        <f>(EXP((0.0492)*AS414))*55.259</f>
        <v>227.91920977303425</v>
      </c>
      <c r="BL414" s="3">
        <f>(1-(AT414/100))*BJ414</f>
        <v>1781.4160022630144</v>
      </c>
      <c r="IN414" s="3">
        <v>10</v>
      </c>
      <c r="IO414" s="3">
        <v>6</v>
      </c>
      <c r="IP414" s="3">
        <v>20</v>
      </c>
      <c r="IQ414" s="3">
        <v>30</v>
      </c>
      <c r="IR414" s="3">
        <v>27</v>
      </c>
      <c r="IS414" s="3">
        <v>11</v>
      </c>
      <c r="IT414" s="3">
        <v>11</v>
      </c>
      <c r="IU414" s="3">
        <v>23</v>
      </c>
      <c r="IV414" s="3">
        <v>43</v>
      </c>
      <c r="IW414" s="3">
        <v>104</v>
      </c>
      <c r="IX414" s="3">
        <v>81</v>
      </c>
      <c r="IY414" s="3">
        <v>54</v>
      </c>
      <c r="IZ414" s="3">
        <v>53</v>
      </c>
      <c r="JA414" s="3">
        <v>34</v>
      </c>
      <c r="JB414" s="3">
        <v>37</v>
      </c>
      <c r="JC414" s="3">
        <v>42</v>
      </c>
      <c r="JD414" s="3">
        <v>62</v>
      </c>
      <c r="JE414" s="3">
        <v>65</v>
      </c>
      <c r="JF414" s="3">
        <v>57</v>
      </c>
      <c r="JG414" s="3">
        <v>65</v>
      </c>
      <c r="JH414" s="3">
        <v>63</v>
      </c>
      <c r="JI414" s="3">
        <v>79</v>
      </c>
      <c r="JJ414" s="3">
        <v>53</v>
      </c>
      <c r="JK414" s="3">
        <v>42</v>
      </c>
      <c r="JL414" s="3">
        <v>22</v>
      </c>
      <c r="JM414" s="3">
        <v>23</v>
      </c>
      <c r="JN414" s="3">
        <v>16</v>
      </c>
      <c r="JO414" s="3">
        <v>18</v>
      </c>
      <c r="JP414" s="3">
        <v>3</v>
      </c>
    </row>
    <row r="415" spans="1:293" s="3" customFormat="1" x14ac:dyDescent="0.2">
      <c r="A415" s="3" t="b">
        <v>0</v>
      </c>
      <c r="D415" s="3">
        <v>10446</v>
      </c>
      <c r="E415" s="3">
        <v>6</v>
      </c>
      <c r="F415" s="3">
        <v>5</v>
      </c>
      <c r="G415" s="3" t="s">
        <v>476</v>
      </c>
      <c r="H415" s="3">
        <v>6</v>
      </c>
      <c r="I415" s="3">
        <v>2.0999999999999979</v>
      </c>
      <c r="J415" s="3">
        <v>0.47735895257894012</v>
      </c>
      <c r="K415" s="3">
        <v>0.76160521895224065</v>
      </c>
      <c r="L415" s="3">
        <v>0.40578106912301609</v>
      </c>
      <c r="M415" s="3">
        <f>AA415-AS415</f>
        <v>0.49855578489171748</v>
      </c>
      <c r="N415" s="3">
        <f>AB415-AS415</f>
        <v>-0.5</v>
      </c>
      <c r="O415" s="3">
        <f>AC415-AS415</f>
        <v>1.5999999999999979</v>
      </c>
      <c r="P415" s="3">
        <f>AD415-AS415</f>
        <v>0.43141644553407943</v>
      </c>
      <c r="Q415" s="3">
        <f>AE415-AS415</f>
        <v>-0.19999999999999929</v>
      </c>
      <c r="R415" s="3">
        <f>AF415-AS415</f>
        <v>-0.10000000000000142</v>
      </c>
      <c r="S415" s="3">
        <f>AG415-AS415</f>
        <v>9.9999999999997868E-2</v>
      </c>
      <c r="T415" s="3">
        <f>AH415-AS415</f>
        <v>0.89999999999999858</v>
      </c>
      <c r="U415" s="3">
        <f>AI415-AS415</f>
        <v>1.1999999999999993</v>
      </c>
      <c r="V415" s="3">
        <f>AJ415-AS415</f>
        <v>1.5</v>
      </c>
      <c r="W415" s="3">
        <f>(AA415-AY415)/(AX415-AY415)</f>
        <v>0.61814354381337433</v>
      </c>
      <c r="X415" s="3">
        <f>(AX415-AA415)/(AA415-AY415)</f>
        <v>0.61774722070366428</v>
      </c>
      <c r="Y415" s="3">
        <f>J415/AA415</f>
        <v>1.6292917510463027E-2</v>
      </c>
      <c r="Z415" s="3">
        <f>(AA415-AY415)/(AX415-AA415)</f>
        <v>1.6187851057604414</v>
      </c>
      <c r="AA415" s="3">
        <v>29.298555784891718</v>
      </c>
      <c r="AB415" s="3">
        <v>28.3</v>
      </c>
      <c r="AC415" s="3">
        <v>30.4</v>
      </c>
      <c r="AD415" s="3">
        <v>29.23141644553408</v>
      </c>
      <c r="AE415" s="3">
        <v>28.6</v>
      </c>
      <c r="AF415" s="3">
        <v>28.7</v>
      </c>
      <c r="AG415" s="3">
        <v>28.9</v>
      </c>
      <c r="AH415" s="3">
        <v>29.7</v>
      </c>
      <c r="AI415" s="3">
        <v>30</v>
      </c>
      <c r="AJ415" s="3">
        <v>30.3</v>
      </c>
      <c r="AK415" s="3">
        <v>2020</v>
      </c>
      <c r="AL415" s="3">
        <v>10</v>
      </c>
      <c r="AM415" s="3">
        <v>27</v>
      </c>
      <c r="AN415" s="3">
        <v>14</v>
      </c>
      <c r="AO415" s="3">
        <v>54</v>
      </c>
      <c r="AP415" s="3">
        <v>44</v>
      </c>
      <c r="AQ415" s="3">
        <v>571.00000000000011</v>
      </c>
      <c r="AR415" s="4">
        <v>0.62083333333333335</v>
      </c>
      <c r="AS415" s="3">
        <f>VLOOKUP(AR415,גיליון1!A330:F913,2,0)</f>
        <v>28.8</v>
      </c>
      <c r="AT415" s="3">
        <f>VLOOKUP(AR415,גיליון1!A330:F913,3,0)</f>
        <v>55</v>
      </c>
      <c r="AU415" s="3">
        <f>VLOOKUP(AR415,גיליון1!A330:F913,4,0)</f>
        <v>338</v>
      </c>
      <c r="AV415" s="3">
        <f>VLOOKUP(AR415,גיליון1!A330:F913,5,0)</f>
        <v>1.5</v>
      </c>
      <c r="AW415" s="3">
        <f>VLOOKUP(AR415,גיליון1!A330:F913,6,0)</f>
        <v>355</v>
      </c>
      <c r="AX415" s="3">
        <f>AS415+(AZ415*BF415)/(BB415*1005)</f>
        <v>32.72815991801523</v>
      </c>
      <c r="AY415" s="3">
        <f>AS415+(AZ415*BD415*BE415*BF415)/(BB415*1005*(BE415*BD415+BK415*AZ415))-(AZ415*BL415)/(BE415*BD415+BK415*AZ415)</f>
        <v>23.746763695536927</v>
      </c>
      <c r="AZ415" s="3">
        <f>BA415*BC415/(BA415+BC415)</f>
        <v>22.75934720873677</v>
      </c>
      <c r="BA415" s="3">
        <f>BB415*1005/(4*0.98*0.0000000567*(AS415+273.15)^3)</f>
        <v>192.00646911562711</v>
      </c>
      <c r="BB415" s="3">
        <f>101325/(287.05*(AS415+273.15))</f>
        <v>1.1690256149866489</v>
      </c>
      <c r="BC415" s="3">
        <f>100*SQRT(0.1/AV415)</f>
        <v>25.819888974716111</v>
      </c>
      <c r="BD415" s="3">
        <f>BC415/1.08</f>
        <v>23.90730460621862</v>
      </c>
      <c r="BE415" s="3">
        <f>0.072*AS415+64.67</f>
        <v>66.743600000000001</v>
      </c>
      <c r="BF415" s="3">
        <f>AU415*(1-0.21)+BG415-BH415</f>
        <v>202.77735206621622</v>
      </c>
      <c r="BG415" s="3">
        <f>(1.72*(BI415/1000/(AS415+273.16))^(1/7)*0.0000000567*(AS415+273.16)^4)</f>
        <v>400.77842194574941</v>
      </c>
      <c r="BH415" s="3">
        <f>0.98*0.0000000567*(AA415+273.16)^4</f>
        <v>465.02106987953317</v>
      </c>
      <c r="BI415" s="3">
        <f>BJ415*AT415/100</f>
        <v>2177.2862249881287</v>
      </c>
      <c r="BJ415" s="3">
        <f>(610.7*10^(7.5*AS415/(AS415+237.3)))</f>
        <v>3958.7022272511435</v>
      </c>
      <c r="BK415" s="3">
        <f>(EXP((0.0492)*AS415))*55.259</f>
        <v>227.91920977303425</v>
      </c>
      <c r="BL415" s="3">
        <f>(1-(AT415/100))*BJ415</f>
        <v>1781.4160022630144</v>
      </c>
      <c r="IN415" s="3">
        <v>5</v>
      </c>
      <c r="IO415" s="3">
        <v>24</v>
      </c>
      <c r="IP415" s="3">
        <v>83</v>
      </c>
      <c r="IQ415" s="3">
        <v>177</v>
      </c>
      <c r="IR415" s="3">
        <v>192</v>
      </c>
      <c r="IS415" s="3">
        <v>262</v>
      </c>
      <c r="IT415" s="3">
        <v>373</v>
      </c>
      <c r="IU415" s="3">
        <v>226</v>
      </c>
      <c r="IV415" s="3">
        <v>196</v>
      </c>
      <c r="IW415" s="3">
        <v>202</v>
      </c>
      <c r="IX415" s="3">
        <v>190</v>
      </c>
      <c r="IY415" s="3">
        <v>212</v>
      </c>
      <c r="IZ415" s="3">
        <v>134</v>
      </c>
      <c r="JA415" s="3">
        <v>163</v>
      </c>
      <c r="JB415" s="3">
        <v>129</v>
      </c>
      <c r="JC415" s="3">
        <v>169</v>
      </c>
      <c r="JD415" s="3">
        <v>148</v>
      </c>
      <c r="JE415" s="3">
        <v>115</v>
      </c>
      <c r="JF415" s="3">
        <v>102</v>
      </c>
      <c r="JG415" s="3">
        <v>45</v>
      </c>
      <c r="JH415" s="3">
        <v>44</v>
      </c>
      <c r="JI415" s="3">
        <v>5</v>
      </c>
      <c r="JJ415" s="3">
        <v>1</v>
      </c>
      <c r="JK415" s="3">
        <v>0</v>
      </c>
      <c r="JL415" s="3">
        <v>1</v>
      </c>
    </row>
    <row r="416" spans="1:293" s="3" customFormat="1" x14ac:dyDescent="0.2">
      <c r="A416" s="3" t="b">
        <v>1</v>
      </c>
      <c r="B416" s="3" t="s">
        <v>562</v>
      </c>
      <c r="D416" s="3">
        <v>10446</v>
      </c>
      <c r="E416" s="3">
        <v>1</v>
      </c>
      <c r="F416" s="3">
        <v>5</v>
      </c>
      <c r="G416" s="3" t="s">
        <v>153</v>
      </c>
      <c r="H416" s="3">
        <v>6</v>
      </c>
      <c r="I416" s="3">
        <v>2.3999999999999986</v>
      </c>
      <c r="J416" s="3">
        <v>0.58639811886136395</v>
      </c>
      <c r="K416" s="3">
        <v>0.7491778900008228</v>
      </c>
      <c r="L416" s="3">
        <v>0.46942113968652111</v>
      </c>
      <c r="M416" s="3">
        <f>AA416-AS416</f>
        <v>3.3923836211671947</v>
      </c>
      <c r="N416" s="3">
        <f>AB416-AS416</f>
        <v>1.5999999999999979</v>
      </c>
      <c r="O416" s="3">
        <f>AC416-AS416</f>
        <v>3.9999999999999964</v>
      </c>
      <c r="P416" s="3">
        <f>AD416-AS416</f>
        <v>3.5991090628890667</v>
      </c>
      <c r="Q416" s="3">
        <f>AE416-AS416</f>
        <v>1.8999999999999986</v>
      </c>
      <c r="R416" s="3">
        <f>AF416-AS416</f>
        <v>2.3999999999999986</v>
      </c>
      <c r="S416" s="3">
        <f>AG416-AS416</f>
        <v>3.0999999999999979</v>
      </c>
      <c r="T416" s="3">
        <f>AH416-AS416</f>
        <v>3.8000000000000007</v>
      </c>
      <c r="U416" s="3">
        <f>AI416-AS416</f>
        <v>3.9000000000000021</v>
      </c>
      <c r="V416" s="3">
        <f>AJ416-AS416</f>
        <v>3.9999999999999964</v>
      </c>
      <c r="W416" s="3">
        <f>(AA416-AY416)/(AX416-AY416)</f>
        <v>0.87338368731919636</v>
      </c>
      <c r="X416" s="3">
        <f>(AX416-AA416)/(AA416-AY416)</f>
        <v>0.14497215200966887</v>
      </c>
      <c r="Y416" s="3">
        <f>J416/AA416</f>
        <v>1.8215430263318382E-2</v>
      </c>
      <c r="Z416" s="3">
        <f>(AA416-AY416)/(AX416-AA416)</f>
        <v>6.8978764965377994</v>
      </c>
      <c r="AA416" s="3">
        <v>32.192383621167195</v>
      </c>
      <c r="AB416" s="3">
        <v>30.4</v>
      </c>
      <c r="AC416" s="3">
        <v>32.799999999999997</v>
      </c>
      <c r="AD416" s="3">
        <v>32.399109062889067</v>
      </c>
      <c r="AE416" s="3">
        <v>30.7</v>
      </c>
      <c r="AF416" s="3">
        <v>31.2</v>
      </c>
      <c r="AG416" s="3">
        <v>31.9</v>
      </c>
      <c r="AH416" s="3">
        <v>32.6</v>
      </c>
      <c r="AI416" s="3">
        <v>32.700000000000003</v>
      </c>
      <c r="AJ416" s="3">
        <v>32.799999999999997</v>
      </c>
      <c r="AK416" s="3">
        <v>2020</v>
      </c>
      <c r="AL416" s="3">
        <v>10</v>
      </c>
      <c r="AM416" s="3">
        <v>27</v>
      </c>
      <c r="AN416" s="3">
        <v>14</v>
      </c>
      <c r="AO416" s="3">
        <v>55</v>
      </c>
      <c r="AP416" s="3">
        <v>38</v>
      </c>
      <c r="AQ416" s="3">
        <v>970</v>
      </c>
      <c r="AR416" s="4">
        <v>0.62152777777777779</v>
      </c>
      <c r="AS416" s="3">
        <f>VLOOKUP(AR416,גיליון1!A331:F914,2,0)</f>
        <v>28.8</v>
      </c>
      <c r="AT416" s="3">
        <f>VLOOKUP(AR416,גיליון1!A331:F914,3,0)</f>
        <v>55</v>
      </c>
      <c r="AU416" s="3">
        <f>VLOOKUP(AR416,גיליון1!A331:F914,4,0)</f>
        <v>366</v>
      </c>
      <c r="AV416" s="3">
        <f>VLOOKUP(AR416,גיליון1!A331:F914,5,0)</f>
        <v>1.1000000000000001</v>
      </c>
      <c r="AW416" s="3">
        <f>VLOOKUP(AR416,גיליון1!A331:F914,6,0)</f>
        <v>303</v>
      </c>
      <c r="AX416" s="3">
        <f>AS416+(AZ416*BF416)/(BB416*1005)</f>
        <v>33.38786213111181</v>
      </c>
      <c r="AY416" s="3">
        <f>AS416+(AZ416*BD416*BE416*BF416)/(BB416*1005*(BE416*BD416+BK416*AZ416))-(AZ416*BL416)/(BE416*BD416+BK416*AZ416)</f>
        <v>23.946120505304211</v>
      </c>
      <c r="AZ416" s="3">
        <f>BA416*BC416/(BA416+BC416)</f>
        <v>26.059035450278138</v>
      </c>
      <c r="BA416" s="3">
        <f>BB416*1005/(4*0.98*0.0000000567*(AS416+273.15)^3)</f>
        <v>192.00646911562711</v>
      </c>
      <c r="BB416" s="3">
        <f>101325/(287.05*(AS416+273.15))</f>
        <v>1.1690256149866489</v>
      </c>
      <c r="BC416" s="3">
        <f>100*SQRT(0.1/AV416)</f>
        <v>30.151134457776362</v>
      </c>
      <c r="BD416" s="3">
        <f>BC416/1.08</f>
        <v>27.917717090533667</v>
      </c>
      <c r="BE416" s="3">
        <f>0.072*AS416+64.67</f>
        <v>66.743600000000001</v>
      </c>
      <c r="BF416" s="3">
        <f>AU416*(1-0.21)+BG416-BH416</f>
        <v>206.84361097432293</v>
      </c>
      <c r="BG416" s="3">
        <f>(1.72*(BI416/1000/(AS416+273.16))^(1/7)*0.0000000567*(AS416+273.16)^4)</f>
        <v>400.77842194574941</v>
      </c>
      <c r="BH416" s="3">
        <f>0.98*0.0000000567*(AA416+273.16)^4</f>
        <v>483.07481097142647</v>
      </c>
      <c r="BI416" s="3">
        <f>BJ416*AT416/100</f>
        <v>2177.2862249881287</v>
      </c>
      <c r="BJ416" s="3">
        <f>(610.7*10^(7.5*AS416/(AS416+237.3)))</f>
        <v>3958.7022272511435</v>
      </c>
      <c r="BK416" s="3">
        <f>(EXP((0.0492)*AS416))*55.259</f>
        <v>227.91920977303425</v>
      </c>
      <c r="BL416" s="3">
        <f>(1-(AT416/100))*BJ416</f>
        <v>1781.4160022630144</v>
      </c>
      <c r="JH416" s="3">
        <v>5</v>
      </c>
      <c r="JI416" s="3">
        <v>10</v>
      </c>
      <c r="JJ416" s="3">
        <v>12</v>
      </c>
      <c r="JK416" s="3">
        <v>13</v>
      </c>
      <c r="JL416" s="3">
        <v>13</v>
      </c>
      <c r="JM416" s="3">
        <v>15</v>
      </c>
      <c r="JN416" s="3">
        <v>31</v>
      </c>
      <c r="JO416" s="3">
        <v>30</v>
      </c>
      <c r="JP416" s="3">
        <v>27</v>
      </c>
      <c r="JQ416" s="3">
        <v>21</v>
      </c>
      <c r="JR416" s="3">
        <v>19</v>
      </c>
      <c r="JS416" s="3">
        <v>16</v>
      </c>
      <c r="JT416" s="3">
        <v>18</v>
      </c>
      <c r="JU416" s="3">
        <v>38</v>
      </c>
      <c r="JV416" s="3">
        <v>40</v>
      </c>
      <c r="JW416" s="3">
        <v>38</v>
      </c>
      <c r="JX416" s="3">
        <v>39</v>
      </c>
      <c r="JY416" s="3">
        <v>62</v>
      </c>
      <c r="JZ416" s="3">
        <v>79</v>
      </c>
      <c r="KA416" s="3">
        <v>94</v>
      </c>
      <c r="KB416" s="3">
        <v>145</v>
      </c>
      <c r="KC416" s="3">
        <v>98</v>
      </c>
      <c r="KD416" s="3">
        <v>158</v>
      </c>
      <c r="KE416" s="3">
        <v>149</v>
      </c>
      <c r="KF416" s="3">
        <v>64</v>
      </c>
      <c r="KG416" s="3">
        <v>3</v>
      </c>
    </row>
    <row r="417" spans="1:301" s="3" customFormat="1" x14ac:dyDescent="0.2">
      <c r="A417" s="3" t="b">
        <v>1</v>
      </c>
      <c r="B417" s="3" t="s">
        <v>562</v>
      </c>
      <c r="D417" s="3">
        <v>10446</v>
      </c>
      <c r="E417" s="3">
        <v>1</v>
      </c>
      <c r="F417" s="3">
        <v>5</v>
      </c>
      <c r="G417" s="3" t="s">
        <v>322</v>
      </c>
      <c r="H417" s="3">
        <v>6</v>
      </c>
      <c r="I417" s="3">
        <v>1.1999999999999993</v>
      </c>
      <c r="J417" s="3">
        <v>0.22577372258327202</v>
      </c>
      <c r="K417" s="3">
        <v>0.29495661310170362</v>
      </c>
      <c r="L417" s="3">
        <v>0.17666556946584835</v>
      </c>
      <c r="M417" s="3">
        <f>AA417-AS417</f>
        <v>1.8422882061155335</v>
      </c>
      <c r="N417" s="3">
        <f>AB417-AS417</f>
        <v>1</v>
      </c>
      <c r="O417" s="3">
        <f>AC417-AS417</f>
        <v>2.1999999999999993</v>
      </c>
      <c r="P417" s="3">
        <f>AD417-AS417</f>
        <v>1.8609696242321654</v>
      </c>
      <c r="Q417" s="3">
        <f>AE417-AS417</f>
        <v>1.3000000000000007</v>
      </c>
      <c r="R417" s="3">
        <f>AF417-AS417</f>
        <v>1.5999999999999979</v>
      </c>
      <c r="S417" s="3">
        <f>AG417-AS417</f>
        <v>1.6999999999999993</v>
      </c>
      <c r="T417" s="3">
        <f>AH417-AS417</f>
        <v>2</v>
      </c>
      <c r="U417" s="3">
        <f>AI417-AS417</f>
        <v>2.0999999999999979</v>
      </c>
      <c r="V417" s="3">
        <f>AJ417-AS417</f>
        <v>2.3000000000000007</v>
      </c>
      <c r="W417" s="3">
        <f>(AA417-AY417)/(AX417-AY417)</f>
        <v>0.6917069586184903</v>
      </c>
      <c r="X417" s="3">
        <f>(AX417-AA417)/(AA417-AY417)</f>
        <v>0.44569891561774516</v>
      </c>
      <c r="Y417" s="3">
        <f>J417/AA417</f>
        <v>7.3680438309503436E-3</v>
      </c>
      <c r="Z417" s="3">
        <f>(AA417-AY417)/(AX417-AA417)</f>
        <v>2.2436671146349672</v>
      </c>
      <c r="AA417" s="3">
        <v>30.642288206115534</v>
      </c>
      <c r="AB417" s="3">
        <v>29.8</v>
      </c>
      <c r="AC417" s="3">
        <v>31</v>
      </c>
      <c r="AD417" s="3">
        <v>30.660969624232166</v>
      </c>
      <c r="AE417" s="3">
        <v>30.1</v>
      </c>
      <c r="AF417" s="3">
        <v>30.4</v>
      </c>
      <c r="AG417" s="3">
        <v>30.5</v>
      </c>
      <c r="AH417" s="3">
        <v>30.8</v>
      </c>
      <c r="AI417" s="3">
        <v>30.9</v>
      </c>
      <c r="AJ417" s="3">
        <v>31.1</v>
      </c>
      <c r="AK417" s="3">
        <v>2020</v>
      </c>
      <c r="AL417" s="3">
        <v>10</v>
      </c>
      <c r="AM417" s="3">
        <v>27</v>
      </c>
      <c r="AN417" s="3">
        <v>14</v>
      </c>
      <c r="AO417" s="3">
        <v>55</v>
      </c>
      <c r="AP417" s="3">
        <v>51</v>
      </c>
      <c r="AQ417" s="3">
        <v>769</v>
      </c>
      <c r="AR417" s="4">
        <v>0.62152777777777779</v>
      </c>
      <c r="AS417" s="3">
        <f>VLOOKUP(AR417,גיליון1!A332:F915,2,0)</f>
        <v>28.8</v>
      </c>
      <c r="AT417" s="3">
        <f>VLOOKUP(AR417,גיליון1!A332:F915,3,0)</f>
        <v>55</v>
      </c>
      <c r="AU417" s="3">
        <f>VLOOKUP(AR417,גיליון1!A332:F915,4,0)</f>
        <v>366</v>
      </c>
      <c r="AV417" s="3">
        <f>VLOOKUP(AR417,גיליון1!A332:F915,5,0)</f>
        <v>1.1000000000000001</v>
      </c>
      <c r="AW417" s="3">
        <f>VLOOKUP(AR417,גיליון1!A332:F915,6,0)</f>
        <v>303</v>
      </c>
      <c r="AX417" s="3">
        <f>AS417+(AZ417*BF417)/(BB417*1005)</f>
        <v>33.603781383799571</v>
      </c>
      <c r="AY417" s="3">
        <f>AS417+(AZ417*BD417*BE417*BF417)/(BB417*1005*(BE417*BD417+BK417*AZ417))-(AZ417*BL417)/(BE417*BD417+BK417*AZ417)</f>
        <v>23.99768335313005</v>
      </c>
      <c r="AZ417" s="3">
        <f>BA417*BC417/(BA417+BC417)</f>
        <v>26.059035450278138</v>
      </c>
      <c r="BA417" s="3">
        <f>BB417*1005/(4*0.98*0.0000000567*(AS417+273.15)^3)</f>
        <v>192.00646911562711</v>
      </c>
      <c r="BB417" s="3">
        <f>101325/(287.05*(AS417+273.15))</f>
        <v>1.1690256149866489</v>
      </c>
      <c r="BC417" s="3">
        <f>100*SQRT(0.1/AV417)</f>
        <v>30.151134457776362</v>
      </c>
      <c r="BD417" s="3">
        <f>BC417/1.08</f>
        <v>27.917717090533667</v>
      </c>
      <c r="BE417" s="3">
        <f>0.072*AS417+64.67</f>
        <v>66.743600000000001</v>
      </c>
      <c r="BF417" s="3">
        <f>AU417*(1-0.21)+BG417-BH417</f>
        <v>216.57832327135344</v>
      </c>
      <c r="BG417" s="3">
        <f>(1.72*(BI417/1000/(AS417+273.16))^(1/7)*0.0000000567*(AS417+273.16)^4)</f>
        <v>400.77842194574941</v>
      </c>
      <c r="BH417" s="3">
        <f>0.98*0.0000000567*(AA417+273.16)^4</f>
        <v>473.34009867439596</v>
      </c>
      <c r="BI417" s="3">
        <f>BJ417*AT417/100</f>
        <v>2177.2862249881287</v>
      </c>
      <c r="BJ417" s="3">
        <f>(610.7*10^(7.5*AS417/(AS417+237.3)))</f>
        <v>3958.7022272511435</v>
      </c>
      <c r="BK417" s="3">
        <f>(EXP((0.0492)*AS417))*55.259</f>
        <v>227.91920977303425</v>
      </c>
      <c r="BL417" s="3">
        <f>(1-(AT417/100))*BJ417</f>
        <v>1781.4160022630144</v>
      </c>
      <c r="IZ417" s="3">
        <v>0</v>
      </c>
      <c r="JA417" s="3">
        <v>0</v>
      </c>
      <c r="JB417" s="3">
        <v>1</v>
      </c>
      <c r="JC417" s="3">
        <v>8</v>
      </c>
      <c r="JD417" s="3">
        <v>8</v>
      </c>
      <c r="JE417" s="3">
        <v>9</v>
      </c>
      <c r="JF417" s="3">
        <v>15</v>
      </c>
      <c r="JG417" s="3">
        <v>27</v>
      </c>
      <c r="JH417" s="3">
        <v>79</v>
      </c>
      <c r="JI417" s="3">
        <v>143</v>
      </c>
      <c r="JJ417" s="3">
        <v>180</v>
      </c>
      <c r="JK417" s="3">
        <v>217</v>
      </c>
      <c r="JL417" s="3">
        <v>213</v>
      </c>
      <c r="JM417" s="3">
        <v>164</v>
      </c>
      <c r="JN417" s="3">
        <v>85</v>
      </c>
      <c r="JO417" s="3">
        <v>41</v>
      </c>
    </row>
    <row r="418" spans="1:301" s="3" customFormat="1" x14ac:dyDescent="0.2">
      <c r="A418" s="3" t="b">
        <v>1</v>
      </c>
      <c r="B418" s="3" t="s">
        <v>562</v>
      </c>
      <c r="D418" s="3">
        <v>10446</v>
      </c>
      <c r="E418" s="3">
        <v>1</v>
      </c>
      <c r="F418" s="3">
        <v>5</v>
      </c>
      <c r="G418" s="3" t="s">
        <v>477</v>
      </c>
      <c r="H418" s="3">
        <v>6</v>
      </c>
      <c r="I418" s="3">
        <v>1</v>
      </c>
      <c r="J418" s="3">
        <v>0.22895076605977704</v>
      </c>
      <c r="K418" s="3">
        <v>0.35310273557439587</v>
      </c>
      <c r="L418" s="3">
        <v>0.18972156329974948</v>
      </c>
      <c r="M418" s="3">
        <f>AA418-AS418</f>
        <v>2.2925488920018076</v>
      </c>
      <c r="N418" s="3">
        <f>AB418-AS418</f>
        <v>1.6999999999999993</v>
      </c>
      <c r="O418" s="3">
        <f>AC418-AS418</f>
        <v>2.6999999999999993</v>
      </c>
      <c r="P418" s="3">
        <f>AD418-AS418</f>
        <v>2.3091621504689783</v>
      </c>
      <c r="Q418" s="3">
        <f>AE418-AS418</f>
        <v>1.8000000000000007</v>
      </c>
      <c r="R418" s="3">
        <f>AF418-AS418</f>
        <v>2</v>
      </c>
      <c r="S418" s="3">
        <f>AG418-AS418</f>
        <v>2.1000000000000014</v>
      </c>
      <c r="T418" s="3">
        <f>AH418-AS418</f>
        <v>2.5</v>
      </c>
      <c r="U418" s="3">
        <f>AI418-AS418</f>
        <v>2.6000000000000014</v>
      </c>
      <c r="V418" s="3">
        <f>AJ418-AS418</f>
        <v>2.6999999999999993</v>
      </c>
      <c r="W418" s="3">
        <f>(AA418-AY418)/(AX418-AY418)</f>
        <v>0.70509513982547645</v>
      </c>
      <c r="X418" s="3">
        <f>(AX418-AA418)/(AA418-AY418)</f>
        <v>0.41824832354895791</v>
      </c>
      <c r="Y418" s="3">
        <f>J418/AA418</f>
        <v>7.3164626777429279E-3</v>
      </c>
      <c r="Z418" s="3">
        <f>(AA418-AY418)/(AX418-AA418)</f>
        <v>2.3909241082300365</v>
      </c>
      <c r="AA418" s="3">
        <v>31.292548892001808</v>
      </c>
      <c r="AB418" s="3">
        <v>30.7</v>
      </c>
      <c r="AC418" s="3">
        <v>31.7</v>
      </c>
      <c r="AD418" s="3">
        <v>31.309162150468978</v>
      </c>
      <c r="AE418" s="3">
        <v>30.8</v>
      </c>
      <c r="AF418" s="3">
        <v>31</v>
      </c>
      <c r="AG418" s="3">
        <v>31.1</v>
      </c>
      <c r="AH418" s="3">
        <v>31.5</v>
      </c>
      <c r="AI418" s="3">
        <v>31.6</v>
      </c>
      <c r="AJ418" s="3">
        <v>31.7</v>
      </c>
      <c r="AK418" s="3">
        <v>2020</v>
      </c>
      <c r="AL418" s="3">
        <v>10</v>
      </c>
      <c r="AM418" s="3">
        <v>27</v>
      </c>
      <c r="AN418" s="3">
        <v>14</v>
      </c>
      <c r="AO418" s="3">
        <v>56</v>
      </c>
      <c r="AP418" s="3">
        <v>8</v>
      </c>
      <c r="AQ418" s="3">
        <v>731</v>
      </c>
      <c r="AR418" s="4">
        <v>0.62222222222222223</v>
      </c>
      <c r="AS418" s="3">
        <f>VLOOKUP(AR418,גיליון1!A333:F916,2,0)</f>
        <v>29</v>
      </c>
      <c r="AT418" s="3">
        <f>VLOOKUP(AR418,גיליון1!A333:F916,3,0)</f>
        <v>55</v>
      </c>
      <c r="AU418" s="3">
        <f>VLOOKUP(AR418,גיליון1!A333:F916,4,0)</f>
        <v>368</v>
      </c>
      <c r="AV418" s="3">
        <f>VLOOKUP(AR418,גיליון1!A333:F916,5,0)</f>
        <v>0.9</v>
      </c>
      <c r="AW418" s="3">
        <f>VLOOKUP(AR418,גיליון1!A333:F916,6,0)</f>
        <v>65</v>
      </c>
      <c r="AX418" s="3">
        <f>AS418+(AZ418*BF418)/(BB418*1005)</f>
        <v>34.217940383616067</v>
      </c>
      <c r="AY418" s="3">
        <f>AS418+(AZ418*BD418*BE418*BF418)/(BB418*1005*(BE418*BD418+BK418*AZ418))-(AZ418*BL418)/(BE418*BD418+BK418*AZ418)</f>
        <v>24.298159848690247</v>
      </c>
      <c r="AZ418" s="3">
        <f>BA418*BC418/(BA418+BC418)</f>
        <v>28.391370259408106</v>
      </c>
      <c r="BA418" s="3">
        <f>BB418*1005/(4*0.98*0.0000000567*(AS418+273.15)^3)</f>
        <v>191.49859974474901</v>
      </c>
      <c r="BB418" s="3">
        <f>101325/(287.05*(AS418+273.15))</f>
        <v>1.1682518101777879</v>
      </c>
      <c r="BC418" s="3">
        <f>100*SQRT(0.1/AV418)</f>
        <v>33.333333333333336</v>
      </c>
      <c r="BD418" s="3">
        <f>BC418/1.08</f>
        <v>30.864197530864196</v>
      </c>
      <c r="BE418" s="3">
        <f>0.072*AS418+64.67</f>
        <v>66.757999999999996</v>
      </c>
      <c r="BF418" s="3">
        <f>AU418*(1-0.21)+BG418-BH418</f>
        <v>215.78203461391382</v>
      </c>
      <c r="BG418" s="3">
        <f>(1.72*(BI418/1000/(AS418+273.16))^(1/7)*0.0000000567*(AS418+273.16)^4)</f>
        <v>402.46772579247488</v>
      </c>
      <c r="BH418" s="3">
        <f>0.98*0.0000000567*(AA418+273.16)^4</f>
        <v>477.40569117856109</v>
      </c>
      <c r="BI418" s="3">
        <f>BJ418*AT418/100</f>
        <v>2202.6152310082207</v>
      </c>
      <c r="BJ418" s="3">
        <f>(610.7*10^(7.5*AS418/(AS418+237.3)))</f>
        <v>4004.7549654694922</v>
      </c>
      <c r="BK418" s="3">
        <f>(EXP((0.0492)*AS418))*55.259</f>
        <v>230.1730052857275</v>
      </c>
      <c r="BL418" s="3">
        <f>(1-(AT418/100))*BJ418</f>
        <v>1802.1397344612712</v>
      </c>
      <c r="JJ418" s="3">
        <v>2</v>
      </c>
      <c r="JK418" s="3">
        <v>4</v>
      </c>
      <c r="JL418" s="3">
        <v>19</v>
      </c>
      <c r="JM418" s="3">
        <v>48</v>
      </c>
      <c r="JN418" s="3">
        <v>64</v>
      </c>
      <c r="JO418" s="3">
        <v>113</v>
      </c>
      <c r="JP418" s="3">
        <v>166</v>
      </c>
      <c r="JQ418" s="3">
        <v>176</v>
      </c>
      <c r="JR418" s="3">
        <v>164</v>
      </c>
      <c r="JS418" s="3">
        <v>195</v>
      </c>
      <c r="JT418" s="3">
        <v>180</v>
      </c>
      <c r="JU418" s="3">
        <v>61</v>
      </c>
      <c r="JV418" s="3">
        <v>16</v>
      </c>
    </row>
    <row r="419" spans="1:301" s="3" customFormat="1" x14ac:dyDescent="0.2">
      <c r="A419" s="3" t="b">
        <v>0</v>
      </c>
      <c r="D419" s="3">
        <v>10446</v>
      </c>
      <c r="E419" s="3">
        <v>1</v>
      </c>
      <c r="F419" s="3">
        <v>5</v>
      </c>
      <c r="G419" s="3" t="s">
        <v>154</v>
      </c>
      <c r="H419" s="3">
        <v>6</v>
      </c>
      <c r="I419" s="3">
        <v>1.3000000000000007</v>
      </c>
      <c r="J419" s="3">
        <v>0.34309205928920883</v>
      </c>
      <c r="K419" s="3">
        <v>0.56003450884409745</v>
      </c>
      <c r="L419" s="3">
        <v>0.29398330361080399</v>
      </c>
      <c r="M419" s="3">
        <f>AA419-AS419</f>
        <v>0.68716478032727579</v>
      </c>
      <c r="N419" s="3">
        <f>AB419-AS419</f>
        <v>-0.10000000000000142</v>
      </c>
      <c r="O419" s="3">
        <f>AC419-AS419</f>
        <v>1.1999999999999993</v>
      </c>
      <c r="P419" s="3">
        <f>AD419-AS419</f>
        <v>0.77267264292464688</v>
      </c>
      <c r="Q419" s="3">
        <f>AE419-AS419</f>
        <v>0</v>
      </c>
      <c r="R419" s="3">
        <f>AF419-AS419</f>
        <v>0.10000000000000142</v>
      </c>
      <c r="S419" s="3">
        <f>AG419-AS419</f>
        <v>0.39999999999999858</v>
      </c>
      <c r="T419" s="3">
        <f>AH419-AS419</f>
        <v>1</v>
      </c>
      <c r="U419" s="3">
        <f>AI419-AS419</f>
        <v>1.1000000000000014</v>
      </c>
      <c r="V419" s="3">
        <f>AJ419-AS419</f>
        <v>1.1999999999999993</v>
      </c>
      <c r="W419" s="3">
        <f>(AA419-AY419)/(AX419-AY419)</f>
        <v>0.5276511450432837</v>
      </c>
      <c r="X419" s="3">
        <f>(AX419-AA419)/(AA419-AY419)</f>
        <v>0.89519156623448437</v>
      </c>
      <c r="Y419" s="3">
        <f>J419/AA419</f>
        <v>1.1556915651189596E-2</v>
      </c>
      <c r="Z419" s="3">
        <f>(AA419-AY419)/(AX419-AA419)</f>
        <v>1.1170793355509141</v>
      </c>
      <c r="AA419" s="3">
        <v>29.687164780327276</v>
      </c>
      <c r="AB419" s="3">
        <v>28.9</v>
      </c>
      <c r="AC419" s="3">
        <v>30.2</v>
      </c>
      <c r="AD419" s="3">
        <v>29.772672642924647</v>
      </c>
      <c r="AE419" s="3">
        <v>29</v>
      </c>
      <c r="AF419" s="3">
        <v>29.1</v>
      </c>
      <c r="AG419" s="3">
        <v>29.4</v>
      </c>
      <c r="AH419" s="3">
        <v>30</v>
      </c>
      <c r="AI419" s="3">
        <v>30.1</v>
      </c>
      <c r="AJ419" s="3">
        <v>30.2</v>
      </c>
      <c r="AK419" s="3">
        <v>2020</v>
      </c>
      <c r="AL419" s="3">
        <v>10</v>
      </c>
      <c r="AM419" s="3">
        <v>27</v>
      </c>
      <c r="AN419" s="3">
        <v>14</v>
      </c>
      <c r="AO419" s="3">
        <v>56</v>
      </c>
      <c r="AP419" s="3">
        <v>41</v>
      </c>
      <c r="AQ419" s="3">
        <v>688</v>
      </c>
      <c r="AR419" s="4">
        <v>0.62222222222222223</v>
      </c>
      <c r="AS419" s="3">
        <f>VLOOKUP(AR419,גיליון1!A334:F917,2,0)</f>
        <v>29</v>
      </c>
      <c r="AT419" s="3">
        <f>VLOOKUP(AR419,גיליון1!A334:F917,3,0)</f>
        <v>55</v>
      </c>
      <c r="AU419" s="3">
        <f>VLOOKUP(AR419,גיליון1!A334:F917,4,0)</f>
        <v>368</v>
      </c>
      <c r="AV419" s="3">
        <f>VLOOKUP(AR419,גיליון1!A334:F917,5,0)</f>
        <v>0.9</v>
      </c>
      <c r="AW419" s="3">
        <f>VLOOKUP(AR419,גיליון1!A334:F917,6,0)</f>
        <v>65</v>
      </c>
      <c r="AX419" s="3">
        <f>AS419+(AZ419*BF419)/(BB419*1005)</f>
        <v>34.459516609715394</v>
      </c>
      <c r="AY419" s="3">
        <f>AS419+(AZ419*BD419*BE419*BF419)/(BB419*1005*(BE419*BD419+BK419*AZ419))-(AZ419*BL419)/(BE419*BD419+BK419*AZ419)</f>
        <v>24.356069169739207</v>
      </c>
      <c r="AZ419" s="3">
        <f>BA419*BC419/(BA419+BC419)</f>
        <v>28.391370259408106</v>
      </c>
      <c r="BA419" s="3">
        <f>BB419*1005/(4*0.98*0.0000000567*(AS419+273.15)^3)</f>
        <v>191.49859974474901</v>
      </c>
      <c r="BB419" s="3">
        <f>101325/(287.05*(AS419+273.15))</f>
        <v>1.1682518101777879</v>
      </c>
      <c r="BC419" s="3">
        <f>100*SQRT(0.1/AV419)</f>
        <v>33.333333333333336</v>
      </c>
      <c r="BD419" s="3">
        <f>BC419/1.08</f>
        <v>30.864197530864196</v>
      </c>
      <c r="BE419" s="3">
        <f>0.072*AS419+64.67</f>
        <v>66.757999999999996</v>
      </c>
      <c r="BF419" s="3">
        <f>AU419*(1-0.21)+BG419-BH419</f>
        <v>225.77214675581223</v>
      </c>
      <c r="BG419" s="3">
        <f>(1.72*(BI419/1000/(AS419+273.16))^(1/7)*0.0000000567*(AS419+273.16)^4)</f>
        <v>402.46772579247488</v>
      </c>
      <c r="BH419" s="3">
        <f>0.98*0.0000000567*(AA419+273.16)^4</f>
        <v>467.41557903666268</v>
      </c>
      <c r="BI419" s="3">
        <f>BJ419*AT419/100</f>
        <v>2202.6152310082207</v>
      </c>
      <c r="BJ419" s="3">
        <f>(610.7*10^(7.5*AS419/(AS419+237.3)))</f>
        <v>4004.7549654694922</v>
      </c>
      <c r="BK419" s="3">
        <f>(EXP((0.0492)*AS419))*55.259</f>
        <v>230.1730052857275</v>
      </c>
      <c r="BL419" s="3">
        <f>(1-(AT419/100))*BJ419</f>
        <v>1802.1397344612712</v>
      </c>
      <c r="IS419" s="3">
        <v>9</v>
      </c>
      <c r="IT419" s="3">
        <v>48</v>
      </c>
      <c r="IU419" s="3">
        <v>57</v>
      </c>
      <c r="IV419" s="3">
        <v>49</v>
      </c>
      <c r="IW419" s="3">
        <v>40</v>
      </c>
      <c r="IX419" s="3">
        <v>46</v>
      </c>
      <c r="IY419" s="3">
        <v>58</v>
      </c>
      <c r="IZ419" s="3">
        <v>69</v>
      </c>
      <c r="JA419" s="3">
        <v>79</v>
      </c>
      <c r="JB419" s="3">
        <v>85</v>
      </c>
      <c r="JC419" s="3">
        <v>115</v>
      </c>
      <c r="JD419" s="3">
        <v>134</v>
      </c>
      <c r="JE419" s="3">
        <v>45</v>
      </c>
      <c r="JF419" s="3">
        <v>9</v>
      </c>
    </row>
    <row r="420" spans="1:301" s="3" customFormat="1" x14ac:dyDescent="0.2">
      <c r="A420" s="3" t="b">
        <v>0</v>
      </c>
      <c r="D420" s="3">
        <v>10446</v>
      </c>
      <c r="E420" s="3">
        <v>1</v>
      </c>
      <c r="F420" s="3">
        <v>5</v>
      </c>
      <c r="G420" s="3" t="s">
        <v>323</v>
      </c>
      <c r="H420" s="3">
        <v>6</v>
      </c>
      <c r="I420" s="3">
        <v>1.5</v>
      </c>
      <c r="J420" s="3">
        <v>0.248015196904117</v>
      </c>
      <c r="K420" s="3">
        <v>0.28792449897662209</v>
      </c>
      <c r="L420" s="3">
        <v>0.18802810219866645</v>
      </c>
      <c r="M420" s="3">
        <f>AA420-AS420</f>
        <v>-0.41643776756074757</v>
      </c>
      <c r="N420" s="3">
        <f>AB420-AS420</f>
        <v>-1.2000000000000028</v>
      </c>
      <c r="O420" s="3">
        <f>AC420-AS420</f>
        <v>0.29999999999999716</v>
      </c>
      <c r="P420" s="3">
        <f>AD420-AS420</f>
        <v>-0.41860907977619632</v>
      </c>
      <c r="Q420" s="3">
        <f>AE420-AS420</f>
        <v>-1</v>
      </c>
      <c r="R420" s="3">
        <f>AF420-AS420</f>
        <v>-0.70000000000000284</v>
      </c>
      <c r="S420" s="3">
        <f>AG420-AS420</f>
        <v>-0.60000000000000142</v>
      </c>
      <c r="T420" s="3">
        <f>AH420-AS420</f>
        <v>-0.30000000000000071</v>
      </c>
      <c r="U420" s="3">
        <f>AI420-AS420</f>
        <v>-0.10000000000000142</v>
      </c>
      <c r="V420" s="3">
        <f>AJ420-AS420</f>
        <v>0.19999999999999929</v>
      </c>
      <c r="W420" s="3">
        <f>(AA420-AY420)/(AX420-AY420)</f>
        <v>0.44669315940131549</v>
      </c>
      <c r="X420" s="3">
        <f>(AX420-AA420)/(AA420-AY420)</f>
        <v>1.2386731897579515</v>
      </c>
      <c r="Y420" s="3">
        <f>J420/AA420</f>
        <v>8.6465967823071803E-3</v>
      </c>
      <c r="Z420" s="3">
        <f>(AA420-AY420)/(AX420-AA420)</f>
        <v>0.80731544709981928</v>
      </c>
      <c r="AA420" s="3">
        <v>28.683562232439254</v>
      </c>
      <c r="AB420" s="3">
        <v>27.9</v>
      </c>
      <c r="AC420" s="3">
        <v>29.4</v>
      </c>
      <c r="AD420" s="3">
        <v>28.681390920223805</v>
      </c>
      <c r="AE420" s="3">
        <v>28.1</v>
      </c>
      <c r="AF420" s="3">
        <v>28.4</v>
      </c>
      <c r="AG420" s="3">
        <v>28.5</v>
      </c>
      <c r="AH420" s="3">
        <v>28.8</v>
      </c>
      <c r="AI420" s="3">
        <v>29</v>
      </c>
      <c r="AJ420" s="3">
        <v>29.3</v>
      </c>
      <c r="AK420" s="3">
        <v>2020</v>
      </c>
      <c r="AL420" s="3">
        <v>10</v>
      </c>
      <c r="AM420" s="3">
        <v>27</v>
      </c>
      <c r="AN420" s="3">
        <v>14</v>
      </c>
      <c r="AO420" s="3">
        <v>57</v>
      </c>
      <c r="AP420" s="3">
        <v>0</v>
      </c>
      <c r="AQ420" s="3">
        <v>571.00000000000011</v>
      </c>
      <c r="AR420" s="4">
        <v>0.62291666666666667</v>
      </c>
      <c r="AS420" s="3">
        <f>VLOOKUP(AR420,גיליון1!A335:F918,2,0)</f>
        <v>29.1</v>
      </c>
      <c r="AT420" s="3">
        <f>VLOOKUP(AR420,גיליון1!A335:F918,3,0)</f>
        <v>54</v>
      </c>
      <c r="AU420" s="3">
        <f>VLOOKUP(AR420,גיליון1!A335:F918,4,0)</f>
        <v>328</v>
      </c>
      <c r="AV420" s="3">
        <f>VLOOKUP(AR420,גיליון1!A335:F918,5,0)</f>
        <v>0.8</v>
      </c>
      <c r="AW420" s="3">
        <f>VLOOKUP(AR420,גיליון1!A335:F918,6,0)</f>
        <v>168</v>
      </c>
      <c r="AX420" s="3">
        <f>AS420+(AZ420*BF420)/(BB420*1005)</f>
        <v>34.187846315770969</v>
      </c>
      <c r="AY420" s="3">
        <f>AS420+(AZ420*BD420*BE420*BF420)/(BB420*1005*(BE420*BD420+BK420*AZ420))-(AZ420*BL420)/(BE420*BD420+BK420*AZ420)</f>
        <v>24.239868666739891</v>
      </c>
      <c r="AZ420" s="3">
        <f>BA420*BC420/(BA420+BC420)</f>
        <v>29.839026156894285</v>
      </c>
      <c r="BA420" s="3">
        <f>BB420*1005/(4*0.98*0.0000000567*(AS420+273.15)^3)</f>
        <v>191.24529475327952</v>
      </c>
      <c r="BB420" s="3">
        <f>101325/(287.05*(AS420+273.15))</f>
        <v>1.167865291795595</v>
      </c>
      <c r="BC420" s="3">
        <f>100*SQRT(0.1/AV420)</f>
        <v>35.355339059327378</v>
      </c>
      <c r="BD420" s="3">
        <f>BC420/1.08</f>
        <v>32.736425054932752</v>
      </c>
      <c r="BE420" s="3">
        <f>0.072*AS420+64.67</f>
        <v>66.765200000000007</v>
      </c>
      <c r="BF420" s="3">
        <f>AU420*(1-0.21)+BG420-BH420</f>
        <v>200.12813710443959</v>
      </c>
      <c r="BG420" s="3">
        <f>(1.72*(BI420/1000/(AS420+273.16))^(1/7)*0.0000000567*(AS420+273.16)^4)</f>
        <v>402.25858929459929</v>
      </c>
      <c r="BH420" s="3">
        <f>0.98*0.0000000567*(AA420+273.16)^4</f>
        <v>461.25045219015976</v>
      </c>
      <c r="BI420" s="3">
        <f>BJ420*AT420/100</f>
        <v>2175.0960342974799</v>
      </c>
      <c r="BJ420" s="3">
        <f>(610.7*10^(7.5*AS420/(AS420+237.3)))</f>
        <v>4027.955619069407</v>
      </c>
      <c r="BK420" s="3">
        <f>(EXP((0.0492)*AS420))*55.259</f>
        <v>231.30824687603703</v>
      </c>
      <c r="BL420" s="3">
        <f>(1-(AT420/100))*BJ420</f>
        <v>1852.8595847719271</v>
      </c>
      <c r="II420" s="3">
        <v>23</v>
      </c>
      <c r="IJ420" s="3">
        <v>30</v>
      </c>
      <c r="IK420" s="3">
        <v>54</v>
      </c>
      <c r="IL420" s="3">
        <v>85</v>
      </c>
      <c r="IM420" s="3">
        <v>156</v>
      </c>
      <c r="IN420" s="3">
        <v>290</v>
      </c>
      <c r="IO420" s="3">
        <v>415</v>
      </c>
      <c r="IP420" s="3">
        <v>647</v>
      </c>
      <c r="IQ420" s="3">
        <v>505</v>
      </c>
      <c r="IR420" s="3">
        <v>387</v>
      </c>
      <c r="IS420" s="3">
        <v>246</v>
      </c>
      <c r="IT420" s="3">
        <v>145</v>
      </c>
      <c r="IU420" s="3">
        <v>51</v>
      </c>
      <c r="IV420" s="3">
        <v>39</v>
      </c>
      <c r="IW420" s="3">
        <v>34</v>
      </c>
      <c r="IX420" s="3">
        <v>10</v>
      </c>
      <c r="IY420" s="3">
        <v>3</v>
      </c>
    </row>
    <row r="421" spans="1:301" s="3" customFormat="1" x14ac:dyDescent="0.2">
      <c r="A421" s="3" t="b">
        <v>0</v>
      </c>
      <c r="D421" s="3">
        <v>10446</v>
      </c>
      <c r="E421" s="3">
        <v>1</v>
      </c>
      <c r="F421" s="3">
        <v>5</v>
      </c>
      <c r="G421" s="3" t="s">
        <v>478</v>
      </c>
      <c r="H421" s="3">
        <v>6</v>
      </c>
      <c r="I421" s="3">
        <v>0.90000000000000213</v>
      </c>
      <c r="J421" s="3">
        <v>0.20143200939325359</v>
      </c>
      <c r="K421" s="3">
        <v>0.33377521307210145</v>
      </c>
      <c r="L421" s="3">
        <v>0.17138196062069999</v>
      </c>
      <c r="M421" s="3">
        <f>AA421-AS421</f>
        <v>0.64731252676934048</v>
      </c>
      <c r="N421" s="3">
        <f>AB421-AS421</f>
        <v>9.9999999999997868E-2</v>
      </c>
      <c r="O421" s="3">
        <f>AC421-AS421</f>
        <v>1</v>
      </c>
      <c r="P421" s="3">
        <f>AD421-AS421</f>
        <v>0.65447069125834645</v>
      </c>
      <c r="Q421" s="3">
        <f>AE421-AS421</f>
        <v>0.29999999999999716</v>
      </c>
      <c r="R421" s="3">
        <f>AF421-AS421</f>
        <v>0.39999999999999858</v>
      </c>
      <c r="S421" s="3">
        <f>AG421-AS421</f>
        <v>0.5</v>
      </c>
      <c r="T421" s="3">
        <f>AH421-AS421</f>
        <v>0.79999999999999716</v>
      </c>
      <c r="U421" s="3">
        <f>AI421-AS421</f>
        <v>0.89999999999999858</v>
      </c>
      <c r="V421" s="3">
        <f>AJ421-AS421</f>
        <v>1</v>
      </c>
      <c r="W421" s="3">
        <f>(AA421-AY421)/(AX421-AY421)</f>
        <v>0.5648079015721954</v>
      </c>
      <c r="X421" s="3">
        <f>(AX421-AA421)/(AA421-AY421)</f>
        <v>0.7705134740792523</v>
      </c>
      <c r="Y421" s="3">
        <f>J421/AA421</f>
        <v>6.7714355443701585E-3</v>
      </c>
      <c r="Z421" s="3">
        <f>(AA421-AY421)/(AX421-AA421)</f>
        <v>1.2978358375821777</v>
      </c>
      <c r="AA421" s="3">
        <v>29.747312526769342</v>
      </c>
      <c r="AB421" s="3">
        <v>29.2</v>
      </c>
      <c r="AC421" s="3">
        <v>30.1</v>
      </c>
      <c r="AD421" s="3">
        <v>29.754470691258348</v>
      </c>
      <c r="AE421" s="3">
        <v>29.4</v>
      </c>
      <c r="AF421" s="3">
        <v>29.5</v>
      </c>
      <c r="AG421" s="3">
        <v>29.6</v>
      </c>
      <c r="AH421" s="3">
        <v>29.9</v>
      </c>
      <c r="AI421" s="3">
        <v>30</v>
      </c>
      <c r="AJ421" s="3">
        <v>30.1</v>
      </c>
      <c r="AK421" s="3">
        <v>2020</v>
      </c>
      <c r="AL421" s="3">
        <v>10</v>
      </c>
      <c r="AM421" s="3">
        <v>27</v>
      </c>
      <c r="AN421" s="3">
        <v>14</v>
      </c>
      <c r="AO421" s="3">
        <v>57</v>
      </c>
      <c r="AP421" s="3">
        <v>16</v>
      </c>
      <c r="AQ421" s="3">
        <v>569.00000000000011</v>
      </c>
      <c r="AR421" s="4">
        <v>0.62291666666666667</v>
      </c>
      <c r="AS421" s="3">
        <f>VLOOKUP(AR421,גיליון1!A336:F919,2,0)</f>
        <v>29.1</v>
      </c>
      <c r="AT421" s="3">
        <f>VLOOKUP(AR421,גיליון1!A336:F919,3,0)</f>
        <v>54</v>
      </c>
      <c r="AU421" s="3">
        <f>VLOOKUP(AR421,גיליון1!A336:F919,4,0)</f>
        <v>328</v>
      </c>
      <c r="AV421" s="3">
        <f>VLOOKUP(AR421,גיליון1!A336:F919,5,0)</f>
        <v>0.8</v>
      </c>
      <c r="AW421" s="3">
        <f>VLOOKUP(AR421,גיליון1!A336:F919,6,0)</f>
        <v>168</v>
      </c>
      <c r="AX421" s="3">
        <f>AS421+(AZ421*BF421)/(BB421*1005)</f>
        <v>34.021667552207312</v>
      </c>
      <c r="AY421" s="3">
        <f>AS421+(AZ421*BD421*BE421*BF421)/(BB421*1005*(BE421*BD421+BK421*AZ421))-(AZ421*BL421)/(BE421*BD421+BK421*AZ421)</f>
        <v>24.199901392206463</v>
      </c>
      <c r="AZ421" s="3">
        <f>BA421*BC421/(BA421+BC421)</f>
        <v>29.839026156894285</v>
      </c>
      <c r="BA421" s="3">
        <f>BB421*1005/(4*0.98*0.0000000567*(AS421+273.15)^3)</f>
        <v>191.24529475327952</v>
      </c>
      <c r="BB421" s="3">
        <f>101325/(287.05*(AS421+273.15))</f>
        <v>1.167865291795595</v>
      </c>
      <c r="BC421" s="3">
        <f>100*SQRT(0.1/AV421)</f>
        <v>35.355339059327378</v>
      </c>
      <c r="BD421" s="3">
        <f>BC421/1.08</f>
        <v>32.736425054932752</v>
      </c>
      <c r="BE421" s="3">
        <f>0.072*AS421+64.67</f>
        <v>66.765200000000007</v>
      </c>
      <c r="BF421" s="3">
        <f>AU421*(1-0.21)+BG421-BH421</f>
        <v>193.59157048778974</v>
      </c>
      <c r="BG421" s="3">
        <f>(1.72*(BI421/1000/(AS421+273.16))^(1/7)*0.0000000567*(AS421+273.16)^4)</f>
        <v>402.25858929459929</v>
      </c>
      <c r="BH421" s="3">
        <f>0.98*0.0000000567*(AA421+273.16)^4</f>
        <v>467.78701880680961</v>
      </c>
      <c r="BI421" s="3">
        <f>BJ421*AT421/100</f>
        <v>2175.0960342974799</v>
      </c>
      <c r="BJ421" s="3">
        <f>(610.7*10^(7.5*AS421/(AS421+237.3)))</f>
        <v>4027.955619069407</v>
      </c>
      <c r="BK421" s="3">
        <f>(EXP((0.0492)*AS421))*55.259</f>
        <v>231.30824687603703</v>
      </c>
      <c r="BL421" s="3">
        <f>(1-(AT421/100))*BJ421</f>
        <v>1852.8595847719271</v>
      </c>
      <c r="IV421" s="3">
        <v>5</v>
      </c>
      <c r="IW421" s="3">
        <v>40</v>
      </c>
      <c r="IX421" s="3">
        <v>109</v>
      </c>
      <c r="IY421" s="3">
        <v>272</v>
      </c>
      <c r="IZ421" s="3">
        <v>204</v>
      </c>
      <c r="JA421" s="3">
        <v>216</v>
      </c>
      <c r="JB421" s="3">
        <v>229</v>
      </c>
      <c r="JC421" s="3">
        <v>206</v>
      </c>
      <c r="JD421" s="3">
        <v>137</v>
      </c>
      <c r="JE421" s="3">
        <v>40</v>
      </c>
    </row>
    <row r="422" spans="1:301" s="3" customFormat="1" x14ac:dyDescent="0.2">
      <c r="A422" s="3" t="b">
        <v>1</v>
      </c>
      <c r="B422" s="3">
        <v>8</v>
      </c>
      <c r="D422" s="3">
        <v>10446</v>
      </c>
      <c r="E422" s="3">
        <v>12</v>
      </c>
      <c r="F422" s="3">
        <v>5</v>
      </c>
      <c r="G422" s="3" t="s">
        <v>155</v>
      </c>
      <c r="H422" s="3">
        <v>6</v>
      </c>
      <c r="I422" s="3">
        <v>1.8000000000000007</v>
      </c>
      <c r="J422" s="3">
        <v>0.38708584149712189</v>
      </c>
      <c r="K422" s="3">
        <v>0.57199128407313538</v>
      </c>
      <c r="L422" s="3">
        <v>0.32172256777533337</v>
      </c>
      <c r="M422" s="3">
        <f>AA422-AS422</f>
        <v>0.25310931335522113</v>
      </c>
      <c r="N422" s="3">
        <f>AB422-AS422</f>
        <v>-0.69999999999999929</v>
      </c>
      <c r="O422" s="3">
        <f>AC422-AS422</f>
        <v>1.1000000000000014</v>
      </c>
      <c r="P422" s="3">
        <f>AD422-AS422</f>
        <v>0.29933174692580522</v>
      </c>
      <c r="Q422" s="3">
        <f>AE422-AS422</f>
        <v>-0.5</v>
      </c>
      <c r="R422" s="3">
        <f>AF422-AS422</f>
        <v>-0.30000000000000071</v>
      </c>
      <c r="S422" s="3">
        <f>AG422-AS422</f>
        <v>0</v>
      </c>
      <c r="T422" s="3">
        <f>AH422-AS422</f>
        <v>0.5</v>
      </c>
      <c r="U422" s="3">
        <f>AI422-AS422</f>
        <v>0.69999999999999929</v>
      </c>
      <c r="V422" s="3">
        <f>AJ422-AS422</f>
        <v>1</v>
      </c>
      <c r="W422" s="3">
        <f>(AA422-AY422)/(AX422-AY422)</f>
        <v>0.63696114159091677</v>
      </c>
      <c r="X422" s="3">
        <f>(AX422-AA422)/(AA422-AY422)</f>
        <v>0.56995448341217991</v>
      </c>
      <c r="Y422" s="3">
        <f>J422/AA422</f>
        <v>1.314244405841395E-2</v>
      </c>
      <c r="Z422" s="3">
        <f>(AA422-AY422)/(AX422-AA422)</f>
        <v>1.7545260702455423</v>
      </c>
      <c r="AA422" s="3">
        <v>29.45310931335522</v>
      </c>
      <c r="AB422" s="3">
        <v>28.5</v>
      </c>
      <c r="AC422" s="3">
        <v>30.3</v>
      </c>
      <c r="AD422" s="3">
        <v>29.499331746925805</v>
      </c>
      <c r="AE422" s="3">
        <v>28.7</v>
      </c>
      <c r="AF422" s="3">
        <v>28.9</v>
      </c>
      <c r="AG422" s="3">
        <v>29.2</v>
      </c>
      <c r="AH422" s="3">
        <v>29.7</v>
      </c>
      <c r="AI422" s="3">
        <v>29.9</v>
      </c>
      <c r="AJ422" s="3">
        <v>30.2</v>
      </c>
      <c r="AK422" s="3">
        <v>2020</v>
      </c>
      <c r="AL422" s="3">
        <v>10</v>
      </c>
      <c r="AM422" s="3">
        <v>27</v>
      </c>
      <c r="AN422" s="3">
        <v>14</v>
      </c>
      <c r="AO422" s="3">
        <v>58</v>
      </c>
      <c r="AP422" s="3">
        <v>2</v>
      </c>
      <c r="AQ422" s="3">
        <v>328</v>
      </c>
      <c r="AR422" s="4">
        <v>0.62361111111111112</v>
      </c>
      <c r="AS422" s="3">
        <f>VLOOKUP(AR422,גיליון1!A337:F920,2,0)</f>
        <v>29.2</v>
      </c>
      <c r="AT422" s="3">
        <f>VLOOKUP(AR422,גיליון1!A337:F920,3,0)</f>
        <v>54</v>
      </c>
      <c r="AU422" s="3">
        <f>VLOOKUP(AR422,גיליון1!A337:F920,4,0)</f>
        <v>267</v>
      </c>
      <c r="AV422" s="3">
        <f>VLOOKUP(AR422,גיליון1!A337:F920,5,0)</f>
        <v>1</v>
      </c>
      <c r="AW422" s="3">
        <f>VLOOKUP(AR422,גיליון1!A337:F920,6,0)</f>
        <v>11</v>
      </c>
      <c r="AX422" s="3">
        <f>AS422+(AZ422*BF422)/(BB422*1005)</f>
        <v>32.623656427026205</v>
      </c>
      <c r="AY422" s="3">
        <f>AS422+(AZ422*BD422*BE422*BF422)/(BB422*1005*(BE422*BD422+BK422*AZ422))-(AZ422*BL422)/(BE422*BD422+BK422*AZ422)</f>
        <v>23.890301745477721</v>
      </c>
      <c r="AZ422" s="3">
        <f>BA422*BC422/(BA422+BC422)</f>
        <v>27.130720052269766</v>
      </c>
      <c r="BA422" s="3">
        <f>BB422*1005/(4*0.98*0.0000000567*(AS422+273.15)^3)</f>
        <v>190.9924084476778</v>
      </c>
      <c r="BB422" s="3">
        <f>101325/(287.05*(AS422+273.15))</f>
        <v>1.1674790290895276</v>
      </c>
      <c r="BC422" s="3">
        <f>100*SQRT(0.1/AV422)</f>
        <v>31.622776601683793</v>
      </c>
      <c r="BD422" s="3">
        <f>BC422/1.08</f>
        <v>29.280348705262767</v>
      </c>
      <c r="BE422" s="3">
        <f>0.072*AS422+64.67</f>
        <v>66.772400000000005</v>
      </c>
      <c r="BF422" s="3">
        <f>AU422*(1-0.21)+BG422-BH422</f>
        <v>148.06213432700309</v>
      </c>
      <c r="BG422" s="3">
        <f>(1.72*(BI422/1000/(AS422+273.16))^(1/7)*0.0000000567*(AS422+273.16)^4)</f>
        <v>403.10441887589292</v>
      </c>
      <c r="BH422" s="3">
        <f>0.98*0.0000000567*(AA422+273.16)^4</f>
        <v>465.97228454888983</v>
      </c>
      <c r="BI422" s="3">
        <f>BJ422*AT422/100</f>
        <v>2187.6874835272083</v>
      </c>
      <c r="BJ422" s="3">
        <f>(610.7*10^(7.5*AS422/(AS422+237.3)))</f>
        <v>4051.2731176429784</v>
      </c>
      <c r="BK422" s="3">
        <f>(EXP((0.0492)*AS422))*55.259</f>
        <v>232.4490876175883</v>
      </c>
      <c r="BL422" s="3">
        <f>(1-(AT422/100))*BJ422</f>
        <v>1863.5856341157698</v>
      </c>
      <c r="IN422" s="3">
        <v>1</v>
      </c>
      <c r="IO422" s="3">
        <v>26</v>
      </c>
      <c r="IP422" s="3">
        <v>33</v>
      </c>
      <c r="IQ422" s="3">
        <v>63</v>
      </c>
      <c r="IR422" s="3">
        <v>124</v>
      </c>
      <c r="IS422" s="3">
        <v>197</v>
      </c>
      <c r="IT422" s="3">
        <v>167</v>
      </c>
      <c r="IU422" s="3">
        <v>194</v>
      </c>
      <c r="IV422" s="3">
        <v>228</v>
      </c>
      <c r="IW422" s="3">
        <v>207</v>
      </c>
      <c r="IX422" s="3">
        <v>212</v>
      </c>
      <c r="IY422" s="3">
        <v>325</v>
      </c>
      <c r="IZ422" s="3">
        <v>319</v>
      </c>
      <c r="JA422" s="3">
        <v>235</v>
      </c>
      <c r="JB422" s="3">
        <v>196</v>
      </c>
      <c r="JC422" s="3">
        <v>158</v>
      </c>
      <c r="JD422" s="3">
        <v>89</v>
      </c>
      <c r="JE422" s="3">
        <v>61</v>
      </c>
      <c r="JF422" s="3">
        <v>40</v>
      </c>
      <c r="JG422" s="3">
        <v>8</v>
      </c>
      <c r="JH422" s="3">
        <v>2</v>
      </c>
      <c r="JI422" s="3">
        <v>1</v>
      </c>
      <c r="JJ422" s="3">
        <v>0</v>
      </c>
      <c r="JK422" s="3">
        <v>0</v>
      </c>
      <c r="JL422" s="3">
        <v>2</v>
      </c>
    </row>
    <row r="423" spans="1:301" s="3" customFormat="1" x14ac:dyDescent="0.2">
      <c r="A423" s="3" t="b">
        <v>1</v>
      </c>
      <c r="B423" s="3">
        <v>8</v>
      </c>
      <c r="D423" s="3">
        <v>10446</v>
      </c>
      <c r="E423" s="3">
        <v>12</v>
      </c>
      <c r="F423" s="3">
        <v>5</v>
      </c>
      <c r="G423" s="3" t="s">
        <v>324</v>
      </c>
      <c r="H423" s="3">
        <v>6</v>
      </c>
      <c r="I423" s="3">
        <v>1.9000000000000021</v>
      </c>
      <c r="J423" s="3">
        <v>0.3602665201271596</v>
      </c>
      <c r="K423" s="3">
        <v>0.4833184252635192</v>
      </c>
      <c r="L423" s="3">
        <v>0.28437400053581902</v>
      </c>
      <c r="M423" s="3">
        <f>AA423-AS423</f>
        <v>-0.36954285920777963</v>
      </c>
      <c r="N423" s="3">
        <f>AB423-AS423</f>
        <v>-1.5</v>
      </c>
      <c r="O423" s="3">
        <f>AC423-AS423</f>
        <v>0.40000000000000213</v>
      </c>
      <c r="P423" s="3">
        <f>AD423-AS423</f>
        <v>-0.37778773193106119</v>
      </c>
      <c r="Q423" s="3">
        <f>AE423-AS423</f>
        <v>-1.1999999999999993</v>
      </c>
      <c r="R423" s="3">
        <f>AF423-AS423</f>
        <v>-0.80000000000000071</v>
      </c>
      <c r="S423" s="3">
        <f>AG423-AS423</f>
        <v>-0.59999999999999787</v>
      </c>
      <c r="T423" s="3">
        <f>AH423-AS423</f>
        <v>-9.9999999999997868E-2</v>
      </c>
      <c r="U423" s="3">
        <f>AI423-AS423</f>
        <v>0.10000000000000142</v>
      </c>
      <c r="V423" s="3">
        <f>AJ423-AS423</f>
        <v>0.30000000000000071</v>
      </c>
      <c r="W423" s="3">
        <f>(AA423-AY423)/(AX423-AY423)</f>
        <v>0.55895053273024942</v>
      </c>
      <c r="X423" s="3">
        <f>(AX423-AA423)/(AA423-AY423)</f>
        <v>0.78906708455111529</v>
      </c>
      <c r="Y423" s="3">
        <f>J423/AA423</f>
        <v>1.2496039114739475E-2</v>
      </c>
      <c r="Z423" s="3">
        <f>(AA423-AY423)/(AX423-AA423)</f>
        <v>1.2673193693903482</v>
      </c>
      <c r="AA423" s="3">
        <v>28.83045714079222</v>
      </c>
      <c r="AB423" s="3">
        <v>27.7</v>
      </c>
      <c r="AC423" s="3">
        <v>29.6</v>
      </c>
      <c r="AD423" s="3">
        <v>28.822212268068938</v>
      </c>
      <c r="AE423" s="3">
        <v>28</v>
      </c>
      <c r="AF423" s="3">
        <v>28.4</v>
      </c>
      <c r="AG423" s="3">
        <v>28.6</v>
      </c>
      <c r="AH423" s="3">
        <v>29.1</v>
      </c>
      <c r="AI423" s="3">
        <v>29.3</v>
      </c>
      <c r="AJ423" s="3">
        <v>29.5</v>
      </c>
      <c r="AK423" s="3">
        <v>2020</v>
      </c>
      <c r="AL423" s="3">
        <v>10</v>
      </c>
      <c r="AM423" s="3">
        <v>27</v>
      </c>
      <c r="AN423" s="3">
        <v>14</v>
      </c>
      <c r="AO423" s="3">
        <v>58</v>
      </c>
      <c r="AP423" s="3">
        <v>14</v>
      </c>
      <c r="AQ423" s="3">
        <v>169</v>
      </c>
      <c r="AR423" s="4">
        <v>0.62361111111111112</v>
      </c>
      <c r="AS423" s="3">
        <f>VLOOKUP(AR423,גיליון1!A338:F921,2,0)</f>
        <v>29.2</v>
      </c>
      <c r="AT423" s="3">
        <f>VLOOKUP(AR423,גיליון1!A338:F921,3,0)</f>
        <v>54</v>
      </c>
      <c r="AU423" s="3">
        <f>VLOOKUP(AR423,גיליון1!A338:F921,4,0)</f>
        <v>267</v>
      </c>
      <c r="AV423" s="3">
        <f>VLOOKUP(AR423,גיליון1!A338:F921,5,0)</f>
        <v>1</v>
      </c>
      <c r="AW423" s="3">
        <f>VLOOKUP(AR423,גיליון1!A338:F921,6,0)</f>
        <v>11</v>
      </c>
      <c r="AX423" s="3">
        <f>AS423+(AZ423*BF423)/(BB423*1005)</f>
        <v>32.712062762996013</v>
      </c>
      <c r="AY423" s="3">
        <f>AS423+(AZ423*BD423*BE423*BF423)/(BB423*1005*(BE423*BD423+BK423*AZ423))-(AZ423*BL423)/(BE423*BD423+BK423*AZ423)</f>
        <v>23.911223151438879</v>
      </c>
      <c r="AZ423" s="3">
        <f>BA423*BC423/(BA423+BC423)</f>
        <v>27.130720052269766</v>
      </c>
      <c r="BA423" s="3">
        <f>BB423*1005/(4*0.98*0.0000000567*(AS423+273.15)^3)</f>
        <v>190.9924084476778</v>
      </c>
      <c r="BB423" s="3">
        <f>101325/(287.05*(AS423+273.15))</f>
        <v>1.1674790290895276</v>
      </c>
      <c r="BC423" s="3">
        <f>100*SQRT(0.1/AV423)</f>
        <v>31.622776601683793</v>
      </c>
      <c r="BD423" s="3">
        <f>BC423/1.08</f>
        <v>29.280348705262767</v>
      </c>
      <c r="BE423" s="3">
        <f>0.072*AS423+64.67</f>
        <v>66.772400000000005</v>
      </c>
      <c r="BF423" s="3">
        <f>AU423*(1-0.21)+BG423-BH423</f>
        <v>151.88542415491628</v>
      </c>
      <c r="BG423" s="3">
        <f>(1.72*(BI423/1000/(AS423+273.16))^(1/7)*0.0000000567*(AS423+273.16)^4)</f>
        <v>403.10441887589292</v>
      </c>
      <c r="BH423" s="3">
        <f>0.98*0.0000000567*(AA423+273.16)^4</f>
        <v>462.14899472097665</v>
      </c>
      <c r="BI423" s="3">
        <f>BJ423*AT423/100</f>
        <v>2187.6874835272083</v>
      </c>
      <c r="BJ423" s="3">
        <f>(610.7*10^(7.5*AS423/(AS423+237.3)))</f>
        <v>4051.2731176429784</v>
      </c>
      <c r="BK423" s="3">
        <f>(EXP((0.0492)*AS423))*55.259</f>
        <v>232.4490876175883</v>
      </c>
      <c r="BL423" s="3">
        <f>(1-(AT423/100))*BJ423</f>
        <v>1863.5856341157698</v>
      </c>
      <c r="IG423" s="3">
        <v>1</v>
      </c>
      <c r="IH423" s="3">
        <v>14</v>
      </c>
      <c r="II423" s="3">
        <v>17</v>
      </c>
      <c r="IJ423" s="3">
        <v>17</v>
      </c>
      <c r="IK423" s="3">
        <v>35</v>
      </c>
      <c r="IL423" s="3">
        <v>38</v>
      </c>
      <c r="IM423" s="3">
        <v>60</v>
      </c>
      <c r="IN423" s="3">
        <v>95</v>
      </c>
      <c r="IO423" s="3">
        <v>164</v>
      </c>
      <c r="IP423" s="3">
        <v>231</v>
      </c>
      <c r="IQ423" s="3">
        <v>268</v>
      </c>
      <c r="IR423" s="3">
        <v>317</v>
      </c>
      <c r="IS423" s="3">
        <v>313</v>
      </c>
      <c r="IT423" s="3">
        <v>262</v>
      </c>
      <c r="IU423" s="3">
        <v>225</v>
      </c>
      <c r="IV423" s="3">
        <v>187</v>
      </c>
      <c r="IW423" s="3">
        <v>154</v>
      </c>
      <c r="IX423" s="3">
        <v>132</v>
      </c>
      <c r="IY423" s="3">
        <v>86</v>
      </c>
      <c r="IZ423" s="3">
        <v>44</v>
      </c>
      <c r="JA423" s="3">
        <v>10</v>
      </c>
      <c r="JB423" s="3">
        <v>1</v>
      </c>
      <c r="JC423" s="3">
        <v>2</v>
      </c>
      <c r="JD423" s="3">
        <v>1</v>
      </c>
      <c r="JE423" s="3">
        <v>1</v>
      </c>
      <c r="JF423" s="3">
        <v>1</v>
      </c>
      <c r="JG423" s="3">
        <v>0</v>
      </c>
      <c r="JH423" s="3">
        <v>0</v>
      </c>
    </row>
    <row r="424" spans="1:301" s="3" customFormat="1" x14ac:dyDescent="0.2">
      <c r="A424" s="3" t="b">
        <v>1</v>
      </c>
      <c r="B424" s="3">
        <v>8</v>
      </c>
      <c r="D424" s="3">
        <v>10446</v>
      </c>
      <c r="E424" s="3">
        <v>12</v>
      </c>
      <c r="F424" s="3">
        <v>5</v>
      </c>
      <c r="G424" s="3" t="s">
        <v>479</v>
      </c>
      <c r="H424" s="3">
        <v>6</v>
      </c>
      <c r="I424" s="3">
        <v>1.1999999999999993</v>
      </c>
      <c r="J424" s="3">
        <v>0.24043505903392559</v>
      </c>
      <c r="K424" s="3">
        <v>0.31640274690062142</v>
      </c>
      <c r="L424" s="3">
        <v>0.18689022072522704</v>
      </c>
      <c r="M424" s="3">
        <f>AA424-AS424</f>
        <v>0.2343127477169098</v>
      </c>
      <c r="N424" s="3">
        <f>AB424-AS424</f>
        <v>-0.59999999999999787</v>
      </c>
      <c r="O424" s="3">
        <f>AC424-AS424</f>
        <v>0.60000000000000142</v>
      </c>
      <c r="P424" s="3">
        <f>AD424-AS424</f>
        <v>0.28108522074630926</v>
      </c>
      <c r="Q424" s="3">
        <f>AE424-AS424</f>
        <v>-0.30000000000000071</v>
      </c>
      <c r="R424" s="3">
        <f>AF424-AS424</f>
        <v>-9.9999999999997868E-2</v>
      </c>
      <c r="S424" s="3">
        <f>AG424-AS424</f>
        <v>0.10000000000000142</v>
      </c>
      <c r="T424" s="3">
        <f>AH424-AS424</f>
        <v>0.40000000000000213</v>
      </c>
      <c r="U424" s="3">
        <f>AI424-AS424</f>
        <v>0.5</v>
      </c>
      <c r="V424" s="3">
        <f>AJ424-AS424</f>
        <v>0.60000000000000142</v>
      </c>
      <c r="W424" s="3">
        <f>(AA424-AY424)/(AX424-AY424)</f>
        <v>0.6345878600534437</v>
      </c>
      <c r="X424" s="3">
        <f>(AX424-AA424)/(AA424-AY424)</f>
        <v>0.57582592253779008</v>
      </c>
      <c r="Y424" s="3">
        <f>J424/AA424</f>
        <v>8.1685297392437017E-3</v>
      </c>
      <c r="Z424" s="3">
        <f>(AA424-AY424)/(AX424-AA424)</f>
        <v>1.7366359534367304</v>
      </c>
      <c r="AA424" s="3">
        <v>29.434312747716909</v>
      </c>
      <c r="AB424" s="3">
        <v>28.6</v>
      </c>
      <c r="AC424" s="3">
        <v>29.8</v>
      </c>
      <c r="AD424" s="3">
        <v>29.481085220746309</v>
      </c>
      <c r="AE424" s="3">
        <v>28.9</v>
      </c>
      <c r="AF424" s="3">
        <v>29.1</v>
      </c>
      <c r="AG424" s="3">
        <v>29.3</v>
      </c>
      <c r="AH424" s="3">
        <v>29.6</v>
      </c>
      <c r="AI424" s="3">
        <v>29.7</v>
      </c>
      <c r="AJ424" s="3">
        <v>29.8</v>
      </c>
      <c r="AK424" s="3">
        <v>2020</v>
      </c>
      <c r="AL424" s="3">
        <v>10</v>
      </c>
      <c r="AM424" s="3">
        <v>27</v>
      </c>
      <c r="AN424" s="3">
        <v>14</v>
      </c>
      <c r="AO424" s="3">
        <v>58</v>
      </c>
      <c r="AP424" s="3">
        <v>42</v>
      </c>
      <c r="AQ424" s="3">
        <v>969</v>
      </c>
      <c r="AR424" s="4">
        <v>0.62361111111111112</v>
      </c>
      <c r="AS424" s="3">
        <f>VLOOKUP(AR424,גיליון1!A339:F922,2,0)</f>
        <v>29.2</v>
      </c>
      <c r="AT424" s="3">
        <f>VLOOKUP(AR424,גיליון1!A339:F922,3,0)</f>
        <v>54</v>
      </c>
      <c r="AU424" s="3">
        <f>VLOOKUP(AR424,גיליון1!A339:F922,4,0)</f>
        <v>267</v>
      </c>
      <c r="AV424" s="3">
        <f>VLOOKUP(AR424,גיליון1!A339:F922,5,0)</f>
        <v>1</v>
      </c>
      <c r="AW424" s="3">
        <f>VLOOKUP(AR424,גיליון1!A339:F922,6,0)</f>
        <v>11</v>
      </c>
      <c r="AX424" s="3">
        <f>AS424+(AZ424*BF424)/(BB424*1005)</f>
        <v>32.626333230895256</v>
      </c>
      <c r="AY424" s="3">
        <f>AS424+(AZ424*BD424*BE424*BF424)/(BB424*1005*(BE424*BD424+BK424*AZ424))-(AZ424*BL424)/(BE424*BD424+BK424*AZ424)</f>
        <v>23.890935212522908</v>
      </c>
      <c r="AZ424" s="3">
        <f>BA424*BC424/(BA424+BC424)</f>
        <v>27.130720052269766</v>
      </c>
      <c r="BA424" s="3">
        <f>BB424*1005/(4*0.98*0.0000000567*(AS424+273.15)^3)</f>
        <v>190.9924084476778</v>
      </c>
      <c r="BB424" s="3">
        <f>101325/(287.05*(AS424+273.15))</f>
        <v>1.1674790290895276</v>
      </c>
      <c r="BC424" s="3">
        <f>100*SQRT(0.1/AV424)</f>
        <v>31.622776601683793</v>
      </c>
      <c r="BD424" s="3">
        <f>BC424/1.08</f>
        <v>29.280348705262767</v>
      </c>
      <c r="BE424" s="3">
        <f>0.072*AS424+64.67</f>
        <v>66.772400000000005</v>
      </c>
      <c r="BF424" s="3">
        <f>AU424*(1-0.21)+BG424-BH424</f>
        <v>148.17789748912929</v>
      </c>
      <c r="BG424" s="3">
        <f>(1.72*(BI424/1000/(AS424+273.16))^(1/7)*0.0000000567*(AS424+273.16)^4)</f>
        <v>403.10441887589292</v>
      </c>
      <c r="BH424" s="3">
        <f>0.98*0.0000000567*(AA424+273.16)^4</f>
        <v>465.85652138676363</v>
      </c>
      <c r="BI424" s="3">
        <f>BJ424*AT424/100</f>
        <v>2187.6874835272083</v>
      </c>
      <c r="BJ424" s="3">
        <f>(610.7*10^(7.5*AS424/(AS424+237.3)))</f>
        <v>4051.2731176429784</v>
      </c>
      <c r="BK424" s="3">
        <f>(EXP((0.0492)*AS424))*55.259</f>
        <v>232.4490876175883</v>
      </c>
      <c r="BL424" s="3">
        <f>(1-(AT424/100))*BJ424</f>
        <v>1863.5856341157698</v>
      </c>
      <c r="II424" s="3">
        <v>0</v>
      </c>
      <c r="IJ424" s="3">
        <v>0</v>
      </c>
      <c r="IK424" s="3">
        <v>2</v>
      </c>
      <c r="IL424" s="3">
        <v>1</v>
      </c>
      <c r="IM424" s="3">
        <v>1</v>
      </c>
      <c r="IN424" s="3">
        <v>0</v>
      </c>
      <c r="IO424" s="3">
        <v>2</v>
      </c>
      <c r="IP424" s="3">
        <v>4</v>
      </c>
      <c r="IQ424" s="3">
        <v>11</v>
      </c>
      <c r="IR424" s="3">
        <v>11</v>
      </c>
      <c r="IS424" s="3">
        <v>19</v>
      </c>
      <c r="IT424" s="3">
        <v>34</v>
      </c>
      <c r="IU424" s="3">
        <v>76</v>
      </c>
      <c r="IV424" s="3">
        <v>153</v>
      </c>
      <c r="IW424" s="3">
        <v>236</v>
      </c>
      <c r="IX424" s="3">
        <v>222</v>
      </c>
      <c r="IY424" s="3">
        <v>312</v>
      </c>
      <c r="IZ424" s="3">
        <v>420</v>
      </c>
      <c r="JA424" s="3">
        <v>353</v>
      </c>
      <c r="JB424" s="3">
        <v>164</v>
      </c>
      <c r="JC424" s="3">
        <v>20</v>
      </c>
    </row>
    <row r="425" spans="1:301" s="3" customFormat="1" x14ac:dyDescent="0.2">
      <c r="A425" s="3" t="b">
        <v>0</v>
      </c>
      <c r="D425" s="3">
        <v>10446</v>
      </c>
      <c r="E425" s="3">
        <v>12</v>
      </c>
      <c r="F425" s="3">
        <v>5</v>
      </c>
      <c r="G425" s="3" t="s">
        <v>156</v>
      </c>
      <c r="H425" s="3">
        <v>6</v>
      </c>
      <c r="I425" s="3">
        <v>2.0999999999999979</v>
      </c>
      <c r="J425" s="3">
        <v>0.38460230233260784</v>
      </c>
      <c r="K425" s="3">
        <v>0.53160972263930262</v>
      </c>
      <c r="L425" s="3">
        <v>0.31356463769734355</v>
      </c>
      <c r="M425" s="3">
        <f>AA425-AS425</f>
        <v>1.0476498954167255</v>
      </c>
      <c r="N425" s="3">
        <f>AB425-AS425</f>
        <v>-9.9999999999997868E-2</v>
      </c>
      <c r="O425" s="3">
        <f>AC425-AS425</f>
        <v>2</v>
      </c>
      <c r="P425" s="3">
        <f>AD425-AS425</f>
        <v>1.0025912339990448</v>
      </c>
      <c r="Q425" s="3">
        <f>AE425-AS425</f>
        <v>0.19999999999999929</v>
      </c>
      <c r="R425" s="3">
        <f>AF425-AS425</f>
        <v>0.60000000000000142</v>
      </c>
      <c r="S425" s="3">
        <f>AG425-AS425</f>
        <v>0.80000000000000071</v>
      </c>
      <c r="T425" s="3">
        <f>AH425-AS425</f>
        <v>1.3000000000000007</v>
      </c>
      <c r="U425" s="3">
        <f>AI425-AS425</f>
        <v>1.6000000000000014</v>
      </c>
      <c r="V425" s="3">
        <f>AJ425-AS425</f>
        <v>1.8000000000000007</v>
      </c>
      <c r="W425" s="3">
        <f>(AA425-AY425)/(AX425-AY425)</f>
        <v>0.90731651491542575</v>
      </c>
      <c r="X425" s="3">
        <f>(AX425-AA425)/(AA425-AY425)</f>
        <v>0.10215121576753577</v>
      </c>
      <c r="Y425" s="3">
        <f>J425/AA425</f>
        <v>1.271511352658458E-2</v>
      </c>
      <c r="Z425" s="3">
        <f>(AA425-AY425)/(AX425-AA425)</f>
        <v>9.7894086965708489</v>
      </c>
      <c r="AA425" s="3">
        <v>30.247649895416725</v>
      </c>
      <c r="AB425" s="3">
        <v>29.1</v>
      </c>
      <c r="AC425" s="3">
        <v>31.2</v>
      </c>
      <c r="AD425" s="3">
        <v>30.202591233999044</v>
      </c>
      <c r="AE425" s="3">
        <v>29.4</v>
      </c>
      <c r="AF425" s="3">
        <v>29.8</v>
      </c>
      <c r="AG425" s="3">
        <v>30</v>
      </c>
      <c r="AH425" s="3">
        <v>30.5</v>
      </c>
      <c r="AI425" s="3">
        <v>30.8</v>
      </c>
      <c r="AJ425" s="3">
        <v>31</v>
      </c>
      <c r="AK425" s="3">
        <v>2020</v>
      </c>
      <c r="AL425" s="3">
        <v>10</v>
      </c>
      <c r="AM425" s="3">
        <v>27</v>
      </c>
      <c r="AN425" s="3">
        <v>14</v>
      </c>
      <c r="AO425" s="3">
        <v>59</v>
      </c>
      <c r="AP425" s="3">
        <v>9</v>
      </c>
      <c r="AQ425" s="3">
        <v>849</v>
      </c>
      <c r="AR425" s="4">
        <v>0.62430555555555556</v>
      </c>
      <c r="AS425" s="3">
        <f>VLOOKUP(AR425,גיליון1!A340:F923,2,0)</f>
        <v>29.2</v>
      </c>
      <c r="AT425" s="3">
        <f>VLOOKUP(AR425,גיליון1!A340:F923,3,0)</f>
        <v>53</v>
      </c>
      <c r="AU425" s="3">
        <f>VLOOKUP(AR425,גיליון1!A340:F923,4,0)</f>
        <v>191</v>
      </c>
      <c r="AV425" s="3">
        <f>VLOOKUP(AR425,גיליון1!A340:F923,5,0)</f>
        <v>1.2</v>
      </c>
      <c r="AW425" s="3">
        <f>VLOOKUP(AR425,גיליון1!A340:F923,6,0)</f>
        <v>6</v>
      </c>
      <c r="AX425" s="3">
        <f>AS425+(AZ425*BF425)/(BB425*1005)</f>
        <v>30.953308303481485</v>
      </c>
      <c r="AY425" s="3">
        <f>AS425+(AZ425*BD425*BE425*BF425)/(BB425*1005*(BE425*BD425+BK425*AZ425))-(AZ425*BL425)/(BE425*BD425+BK425*AZ425)</f>
        <v>23.339671338699219</v>
      </c>
      <c r="AZ425" s="3">
        <f>BA425*BC425/(BA425+BC425)</f>
        <v>25.0772213220847</v>
      </c>
      <c r="BA425" s="3">
        <f>BB425*1005/(4*0.98*0.0000000567*(AS425+273.15)^3)</f>
        <v>190.9924084476778</v>
      </c>
      <c r="BB425" s="3">
        <f>101325/(287.05*(AS425+273.15))</f>
        <v>1.1674790290895276</v>
      </c>
      <c r="BC425" s="3">
        <f>100*SQRT(0.1/AV425)</f>
        <v>28.867513459481291</v>
      </c>
      <c r="BD425" s="3">
        <f>BC425/1.08</f>
        <v>26.72917912914934</v>
      </c>
      <c r="BE425" s="3">
        <f>0.072*AS425+64.67</f>
        <v>66.772400000000005</v>
      </c>
      <c r="BF425" s="3">
        <f>AU425*(1-0.21)+BG425-BH425</f>
        <v>82.034026130745644</v>
      </c>
      <c r="BG425" s="3">
        <f>(1.72*(BI425/1000/(AS425+273.16))^(1/7)*0.0000000567*(AS425+273.16)^4)</f>
        <v>402.02944314026951</v>
      </c>
      <c r="BH425" s="3">
        <f>0.98*0.0000000567*(AA425+273.16)^4</f>
        <v>470.88541700952391</v>
      </c>
      <c r="BI425" s="3">
        <f>BJ425*AT425/100</f>
        <v>2147.1747523507784</v>
      </c>
      <c r="BJ425" s="3">
        <f>(610.7*10^(7.5*AS425/(AS425+237.3)))</f>
        <v>4051.2731176429784</v>
      </c>
      <c r="BK425" s="3">
        <f>(EXP((0.0492)*AS425))*55.259</f>
        <v>232.4490876175883</v>
      </c>
      <c r="BL425" s="3">
        <f>(1-(AT425/100))*BJ425</f>
        <v>1904.0983652921998</v>
      </c>
      <c r="IV425" s="3">
        <v>9</v>
      </c>
      <c r="IW425" s="3">
        <v>16</v>
      </c>
      <c r="IX425" s="3">
        <v>24</v>
      </c>
      <c r="IY425" s="3">
        <v>28</v>
      </c>
      <c r="IZ425" s="3">
        <v>44</v>
      </c>
      <c r="JA425" s="3">
        <v>65</v>
      </c>
      <c r="JB425" s="3">
        <v>133</v>
      </c>
      <c r="JC425" s="3">
        <v>199</v>
      </c>
      <c r="JD425" s="3">
        <v>380</v>
      </c>
      <c r="JE425" s="3">
        <v>424</v>
      </c>
      <c r="JF425" s="3">
        <v>325</v>
      </c>
      <c r="JG425" s="3">
        <v>291</v>
      </c>
      <c r="JH425" s="3">
        <v>225</v>
      </c>
      <c r="JI425" s="3">
        <v>265</v>
      </c>
      <c r="JJ425" s="3">
        <v>211</v>
      </c>
      <c r="JK425" s="3">
        <v>183</v>
      </c>
      <c r="JL425" s="3">
        <v>138</v>
      </c>
      <c r="JM425" s="3">
        <v>140</v>
      </c>
      <c r="JN425" s="3">
        <v>128</v>
      </c>
      <c r="JO425" s="3">
        <v>48</v>
      </c>
      <c r="JP425" s="3">
        <v>17</v>
      </c>
      <c r="JQ425" s="3">
        <v>5</v>
      </c>
    </row>
    <row r="426" spans="1:301" s="3" customFormat="1" x14ac:dyDescent="0.2">
      <c r="A426" s="3" t="b">
        <v>0</v>
      </c>
      <c r="D426" s="3">
        <v>10446</v>
      </c>
      <c r="E426" s="3">
        <v>12</v>
      </c>
      <c r="F426" s="3">
        <v>5</v>
      </c>
      <c r="G426" s="3" t="s">
        <v>325</v>
      </c>
      <c r="H426" s="3">
        <v>6</v>
      </c>
      <c r="I426" s="3">
        <v>2</v>
      </c>
      <c r="J426" s="3">
        <v>0.47077424290545472</v>
      </c>
      <c r="K426" s="3">
        <v>0.75791733712452469</v>
      </c>
      <c r="L426" s="3">
        <v>0.39740089488558983</v>
      </c>
      <c r="M426" s="3">
        <f>AA426-AS426</f>
        <v>1.525290312260271</v>
      </c>
      <c r="N426" s="3">
        <f>AB426-AS426</f>
        <v>0.5</v>
      </c>
      <c r="O426" s="3">
        <f>AC426-AS426</f>
        <v>2.5</v>
      </c>
      <c r="P426" s="3">
        <f>AD426-AS426</f>
        <v>1.4489309103157559</v>
      </c>
      <c r="Q426" s="3">
        <f>AE426-AS426</f>
        <v>0.69999999999999929</v>
      </c>
      <c r="R426" s="3">
        <f>AF426-AS426</f>
        <v>0.90000000000000213</v>
      </c>
      <c r="S426" s="3">
        <f>AG426-AS426</f>
        <v>1.1999999999999993</v>
      </c>
      <c r="T426" s="3">
        <f>AH426-AS426</f>
        <v>1.9000000000000021</v>
      </c>
      <c r="U426" s="3">
        <f>AI426-AS426</f>
        <v>2.1999999999999993</v>
      </c>
      <c r="V426" s="3">
        <f>AJ426-AS426</f>
        <v>2.4000000000000021</v>
      </c>
      <c r="W426" s="3">
        <f>(AA426-AY426)/(AX426-AY426)</f>
        <v>0.97825595705007296</v>
      </c>
      <c r="X426" s="3">
        <f>(AX426-AA426)/(AA426-AY426)</f>
        <v>2.2227355523084309E-2</v>
      </c>
      <c r="Y426" s="3">
        <f>J426/AA426</f>
        <v>1.5322043766584113E-2</v>
      </c>
      <c r="Z426" s="3">
        <f>(AA426-AY426)/(AX426-AA426)</f>
        <v>44.989607466414348</v>
      </c>
      <c r="AA426" s="3">
        <v>30.72529031226027</v>
      </c>
      <c r="AB426" s="3">
        <v>29.7</v>
      </c>
      <c r="AC426" s="3">
        <v>31.7</v>
      </c>
      <c r="AD426" s="3">
        <v>30.648930910315755</v>
      </c>
      <c r="AE426" s="3">
        <v>29.9</v>
      </c>
      <c r="AF426" s="3">
        <v>30.1</v>
      </c>
      <c r="AG426" s="3">
        <v>30.4</v>
      </c>
      <c r="AH426" s="3">
        <v>31.1</v>
      </c>
      <c r="AI426" s="3">
        <v>31.4</v>
      </c>
      <c r="AJ426" s="3">
        <v>31.6</v>
      </c>
      <c r="AK426" s="3">
        <v>2020</v>
      </c>
      <c r="AL426" s="3">
        <v>10</v>
      </c>
      <c r="AM426" s="3">
        <v>27</v>
      </c>
      <c r="AN426" s="3">
        <v>14</v>
      </c>
      <c r="AO426" s="3">
        <v>59</v>
      </c>
      <c r="AP426" s="3">
        <v>46</v>
      </c>
      <c r="AQ426" s="3">
        <v>8</v>
      </c>
      <c r="AR426" s="4">
        <v>0.62430555555555556</v>
      </c>
      <c r="AS426" s="3">
        <f>VLOOKUP(AR426,גיליון1!A341:F924,2,0)</f>
        <v>29.2</v>
      </c>
      <c r="AT426" s="3">
        <f>VLOOKUP(AR426,גיליון1!A341:F924,3,0)</f>
        <v>53</v>
      </c>
      <c r="AU426" s="3">
        <f>VLOOKUP(AR426,גיליון1!A341:F924,4,0)</f>
        <v>191</v>
      </c>
      <c r="AV426" s="3">
        <f>VLOOKUP(AR426,גיליון1!A341:F924,5,0)</f>
        <v>1.2</v>
      </c>
      <c r="AW426" s="3">
        <f>VLOOKUP(AR426,גיליון1!A341:F924,6,0)</f>
        <v>6</v>
      </c>
      <c r="AX426" s="3">
        <f>AS426+(AZ426*BF426)/(BB426*1005)</f>
        <v>30.889784069529846</v>
      </c>
      <c r="AY426" s="3">
        <f>AS426+(AZ426*BD426*BE426*BF426)/(BB426*1005*(BE426*BD426+BK426*AZ426))-(AZ426*BL426)/(BE426*BD426+BK426*AZ426)</f>
        <v>23.324780742026437</v>
      </c>
      <c r="AZ426" s="3">
        <f>BA426*BC426/(BA426+BC426)</f>
        <v>25.0772213220847</v>
      </c>
      <c r="BA426" s="3">
        <f>BB426*1005/(4*0.98*0.0000000567*(AS426+273.15)^3)</f>
        <v>190.9924084476778</v>
      </c>
      <c r="BB426" s="3">
        <f>101325/(287.05*(AS426+273.15))</f>
        <v>1.1674790290895276</v>
      </c>
      <c r="BC426" s="3">
        <f>100*SQRT(0.1/AV426)</f>
        <v>28.867513459481291</v>
      </c>
      <c r="BD426" s="3">
        <f>BC426/1.08</f>
        <v>26.72917912914934</v>
      </c>
      <c r="BE426" s="3">
        <f>0.072*AS426+64.67</f>
        <v>66.772400000000005</v>
      </c>
      <c r="BF426" s="3">
        <f>AU426*(1-0.21)+BG426-BH426</f>
        <v>79.061845677612155</v>
      </c>
      <c r="BG426" s="3">
        <f>(1.72*(BI426/1000/(AS426+273.16))^(1/7)*0.0000000567*(AS426+273.16)^4)</f>
        <v>402.02944314026951</v>
      </c>
      <c r="BH426" s="3">
        <f>0.98*0.0000000567*(AA426+273.16)^4</f>
        <v>473.8575974626574</v>
      </c>
      <c r="BI426" s="3">
        <f>BJ426*AT426/100</f>
        <v>2147.1747523507784</v>
      </c>
      <c r="BJ426" s="3">
        <f>(610.7*10^(7.5*AS426/(AS426+237.3)))</f>
        <v>4051.2731176429784</v>
      </c>
      <c r="BK426" s="3">
        <f>(EXP((0.0492)*AS426))*55.259</f>
        <v>232.4490876175883</v>
      </c>
      <c r="BL426" s="3">
        <f>(1-(AT426/100))*BJ426</f>
        <v>1904.0983652921998</v>
      </c>
      <c r="JA426" s="3">
        <v>7</v>
      </c>
      <c r="JB426" s="3">
        <v>47</v>
      </c>
      <c r="JC426" s="3">
        <v>98</v>
      </c>
      <c r="JD426" s="3">
        <v>141</v>
      </c>
      <c r="JE426" s="3">
        <v>236</v>
      </c>
      <c r="JF426" s="3">
        <v>287</v>
      </c>
      <c r="JG426" s="3">
        <v>255</v>
      </c>
      <c r="JH426" s="3">
        <v>306</v>
      </c>
      <c r="JI426" s="3">
        <v>341</v>
      </c>
      <c r="JJ426" s="3">
        <v>311</v>
      </c>
      <c r="JK426" s="3">
        <v>252</v>
      </c>
      <c r="JL426" s="3">
        <v>192</v>
      </c>
      <c r="JM426" s="3">
        <v>154</v>
      </c>
      <c r="JN426" s="3">
        <v>200</v>
      </c>
      <c r="JO426" s="3">
        <v>192</v>
      </c>
      <c r="JP426" s="3">
        <v>191</v>
      </c>
      <c r="JQ426" s="3">
        <v>174</v>
      </c>
      <c r="JR426" s="3">
        <v>152</v>
      </c>
      <c r="JS426" s="3">
        <v>150</v>
      </c>
      <c r="JT426" s="3">
        <v>86</v>
      </c>
      <c r="JU426" s="3">
        <v>17</v>
      </c>
    </row>
    <row r="427" spans="1:301" s="3" customFormat="1" x14ac:dyDescent="0.2">
      <c r="A427" s="3" t="b">
        <v>0</v>
      </c>
      <c r="D427" s="3">
        <v>10446</v>
      </c>
      <c r="E427" s="3">
        <v>12</v>
      </c>
      <c r="F427" s="3">
        <v>5</v>
      </c>
      <c r="G427" s="3" t="s">
        <v>480</v>
      </c>
      <c r="H427" s="3">
        <v>6</v>
      </c>
      <c r="I427" s="3">
        <v>2.1000000000000014</v>
      </c>
      <c r="J427" s="3">
        <v>0.33498361326169879</v>
      </c>
      <c r="K427" s="3">
        <v>0.30388560895130468</v>
      </c>
      <c r="L427" s="3">
        <v>0.23571865057949917</v>
      </c>
      <c r="M427" s="3">
        <f>AA427-AS427</f>
        <v>0.39375367305011366</v>
      </c>
      <c r="N427" s="3">
        <f>AB427-AS427</f>
        <v>-0.69999999999999929</v>
      </c>
      <c r="O427" s="3">
        <f>AC427-AS427</f>
        <v>1.4000000000000021</v>
      </c>
      <c r="P427" s="3">
        <f>AD427-AS427</f>
        <v>0.3601319746807583</v>
      </c>
      <c r="Q427" s="3">
        <f>AE427-AS427</f>
        <v>-0.39999999999999858</v>
      </c>
      <c r="R427" s="3">
        <f>AF427-AS427</f>
        <v>0.10000000000000142</v>
      </c>
      <c r="S427" s="3">
        <f>AG427-AS427</f>
        <v>0.19999999999999929</v>
      </c>
      <c r="T427" s="3">
        <f>AH427-AS427</f>
        <v>0.5</v>
      </c>
      <c r="U427" s="3">
        <f>AI427-AS427</f>
        <v>0.80000000000000071</v>
      </c>
      <c r="V427" s="3">
        <f>AJ427-AS427</f>
        <v>1.3000000000000007</v>
      </c>
      <c r="W427" s="3">
        <f>(AA427-AY427)/(AX427-AY427)</f>
        <v>0.8117104072616389</v>
      </c>
      <c r="X427" s="3">
        <f>(AX427-AA427)/(AA427-AY427)</f>
        <v>0.23196646372142629</v>
      </c>
      <c r="Y427" s="3">
        <f>J427/AA427</f>
        <v>1.1319402633494088E-2</v>
      </c>
      <c r="Z427" s="3">
        <f>(AA427-AY427)/(AX427-AA427)</f>
        <v>4.3109679906183436</v>
      </c>
      <c r="AA427" s="3">
        <v>29.593753673050113</v>
      </c>
      <c r="AB427" s="3">
        <v>28.5</v>
      </c>
      <c r="AC427" s="3">
        <v>30.6</v>
      </c>
      <c r="AD427" s="3">
        <v>29.560131974680758</v>
      </c>
      <c r="AE427" s="3">
        <v>28.8</v>
      </c>
      <c r="AF427" s="3">
        <v>29.3</v>
      </c>
      <c r="AG427" s="3">
        <v>29.4</v>
      </c>
      <c r="AH427" s="3">
        <v>29.7</v>
      </c>
      <c r="AI427" s="3">
        <v>30</v>
      </c>
      <c r="AJ427" s="3">
        <v>30.5</v>
      </c>
      <c r="AK427" s="3">
        <v>2020</v>
      </c>
      <c r="AL427" s="3">
        <v>10</v>
      </c>
      <c r="AM427" s="3">
        <v>27</v>
      </c>
      <c r="AN427" s="3">
        <v>14</v>
      </c>
      <c r="AO427" s="3">
        <v>59</v>
      </c>
      <c r="AP427" s="3">
        <v>56</v>
      </c>
      <c r="AQ427" s="3">
        <v>887</v>
      </c>
      <c r="AR427" s="4">
        <v>0.62430555555555556</v>
      </c>
      <c r="AS427" s="3">
        <f>VLOOKUP(AR427,גיליון1!A342:F925,2,0)</f>
        <v>29.2</v>
      </c>
      <c r="AT427" s="3">
        <f>VLOOKUP(AR427,גיליון1!A342:F925,3,0)</f>
        <v>53</v>
      </c>
      <c r="AU427" s="3">
        <f>VLOOKUP(AR427,גיליון1!A342:F925,4,0)</f>
        <v>191</v>
      </c>
      <c r="AV427" s="3">
        <f>VLOOKUP(AR427,גיליון1!A342:F925,5,0)</f>
        <v>1.2</v>
      </c>
      <c r="AW427" s="3">
        <f>VLOOKUP(AR427,גיליון1!A342:F925,6,0)</f>
        <v>6</v>
      </c>
      <c r="AX427" s="3">
        <f>AS427+(AZ427*BF427)/(BB427*1005)</f>
        <v>31.039788680666845</v>
      </c>
      <c r="AY427" s="3">
        <f>AS427+(AZ427*BD427*BE427*BF427)/(BB427*1005*(BE427*BD427+BK427*AZ427))-(AZ427*BL427)/(BE427*BD427+BK427*AZ427)</f>
        <v>23.359943041900827</v>
      </c>
      <c r="AZ427" s="3">
        <f>BA427*BC427/(BA427+BC427)</f>
        <v>25.0772213220847</v>
      </c>
      <c r="BA427" s="3">
        <f>BB427*1005/(4*0.98*0.0000000567*(AS427+273.15)^3)</f>
        <v>190.9924084476778</v>
      </c>
      <c r="BB427" s="3">
        <f>101325/(287.05*(AS427+273.15))</f>
        <v>1.1674790290895276</v>
      </c>
      <c r="BC427" s="3">
        <f>100*SQRT(0.1/AV427)</f>
        <v>28.867513459481291</v>
      </c>
      <c r="BD427" s="3">
        <f>BC427/1.08</f>
        <v>26.72917912914934</v>
      </c>
      <c r="BE427" s="3">
        <f>0.072*AS427+64.67</f>
        <v>66.772400000000005</v>
      </c>
      <c r="BF427" s="3">
        <f>AU427*(1-0.21)+BG427-BH427</f>
        <v>86.080281719527989</v>
      </c>
      <c r="BG427" s="3">
        <f>(1.72*(BI427/1000/(AS427+273.16))^(1/7)*0.0000000567*(AS427+273.16)^4)</f>
        <v>402.02944314026951</v>
      </c>
      <c r="BH427" s="3">
        <f>0.98*0.0000000567*(AA427+273.16)^4</f>
        <v>466.83916142074156</v>
      </c>
      <c r="BI427" s="3">
        <f>BJ427*AT427/100</f>
        <v>2147.1747523507784</v>
      </c>
      <c r="BJ427" s="3">
        <f>(610.7*10^(7.5*AS427/(AS427+237.3)))</f>
        <v>4051.2731176429784</v>
      </c>
      <c r="BK427" s="3">
        <f>(EXP((0.0492)*AS427))*55.259</f>
        <v>232.4490876175883</v>
      </c>
      <c r="BL427" s="3">
        <f>(1-(AT427/100))*BJ427</f>
        <v>1904.0983652921998</v>
      </c>
      <c r="IP427" s="3">
        <v>34</v>
      </c>
      <c r="IQ427" s="3">
        <v>27</v>
      </c>
      <c r="IR427" s="3">
        <v>19</v>
      </c>
      <c r="IS427" s="3">
        <v>20</v>
      </c>
      <c r="IT427" s="3">
        <v>27</v>
      </c>
      <c r="IU427" s="3">
        <v>51</v>
      </c>
      <c r="IV427" s="3">
        <v>87</v>
      </c>
      <c r="IW427" s="3">
        <v>226</v>
      </c>
      <c r="IX427" s="3">
        <v>396</v>
      </c>
      <c r="IY427" s="3">
        <v>643</v>
      </c>
      <c r="IZ427" s="3">
        <v>704</v>
      </c>
      <c r="JA427" s="3">
        <v>631</v>
      </c>
      <c r="JB427" s="3">
        <v>332</v>
      </c>
      <c r="JC427" s="3">
        <v>246</v>
      </c>
      <c r="JD427" s="3">
        <v>116</v>
      </c>
      <c r="JE427" s="3">
        <v>78</v>
      </c>
      <c r="JF427" s="3">
        <v>59</v>
      </c>
      <c r="JG427" s="3">
        <v>80</v>
      </c>
      <c r="JH427" s="3">
        <v>57</v>
      </c>
      <c r="JI427" s="3">
        <v>45</v>
      </c>
      <c r="JJ427" s="3">
        <v>55</v>
      </c>
      <c r="JK427" s="3">
        <v>17</v>
      </c>
      <c r="JL427" s="3">
        <v>3</v>
      </c>
    </row>
    <row r="428" spans="1:301" s="3" customFormat="1" x14ac:dyDescent="0.2">
      <c r="A428" s="3" t="b">
        <v>1</v>
      </c>
      <c r="B428" s="3" t="s">
        <v>565</v>
      </c>
      <c r="D428" s="3">
        <v>10446</v>
      </c>
      <c r="E428" s="3">
        <v>15</v>
      </c>
      <c r="F428" s="3">
        <v>5</v>
      </c>
      <c r="G428" s="3" t="s">
        <v>157</v>
      </c>
      <c r="H428" s="3">
        <v>6</v>
      </c>
      <c r="I428" s="3">
        <v>1.7999999999999972</v>
      </c>
      <c r="J428" s="3">
        <v>0.36932325965807794</v>
      </c>
      <c r="K428" s="3">
        <v>0.51338002457401899</v>
      </c>
      <c r="L428" s="3">
        <v>0.29856243861603426</v>
      </c>
      <c r="M428" s="3">
        <f>AA428-AS428</f>
        <v>2.6795346787358589</v>
      </c>
      <c r="N428" s="3">
        <f>AB428-AS428</f>
        <v>1.7000000000000028</v>
      </c>
      <c r="O428" s="3">
        <f>AC428-AS428</f>
        <v>3.5</v>
      </c>
      <c r="P428" s="3">
        <f>AD428-AS428</f>
        <v>2.6900915523327527</v>
      </c>
      <c r="Q428" s="3">
        <f>AE428-AS428</f>
        <v>1.9000000000000021</v>
      </c>
      <c r="R428" s="3">
        <f>AF428-AS428</f>
        <v>2.2000000000000028</v>
      </c>
      <c r="S428" s="3">
        <f>AG428-AS428</f>
        <v>2.4000000000000021</v>
      </c>
      <c r="T428" s="3">
        <f>AH428-AS428</f>
        <v>3</v>
      </c>
      <c r="U428" s="3">
        <f>AI428-AS428</f>
        <v>3.1000000000000014</v>
      </c>
      <c r="V428" s="3">
        <f>AJ428-AS428</f>
        <v>3.3000000000000043</v>
      </c>
      <c r="W428" s="3">
        <f>(AA428-AY428)/(AX428-AY428)</f>
        <v>1.0848174572444536</v>
      </c>
      <c r="X428" s="3">
        <f>(AX428-AA428)/(AA428-AY428)</f>
        <v>-7.8185925823777327E-2</v>
      </c>
      <c r="Y428" s="3">
        <f>J428/AA428</f>
        <v>1.1695019050004004E-2</v>
      </c>
      <c r="Z428" s="3">
        <f>(AA428-AY428)/(AX428-AA428)</f>
        <v>-12.790025691502235</v>
      </c>
      <c r="AA428" s="3">
        <v>31.579534678735858</v>
      </c>
      <c r="AB428" s="3">
        <v>30.6</v>
      </c>
      <c r="AC428" s="3">
        <v>32.4</v>
      </c>
      <c r="AD428" s="3">
        <v>31.590091552332751</v>
      </c>
      <c r="AE428" s="3">
        <v>30.8</v>
      </c>
      <c r="AF428" s="3">
        <v>31.1</v>
      </c>
      <c r="AG428" s="3">
        <v>31.3</v>
      </c>
      <c r="AH428" s="3">
        <v>31.9</v>
      </c>
      <c r="AI428" s="3">
        <v>32</v>
      </c>
      <c r="AJ428" s="3">
        <v>32.200000000000003</v>
      </c>
      <c r="AK428" s="3">
        <v>2020</v>
      </c>
      <c r="AL428" s="3">
        <v>10</v>
      </c>
      <c r="AM428" s="3">
        <v>27</v>
      </c>
      <c r="AN428" s="3">
        <v>15</v>
      </c>
      <c r="AO428" s="3">
        <v>1</v>
      </c>
      <c r="AP428" s="3">
        <v>26</v>
      </c>
      <c r="AQ428" s="3">
        <v>808</v>
      </c>
      <c r="AR428" s="4">
        <v>0.62569444444444444</v>
      </c>
      <c r="AS428" s="3">
        <f>VLOOKUP(AR428,גיליון1!A343:F926,2,0)</f>
        <v>28.9</v>
      </c>
      <c r="AT428" s="3">
        <f>VLOOKUP(AR428,גיליון1!A343:F926,3,0)</f>
        <v>54</v>
      </c>
      <c r="AU428" s="3">
        <f>VLOOKUP(AR428,גיליון1!A343:F926,4,0)</f>
        <v>206</v>
      </c>
      <c r="AV428" s="3">
        <f>VLOOKUP(AR428,גיליון1!A343:F926,5,0)</f>
        <v>0.9</v>
      </c>
      <c r="AW428" s="3">
        <f>VLOOKUP(AR428,גיליון1!A343:F926,6,0)</f>
        <v>348</v>
      </c>
      <c r="AX428" s="3">
        <f>AS428+(AZ428*BF428)/(BB428*1005)</f>
        <v>30.933457921103361</v>
      </c>
      <c r="AY428" s="3">
        <f>AS428+(AZ428*BD428*BE428*BF428)/(BB428*1005*(BE428*BD428+BK428*AZ428))-(AZ428*BL428)/(BE428*BD428+BK428*AZ428)</f>
        <v>23.316196349933769</v>
      </c>
      <c r="AZ428" s="3">
        <f>BA428*BC428/(BA428+BC428)</f>
        <v>28.396941014870873</v>
      </c>
      <c r="BA428" s="3">
        <f>BB428*1005/(4*0.98*0.0000000567*(AS428+273.15)^3)</f>
        <v>191.75232425418778</v>
      </c>
      <c r="BB428" s="3">
        <f>101325/(287.05*(AS428+273.15))</f>
        <v>1.1686385844900469</v>
      </c>
      <c r="BC428" s="3">
        <f>100*SQRT(0.1/AV428)</f>
        <v>33.333333333333336</v>
      </c>
      <c r="BD428" s="3">
        <f>BC428/1.08</f>
        <v>30.864197530864196</v>
      </c>
      <c r="BE428" s="3">
        <f>0.072*AS428+64.67</f>
        <v>66.750799999999998</v>
      </c>
      <c r="BF428" s="3">
        <f>AU428*(1-0.21)+BG428-BH428</f>
        <v>84.102695153689922</v>
      </c>
      <c r="BG428" s="3">
        <f>(1.72*(BI428/1000/(AS428+273.16))^(1/7)*0.0000000567*(AS428+273.16)^4)</f>
        <v>400.57099882629166</v>
      </c>
      <c r="BH428" s="3">
        <f>0.98*0.0000000567*(AA428+273.16)^4</f>
        <v>479.20830367260174</v>
      </c>
      <c r="BI428" s="3">
        <f>BJ428*AT428/100</f>
        <v>2150.1021590730729</v>
      </c>
      <c r="BJ428" s="3">
        <f>(610.7*10^(7.5*AS428/(AS428+237.3)))</f>
        <v>3981.6706649501352</v>
      </c>
      <c r="BK428" s="3">
        <f>(EXP((0.0492)*AS428))*55.259</f>
        <v>229.04333536649224</v>
      </c>
      <c r="BL428" s="3">
        <f>(1-(AT428/100))*BJ428</f>
        <v>1831.5685058770621</v>
      </c>
      <c r="JC428" s="3">
        <v>2</v>
      </c>
      <c r="JD428" s="3">
        <v>0</v>
      </c>
      <c r="JE428" s="3">
        <v>0</v>
      </c>
      <c r="JF428" s="3">
        <v>0</v>
      </c>
      <c r="JG428" s="3">
        <v>0</v>
      </c>
      <c r="JH428" s="3">
        <v>2</v>
      </c>
      <c r="JI428" s="3">
        <v>1</v>
      </c>
      <c r="JJ428" s="3">
        <v>19</v>
      </c>
      <c r="JK428" s="3">
        <v>34</v>
      </c>
      <c r="JL428" s="3">
        <v>78</v>
      </c>
      <c r="JM428" s="3">
        <v>86</v>
      </c>
      <c r="JN428" s="3">
        <v>101</v>
      </c>
      <c r="JO428" s="3">
        <v>133</v>
      </c>
      <c r="JP428" s="3">
        <v>205</v>
      </c>
      <c r="JQ428" s="3">
        <v>227</v>
      </c>
      <c r="JR428" s="3">
        <v>287</v>
      </c>
      <c r="JS428" s="3">
        <v>325</v>
      </c>
      <c r="JT428" s="3">
        <v>293</v>
      </c>
      <c r="JU428" s="3">
        <v>330</v>
      </c>
      <c r="JV428" s="3">
        <v>171</v>
      </c>
      <c r="JW428" s="3">
        <v>244</v>
      </c>
      <c r="JX428" s="3">
        <v>190</v>
      </c>
      <c r="JY428" s="3">
        <v>117</v>
      </c>
      <c r="JZ428" s="3">
        <v>74</v>
      </c>
      <c r="KA428" s="3">
        <v>15</v>
      </c>
      <c r="KB428" s="3">
        <v>9</v>
      </c>
    </row>
    <row r="429" spans="1:301" s="3" customFormat="1" x14ac:dyDescent="0.2">
      <c r="A429" s="3" t="b">
        <v>1</v>
      </c>
      <c r="B429" s="3" t="s">
        <v>565</v>
      </c>
      <c r="D429" s="3">
        <v>10446</v>
      </c>
      <c r="E429" s="3">
        <v>15</v>
      </c>
      <c r="F429" s="3">
        <v>5</v>
      </c>
      <c r="G429" s="3" t="s">
        <v>326</v>
      </c>
      <c r="H429" s="3">
        <v>6</v>
      </c>
      <c r="I429" s="3">
        <v>1.6999999999999993</v>
      </c>
      <c r="J429" s="3">
        <v>0.3062344903501848</v>
      </c>
      <c r="K429" s="3">
        <v>0.37710169287220197</v>
      </c>
      <c r="L429" s="3">
        <v>0.23691066795267338</v>
      </c>
      <c r="M429" s="3">
        <f>AA429-AS429</f>
        <v>2.3621633650504315</v>
      </c>
      <c r="N429" s="3">
        <f>AB429-AS429</f>
        <v>1.2000000000000028</v>
      </c>
      <c r="O429" s="3">
        <f>AC429-AS429</f>
        <v>2.9000000000000021</v>
      </c>
      <c r="P429" s="3">
        <f>AD429-AS429</f>
        <v>2.4211307727293629</v>
      </c>
      <c r="Q429" s="3">
        <f>AE429-AS429</f>
        <v>1.6000000000000014</v>
      </c>
      <c r="R429" s="3">
        <f>AF429-AS429</f>
        <v>1.9000000000000021</v>
      </c>
      <c r="S429" s="3">
        <f>AG429-AS429</f>
        <v>2.2000000000000028</v>
      </c>
      <c r="T429" s="3">
        <f>AH429-AS429</f>
        <v>2.6000000000000014</v>
      </c>
      <c r="U429" s="3">
        <f>AI429-AS429</f>
        <v>2.7000000000000028</v>
      </c>
      <c r="V429" s="3">
        <f>AJ429-AS429</f>
        <v>2.8000000000000007</v>
      </c>
      <c r="W429" s="3">
        <f>(AA429-AY429)/(AX429-AY429)</f>
        <v>1.0366500024744187</v>
      </c>
      <c r="X429" s="3">
        <f>(AX429-AA429)/(AA429-AY429)</f>
        <v>-3.5354268448307025E-2</v>
      </c>
      <c r="Y429" s="3">
        <f>J429/AA429</f>
        <v>9.7956909371326485E-3</v>
      </c>
      <c r="Z429" s="3">
        <f>(AA429-AY429)/(AX429-AA429)</f>
        <v>-28.285127762214696</v>
      </c>
      <c r="AA429" s="3">
        <v>31.26216336505043</v>
      </c>
      <c r="AB429" s="3">
        <v>30.1</v>
      </c>
      <c r="AC429" s="3">
        <v>31.8</v>
      </c>
      <c r="AD429" s="3">
        <v>31.321130772729362</v>
      </c>
      <c r="AE429" s="3">
        <v>30.5</v>
      </c>
      <c r="AF429" s="3">
        <v>30.8</v>
      </c>
      <c r="AG429" s="3">
        <v>31.1</v>
      </c>
      <c r="AH429" s="3">
        <v>31.5</v>
      </c>
      <c r="AI429" s="3">
        <v>31.6</v>
      </c>
      <c r="AJ429" s="3">
        <v>31.7</v>
      </c>
      <c r="AK429" s="3">
        <v>2020</v>
      </c>
      <c r="AL429" s="3">
        <v>10</v>
      </c>
      <c r="AM429" s="3">
        <v>27</v>
      </c>
      <c r="AN429" s="3">
        <v>15</v>
      </c>
      <c r="AO429" s="3">
        <v>1</v>
      </c>
      <c r="AP429" s="3">
        <v>38</v>
      </c>
      <c r="AQ429" s="3">
        <v>7</v>
      </c>
      <c r="AR429" s="4">
        <v>0.62569444444444444</v>
      </c>
      <c r="AS429" s="3">
        <f>VLOOKUP(AR429,גיליון1!A344:F927,2,0)</f>
        <v>28.9</v>
      </c>
      <c r="AT429" s="3">
        <f>VLOOKUP(AR429,גיליון1!A344:F927,3,0)</f>
        <v>54</v>
      </c>
      <c r="AU429" s="3">
        <f>VLOOKUP(AR429,גיליון1!A344:F927,4,0)</f>
        <v>206</v>
      </c>
      <c r="AV429" s="3">
        <f>VLOOKUP(AR429,גיליון1!A344:F927,5,0)</f>
        <v>0.9</v>
      </c>
      <c r="AW429" s="3">
        <f>VLOOKUP(AR429,גיליון1!A344:F927,6,0)</f>
        <v>348</v>
      </c>
      <c r="AX429" s="3">
        <f>AS429+(AZ429*BF429)/(BB429*1005)</f>
        <v>30.981649368317072</v>
      </c>
      <c r="AY429" s="3">
        <f>AS429+(AZ429*BD429*BE429*BF429)/(BB429*1005*(BE429*BD429+BK429*AZ429))-(AZ429*BL429)/(BE429*BD429+BK429*AZ429)</f>
        <v>23.327789128357921</v>
      </c>
      <c r="AZ429" s="3">
        <f>BA429*BC429/(BA429+BC429)</f>
        <v>28.396941014870873</v>
      </c>
      <c r="BA429" s="3">
        <f>BB429*1005/(4*0.98*0.0000000567*(AS429+273.15)^3)</f>
        <v>191.75232425418778</v>
      </c>
      <c r="BB429" s="3">
        <f>101325/(287.05*(AS429+273.15))</f>
        <v>1.1686385844900469</v>
      </c>
      <c r="BC429" s="3">
        <f>100*SQRT(0.1/AV429)</f>
        <v>33.333333333333336</v>
      </c>
      <c r="BD429" s="3">
        <f>BC429/1.08</f>
        <v>30.864197530864196</v>
      </c>
      <c r="BE429" s="3">
        <f>0.072*AS429+64.67</f>
        <v>66.750799999999998</v>
      </c>
      <c r="BF429" s="3">
        <f>AU429*(1-0.21)+BG429-BH429</f>
        <v>86.095866761504908</v>
      </c>
      <c r="BG429" s="3">
        <f>(1.72*(BI429/1000/(AS429+273.16))^(1/7)*0.0000000567*(AS429+273.16)^4)</f>
        <v>400.57099882629166</v>
      </c>
      <c r="BH429" s="3">
        <f>0.98*0.0000000567*(AA429+273.16)^4</f>
        <v>477.21513206478676</v>
      </c>
      <c r="BI429" s="3">
        <f>BJ429*AT429/100</f>
        <v>2150.1021590730729</v>
      </c>
      <c r="BJ429" s="3">
        <f>(610.7*10^(7.5*AS429/(AS429+237.3)))</f>
        <v>3981.6706649501352</v>
      </c>
      <c r="BK429" s="3">
        <f>(EXP((0.0492)*AS429))*55.259</f>
        <v>229.04333536649224</v>
      </c>
      <c r="BL429" s="3">
        <f>(1-(AT429/100))*BJ429</f>
        <v>1831.5685058770621</v>
      </c>
      <c r="JF429" s="3">
        <v>9</v>
      </c>
      <c r="JG429" s="3">
        <v>20</v>
      </c>
      <c r="JH429" s="3">
        <v>25</v>
      </c>
      <c r="JI429" s="3">
        <v>31</v>
      </c>
      <c r="JJ429" s="3">
        <v>49</v>
      </c>
      <c r="JK429" s="3">
        <v>64</v>
      </c>
      <c r="JL429" s="3">
        <v>86</v>
      </c>
      <c r="JM429" s="3">
        <v>124</v>
      </c>
      <c r="JN429" s="3">
        <v>151</v>
      </c>
      <c r="JO429" s="3">
        <v>258</v>
      </c>
      <c r="JP429" s="3">
        <v>279</v>
      </c>
      <c r="JQ429" s="3">
        <v>427</v>
      </c>
      <c r="JR429" s="3">
        <v>503</v>
      </c>
      <c r="JS429" s="3">
        <v>517</v>
      </c>
      <c r="JT429" s="3">
        <v>403</v>
      </c>
      <c r="JU429" s="3">
        <v>192</v>
      </c>
      <c r="JV429" s="3">
        <v>81</v>
      </c>
      <c r="JW429" s="3">
        <v>22</v>
      </c>
    </row>
    <row r="430" spans="1:301" s="3" customFormat="1" x14ac:dyDescent="0.2">
      <c r="A430" s="3" t="b">
        <v>1</v>
      </c>
      <c r="B430" s="3" t="s">
        <v>565</v>
      </c>
      <c r="D430" s="3">
        <v>10446</v>
      </c>
      <c r="E430" s="3">
        <v>15</v>
      </c>
      <c r="F430" s="3">
        <v>5</v>
      </c>
      <c r="G430" s="3" t="s">
        <v>481</v>
      </c>
      <c r="H430" s="3">
        <v>6</v>
      </c>
      <c r="I430" s="3">
        <v>2.5</v>
      </c>
      <c r="J430" s="3">
        <v>0.59718477901777123</v>
      </c>
      <c r="K430" s="3">
        <v>0.93798359163173473</v>
      </c>
      <c r="L430" s="3">
        <v>0.50327855088721707</v>
      </c>
      <c r="M430" s="3">
        <f>AA430-AS430</f>
        <v>3.3208710952280001</v>
      </c>
      <c r="N430" s="3">
        <f>AB430-AS430</f>
        <v>2.1000000000000014</v>
      </c>
      <c r="O430" s="3">
        <f>AC430-AS430</f>
        <v>4.6000000000000014</v>
      </c>
      <c r="P430" s="3">
        <f>AD430-AS430</f>
        <v>3.2350247286237916</v>
      </c>
      <c r="Q430" s="3">
        <f>AE430-AS430</f>
        <v>2.3000000000000007</v>
      </c>
      <c r="R430" s="3">
        <f>AF430-AS430</f>
        <v>2.6000000000000014</v>
      </c>
      <c r="S430" s="3">
        <f>AG430-AS430</f>
        <v>2.9000000000000021</v>
      </c>
      <c r="T430" s="3">
        <f>AH430-AS430</f>
        <v>3.8000000000000043</v>
      </c>
      <c r="U430" s="3">
        <f>AI430-AS430</f>
        <v>4.2000000000000028</v>
      </c>
      <c r="V430" s="3">
        <f>AJ430-AS430</f>
        <v>4.5</v>
      </c>
      <c r="W430" s="3">
        <f>(AA430-AY430)/(AX430-AY430)</f>
        <v>1.0446340185089262</v>
      </c>
      <c r="X430" s="3">
        <f>(AX430-AA430)/(AA430-AY430)</f>
        <v>-4.2726943329526382E-2</v>
      </c>
      <c r="Y430" s="3">
        <f>J430/AA430</f>
        <v>1.8534097891171414E-2</v>
      </c>
      <c r="Z430" s="3">
        <f>(AA430-AY430)/(AX430-AA430)</f>
        <v>-23.404435751175107</v>
      </c>
      <c r="AA430" s="3">
        <v>32.220871095227999</v>
      </c>
      <c r="AB430" s="3">
        <v>31</v>
      </c>
      <c r="AC430" s="3">
        <v>33.5</v>
      </c>
      <c r="AD430" s="3">
        <v>32.13502472862379</v>
      </c>
      <c r="AE430" s="3">
        <v>31.2</v>
      </c>
      <c r="AF430" s="3">
        <v>31.5</v>
      </c>
      <c r="AG430" s="3">
        <v>31.8</v>
      </c>
      <c r="AH430" s="3">
        <v>32.700000000000003</v>
      </c>
      <c r="AI430" s="3">
        <v>33.1</v>
      </c>
      <c r="AJ430" s="3">
        <v>33.4</v>
      </c>
      <c r="AK430" s="3">
        <v>2020</v>
      </c>
      <c r="AL430" s="3">
        <v>10</v>
      </c>
      <c r="AM430" s="3">
        <v>27</v>
      </c>
      <c r="AN430" s="3">
        <v>15</v>
      </c>
      <c r="AO430" s="3">
        <v>2</v>
      </c>
      <c r="AP430" s="3">
        <v>7</v>
      </c>
      <c r="AQ430" s="3">
        <v>767</v>
      </c>
      <c r="AR430" s="4">
        <v>0.62638888888888888</v>
      </c>
      <c r="AS430" s="3">
        <f>VLOOKUP(AR430,גיליון1!A345:F928,2,0)</f>
        <v>28.9</v>
      </c>
      <c r="AT430" s="3">
        <f>VLOOKUP(AR430,גיליון1!A345:F928,3,0)</f>
        <v>55</v>
      </c>
      <c r="AU430" s="3">
        <f>VLOOKUP(AR430,גיליון1!A345:F928,4,0)</f>
        <v>234</v>
      </c>
      <c r="AV430" s="3">
        <f>VLOOKUP(AR430,גיליון1!A345:F928,5,0)</f>
        <v>0.6</v>
      </c>
      <c r="AW430" s="3">
        <f>VLOOKUP(AR430,גיליון1!A345:F928,6,0)</f>
        <v>305</v>
      </c>
      <c r="AX430" s="3">
        <f>AS430+(AZ430*BF430)/(BB430*1005)</f>
        <v>31.858327113188576</v>
      </c>
      <c r="AY430" s="3">
        <f>AS430+(AZ430*BD430*BE430*BF430)/(BB430*1005*(BE430*BD430+BK430*AZ430))-(AZ430*BL430)/(BE430*BD430+BK430*AZ430)</f>
        <v>23.735733760611147</v>
      </c>
      <c r="AZ430" s="3">
        <f>BA430*BC430/(BA430+BC430)</f>
        <v>33.658748272696855</v>
      </c>
      <c r="BA430" s="3">
        <f>BB430*1005/(4*0.98*0.0000000567*(AS430+273.15)^3)</f>
        <v>191.75232425418778</v>
      </c>
      <c r="BB430" s="3">
        <f>101325/(287.05*(AS430+273.15))</f>
        <v>1.1686385844900469</v>
      </c>
      <c r="BC430" s="3">
        <f>100*SQRT(0.1/AV430)</f>
        <v>40.824829046386299</v>
      </c>
      <c r="BD430" s="3">
        <f>BC430/1.08</f>
        <v>37.800767635542869</v>
      </c>
      <c r="BE430" s="3">
        <f>0.072*AS430+64.67</f>
        <v>66.750799999999998</v>
      </c>
      <c r="BF430" s="3">
        <f>AU430*(1-0.21)+BG430-BH430</f>
        <v>103.22728753652831</v>
      </c>
      <c r="BG430" s="3">
        <f>(1.72*(BI430/1000/(AS430+273.16))^(1/7)*0.0000000567*(AS430+273.16)^4)</f>
        <v>401.62239521182386</v>
      </c>
      <c r="BH430" s="3">
        <f>0.98*0.0000000567*(AA430+273.16)^4</f>
        <v>483.25510767529551</v>
      </c>
      <c r="BI430" s="3">
        <f>BJ430*AT430/100</f>
        <v>2189.9188657225745</v>
      </c>
      <c r="BJ430" s="3">
        <f>(610.7*10^(7.5*AS430/(AS430+237.3)))</f>
        <v>3981.6706649501352</v>
      </c>
      <c r="BK430" s="3">
        <f>(EXP((0.0492)*AS430))*55.259</f>
        <v>229.04333536649224</v>
      </c>
      <c r="BL430" s="3">
        <f>(1-(AT430/100))*BJ430</f>
        <v>1791.7517992275607</v>
      </c>
      <c r="JO430" s="3">
        <v>6</v>
      </c>
      <c r="JP430" s="3">
        <v>7</v>
      </c>
      <c r="JQ430" s="3">
        <v>12</v>
      </c>
      <c r="JR430" s="3">
        <v>37</v>
      </c>
      <c r="JS430" s="3">
        <v>44</v>
      </c>
      <c r="JT430" s="3">
        <v>54</v>
      </c>
      <c r="JU430" s="3">
        <v>35</v>
      </c>
      <c r="JV430" s="3">
        <v>54</v>
      </c>
      <c r="JW430" s="3">
        <v>61</v>
      </c>
      <c r="JX430" s="3">
        <v>62</v>
      </c>
      <c r="JY430" s="3">
        <v>57</v>
      </c>
      <c r="JZ430" s="3">
        <v>41</v>
      </c>
      <c r="KA430" s="3">
        <v>52</v>
      </c>
      <c r="KB430" s="3">
        <v>42</v>
      </c>
      <c r="KC430" s="3">
        <v>39</v>
      </c>
      <c r="KD430" s="3">
        <v>27</v>
      </c>
      <c r="KE430" s="3">
        <v>44</v>
      </c>
      <c r="KF430" s="3">
        <v>37</v>
      </c>
      <c r="KG430" s="3">
        <v>27</v>
      </c>
      <c r="KH430" s="3">
        <v>44</v>
      </c>
      <c r="KI430" s="3">
        <v>29</v>
      </c>
      <c r="KJ430" s="3">
        <v>28</v>
      </c>
      <c r="KK430" s="3">
        <v>19</v>
      </c>
      <c r="KL430" s="3">
        <v>15</v>
      </c>
      <c r="KM430" s="3">
        <v>13</v>
      </c>
      <c r="KN430" s="3">
        <v>6</v>
      </c>
      <c r="KO430" s="3">
        <v>2</v>
      </c>
    </row>
    <row r="431" spans="1:301" s="3" customFormat="1" x14ac:dyDescent="0.2">
      <c r="A431" s="3" t="b">
        <v>0</v>
      </c>
      <c r="D431" s="3">
        <v>10446</v>
      </c>
      <c r="E431" s="3">
        <v>15</v>
      </c>
      <c r="F431" s="3">
        <v>5</v>
      </c>
      <c r="G431" s="3" t="s">
        <v>158</v>
      </c>
      <c r="H431" s="3">
        <v>6</v>
      </c>
      <c r="I431" s="3">
        <v>1.7999999999999972</v>
      </c>
      <c r="J431" s="3">
        <v>0.33303683597741029</v>
      </c>
      <c r="K431" s="3">
        <v>0.38425285394924913</v>
      </c>
      <c r="L431" s="3">
        <v>0.25426933299652321</v>
      </c>
      <c r="M431" s="3">
        <f>AA431-AS431</f>
        <v>3.7794998136000331</v>
      </c>
      <c r="N431" s="3">
        <f>AB431-AS431</f>
        <v>2.6000000000000014</v>
      </c>
      <c r="O431" s="3">
        <f>AC431-AS431</f>
        <v>4.3999999999999986</v>
      </c>
      <c r="P431" s="3">
        <f>AD431-AS431</f>
        <v>3.8542158648427645</v>
      </c>
      <c r="Q431" s="3">
        <f>AE431-AS431</f>
        <v>2.8000000000000007</v>
      </c>
      <c r="R431" s="3">
        <f>AF431-AS431</f>
        <v>3.3999999999999986</v>
      </c>
      <c r="S431" s="3">
        <f>AG431-AS431</f>
        <v>3.6000000000000014</v>
      </c>
      <c r="T431" s="3">
        <f>AH431-AS431</f>
        <v>4</v>
      </c>
      <c r="U431" s="3">
        <f>AI431-AS431</f>
        <v>4.1000000000000014</v>
      </c>
      <c r="V431" s="3">
        <f>AJ431-AS431</f>
        <v>4.3000000000000043</v>
      </c>
      <c r="W431" s="3">
        <f>(AA431-AY431)/(AX431-AY431)</f>
        <v>1.1122311468923511</v>
      </c>
      <c r="X431" s="3">
        <f>(AX431-AA431)/(AA431-AY431)</f>
        <v>-0.10090631538770745</v>
      </c>
      <c r="Y431" s="3">
        <f>J431/AA431</f>
        <v>1.0191001633348511E-2</v>
      </c>
      <c r="Z431" s="3">
        <f>(AA431-AY431)/(AX431-AA431)</f>
        <v>-9.9101824911329714</v>
      </c>
      <c r="AA431" s="3">
        <v>32.679499813600032</v>
      </c>
      <c r="AB431" s="3">
        <v>31.5</v>
      </c>
      <c r="AC431" s="3">
        <v>33.299999999999997</v>
      </c>
      <c r="AD431" s="3">
        <v>32.754215864842763</v>
      </c>
      <c r="AE431" s="3">
        <v>31.7</v>
      </c>
      <c r="AF431" s="3">
        <v>32.299999999999997</v>
      </c>
      <c r="AG431" s="3">
        <v>32.5</v>
      </c>
      <c r="AH431" s="3">
        <v>32.9</v>
      </c>
      <c r="AI431" s="3">
        <v>33</v>
      </c>
      <c r="AJ431" s="3">
        <v>33.200000000000003</v>
      </c>
      <c r="AK431" s="3">
        <v>2020</v>
      </c>
      <c r="AL431" s="3">
        <v>10</v>
      </c>
      <c r="AM431" s="3">
        <v>27</v>
      </c>
      <c r="AN431" s="3">
        <v>15</v>
      </c>
      <c r="AO431" s="3">
        <v>2</v>
      </c>
      <c r="AP431" s="3">
        <v>32</v>
      </c>
      <c r="AQ431" s="3">
        <v>407</v>
      </c>
      <c r="AR431" s="4">
        <v>0.62638888888888888</v>
      </c>
      <c r="AS431" s="3">
        <f>VLOOKUP(AR431,גיליון1!A346:F929,2,0)</f>
        <v>28.9</v>
      </c>
      <c r="AT431" s="3">
        <f>VLOOKUP(AR431,גיליון1!A346:F929,3,0)</f>
        <v>55</v>
      </c>
      <c r="AU431" s="3">
        <f>VLOOKUP(AR431,גיליון1!A346:F929,4,0)</f>
        <v>234</v>
      </c>
      <c r="AV431" s="3">
        <f>VLOOKUP(AR431,גיליון1!A346:F929,5,0)</f>
        <v>0.6</v>
      </c>
      <c r="AW431" s="3">
        <f>VLOOKUP(AR431,גיליון1!A346:F929,6,0)</f>
        <v>305</v>
      </c>
      <c r="AX431" s="3">
        <f>AS431+(AZ431*BF431)/(BB431*1005)</f>
        <v>31.774942528941615</v>
      </c>
      <c r="AY431" s="3">
        <f>AS431+(AZ431*BD431*BE431*BF431)/(BB431*1005*(BE431*BD431+BK431*AZ431))-(AZ431*BL431)/(BE431*BD431+BK431*AZ431)</f>
        <v>23.715172048951409</v>
      </c>
      <c r="AZ431" s="3">
        <f>BA431*BC431/(BA431+BC431)</f>
        <v>33.658748272696855</v>
      </c>
      <c r="BA431" s="3">
        <f>BB431*1005/(4*0.98*0.0000000567*(AS431+273.15)^3)</f>
        <v>191.75232425418778</v>
      </c>
      <c r="BB431" s="3">
        <f>101325/(287.05*(AS431+273.15))</f>
        <v>1.1686385844900469</v>
      </c>
      <c r="BC431" s="3">
        <f>100*SQRT(0.1/AV431)</f>
        <v>40.824829046386299</v>
      </c>
      <c r="BD431" s="3">
        <f>BC431/1.08</f>
        <v>37.800767635542869</v>
      </c>
      <c r="BE431" s="3">
        <f>0.072*AS431+64.67</f>
        <v>66.750799999999998</v>
      </c>
      <c r="BF431" s="3">
        <f>AU431*(1-0.21)+BG431-BH431</f>
        <v>100.31768216672276</v>
      </c>
      <c r="BG431" s="3">
        <f>(1.72*(BI431/1000/(AS431+273.16))^(1/7)*0.0000000567*(AS431+273.16)^4)</f>
        <v>401.62239521182386</v>
      </c>
      <c r="BH431" s="3">
        <f>0.98*0.0000000567*(AA431+273.16)^4</f>
        <v>486.16471304510105</v>
      </c>
      <c r="BI431" s="3">
        <f>BJ431*AT431/100</f>
        <v>2189.9188657225745</v>
      </c>
      <c r="BJ431" s="3">
        <f>(610.7*10^(7.5*AS431/(AS431+237.3)))</f>
        <v>3981.6706649501352</v>
      </c>
      <c r="BK431" s="3">
        <f>(EXP((0.0492)*AS431))*55.259</f>
        <v>229.04333536649224</v>
      </c>
      <c r="BL431" s="3">
        <f>(1-(AT431/100))*BJ431</f>
        <v>1791.7517992275607</v>
      </c>
      <c r="JS431" s="3">
        <v>2</v>
      </c>
      <c r="JT431" s="3">
        <v>27</v>
      </c>
      <c r="JU431" s="3">
        <v>25</v>
      </c>
      <c r="JV431" s="3">
        <v>26</v>
      </c>
      <c r="JW431" s="3">
        <v>28</v>
      </c>
      <c r="JX431" s="3">
        <v>32</v>
      </c>
      <c r="JY431" s="3">
        <v>31</v>
      </c>
      <c r="JZ431" s="3">
        <v>57</v>
      </c>
      <c r="KA431" s="3">
        <v>87</v>
      </c>
      <c r="KB431" s="3">
        <v>133</v>
      </c>
      <c r="KC431" s="3">
        <v>187</v>
      </c>
      <c r="KD431" s="3">
        <v>265</v>
      </c>
      <c r="KE431" s="3">
        <v>248</v>
      </c>
      <c r="KF431" s="3">
        <v>363</v>
      </c>
      <c r="KG431" s="3">
        <v>494</v>
      </c>
      <c r="KH431" s="3">
        <v>410</v>
      </c>
      <c r="KI431" s="3">
        <v>181</v>
      </c>
      <c r="KJ431" s="3">
        <v>51</v>
      </c>
      <c r="KK431" s="3">
        <v>25</v>
      </c>
      <c r="KL431" s="3">
        <v>34</v>
      </c>
    </row>
    <row r="432" spans="1:301" s="3" customFormat="1" x14ac:dyDescent="0.2">
      <c r="A432" s="3" t="b">
        <v>0</v>
      </c>
      <c r="D432" s="3">
        <v>10446</v>
      </c>
      <c r="E432" s="3">
        <v>15</v>
      </c>
      <c r="F432" s="3">
        <v>5</v>
      </c>
      <c r="G432" s="3" t="s">
        <v>327</v>
      </c>
      <c r="H432" s="3">
        <v>6</v>
      </c>
      <c r="I432" s="3">
        <v>1.3000000000000007</v>
      </c>
      <c r="J432" s="3">
        <v>0.28689960106641305</v>
      </c>
      <c r="K432" s="3">
        <v>0.44498210568679042</v>
      </c>
      <c r="L432" s="3">
        <v>0.23989269027765533</v>
      </c>
      <c r="M432" s="3">
        <f>AA432-AS432</f>
        <v>1.8563338460569341</v>
      </c>
      <c r="N432" s="3">
        <f>AB432-AS432</f>
        <v>1</v>
      </c>
      <c r="O432" s="3">
        <f>AC432-AS432</f>
        <v>2.3000000000000007</v>
      </c>
      <c r="P432" s="3">
        <f>AD432-AS432</f>
        <v>1.9053340573019355</v>
      </c>
      <c r="Q432" s="3">
        <f>AE432-AS432</f>
        <v>1.2000000000000028</v>
      </c>
      <c r="R432" s="3">
        <f>AF432-AS432</f>
        <v>1.5</v>
      </c>
      <c r="S432" s="3">
        <f>AG432-AS432</f>
        <v>1.6000000000000014</v>
      </c>
      <c r="T432" s="3">
        <f>AH432-AS432</f>
        <v>2.1000000000000014</v>
      </c>
      <c r="U432" s="3">
        <f>AI432-AS432</f>
        <v>2.2000000000000028</v>
      </c>
      <c r="V432" s="3">
        <f>AJ432-AS432</f>
        <v>2.3000000000000007</v>
      </c>
      <c r="W432" s="3">
        <f>(AA432-AY432)/(AX432-AY432)</f>
        <v>0.83587207443887046</v>
      </c>
      <c r="X432" s="3">
        <f>(AX432-AA432)/(AA432-AY432)</f>
        <v>0.19635531629802358</v>
      </c>
      <c r="Y432" s="3">
        <f>J432/AA432</f>
        <v>9.3281469274724554E-3</v>
      </c>
      <c r="Z432" s="3">
        <f>(AA432-AY432)/(AX432-AA432)</f>
        <v>5.0928083784715206</v>
      </c>
      <c r="AA432" s="3">
        <v>30.756333846056933</v>
      </c>
      <c r="AB432" s="3">
        <v>29.9</v>
      </c>
      <c r="AC432" s="3">
        <v>31.2</v>
      </c>
      <c r="AD432" s="3">
        <v>30.805334057301934</v>
      </c>
      <c r="AE432" s="3">
        <v>30.1</v>
      </c>
      <c r="AF432" s="3">
        <v>30.4</v>
      </c>
      <c r="AG432" s="3">
        <v>30.5</v>
      </c>
      <c r="AH432" s="3">
        <v>31</v>
      </c>
      <c r="AI432" s="3">
        <v>31.1</v>
      </c>
      <c r="AJ432" s="3">
        <v>31.2</v>
      </c>
      <c r="AK432" s="3">
        <v>2020</v>
      </c>
      <c r="AL432" s="3">
        <v>10</v>
      </c>
      <c r="AM432" s="3">
        <v>27</v>
      </c>
      <c r="AN432" s="3">
        <v>15</v>
      </c>
      <c r="AO432" s="3">
        <v>2</v>
      </c>
      <c r="AP432" s="3">
        <v>40</v>
      </c>
      <c r="AQ432" s="3">
        <v>725</v>
      </c>
      <c r="AR432" s="4">
        <v>0.62638888888888888</v>
      </c>
      <c r="AS432" s="3">
        <f>VLOOKUP(AR432,גיליון1!A347:F930,2,0)</f>
        <v>28.9</v>
      </c>
      <c r="AT432" s="3">
        <f>VLOOKUP(AR432,גיליון1!A347:F930,3,0)</f>
        <v>55</v>
      </c>
      <c r="AU432" s="3">
        <f>VLOOKUP(AR432,גיליון1!A347:F930,4,0)</f>
        <v>234</v>
      </c>
      <c r="AV432" s="3">
        <f>VLOOKUP(AR432,גיליון1!A347:F930,5,0)</f>
        <v>0.6</v>
      </c>
      <c r="AW432" s="3">
        <f>VLOOKUP(AR432,גיליון1!A347:F930,6,0)</f>
        <v>305</v>
      </c>
      <c r="AX432" s="3">
        <f>AS432+(AZ432*BF432)/(BB432*1005)</f>
        <v>32.122094627024012</v>
      </c>
      <c r="AY432" s="3">
        <f>AS432+(AZ432*BD432*BE432*BF432)/(BB432*1005*(BE432*BD432+BK432*AZ432))-(AZ432*BL432)/(BE432*BD432+BK432*AZ432)</f>
        <v>23.800775897759983</v>
      </c>
      <c r="AZ432" s="3">
        <f>BA432*BC432/(BA432+BC432)</f>
        <v>33.658748272696855</v>
      </c>
      <c r="BA432" s="3">
        <f>BB432*1005/(4*0.98*0.0000000567*(AS432+273.15)^3)</f>
        <v>191.75232425418778</v>
      </c>
      <c r="BB432" s="3">
        <f>101325/(287.05*(AS432+273.15))</f>
        <v>1.1686385844900469</v>
      </c>
      <c r="BC432" s="3">
        <f>100*SQRT(0.1/AV432)</f>
        <v>40.824829046386299</v>
      </c>
      <c r="BD432" s="3">
        <f>BC432/1.08</f>
        <v>37.800767635542869</v>
      </c>
      <c r="BE432" s="3">
        <f>0.072*AS432+64.67</f>
        <v>66.750799999999998</v>
      </c>
      <c r="BF432" s="3">
        <f>AU432*(1-0.21)+BG432-BH432</f>
        <v>112.43113956225602</v>
      </c>
      <c r="BG432" s="3">
        <f>(1.72*(BI432/1000/(AS432+273.16))^(1/7)*0.0000000567*(AS432+273.16)^4)</f>
        <v>401.62239521182386</v>
      </c>
      <c r="BH432" s="3">
        <f>0.98*0.0000000567*(AA432+273.16)^4</f>
        <v>474.05125564956779</v>
      </c>
      <c r="BI432" s="3">
        <f>BJ432*AT432/100</f>
        <v>2189.9188657225745</v>
      </c>
      <c r="BJ432" s="3">
        <f>(610.7*10^(7.5*AS432/(AS432+237.3)))</f>
        <v>3981.6706649501352</v>
      </c>
      <c r="BK432" s="3">
        <f>(EXP((0.0492)*AS432))*55.259</f>
        <v>229.04333536649224</v>
      </c>
      <c r="BL432" s="3">
        <f>(1-(AT432/100))*BJ432</f>
        <v>1791.7517992275607</v>
      </c>
      <c r="JC432" s="3">
        <v>7</v>
      </c>
      <c r="JD432" s="3">
        <v>47</v>
      </c>
      <c r="JE432" s="3">
        <v>116</v>
      </c>
      <c r="JF432" s="3">
        <v>139</v>
      </c>
      <c r="JG432" s="3">
        <v>165</v>
      </c>
      <c r="JH432" s="3">
        <v>329</v>
      </c>
      <c r="JI432" s="3">
        <v>379</v>
      </c>
      <c r="JJ432" s="3">
        <v>368</v>
      </c>
      <c r="JK432" s="3">
        <v>387</v>
      </c>
      <c r="JL432" s="3">
        <v>446</v>
      </c>
      <c r="JM432" s="3">
        <v>589</v>
      </c>
      <c r="JN432" s="3">
        <v>649</v>
      </c>
      <c r="JO432" s="3">
        <v>223</v>
      </c>
      <c r="JP432" s="3">
        <v>35</v>
      </c>
      <c r="JQ432" s="3">
        <v>4</v>
      </c>
      <c r="JR432" s="3">
        <v>0</v>
      </c>
      <c r="JS432" s="3">
        <v>1</v>
      </c>
      <c r="JT432" s="3">
        <v>1</v>
      </c>
      <c r="JU432" s="3">
        <v>0</v>
      </c>
      <c r="JV432" s="3">
        <v>2</v>
      </c>
      <c r="JW432" s="3">
        <v>2</v>
      </c>
      <c r="JX432" s="3">
        <v>1</v>
      </c>
      <c r="JY432" s="3">
        <v>2</v>
      </c>
    </row>
    <row r="433" spans="1:289" s="3" customFormat="1" x14ac:dyDescent="0.2">
      <c r="A433" s="3" t="b">
        <v>0</v>
      </c>
      <c r="D433" s="3">
        <v>10446</v>
      </c>
      <c r="E433" s="3">
        <v>15</v>
      </c>
      <c r="F433" s="3">
        <v>5</v>
      </c>
      <c r="G433" s="3" t="s">
        <v>482</v>
      </c>
      <c r="H433" s="3">
        <v>6</v>
      </c>
      <c r="I433" s="3">
        <v>2.0999999999999979</v>
      </c>
      <c r="J433" s="3">
        <v>0.43560003763313893</v>
      </c>
      <c r="K433" s="3">
        <v>0.59345781505243167</v>
      </c>
      <c r="L433" s="3">
        <v>0.34849122229444157</v>
      </c>
      <c r="M433" s="3">
        <f>AA433-AS433</f>
        <v>1.1077048390812507</v>
      </c>
      <c r="N433" s="3">
        <f>AB433-AS433</f>
        <v>0.40000000000000213</v>
      </c>
      <c r="O433" s="3">
        <f>AC433-AS433</f>
        <v>2.5</v>
      </c>
      <c r="P433" s="3">
        <f>AD433-AS433</f>
        <v>1.0484724382951427</v>
      </c>
      <c r="Q433" s="3">
        <f>AE433-AS433</f>
        <v>0.40000000000000213</v>
      </c>
      <c r="R433" s="3">
        <f>AF433-AS433</f>
        <v>0.60000000000000142</v>
      </c>
      <c r="S433" s="3">
        <f>AG433-AS433</f>
        <v>0.80000000000000071</v>
      </c>
      <c r="T433" s="3">
        <f>AH433-AS433</f>
        <v>1.4000000000000021</v>
      </c>
      <c r="U433" s="3">
        <f>AI433-AS433</f>
        <v>1.7000000000000028</v>
      </c>
      <c r="V433" s="3">
        <f>AJ433-AS433</f>
        <v>2.2000000000000028</v>
      </c>
      <c r="W433" s="3">
        <f>(AA433-AY433)/(AX433-AY433)</f>
        <v>0.73310264500846256</v>
      </c>
      <c r="X433" s="3">
        <f>(AX433-AA433)/(AA433-AY433)</f>
        <v>0.36406546451412203</v>
      </c>
      <c r="Y433" s="3">
        <f>J433/AA433</f>
        <v>1.4516273069502631E-2</v>
      </c>
      <c r="Z433" s="3">
        <f>(AA433-AY433)/(AX433-AA433)</f>
        <v>2.7467587493765429</v>
      </c>
      <c r="AA433" s="3">
        <v>30.007704839081249</v>
      </c>
      <c r="AB433" s="3">
        <v>29.3</v>
      </c>
      <c r="AC433" s="3">
        <v>31.4</v>
      </c>
      <c r="AD433" s="3">
        <v>29.948472438295141</v>
      </c>
      <c r="AE433" s="3">
        <v>29.3</v>
      </c>
      <c r="AF433" s="3">
        <v>29.5</v>
      </c>
      <c r="AG433" s="3">
        <v>29.7</v>
      </c>
      <c r="AH433" s="3">
        <v>30.3</v>
      </c>
      <c r="AI433" s="3">
        <v>30.6</v>
      </c>
      <c r="AJ433" s="3">
        <v>31.1</v>
      </c>
      <c r="AK433" s="3">
        <v>2020</v>
      </c>
      <c r="AL433" s="3">
        <v>10</v>
      </c>
      <c r="AM433" s="3">
        <v>27</v>
      </c>
      <c r="AN433" s="3">
        <v>15</v>
      </c>
      <c r="AO433" s="3">
        <v>2</v>
      </c>
      <c r="AP433" s="3">
        <v>59</v>
      </c>
      <c r="AQ433" s="3">
        <v>286.00000000000006</v>
      </c>
      <c r="AR433" s="4">
        <v>0.62638888888888888</v>
      </c>
      <c r="AS433" s="3">
        <f>VLOOKUP(AR433,גיליון1!A348:F931,2,0)</f>
        <v>28.9</v>
      </c>
      <c r="AT433" s="3">
        <f>VLOOKUP(AR433,גיליון1!A348:F931,3,0)</f>
        <v>55</v>
      </c>
      <c r="AU433" s="3">
        <f>VLOOKUP(AR433,גיליון1!A348:F931,4,0)</f>
        <v>234</v>
      </c>
      <c r="AV433" s="3">
        <f>VLOOKUP(AR433,גיליון1!A348:F931,5,0)</f>
        <v>0.6</v>
      </c>
      <c r="AW433" s="3">
        <f>VLOOKUP(AR433,גיליון1!A348:F931,6,0)</f>
        <v>305</v>
      </c>
      <c r="AX433" s="3">
        <f>AS433+(AZ433*BF433)/(BB433*1005)</f>
        <v>32.255460457008432</v>
      </c>
      <c r="AY433" s="3">
        <f>AS433+(AZ433*BD433*BE433*BF433)/(BB433*1005*(BE433*BD433+BK433*AZ433))-(AZ433*BL433)/(BE433*BD433+BK433*AZ433)</f>
        <v>23.833662429079482</v>
      </c>
      <c r="AZ433" s="3">
        <f>BA433*BC433/(BA433+BC433)</f>
        <v>33.658748272696855</v>
      </c>
      <c r="BA433" s="3">
        <f>BB433*1005/(4*0.98*0.0000000567*(AS433+273.15)^3)</f>
        <v>191.75232425418778</v>
      </c>
      <c r="BB433" s="3">
        <f>101325/(287.05*(AS433+273.15))</f>
        <v>1.1686385844900469</v>
      </c>
      <c r="BC433" s="3">
        <f>100*SQRT(0.1/AV433)</f>
        <v>40.824829046386299</v>
      </c>
      <c r="BD433" s="3">
        <f>BC433/1.08</f>
        <v>37.800767635542869</v>
      </c>
      <c r="BE433" s="3">
        <f>0.072*AS433+64.67</f>
        <v>66.750799999999998</v>
      </c>
      <c r="BF433" s="3">
        <f>AU433*(1-0.21)+BG433-BH433</f>
        <v>117.08478074276462</v>
      </c>
      <c r="BG433" s="3">
        <f>(1.72*(BI433/1000/(AS433+273.16))^(1/7)*0.0000000567*(AS433+273.16)^4)</f>
        <v>401.62239521182386</v>
      </c>
      <c r="BH433" s="3">
        <f>0.98*0.0000000567*(AA433+273.16)^4</f>
        <v>469.39761446905919</v>
      </c>
      <c r="BI433" s="3">
        <f>BJ433*AT433/100</f>
        <v>2189.9188657225745</v>
      </c>
      <c r="BJ433" s="3">
        <f>(610.7*10^(7.5*AS433/(AS433+237.3)))</f>
        <v>3981.6706649501352</v>
      </c>
      <c r="BK433" s="3">
        <f>(EXP((0.0492)*AS433))*55.259</f>
        <v>229.04333536649224</v>
      </c>
      <c r="BL433" s="3">
        <f>(1-(AT433/100))*BJ433</f>
        <v>1791.7517992275607</v>
      </c>
      <c r="IX433" s="3">
        <v>211</v>
      </c>
      <c r="IY433" s="3">
        <v>177</v>
      </c>
      <c r="IZ433" s="3">
        <v>255</v>
      </c>
      <c r="JA433" s="3">
        <v>335</v>
      </c>
      <c r="JB433" s="3">
        <v>343</v>
      </c>
      <c r="JC433" s="3">
        <v>326</v>
      </c>
      <c r="JD433" s="3">
        <v>327</v>
      </c>
      <c r="JE433" s="3">
        <v>295</v>
      </c>
      <c r="JF433" s="3">
        <v>244</v>
      </c>
      <c r="JG433" s="3">
        <v>274</v>
      </c>
      <c r="JH433" s="3">
        <v>223</v>
      </c>
      <c r="JI433" s="3">
        <v>166</v>
      </c>
      <c r="JJ433" s="3">
        <v>99</v>
      </c>
      <c r="JK433" s="3">
        <v>93</v>
      </c>
      <c r="JL433" s="3">
        <v>86</v>
      </c>
      <c r="JM433" s="3">
        <v>42</v>
      </c>
      <c r="JN433" s="3">
        <v>28</v>
      </c>
      <c r="JO433" s="3">
        <v>26</v>
      </c>
      <c r="JP433" s="3">
        <v>27</v>
      </c>
      <c r="JQ433" s="3">
        <v>21</v>
      </c>
      <c r="JR433" s="3">
        <v>18</v>
      </c>
      <c r="JS433" s="3">
        <v>9</v>
      </c>
      <c r="JT433" s="3">
        <v>4</v>
      </c>
    </row>
    <row r="434" spans="1:289" s="3" customFormat="1" x14ac:dyDescent="0.2">
      <c r="A434" s="3" t="b">
        <v>1</v>
      </c>
      <c r="B434" s="3" t="s">
        <v>565</v>
      </c>
      <c r="D434" s="3">
        <v>10446</v>
      </c>
      <c r="E434" s="3">
        <v>11</v>
      </c>
      <c r="F434" s="3">
        <v>5</v>
      </c>
      <c r="G434" s="3" t="s">
        <v>159</v>
      </c>
      <c r="H434" s="3">
        <v>6</v>
      </c>
      <c r="I434" s="3">
        <v>1.6999999999999957</v>
      </c>
      <c r="J434" s="3">
        <v>0.3913039774501787</v>
      </c>
      <c r="K434" s="3">
        <v>0.65922094199997616</v>
      </c>
      <c r="L434" s="3">
        <v>0.33944753007795664</v>
      </c>
      <c r="M434" s="3">
        <f>AA434-AS434</f>
        <v>2.5178387069729204</v>
      </c>
      <c r="N434" s="3">
        <f>AB434-AS434</f>
        <v>1.7000000000000028</v>
      </c>
      <c r="O434" s="3">
        <f>AC434-AS434</f>
        <v>3.3999999999999986</v>
      </c>
      <c r="P434" s="3">
        <f>AD434-AS434</f>
        <v>2.5467251141362013</v>
      </c>
      <c r="Q434" s="3">
        <f>AE434-AS434</f>
        <v>1.8000000000000007</v>
      </c>
      <c r="R434" s="3">
        <f>AF434-AS434</f>
        <v>2</v>
      </c>
      <c r="S434" s="3">
        <f>AG434-AS434</f>
        <v>2.2000000000000028</v>
      </c>
      <c r="T434" s="3">
        <f>AH434-AS434</f>
        <v>2.8000000000000007</v>
      </c>
      <c r="U434" s="3">
        <f>AI434-AS434</f>
        <v>3</v>
      </c>
      <c r="V434" s="3">
        <f>AJ434-AS434</f>
        <v>3.3000000000000043</v>
      </c>
      <c r="W434" s="3">
        <f>(AA434-AY434)/(AX434-AY434)</f>
        <v>0.70314532886110137</v>
      </c>
      <c r="X434" s="3">
        <f>(AX434-AA434)/(AA434-AY434)</f>
        <v>0.4221811038974263</v>
      </c>
      <c r="Y434" s="3">
        <f>J434/AA434</f>
        <v>1.2454834372910959E-2</v>
      </c>
      <c r="Z434" s="3">
        <f>(AA434-AY434)/(AX434-AA434)</f>
        <v>2.3686517249785801</v>
      </c>
      <c r="AA434" s="3">
        <v>31.417838706972919</v>
      </c>
      <c r="AB434" s="3">
        <v>30.6</v>
      </c>
      <c r="AC434" s="3">
        <v>32.299999999999997</v>
      </c>
      <c r="AD434" s="3">
        <v>31.4467251141362</v>
      </c>
      <c r="AE434" s="3">
        <v>30.7</v>
      </c>
      <c r="AF434" s="3">
        <v>30.9</v>
      </c>
      <c r="AG434" s="3">
        <v>31.1</v>
      </c>
      <c r="AH434" s="3">
        <v>31.7</v>
      </c>
      <c r="AI434" s="3">
        <v>31.9</v>
      </c>
      <c r="AJ434" s="3">
        <v>32.200000000000003</v>
      </c>
      <c r="AK434" s="3">
        <v>2020</v>
      </c>
      <c r="AL434" s="3">
        <v>10</v>
      </c>
      <c r="AM434" s="3">
        <v>27</v>
      </c>
      <c r="AN434" s="3">
        <v>15</v>
      </c>
      <c r="AO434" s="3">
        <v>3</v>
      </c>
      <c r="AP434" s="3">
        <v>51</v>
      </c>
      <c r="AQ434" s="3">
        <v>765</v>
      </c>
      <c r="AR434" s="4">
        <v>0.62708333333333333</v>
      </c>
      <c r="AS434" s="3">
        <f>VLOOKUP(AR434,גיליון1!A349:F932,2,0)</f>
        <v>28.9</v>
      </c>
      <c r="AT434" s="3">
        <f>VLOOKUP(AR434,גיליון1!A349:F932,3,0)</f>
        <v>54</v>
      </c>
      <c r="AU434" s="3">
        <f>VLOOKUP(AR434,גיליון1!A349:F932,4,0)</f>
        <v>325</v>
      </c>
      <c r="AV434" s="3">
        <f>VLOOKUP(AR434,גיליון1!A349:F932,5,0)</f>
        <v>0.5</v>
      </c>
      <c r="AW434" s="3">
        <f>VLOOKUP(AR434,גיליון1!A349:F932,6,0)</f>
        <v>359</v>
      </c>
      <c r="AX434" s="3">
        <f>AS434+(AZ434*BF434)/(BB434*1005)</f>
        <v>34.430856000623322</v>
      </c>
      <c r="AY434" s="3">
        <f>AS434+(AZ434*BD434*BE434*BF434)/(BB434*1005*(BE434*BD434+BK434*AZ434))-(AZ434*BL434)/(BE434*BD434+BK434*AZ434)</f>
        <v>24.281050096977598</v>
      </c>
      <c r="AZ434" s="3">
        <f>BA434*BC434/(BA434+BC434)</f>
        <v>36.263758823243734</v>
      </c>
      <c r="BA434" s="3">
        <f>BB434*1005/(4*0.98*0.0000000567*(AS434+273.15)^3)</f>
        <v>191.75232425418778</v>
      </c>
      <c r="BB434" s="3">
        <f>101325/(287.05*(AS434+273.15))</f>
        <v>1.1686385844900469</v>
      </c>
      <c r="BC434" s="3">
        <f>100*SQRT(0.1/AV434)</f>
        <v>44.721359549995796</v>
      </c>
      <c r="BD434" s="3">
        <f>BC434/1.08</f>
        <v>41.408666249996102</v>
      </c>
      <c r="BE434" s="3">
        <f>0.072*AS434+64.67</f>
        <v>66.750799999999998</v>
      </c>
      <c r="BF434" s="3">
        <f>AU434*(1-0.21)+BG434-BH434</f>
        <v>179.12896503329472</v>
      </c>
      <c r="BG434" s="3">
        <f>(1.72*(BI434/1000/(AS434+273.16))^(1/7)*0.0000000567*(AS434+273.16)^4)</f>
        <v>400.57099882629166</v>
      </c>
      <c r="BH434" s="3">
        <f>0.98*0.0000000567*(AA434+273.16)^4</f>
        <v>478.19203379299694</v>
      </c>
      <c r="BI434" s="3">
        <f>BJ434*AT434/100</f>
        <v>2150.1021590730729</v>
      </c>
      <c r="BJ434" s="3">
        <f>(610.7*10^(7.5*AS434/(AS434+237.3)))</f>
        <v>3981.6706649501352</v>
      </c>
      <c r="BK434" s="3">
        <f>(EXP((0.0492)*AS434))*55.259</f>
        <v>229.04333536649224</v>
      </c>
      <c r="BL434" s="3">
        <f>(1-(AT434/100))*BJ434</f>
        <v>1831.5685058770621</v>
      </c>
      <c r="JK434" s="3">
        <v>14</v>
      </c>
      <c r="JL434" s="3">
        <v>44</v>
      </c>
      <c r="JM434" s="3">
        <v>80</v>
      </c>
      <c r="JN434" s="3">
        <v>99</v>
      </c>
      <c r="JO434" s="3">
        <v>104</v>
      </c>
      <c r="JP434" s="3">
        <v>93</v>
      </c>
      <c r="JQ434" s="3">
        <v>96</v>
      </c>
      <c r="JR434" s="3">
        <v>89</v>
      </c>
      <c r="JS434" s="3">
        <v>63</v>
      </c>
      <c r="JT434" s="3">
        <v>105</v>
      </c>
      <c r="JU434" s="3">
        <v>125</v>
      </c>
      <c r="JV434" s="3">
        <v>143</v>
      </c>
      <c r="JW434" s="3">
        <v>114</v>
      </c>
      <c r="JX434" s="3">
        <v>52</v>
      </c>
      <c r="JY434" s="3">
        <v>33</v>
      </c>
      <c r="JZ434" s="3">
        <v>16</v>
      </c>
      <c r="KA434" s="3">
        <v>13</v>
      </c>
      <c r="KB434" s="3">
        <v>7</v>
      </c>
    </row>
    <row r="435" spans="1:289" s="3" customFormat="1" x14ac:dyDescent="0.2">
      <c r="A435" s="3" t="b">
        <v>1</v>
      </c>
      <c r="B435" s="3" t="s">
        <v>565</v>
      </c>
      <c r="D435" s="3">
        <v>10446</v>
      </c>
      <c r="E435" s="3">
        <v>11</v>
      </c>
      <c r="F435" s="3">
        <v>5</v>
      </c>
      <c r="G435" s="3" t="s">
        <v>328</v>
      </c>
      <c r="H435" s="3">
        <v>6</v>
      </c>
      <c r="I435" s="3">
        <v>2.7999999999999972</v>
      </c>
      <c r="J435" s="3">
        <v>0.36822302517111938</v>
      </c>
      <c r="K435" s="3">
        <v>0.43519323691560885</v>
      </c>
      <c r="L435" s="3">
        <v>0.26378835071696594</v>
      </c>
      <c r="M435" s="3">
        <f>AA435-AS435</f>
        <v>2.7207733543996611</v>
      </c>
      <c r="N435" s="3">
        <f>AB435-AS435</f>
        <v>0.60000000000000142</v>
      </c>
      <c r="O435" s="3">
        <f>AC435-AS435</f>
        <v>3.3999999999999986</v>
      </c>
      <c r="P435" s="3">
        <f>AD435-AS435</f>
        <v>2.7571241433830664</v>
      </c>
      <c r="Q435" s="3">
        <f>AE435-AS435</f>
        <v>1.6000000000000014</v>
      </c>
      <c r="R435" s="3">
        <f>AF435-AS435</f>
        <v>2.3999999999999986</v>
      </c>
      <c r="S435" s="3">
        <f>AG435-AS435</f>
        <v>2.5</v>
      </c>
      <c r="T435" s="3">
        <f>AH435-AS435</f>
        <v>3</v>
      </c>
      <c r="U435" s="3">
        <f>AI435-AS435</f>
        <v>3.1000000000000014</v>
      </c>
      <c r="V435" s="3">
        <f>AJ435-AS435</f>
        <v>3.2999999999999972</v>
      </c>
      <c r="W435" s="3">
        <f>(AA435-AY435)/(AX435-AY435)</f>
        <v>0.81618304232072558</v>
      </c>
      <c r="X435" s="3">
        <f>(AX435-AA435)/(AA435-AY435)</f>
        <v>0.2252153599719634</v>
      </c>
      <c r="Y435" s="3">
        <f>J435/AA435</f>
        <v>1.1608261282193708E-2</v>
      </c>
      <c r="Z435" s="3">
        <f>(AA435-AY435)/(AX435-AA435)</f>
        <v>4.4401944881756199</v>
      </c>
      <c r="AA435" s="3">
        <v>31.720773354399661</v>
      </c>
      <c r="AB435" s="3">
        <v>29.6</v>
      </c>
      <c r="AC435" s="3">
        <v>32.4</v>
      </c>
      <c r="AD435" s="3">
        <v>31.757124143383066</v>
      </c>
      <c r="AE435" s="3">
        <v>30.6</v>
      </c>
      <c r="AF435" s="3">
        <v>31.4</v>
      </c>
      <c r="AG435" s="3">
        <v>31.5</v>
      </c>
      <c r="AH435" s="3">
        <v>32</v>
      </c>
      <c r="AI435" s="3">
        <v>32.1</v>
      </c>
      <c r="AJ435" s="3">
        <v>32.299999999999997</v>
      </c>
      <c r="AK435" s="3">
        <v>2020</v>
      </c>
      <c r="AL435" s="3">
        <v>10</v>
      </c>
      <c r="AM435" s="3">
        <v>27</v>
      </c>
      <c r="AN435" s="3">
        <v>15</v>
      </c>
      <c r="AO435" s="3">
        <v>4</v>
      </c>
      <c r="AP435" s="3">
        <v>13</v>
      </c>
      <c r="AQ435" s="3">
        <v>203</v>
      </c>
      <c r="AR435" s="4">
        <v>0.62777777777777777</v>
      </c>
      <c r="AS435" s="3">
        <f>VLOOKUP(AR435,גיליון1!A350:F933,2,0)</f>
        <v>29</v>
      </c>
      <c r="AT435" s="3">
        <f>VLOOKUP(AR435,גיליון1!A350:F933,3,0)</f>
        <v>54</v>
      </c>
      <c r="AU435" s="3">
        <f>VLOOKUP(AR435,גיליון1!A350:F933,4,0)</f>
        <v>296</v>
      </c>
      <c r="AV435" s="3">
        <f>VLOOKUP(AR435,גיליון1!A350:F933,5,0)</f>
        <v>0.6</v>
      </c>
      <c r="AW435" s="3">
        <f>VLOOKUP(AR435,גיליון1!A350:F933,6,0)</f>
        <v>20</v>
      </c>
      <c r="AX435" s="3">
        <f>AS435+(AZ435*BF435)/(BB435*1005)</f>
        <v>33.44698066114168</v>
      </c>
      <c r="AY435" s="3">
        <f>AS435+(AZ435*BD435*BE435*BF435)/(BB435*1005*(BE435*BD435+BK435*AZ435))-(AZ435*BL435)/(BE435*BD435+BK435*AZ435)</f>
        <v>24.056077185555267</v>
      </c>
      <c r="AZ435" s="3">
        <f>BA435*BC435/(BA435+BC435)</f>
        <v>33.650922069638625</v>
      </c>
      <c r="BA435" s="3">
        <f>BB435*1005/(4*0.98*0.0000000567*(AS435+273.15)^3)</f>
        <v>191.49859974474901</v>
      </c>
      <c r="BB435" s="3">
        <f>101325/(287.05*(AS435+273.15))</f>
        <v>1.1682518101777879</v>
      </c>
      <c r="BC435" s="3">
        <f>100*SQRT(0.1/AV435)</f>
        <v>40.824829046386299</v>
      </c>
      <c r="BD435" s="3">
        <f>BC435/1.08</f>
        <v>37.800767635542869</v>
      </c>
      <c r="BE435" s="3">
        <f>0.072*AS435+64.67</f>
        <v>66.757999999999996</v>
      </c>
      <c r="BF435" s="3">
        <f>AU435*(1-0.21)+BG435-BH435</f>
        <v>155.15679369603907</v>
      </c>
      <c r="BG435" s="3">
        <f>(1.72*(BI435/1000/(AS435+273.16))^(1/7)*0.0000000567*(AS435+273.16)^4)</f>
        <v>401.41411643892172</v>
      </c>
      <c r="BH435" s="3">
        <f>0.98*0.0000000567*(AA435+273.16)^4</f>
        <v>480.09732274288268</v>
      </c>
      <c r="BI435" s="3">
        <f>BJ435*AT435/100</f>
        <v>2162.567681353526</v>
      </c>
      <c r="BJ435" s="3">
        <f>(610.7*10^(7.5*AS435/(AS435+237.3)))</f>
        <v>4004.7549654694922</v>
      </c>
      <c r="BK435" s="3">
        <f>(EXP((0.0492)*AS435))*55.259</f>
        <v>230.1730052857275</v>
      </c>
      <c r="BL435" s="3">
        <f>(1-(AT435/100))*BJ435</f>
        <v>1842.1872841159663</v>
      </c>
      <c r="JA435" s="3">
        <v>14</v>
      </c>
      <c r="JB435" s="3">
        <v>2</v>
      </c>
      <c r="JC435" s="3">
        <v>2</v>
      </c>
      <c r="JD435" s="3">
        <v>3</v>
      </c>
      <c r="JE435" s="3">
        <v>6</v>
      </c>
      <c r="JF435" s="3">
        <v>0</v>
      </c>
      <c r="JG435" s="3">
        <v>1</v>
      </c>
      <c r="JH435" s="3">
        <v>1</v>
      </c>
      <c r="JI435" s="3">
        <v>9</v>
      </c>
      <c r="JJ435" s="3">
        <v>7</v>
      </c>
      <c r="JK435" s="3">
        <v>7</v>
      </c>
      <c r="JL435" s="3">
        <v>1</v>
      </c>
      <c r="JM435" s="3">
        <v>6</v>
      </c>
      <c r="JN435" s="3">
        <v>10</v>
      </c>
      <c r="JO435" s="3">
        <v>23</v>
      </c>
      <c r="JP435" s="3">
        <v>25</v>
      </c>
      <c r="JQ435" s="3">
        <v>62</v>
      </c>
      <c r="JR435" s="3">
        <v>103</v>
      </c>
      <c r="JS435" s="3">
        <v>236</v>
      </c>
      <c r="JT435" s="3">
        <v>316</v>
      </c>
      <c r="JU435" s="3">
        <v>251</v>
      </c>
      <c r="JV435" s="3">
        <v>252</v>
      </c>
      <c r="JW435" s="3">
        <v>296</v>
      </c>
      <c r="JX435" s="3">
        <v>345</v>
      </c>
      <c r="JY435" s="3">
        <v>282</v>
      </c>
      <c r="JZ435" s="3">
        <v>87</v>
      </c>
      <c r="KA435" s="3">
        <v>78</v>
      </c>
      <c r="KB435" s="3">
        <v>41</v>
      </c>
      <c r="KC435" s="3">
        <v>10</v>
      </c>
    </row>
    <row r="436" spans="1:289" s="3" customFormat="1" x14ac:dyDescent="0.2">
      <c r="A436" s="3" t="b">
        <v>1</v>
      </c>
      <c r="B436" s="3" t="s">
        <v>565</v>
      </c>
      <c r="D436" s="3">
        <v>10446</v>
      </c>
      <c r="E436" s="3">
        <v>11</v>
      </c>
      <c r="F436" s="3">
        <v>5</v>
      </c>
      <c r="G436" s="3" t="s">
        <v>483</v>
      </c>
      <c r="H436" s="3">
        <v>6</v>
      </c>
      <c r="I436" s="3">
        <v>1.1999999999999993</v>
      </c>
      <c r="J436" s="3">
        <v>0.24398515337425677</v>
      </c>
      <c r="K436" s="3">
        <v>0.34359017928250069</v>
      </c>
      <c r="L436" s="3">
        <v>0.19780910139419866</v>
      </c>
      <c r="M436" s="3">
        <f>AA436-AS436</f>
        <v>1.4867551843033944</v>
      </c>
      <c r="N436" s="3">
        <f>AB436-AS436</f>
        <v>0.80000000000000071</v>
      </c>
      <c r="O436" s="3">
        <f>AC436-AS436</f>
        <v>2</v>
      </c>
      <c r="P436" s="3">
        <f>AD436-AS436</f>
        <v>1.480253736022803</v>
      </c>
      <c r="Q436" s="3">
        <f>AE436-AS436</f>
        <v>0.89999999999999858</v>
      </c>
      <c r="R436" s="3">
        <f>AF436-AS436</f>
        <v>1.1999999999999993</v>
      </c>
      <c r="S436" s="3">
        <f>AG436-AS436</f>
        <v>1.3000000000000007</v>
      </c>
      <c r="T436" s="3">
        <f>AH436-AS436</f>
        <v>1.6999999999999993</v>
      </c>
      <c r="U436" s="3">
        <f>AI436-AS436</f>
        <v>1.8000000000000007</v>
      </c>
      <c r="V436" s="3">
        <f>AJ436-AS436</f>
        <v>1.8999999999999986</v>
      </c>
      <c r="W436" s="3">
        <f>(AA436-AY436)/(AX436-AY436)</f>
        <v>0.66711835926015439</v>
      </c>
      <c r="X436" s="3">
        <f>(AX436-AA436)/(AA436-AY436)</f>
        <v>0.49898437978684479</v>
      </c>
      <c r="Y436" s="3">
        <f>J436/AA436</f>
        <v>8.0029885732108529E-3</v>
      </c>
      <c r="Z436" s="3">
        <f>(AA436-AY436)/(AX436-AA436)</f>
        <v>2.0040707495236187</v>
      </c>
      <c r="AA436" s="3">
        <v>30.486755184303394</v>
      </c>
      <c r="AB436" s="3">
        <v>29.8</v>
      </c>
      <c r="AC436" s="3">
        <v>31</v>
      </c>
      <c r="AD436" s="3">
        <v>30.480253736022803</v>
      </c>
      <c r="AE436" s="3">
        <v>29.9</v>
      </c>
      <c r="AF436" s="3">
        <v>30.2</v>
      </c>
      <c r="AG436" s="3">
        <v>30.3</v>
      </c>
      <c r="AH436" s="3">
        <v>30.7</v>
      </c>
      <c r="AI436" s="3">
        <v>30.8</v>
      </c>
      <c r="AJ436" s="3">
        <v>30.9</v>
      </c>
      <c r="AK436" s="3">
        <v>2020</v>
      </c>
      <c r="AL436" s="3">
        <v>10</v>
      </c>
      <c r="AM436" s="3">
        <v>27</v>
      </c>
      <c r="AN436" s="3">
        <v>15</v>
      </c>
      <c r="AO436" s="3">
        <v>4</v>
      </c>
      <c r="AP436" s="3">
        <v>31</v>
      </c>
      <c r="AQ436" s="3">
        <v>125</v>
      </c>
      <c r="AR436" s="4">
        <v>0.62777777777777777</v>
      </c>
      <c r="AS436" s="3">
        <f>VLOOKUP(AR436,גיליון1!A351:F934,2,0)</f>
        <v>29</v>
      </c>
      <c r="AT436" s="3">
        <f>VLOOKUP(AR436,גיליון1!A351:F934,3,0)</f>
        <v>54</v>
      </c>
      <c r="AU436" s="3">
        <f>VLOOKUP(AR436,גיליון1!A351:F934,4,0)</f>
        <v>296</v>
      </c>
      <c r="AV436" s="3">
        <f>VLOOKUP(AR436,גיליון1!A351:F934,5,0)</f>
        <v>0.6</v>
      </c>
      <c r="AW436" s="3">
        <f>VLOOKUP(AR436,גיליון1!A351:F934,6,0)</f>
        <v>20</v>
      </c>
      <c r="AX436" s="3">
        <f>AS436+(AZ436*BF436)/(BB436*1005)</f>
        <v>33.668411248765622</v>
      </c>
      <c r="AY436" s="3">
        <f>AS436+(AZ436*BD436*BE436*BF436)/(BB436*1005*(BE436*BD436+BK436*AZ436))-(AZ436*BL436)/(BE436*BD436+BK436*AZ436)</f>
        <v>24.110491330470211</v>
      </c>
      <c r="AZ436" s="3">
        <f>BA436*BC436/(BA436+BC436)</f>
        <v>33.650922069638625</v>
      </c>
      <c r="BA436" s="3">
        <f>BB436*1005/(4*0.98*0.0000000567*(AS436+273.15)^3)</f>
        <v>191.49859974474901</v>
      </c>
      <c r="BB436" s="3">
        <f>101325/(287.05*(AS436+273.15))</f>
        <v>1.1682518101777879</v>
      </c>
      <c r="BC436" s="3">
        <f>100*SQRT(0.1/AV436)</f>
        <v>40.824829046386299</v>
      </c>
      <c r="BD436" s="3">
        <f>BC436/1.08</f>
        <v>37.800767635542869</v>
      </c>
      <c r="BE436" s="3">
        <f>0.072*AS436+64.67</f>
        <v>66.757999999999996</v>
      </c>
      <c r="BF436" s="3">
        <f>AU436*(1-0.21)+BG436-BH436</f>
        <v>162.88258848128993</v>
      </c>
      <c r="BG436" s="3">
        <f>(1.72*(BI436/1000/(AS436+273.16))^(1/7)*0.0000000567*(AS436+273.16)^4)</f>
        <v>401.41411643892172</v>
      </c>
      <c r="BH436" s="3">
        <f>0.98*0.0000000567*(AA436+273.16)^4</f>
        <v>472.37152795763183</v>
      </c>
      <c r="BI436" s="3">
        <f>BJ436*AT436/100</f>
        <v>2162.567681353526</v>
      </c>
      <c r="BJ436" s="3">
        <f>(610.7*10^(7.5*AS436/(AS436+237.3)))</f>
        <v>4004.7549654694922</v>
      </c>
      <c r="BK436" s="3">
        <f>(EXP((0.0492)*AS436))*55.259</f>
        <v>230.1730052857275</v>
      </c>
      <c r="BL436" s="3">
        <f>(1-(AT436/100))*BJ436</f>
        <v>1842.1872841159663</v>
      </c>
      <c r="JC436" s="3">
        <v>24</v>
      </c>
      <c r="JD436" s="3">
        <v>73</v>
      </c>
      <c r="JE436" s="3">
        <v>94</v>
      </c>
      <c r="JF436" s="3">
        <v>169</v>
      </c>
      <c r="JG436" s="3">
        <v>336</v>
      </c>
      <c r="JH436" s="3">
        <v>401</v>
      </c>
      <c r="JI436" s="3">
        <v>512</v>
      </c>
      <c r="JJ436" s="3">
        <v>376</v>
      </c>
      <c r="JK436" s="3">
        <v>430</v>
      </c>
      <c r="JL436" s="3">
        <v>333</v>
      </c>
      <c r="JM436" s="3">
        <v>209</v>
      </c>
      <c r="JN436" s="3">
        <v>55</v>
      </c>
      <c r="JO436" s="3">
        <v>22</v>
      </c>
      <c r="JP436" s="3">
        <v>2</v>
      </c>
      <c r="JQ436" s="3">
        <v>2</v>
      </c>
      <c r="JR436" s="3">
        <v>0</v>
      </c>
      <c r="JS436" s="3">
        <v>2</v>
      </c>
    </row>
    <row r="437" spans="1:289" s="3" customFormat="1" x14ac:dyDescent="0.2">
      <c r="A437" s="3" t="b">
        <v>0</v>
      </c>
      <c r="D437" s="3">
        <v>10446</v>
      </c>
      <c r="E437" s="3">
        <v>11</v>
      </c>
      <c r="F437" s="3">
        <v>5</v>
      </c>
      <c r="G437" s="3" t="s">
        <v>160</v>
      </c>
      <c r="H437" s="3">
        <v>6</v>
      </c>
      <c r="I437" s="3">
        <v>1.8000000000000007</v>
      </c>
      <c r="J437" s="3">
        <v>0.42887295499085037</v>
      </c>
      <c r="K437" s="3">
        <v>0.73720446955837815</v>
      </c>
      <c r="L437" s="3">
        <v>0.37186357786002322</v>
      </c>
      <c r="M437" s="3">
        <f>AA437-AS437</f>
        <v>1.1942021648066152</v>
      </c>
      <c r="N437" s="3">
        <f>AB437-AS437</f>
        <v>0.19999999999999929</v>
      </c>
      <c r="O437" s="3">
        <f>AC437-AS437</f>
        <v>2</v>
      </c>
      <c r="P437" s="3">
        <f>AD437-AS437</f>
        <v>1.1784142201023542</v>
      </c>
      <c r="Q437" s="3">
        <f>AE437-AS437</f>
        <v>0.39999999999999858</v>
      </c>
      <c r="R437" s="3">
        <f>AF437-AS437</f>
        <v>0.60000000000000142</v>
      </c>
      <c r="S437" s="3">
        <f>AG437-AS437</f>
        <v>0.89999999999999858</v>
      </c>
      <c r="T437" s="3">
        <f>AH437-AS437</f>
        <v>1.6000000000000014</v>
      </c>
      <c r="U437" s="3">
        <f>AI437-AS437</f>
        <v>1.6999999999999993</v>
      </c>
      <c r="V437" s="3">
        <f>AJ437-AS437</f>
        <v>1.8999999999999986</v>
      </c>
      <c r="W437" s="3">
        <f>(AA437-AY437)/(AX437-AY437)</f>
        <v>0.63256953885049716</v>
      </c>
      <c r="X437" s="3">
        <f>(AX437-AA437)/(AA437-AY437)</f>
        <v>0.58085386441022135</v>
      </c>
      <c r="Y437" s="3">
        <f>J437/AA437</f>
        <v>1.4203818092293586E-2</v>
      </c>
      <c r="Z437" s="3">
        <f>(AA437-AY437)/(AX437-AA437)</f>
        <v>1.721603420879992</v>
      </c>
      <c r="AA437" s="3">
        <v>30.194202164806615</v>
      </c>
      <c r="AB437" s="3">
        <v>29.2</v>
      </c>
      <c r="AC437" s="3">
        <v>31</v>
      </c>
      <c r="AD437" s="3">
        <v>30.178414220102354</v>
      </c>
      <c r="AE437" s="3">
        <v>29.4</v>
      </c>
      <c r="AF437" s="3">
        <v>29.6</v>
      </c>
      <c r="AG437" s="3">
        <v>29.9</v>
      </c>
      <c r="AH437" s="3">
        <v>30.6</v>
      </c>
      <c r="AI437" s="3">
        <v>30.7</v>
      </c>
      <c r="AJ437" s="3">
        <v>30.9</v>
      </c>
      <c r="AK437" s="3">
        <v>2020</v>
      </c>
      <c r="AL437" s="3">
        <v>10</v>
      </c>
      <c r="AM437" s="3">
        <v>27</v>
      </c>
      <c r="AN437" s="3">
        <v>15</v>
      </c>
      <c r="AO437" s="3">
        <v>4</v>
      </c>
      <c r="AP437" s="3">
        <v>59</v>
      </c>
      <c r="AQ437" s="3">
        <v>604</v>
      </c>
      <c r="AR437" s="4">
        <v>0.62777777777777777</v>
      </c>
      <c r="AS437" s="3">
        <f>VLOOKUP(AR437,גיליון1!A352:F935,2,0)</f>
        <v>29</v>
      </c>
      <c r="AT437" s="3">
        <f>VLOOKUP(AR437,גיליון1!A352:F935,3,0)</f>
        <v>54</v>
      </c>
      <c r="AU437" s="3">
        <f>VLOOKUP(AR437,גיליון1!A352:F935,4,0)</f>
        <v>296</v>
      </c>
      <c r="AV437" s="3">
        <f>VLOOKUP(AR437,גיליון1!A352:F935,5,0)</f>
        <v>0.6</v>
      </c>
      <c r="AW437" s="3">
        <f>VLOOKUP(AR437,גיליון1!A352:F935,6,0)</f>
        <v>20</v>
      </c>
      <c r="AX437" s="3">
        <f>AS437+(AZ437*BF437)/(BB437*1005)</f>
        <v>33.720512289346445</v>
      </c>
      <c r="AY437" s="3">
        <f>AS437+(AZ437*BD437*BE437*BF437)/(BB437*1005*(BE437*BD437+BK437*AZ437))-(AZ437*BL437)/(BE437*BD437+BK437*AZ437)</f>
        <v>24.123294591315094</v>
      </c>
      <c r="AZ437" s="3">
        <f>BA437*BC437/(BA437+BC437)</f>
        <v>33.650922069638625</v>
      </c>
      <c r="BA437" s="3">
        <f>BB437*1005/(4*0.98*0.0000000567*(AS437+273.15)^3)</f>
        <v>191.49859974474901</v>
      </c>
      <c r="BB437" s="3">
        <f>101325/(287.05*(AS437+273.15))</f>
        <v>1.1682518101777879</v>
      </c>
      <c r="BC437" s="3">
        <f>100*SQRT(0.1/AV437)</f>
        <v>40.824829046386299</v>
      </c>
      <c r="BD437" s="3">
        <f>BC437/1.08</f>
        <v>37.800767635542869</v>
      </c>
      <c r="BE437" s="3">
        <f>0.072*AS437+64.67</f>
        <v>66.757999999999996</v>
      </c>
      <c r="BF437" s="3">
        <f>AU437*(1-0.21)+BG437-BH437</f>
        <v>164.70041298306614</v>
      </c>
      <c r="BG437" s="3">
        <f>(1.72*(BI437/1000/(AS437+273.16))^(1/7)*0.0000000567*(AS437+273.16)^4)</f>
        <v>401.41411643892172</v>
      </c>
      <c r="BH437" s="3">
        <f>0.98*0.0000000567*(AA437+273.16)^4</f>
        <v>470.55370345585561</v>
      </c>
      <c r="BI437" s="3">
        <f>BJ437*AT437/100</f>
        <v>2162.567681353526</v>
      </c>
      <c r="BJ437" s="3">
        <f>(610.7*10^(7.5*AS437/(AS437+237.3)))</f>
        <v>4004.7549654694922</v>
      </c>
      <c r="BK437" s="3">
        <f>(EXP((0.0492)*AS437))*55.259</f>
        <v>230.1730052857275</v>
      </c>
      <c r="BL437" s="3">
        <f>(1-(AT437/100))*BJ437</f>
        <v>1842.1872841159663</v>
      </c>
      <c r="IV437" s="3">
        <v>47</v>
      </c>
      <c r="IW437" s="3">
        <v>45</v>
      </c>
      <c r="IX437" s="3">
        <v>83</v>
      </c>
      <c r="IY437" s="3">
        <v>130</v>
      </c>
      <c r="IZ437" s="3">
        <v>212</v>
      </c>
      <c r="JA437" s="3">
        <v>200</v>
      </c>
      <c r="JB437" s="3">
        <v>285</v>
      </c>
      <c r="JC437" s="3">
        <v>278</v>
      </c>
      <c r="JD437" s="3">
        <v>266</v>
      </c>
      <c r="JE437" s="3">
        <v>234</v>
      </c>
      <c r="JF437" s="3">
        <v>176</v>
      </c>
      <c r="JG437" s="3">
        <v>172</v>
      </c>
      <c r="JH437" s="3">
        <v>206</v>
      </c>
      <c r="JI437" s="3">
        <v>292</v>
      </c>
      <c r="JJ437" s="3">
        <v>427</v>
      </c>
      <c r="JK437" s="3">
        <v>260</v>
      </c>
      <c r="JL437" s="3">
        <v>75</v>
      </c>
      <c r="JM437" s="3">
        <v>72</v>
      </c>
      <c r="JN437" s="3">
        <v>11</v>
      </c>
      <c r="JO437" s="3">
        <v>0</v>
      </c>
      <c r="JP437" s="3">
        <v>1</v>
      </c>
    </row>
    <row r="438" spans="1:289" s="3" customFormat="1" x14ac:dyDescent="0.2">
      <c r="A438" s="3" t="b">
        <v>0</v>
      </c>
      <c r="D438" s="3">
        <v>10446</v>
      </c>
      <c r="E438" s="3">
        <v>11</v>
      </c>
      <c r="F438" s="3">
        <v>5</v>
      </c>
      <c r="G438" s="3" t="s">
        <v>329</v>
      </c>
      <c r="H438" s="3">
        <v>6</v>
      </c>
      <c r="I438" s="3">
        <v>1.1000000000000014</v>
      </c>
      <c r="J438" s="3">
        <v>0.19186404363664056</v>
      </c>
      <c r="K438" s="3">
        <v>0.23743793512397815</v>
      </c>
      <c r="L438" s="3">
        <v>0.14719289733721677</v>
      </c>
      <c r="M438" s="3">
        <f>AA438-AS438</f>
        <v>0.39957373742188906</v>
      </c>
      <c r="N438" s="3">
        <f>AB438-AS438</f>
        <v>0</v>
      </c>
      <c r="O438" s="3">
        <f>AC438-AS438</f>
        <v>1.1000000000000014</v>
      </c>
      <c r="P438" s="3">
        <f>AD438-AS438</f>
        <v>0.36545455446133701</v>
      </c>
      <c r="Q438" s="3">
        <f>AE438-AS438</f>
        <v>0.10000000000000142</v>
      </c>
      <c r="R438" s="3">
        <f>AF438-AS438</f>
        <v>0.19999999999999929</v>
      </c>
      <c r="S438" s="3">
        <f>AG438-AS438</f>
        <v>0.30000000000000071</v>
      </c>
      <c r="T438" s="3">
        <f>AH438-AS438</f>
        <v>0.5</v>
      </c>
      <c r="U438" s="3">
        <f>AI438-AS438</f>
        <v>0.60000000000000142</v>
      </c>
      <c r="V438" s="3">
        <f>AJ438-AS438</f>
        <v>0.89999999999999858</v>
      </c>
      <c r="W438" s="3">
        <f>(AA438-AY438)/(AX438-AY438)</f>
        <v>0.63080603996207807</v>
      </c>
      <c r="X438" s="3">
        <f>(AX438-AA438)/(AA438-AY438)</f>
        <v>0.58527334338795589</v>
      </c>
      <c r="Y438" s="3">
        <f>J438/AA438</f>
        <v>6.5260824986867827E-3</v>
      </c>
      <c r="Z438" s="3">
        <f>(AA438-AY438)/(AX438-AA438)</f>
        <v>1.7086033582382674</v>
      </c>
      <c r="AA438" s="3">
        <v>29.399573737421889</v>
      </c>
      <c r="AB438" s="3">
        <v>29</v>
      </c>
      <c r="AC438" s="3">
        <v>30.1</v>
      </c>
      <c r="AD438" s="3">
        <v>29.365454554461337</v>
      </c>
      <c r="AE438" s="3">
        <v>29.1</v>
      </c>
      <c r="AF438" s="3">
        <v>29.2</v>
      </c>
      <c r="AG438" s="3">
        <v>29.3</v>
      </c>
      <c r="AH438" s="3">
        <v>29.5</v>
      </c>
      <c r="AI438" s="3">
        <v>29.6</v>
      </c>
      <c r="AJ438" s="3">
        <v>29.9</v>
      </c>
      <c r="AK438" s="3">
        <v>2020</v>
      </c>
      <c r="AL438" s="3">
        <v>10</v>
      </c>
      <c r="AM438" s="3">
        <v>27</v>
      </c>
      <c r="AN438" s="3">
        <v>15</v>
      </c>
      <c r="AO438" s="3">
        <v>5</v>
      </c>
      <c r="AP438" s="3">
        <v>33</v>
      </c>
      <c r="AQ438" s="3">
        <v>204.00000000000003</v>
      </c>
      <c r="AR438" s="4">
        <v>0.62847222222222221</v>
      </c>
      <c r="AS438" s="3">
        <f>VLOOKUP(AR438,גיליון1!A353:F936,2,0)</f>
        <v>29</v>
      </c>
      <c r="AT438" s="3">
        <f>VLOOKUP(AR438,גיליון1!A353:F936,3,0)</f>
        <v>54</v>
      </c>
      <c r="AU438" s="3">
        <f>VLOOKUP(AR438,גיליון1!A353:F936,4,0)</f>
        <v>264</v>
      </c>
      <c r="AV438" s="3">
        <f>VLOOKUP(AR438,גיליון1!A353:F936,5,0)</f>
        <v>0.8</v>
      </c>
      <c r="AW438" s="3">
        <f>VLOOKUP(AR438,גיליון1!A353:F936,6,0)</f>
        <v>325</v>
      </c>
      <c r="AX438" s="3">
        <f>AS438+(AZ438*BF438)/(BB438*1005)</f>
        <v>32.66887441448462</v>
      </c>
      <c r="AY438" s="3">
        <f>AS438+(AZ438*BD438*BE438*BF438)/(BB438*1005*(BE438*BD438+BK438*AZ438))-(AZ438*BL438)/(BE438*BD438+BK438*AZ438)</f>
        <v>23.813635621501867</v>
      </c>
      <c r="AZ438" s="3">
        <f>BA438*BC438/(BA438+BC438)</f>
        <v>29.845185669045847</v>
      </c>
      <c r="BA438" s="3">
        <f>BB438*1005/(4*0.98*0.0000000567*(AS438+273.15)^3)</f>
        <v>191.49859974474901</v>
      </c>
      <c r="BB438" s="3">
        <f>101325/(287.05*(AS438+273.15))</f>
        <v>1.1682518101777879</v>
      </c>
      <c r="BC438" s="3">
        <f>100*SQRT(0.1/AV438)</f>
        <v>35.355339059327378</v>
      </c>
      <c r="BD438" s="3">
        <f>BC438/1.08</f>
        <v>32.736425054932752</v>
      </c>
      <c r="BE438" s="3">
        <f>0.072*AS438+64.67</f>
        <v>66.757999999999996</v>
      </c>
      <c r="BF438" s="3">
        <f>AU438*(1-0.21)+BG438-BH438</f>
        <v>144.3314868161288</v>
      </c>
      <c r="BG438" s="3">
        <f>(1.72*(BI438/1000/(AS438+273.16))^(1/7)*0.0000000567*(AS438+273.16)^4)</f>
        <v>401.41411643892172</v>
      </c>
      <c r="BH438" s="3">
        <f>0.98*0.0000000567*(AA438+273.16)^4</f>
        <v>465.64262962279298</v>
      </c>
      <c r="BI438" s="3">
        <f>BJ438*AT438/100</f>
        <v>2162.567681353526</v>
      </c>
      <c r="BJ438" s="3">
        <f>(610.7*10^(7.5*AS438/(AS438+237.3)))</f>
        <v>4004.7549654694922</v>
      </c>
      <c r="BK438" s="3">
        <f>(EXP((0.0492)*AS438))*55.259</f>
        <v>230.1730052857275</v>
      </c>
      <c r="BL438" s="3">
        <f>(1-(AT438/100))*BJ438</f>
        <v>1842.1872841159663</v>
      </c>
      <c r="IU438" s="3">
        <v>18</v>
      </c>
      <c r="IV438" s="3">
        <v>155</v>
      </c>
      <c r="IW438" s="3">
        <v>379</v>
      </c>
      <c r="IX438" s="3">
        <v>338</v>
      </c>
      <c r="IY438" s="3">
        <v>319</v>
      </c>
      <c r="IZ438" s="3">
        <v>188</v>
      </c>
      <c r="JA438" s="3">
        <v>76</v>
      </c>
      <c r="JB438" s="3">
        <v>41</v>
      </c>
      <c r="JC438" s="3">
        <v>33</v>
      </c>
      <c r="JD438" s="3">
        <v>19</v>
      </c>
      <c r="JE438" s="3">
        <v>11</v>
      </c>
      <c r="JF438" s="3">
        <v>6</v>
      </c>
      <c r="JG438" s="3">
        <v>3</v>
      </c>
    </row>
    <row r="439" spans="1:289" s="3" customFormat="1" x14ac:dyDescent="0.2">
      <c r="A439" s="3" t="b">
        <v>1</v>
      </c>
      <c r="B439" s="3">
        <v>10</v>
      </c>
      <c r="D439" s="3">
        <v>10446</v>
      </c>
      <c r="E439" s="3">
        <v>7</v>
      </c>
      <c r="F439" s="3">
        <v>6</v>
      </c>
      <c r="G439" s="3" t="s">
        <v>161</v>
      </c>
      <c r="H439" s="3">
        <v>6</v>
      </c>
      <c r="I439" s="3">
        <v>1.5999999999999979</v>
      </c>
      <c r="J439" s="3">
        <v>0.37897679703708542</v>
      </c>
      <c r="K439" s="3">
        <v>0.62783195474753484</v>
      </c>
      <c r="L439" s="3">
        <v>0.32506571886491303</v>
      </c>
      <c r="M439" s="3">
        <f>AA439-AS439</f>
        <v>0.24383412592781184</v>
      </c>
      <c r="N439" s="3">
        <f>AB439-AS439</f>
        <v>-0.59999999999999787</v>
      </c>
      <c r="O439" s="3">
        <f>AC439-AS439</f>
        <v>1</v>
      </c>
      <c r="P439" s="3">
        <f>AD439-AS439</f>
        <v>0.22862298794374425</v>
      </c>
      <c r="Q439" s="3">
        <f>AE439-AS439</f>
        <v>-0.39999999999999858</v>
      </c>
      <c r="R439" s="3">
        <f>AF439-AS439</f>
        <v>-0.29999999999999716</v>
      </c>
      <c r="S439" s="3">
        <f>AG439-AS439</f>
        <v>0</v>
      </c>
      <c r="T439" s="3">
        <f>AH439-AS439</f>
        <v>0.60000000000000142</v>
      </c>
      <c r="U439" s="3">
        <f>AI439-AS439</f>
        <v>0.80000000000000071</v>
      </c>
      <c r="V439" s="3">
        <f>AJ439-AS439</f>
        <v>0.90000000000000213</v>
      </c>
      <c r="W439" s="3">
        <f>(AA439-AY439)/(AX439-AY439)</f>
        <v>0.83868340451355361</v>
      </c>
      <c r="X439" s="3">
        <f>(AX439-AA439)/(AA439-AY439)</f>
        <v>0.19234504297841926</v>
      </c>
      <c r="Y439" s="3">
        <f>J439/AA439</f>
        <v>1.3465713141335954E-2</v>
      </c>
      <c r="Z439" s="3">
        <f>(AA439-AY439)/(AX439-AA439)</f>
        <v>5.198990233983821</v>
      </c>
      <c r="AA439" s="3">
        <v>28.14383412592781</v>
      </c>
      <c r="AB439" s="3">
        <v>27.3</v>
      </c>
      <c r="AC439" s="3">
        <v>28.9</v>
      </c>
      <c r="AD439" s="3">
        <v>28.128622987943743</v>
      </c>
      <c r="AE439" s="3">
        <v>27.5</v>
      </c>
      <c r="AF439" s="3">
        <v>27.6</v>
      </c>
      <c r="AG439" s="3">
        <v>27.9</v>
      </c>
      <c r="AH439" s="3">
        <v>28.5</v>
      </c>
      <c r="AI439" s="3">
        <v>28.7</v>
      </c>
      <c r="AJ439" s="3">
        <v>28.8</v>
      </c>
      <c r="AK439" s="3">
        <v>2020</v>
      </c>
      <c r="AL439" s="3">
        <v>10</v>
      </c>
      <c r="AM439" s="3">
        <v>27</v>
      </c>
      <c r="AN439" s="3">
        <v>15</v>
      </c>
      <c r="AO439" s="3">
        <v>20</v>
      </c>
      <c r="AP439" s="3">
        <v>27</v>
      </c>
      <c r="AQ439" s="3">
        <v>171</v>
      </c>
      <c r="AR439" s="4">
        <v>0.63888888888888895</v>
      </c>
      <c r="AS439" s="3">
        <f>VLOOKUP(AR439,גיליון1!A354:F937,2,0)</f>
        <v>27.9</v>
      </c>
      <c r="AT439" s="3">
        <f>VLOOKUP(AR439,גיליון1!A354:F937,3,0)</f>
        <v>57</v>
      </c>
      <c r="AU439" s="3">
        <f>VLOOKUP(AR439,גיליון1!A354:F937,4,0)</f>
        <v>144</v>
      </c>
      <c r="AV439" s="3">
        <f>VLOOKUP(AR439,גיליון1!A354:F937,5,0)</f>
        <v>0.8</v>
      </c>
      <c r="AW439" s="3">
        <f>VLOOKUP(AR439,גיליון1!A354:F937,6,0)</f>
        <v>33</v>
      </c>
      <c r="AX439" s="3">
        <f>AS439+(AZ439*BF439)/(BB439*1005)</f>
        <v>29.196006081660528</v>
      </c>
      <c r="AY439" s="3">
        <f>AS439+(AZ439*BD439*BE439*BF439)/(BB439*1005*(BE439*BD439+BK439*AZ439))-(AZ439*BL439)/(BE439*BD439+BK439*AZ439)</f>
        <v>22.673602403601755</v>
      </c>
      <c r="AZ439" s="3">
        <f>BA439*BC439/(BA439+BC439)</f>
        <v>29.912704061660094</v>
      </c>
      <c r="BA439" s="3">
        <f>BB439*1005/(4*0.98*0.0000000567*(AS439+273.15)^3)</f>
        <v>194.3128272857887</v>
      </c>
      <c r="BB439" s="3">
        <f>101325/(287.05*(AS439+273.15))</f>
        <v>1.1725204598745014</v>
      </c>
      <c r="BC439" s="3">
        <f>100*SQRT(0.1/AV439)</f>
        <v>35.355339059327378</v>
      </c>
      <c r="BD439" s="3">
        <f>BC439/1.08</f>
        <v>32.736425054932752</v>
      </c>
      <c r="BE439" s="3">
        <f>0.072*AS439+64.67</f>
        <v>66.678799999999995</v>
      </c>
      <c r="BF439" s="3">
        <f>AU439*(1-0.21)+BG439-BH439</f>
        <v>51.05495016281526</v>
      </c>
      <c r="BG439" s="3">
        <f>(1.72*(BI439/1000/(AS439+273.16))^(1/7)*0.0000000567*(AS439+273.16)^4)</f>
        <v>395.25518268881069</v>
      </c>
      <c r="BH439" s="3">
        <f>0.98*0.0000000567*(AA439+273.16)^4</f>
        <v>457.96023252599542</v>
      </c>
      <c r="BI439" s="3">
        <f>BJ439*AT439/100</f>
        <v>2141.5584145240036</v>
      </c>
      <c r="BJ439" s="3">
        <f>(610.7*10^(7.5*AS439/(AS439+237.3)))</f>
        <v>3757.1200254807081</v>
      </c>
      <c r="BK439" s="3">
        <f>(EXP((0.0492)*AS439))*55.259</f>
        <v>218.04712803234031</v>
      </c>
      <c r="BL439" s="3">
        <f>(1-(AT439/100))*BJ439</f>
        <v>1615.5616109567047</v>
      </c>
      <c r="ID439" s="3">
        <v>26</v>
      </c>
      <c r="IE439" s="3">
        <v>120</v>
      </c>
      <c r="IF439" s="3">
        <v>206</v>
      </c>
      <c r="IG439" s="3">
        <v>226</v>
      </c>
      <c r="IH439" s="3">
        <v>235</v>
      </c>
      <c r="II439" s="3">
        <v>362</v>
      </c>
      <c r="IJ439" s="3">
        <v>365</v>
      </c>
      <c r="IK439" s="3">
        <v>355</v>
      </c>
      <c r="IL439" s="3">
        <v>298</v>
      </c>
      <c r="IM439" s="3">
        <v>249</v>
      </c>
      <c r="IN439" s="3">
        <v>272</v>
      </c>
      <c r="IO439" s="3">
        <v>334</v>
      </c>
      <c r="IP439" s="3">
        <v>360</v>
      </c>
      <c r="IQ439" s="3">
        <v>327</v>
      </c>
      <c r="IR439" s="3">
        <v>187</v>
      </c>
      <c r="IS439" s="3">
        <v>35</v>
      </c>
      <c r="IT439" s="3">
        <v>9</v>
      </c>
    </row>
    <row r="440" spans="1:289" s="3" customFormat="1" x14ac:dyDescent="0.2">
      <c r="A440" s="3" t="b">
        <v>1</v>
      </c>
      <c r="B440" s="3">
        <v>10</v>
      </c>
      <c r="D440" s="3">
        <v>10446</v>
      </c>
      <c r="E440" s="3">
        <v>7</v>
      </c>
      <c r="F440" s="3">
        <v>6</v>
      </c>
      <c r="G440" s="3" t="s">
        <v>330</v>
      </c>
      <c r="H440" s="3">
        <v>6</v>
      </c>
      <c r="I440" s="3">
        <v>2.1999999999999993</v>
      </c>
      <c r="J440" s="3">
        <v>0.480773581994486</v>
      </c>
      <c r="K440" s="3">
        <v>0.69274450889093941</v>
      </c>
      <c r="L440" s="3">
        <v>0.39560789386640105</v>
      </c>
      <c r="M440" s="3">
        <f>AA440-AS440</f>
        <v>0.73527813762013494</v>
      </c>
      <c r="N440" s="3">
        <f>AB440-AS440</f>
        <v>-0.39999999999999858</v>
      </c>
      <c r="O440" s="3">
        <f>AC440-AS440</f>
        <v>1.8000000000000007</v>
      </c>
      <c r="P440" s="3">
        <f>AD440-AS440</f>
        <v>0.76300972884130402</v>
      </c>
      <c r="Q440" s="3">
        <f>AE440-AS440</f>
        <v>-0.19999999999999929</v>
      </c>
      <c r="R440" s="3">
        <f>AF440-AS440</f>
        <v>0.10000000000000142</v>
      </c>
      <c r="S440" s="3">
        <f>AG440-AS440</f>
        <v>0.40000000000000213</v>
      </c>
      <c r="T440" s="3">
        <f>AH440-AS440</f>
        <v>1.1000000000000014</v>
      </c>
      <c r="U440" s="3">
        <f>AI440-AS440</f>
        <v>1.4000000000000021</v>
      </c>
      <c r="V440" s="3">
        <f>AJ440-AS440</f>
        <v>1.8000000000000007</v>
      </c>
      <c r="W440" s="3">
        <f>(AA440-AY440)/(AX440-AY440)</f>
        <v>0.92503256316680493</v>
      </c>
      <c r="X440" s="3">
        <f>(AX440-AA440)/(AA440-AY440)</f>
        <v>8.1043024665583233E-2</v>
      </c>
      <c r="Y440" s="3">
        <f>J440/AA440</f>
        <v>1.6789555166319851E-2</v>
      </c>
      <c r="Z440" s="3">
        <f>(AA440-AY440)/(AX440-AA440)</f>
        <v>12.339124855302604</v>
      </c>
      <c r="AA440" s="3">
        <v>28.635278137620134</v>
      </c>
      <c r="AB440" s="3">
        <v>27.5</v>
      </c>
      <c r="AC440" s="3">
        <v>29.7</v>
      </c>
      <c r="AD440" s="3">
        <v>28.663009728841303</v>
      </c>
      <c r="AE440" s="3">
        <v>27.7</v>
      </c>
      <c r="AF440" s="3">
        <v>28</v>
      </c>
      <c r="AG440" s="3">
        <v>28.3</v>
      </c>
      <c r="AH440" s="3">
        <v>29</v>
      </c>
      <c r="AI440" s="3">
        <v>29.3</v>
      </c>
      <c r="AJ440" s="3">
        <v>29.7</v>
      </c>
      <c r="AK440" s="3">
        <v>2020</v>
      </c>
      <c r="AL440" s="3">
        <v>10</v>
      </c>
      <c r="AM440" s="3">
        <v>27</v>
      </c>
      <c r="AN440" s="3">
        <v>15</v>
      </c>
      <c r="AO440" s="3">
        <v>20</v>
      </c>
      <c r="AP440" s="3">
        <v>44</v>
      </c>
      <c r="AQ440" s="3">
        <v>769</v>
      </c>
      <c r="AR440" s="4">
        <v>0.63888888888888895</v>
      </c>
      <c r="AS440" s="3">
        <f>VLOOKUP(AR440,גיליון1!A355:F938,2,0)</f>
        <v>27.9</v>
      </c>
      <c r="AT440" s="3">
        <f>VLOOKUP(AR440,גיליון1!A355:F938,3,0)</f>
        <v>57</v>
      </c>
      <c r="AU440" s="3">
        <f>VLOOKUP(AR440,גיליון1!A355:F938,4,0)</f>
        <v>144</v>
      </c>
      <c r="AV440" s="3">
        <f>VLOOKUP(AR440,גיליון1!A355:F938,5,0)</f>
        <v>0.8</v>
      </c>
      <c r="AW440" s="3">
        <f>VLOOKUP(AR440,גיליון1!A355:F938,6,0)</f>
        <v>33</v>
      </c>
      <c r="AX440" s="3">
        <f>AS440+(AZ440*BF440)/(BB440*1005)</f>
        <v>29.119975427812477</v>
      </c>
      <c r="AY440" s="3">
        <f>AS440+(AZ440*BD440*BE440*BF440)/(BB440*1005*(BE440*BD440+BK440*AZ440))-(AZ440*BL440)/(BE440*BD440+BK440*AZ440)</f>
        <v>22.654537756909967</v>
      </c>
      <c r="AZ440" s="3">
        <f>BA440*BC440/(BA440+BC440)</f>
        <v>29.912704061660094</v>
      </c>
      <c r="BA440" s="3">
        <f>BB440*1005/(4*0.98*0.0000000567*(AS440+273.15)^3)</f>
        <v>194.3128272857887</v>
      </c>
      <c r="BB440" s="3">
        <f>101325/(287.05*(AS440+273.15))</f>
        <v>1.1725204598745014</v>
      </c>
      <c r="BC440" s="3">
        <f>100*SQRT(0.1/AV440)</f>
        <v>35.355339059327378</v>
      </c>
      <c r="BD440" s="3">
        <f>BC440/1.08</f>
        <v>32.736425054932752</v>
      </c>
      <c r="BE440" s="3">
        <f>0.072*AS440+64.67</f>
        <v>66.678799999999995</v>
      </c>
      <c r="BF440" s="3">
        <f>AU440*(1-0.21)+BG440-BH440</f>
        <v>48.059793505768653</v>
      </c>
      <c r="BG440" s="3">
        <f>(1.72*(BI440/1000/(AS440+273.16))^(1/7)*0.0000000567*(AS440+273.16)^4)</f>
        <v>395.25518268881069</v>
      </c>
      <c r="BH440" s="3">
        <f>0.98*0.0000000567*(AA440+273.16)^4</f>
        <v>460.95538918304203</v>
      </c>
      <c r="BI440" s="3">
        <f>BJ440*AT440/100</f>
        <v>2141.5584145240036</v>
      </c>
      <c r="BJ440" s="3">
        <f>(610.7*10^(7.5*AS440/(AS440+237.3)))</f>
        <v>3757.1200254807081</v>
      </c>
      <c r="BK440" s="3">
        <f>(EXP((0.0492)*AS440))*55.259</f>
        <v>218.04712803234031</v>
      </c>
      <c r="BL440" s="3">
        <f>(1-(AT440/100))*BJ440</f>
        <v>1615.5616109567047</v>
      </c>
      <c r="ID440" s="3">
        <v>2</v>
      </c>
      <c r="IE440" s="3">
        <v>13</v>
      </c>
      <c r="IF440" s="3">
        <v>27</v>
      </c>
      <c r="IG440" s="3">
        <v>37</v>
      </c>
      <c r="IH440" s="3">
        <v>73</v>
      </c>
      <c r="II440" s="3">
        <v>97</v>
      </c>
      <c r="IJ440" s="3">
        <v>129</v>
      </c>
      <c r="IK440" s="3">
        <v>159</v>
      </c>
      <c r="IL440" s="3">
        <v>122</v>
      </c>
      <c r="IM440" s="3">
        <v>151</v>
      </c>
      <c r="IN440" s="3">
        <v>183</v>
      </c>
      <c r="IO440" s="3">
        <v>139</v>
      </c>
      <c r="IP440" s="3">
        <v>184</v>
      </c>
      <c r="IQ440" s="3">
        <v>201</v>
      </c>
      <c r="IR440" s="3">
        <v>189</v>
      </c>
      <c r="IS440" s="3">
        <v>227</v>
      </c>
      <c r="IT440" s="3">
        <v>123</v>
      </c>
      <c r="IU440" s="3">
        <v>119</v>
      </c>
      <c r="IV440" s="3">
        <v>87</v>
      </c>
      <c r="IW440" s="3">
        <v>57</v>
      </c>
      <c r="IX440" s="3">
        <v>50</v>
      </c>
      <c r="IY440" s="3">
        <v>36</v>
      </c>
      <c r="IZ440" s="3">
        <v>33</v>
      </c>
      <c r="JA440" s="3">
        <v>27</v>
      </c>
      <c r="JB440" s="3">
        <v>3</v>
      </c>
    </row>
    <row r="441" spans="1:289" s="3" customFormat="1" x14ac:dyDescent="0.2">
      <c r="A441" s="3" t="b">
        <v>1</v>
      </c>
      <c r="B441" s="3">
        <v>10</v>
      </c>
      <c r="D441" s="3">
        <v>10446</v>
      </c>
      <c r="E441" s="3">
        <v>7</v>
      </c>
      <c r="F441" s="3">
        <v>6</v>
      </c>
      <c r="G441" s="3" t="s">
        <v>484</v>
      </c>
      <c r="H441" s="3">
        <v>6</v>
      </c>
      <c r="I441" s="3">
        <v>1.3999999999999986</v>
      </c>
      <c r="J441" s="3">
        <v>0.30738593023727578</v>
      </c>
      <c r="K441" s="3">
        <v>0.5205288795249885</v>
      </c>
      <c r="L441" s="3">
        <v>0.26111825230744307</v>
      </c>
      <c r="M441" s="3">
        <f>AA441-AS441</f>
        <v>0.26813270462473326</v>
      </c>
      <c r="N441" s="3">
        <f>AB441-AS441</f>
        <v>-0.5</v>
      </c>
      <c r="O441" s="3">
        <f>AC441-AS441</f>
        <v>0.89999999999999858</v>
      </c>
      <c r="P441" s="3">
        <f>AD441-AS441</f>
        <v>0.25471121854696932</v>
      </c>
      <c r="Q441" s="3">
        <f>AE441-AS441</f>
        <v>-0.30000000000000071</v>
      </c>
      <c r="R441" s="3">
        <f>AF441-AS441</f>
        <v>-0.10000000000000142</v>
      </c>
      <c r="S441" s="3">
        <f>AG441-AS441</f>
        <v>0</v>
      </c>
      <c r="T441" s="3">
        <f>AH441-AS441</f>
        <v>0.5</v>
      </c>
      <c r="U441" s="3">
        <f>AI441-AS441</f>
        <v>0.69999999999999929</v>
      </c>
      <c r="V441" s="3">
        <f>AJ441-AS441</f>
        <v>0.80000000000000071</v>
      </c>
      <c r="W441" s="3">
        <f>(AA441-AY441)/(AX441-AY441)</f>
        <v>0.82087843250878489</v>
      </c>
      <c r="X441" s="3">
        <f>(AX441-AA441)/(AA441-AY441)</f>
        <v>0.21820717952569454</v>
      </c>
      <c r="Y441" s="3">
        <f>J441/AA441</f>
        <v>1.0951420725847871E-2</v>
      </c>
      <c r="Z441" s="3">
        <f>(AA441-AY441)/(AX441-AA441)</f>
        <v>4.582800630912546</v>
      </c>
      <c r="AA441" s="3">
        <v>28.068132704624734</v>
      </c>
      <c r="AB441" s="3">
        <v>27.3</v>
      </c>
      <c r="AC441" s="3">
        <v>28.7</v>
      </c>
      <c r="AD441" s="3">
        <v>28.05471121854697</v>
      </c>
      <c r="AE441" s="3">
        <v>27.5</v>
      </c>
      <c r="AF441" s="3">
        <v>27.7</v>
      </c>
      <c r="AG441" s="3">
        <v>27.8</v>
      </c>
      <c r="AH441" s="3">
        <v>28.3</v>
      </c>
      <c r="AI441" s="3">
        <v>28.5</v>
      </c>
      <c r="AJ441" s="3">
        <v>28.6</v>
      </c>
      <c r="AK441" s="3">
        <v>2020</v>
      </c>
      <c r="AL441" s="3">
        <v>10</v>
      </c>
      <c r="AM441" s="3">
        <v>27</v>
      </c>
      <c r="AN441" s="3">
        <v>15</v>
      </c>
      <c r="AO441" s="3">
        <v>21</v>
      </c>
      <c r="AP441" s="3">
        <v>4</v>
      </c>
      <c r="AQ441" s="3">
        <v>611</v>
      </c>
      <c r="AR441" s="4">
        <v>0.63958333333333328</v>
      </c>
      <c r="AS441" s="3">
        <f>VLOOKUP(AR441,גיליון1!A356:F939,2,0)</f>
        <v>27.8</v>
      </c>
      <c r="AT441" s="3">
        <f>VLOOKUP(AR441,גיליון1!A356:F939,3,0)</f>
        <v>57</v>
      </c>
      <c r="AU441" s="3">
        <f>VLOOKUP(AR441,גיליון1!A356:F939,4,0)</f>
        <v>160</v>
      </c>
      <c r="AV441" s="3">
        <f>VLOOKUP(AR441,גיליון1!A356:F939,5,0)</f>
        <v>1</v>
      </c>
      <c r="AW441" s="3">
        <f>VLOOKUP(AR441,גיליון1!A356:F939,6,0)</f>
        <v>243</v>
      </c>
      <c r="AX441" s="3">
        <f>AS441+(AZ441*BF441)/(BB441*1005)</f>
        <v>29.261199939717116</v>
      </c>
      <c r="AY441" s="3">
        <f>AS441+(AZ441*BD441*BE441*BF441)/(BB441*1005*(BE441*BD441+BK441*AZ441))-(AZ441*BL441)/(BE441*BD441+BK441*AZ441)</f>
        <v>22.600543426922279</v>
      </c>
      <c r="AZ441" s="3">
        <f>BA441*BC441/(BA441+BC441)</f>
        <v>27.201792816407789</v>
      </c>
      <c r="BA441" s="3">
        <f>BB441*1005/(4*0.98*0.0000000567*(AS441+273.15)^3)</f>
        <v>194.57122196725015</v>
      </c>
      <c r="BB441" s="3">
        <f>101325/(287.05*(AS441+273.15))</f>
        <v>1.1729100662741938</v>
      </c>
      <c r="BC441" s="3">
        <f>100*SQRT(0.1/AV441)</f>
        <v>31.622776601683793</v>
      </c>
      <c r="BD441" s="3">
        <f>BC441/1.08</f>
        <v>29.280348705262767</v>
      </c>
      <c r="BE441" s="3">
        <f>0.072*AS441+64.67</f>
        <v>66.671599999999998</v>
      </c>
      <c r="BF441" s="3">
        <f>AU441*(1-0.21)+BG441-BH441</f>
        <v>63.320289598160969</v>
      </c>
      <c r="BG441" s="3">
        <f>(1.72*(BI441/1000/(AS441+273.16))^(1/7)*0.0000000567*(AS441+273.16)^4)</f>
        <v>394.42045260795408</v>
      </c>
      <c r="BH441" s="3">
        <f>0.98*0.0000000567*(AA441+273.16)^4</f>
        <v>457.50016300979308</v>
      </c>
      <c r="BI441" s="3">
        <f>BJ441*AT441/100</f>
        <v>2129.1116567164236</v>
      </c>
      <c r="BJ441" s="3">
        <f>(610.7*10^(7.5*AS441/(AS441+237.3)))</f>
        <v>3735.2836082744275</v>
      </c>
      <c r="BK441" s="3">
        <f>(EXP((0.0492)*AS441))*55.259</f>
        <v>216.97697090766803</v>
      </c>
      <c r="BL441" s="3">
        <f>(1-(AT441/100))*BJ441</f>
        <v>1606.1719515580039</v>
      </c>
      <c r="ID441" s="3">
        <v>18</v>
      </c>
      <c r="IE441" s="3">
        <v>54</v>
      </c>
      <c r="IF441" s="3">
        <v>97</v>
      </c>
      <c r="IG441" s="3">
        <v>168</v>
      </c>
      <c r="IH441" s="3">
        <v>319</v>
      </c>
      <c r="II441" s="3">
        <v>320</v>
      </c>
      <c r="IJ441" s="3">
        <v>338</v>
      </c>
      <c r="IK441" s="3">
        <v>311</v>
      </c>
      <c r="IL441" s="3">
        <v>253</v>
      </c>
      <c r="IM441" s="3">
        <v>235</v>
      </c>
      <c r="IN441" s="3">
        <v>312</v>
      </c>
      <c r="IO441" s="3">
        <v>282</v>
      </c>
      <c r="IP441" s="3">
        <v>176</v>
      </c>
      <c r="IQ441" s="3">
        <v>50</v>
      </c>
      <c r="IR441" s="3">
        <v>18</v>
      </c>
    </row>
    <row r="442" spans="1:289" s="3" customFormat="1" x14ac:dyDescent="0.2">
      <c r="A442" s="3" t="b">
        <v>0</v>
      </c>
      <c r="D442" s="3">
        <v>10446</v>
      </c>
      <c r="E442" s="3">
        <v>7</v>
      </c>
      <c r="F442" s="3">
        <v>6</v>
      </c>
      <c r="G442" s="3" t="s">
        <v>162</v>
      </c>
      <c r="H442" s="3">
        <v>6</v>
      </c>
      <c r="I442" s="3">
        <v>1.7999999999999972</v>
      </c>
      <c r="J442" s="3">
        <v>0.2147044928490775</v>
      </c>
      <c r="K442" s="3">
        <v>0.25978142605981702</v>
      </c>
      <c r="L442" s="3">
        <v>0.15569311318862961</v>
      </c>
      <c r="M442" s="3">
        <f>AA442-AS442</f>
        <v>-0.15622676012017678</v>
      </c>
      <c r="N442" s="3">
        <f>AB442-AS442</f>
        <v>-0.69999999999999929</v>
      </c>
      <c r="O442" s="3">
        <f>AC442-AS442</f>
        <v>1.0999999999999979</v>
      </c>
      <c r="P442" s="3">
        <f>AD442-AS442</f>
        <v>-0.20217720113065596</v>
      </c>
      <c r="Q442" s="3">
        <f>AE442-AS442</f>
        <v>-0.40000000000000213</v>
      </c>
      <c r="R442" s="3">
        <f>AF442-AS442</f>
        <v>-0.40000000000000213</v>
      </c>
      <c r="S442" s="3">
        <f>AG442-AS442</f>
        <v>-0.30000000000000071</v>
      </c>
      <c r="T442" s="3">
        <f>AH442-AS442</f>
        <v>0</v>
      </c>
      <c r="U442" s="3">
        <f>AI442-AS442</f>
        <v>9.9999999999997868E-2</v>
      </c>
      <c r="V442" s="3">
        <f>AJ442-AS442</f>
        <v>0.30000000000000071</v>
      </c>
      <c r="W442" s="3">
        <f>(AA442-AY442)/(AX442-AY442)</f>
        <v>0.74992901714186166</v>
      </c>
      <c r="X442" s="3">
        <f>(AX442-AA442)/(AA442-AY442)</f>
        <v>0.33345953702553321</v>
      </c>
      <c r="Y442" s="3">
        <f>J442/AA442</f>
        <v>7.7668302002759041E-3</v>
      </c>
      <c r="Z442" s="3">
        <f>(AA442-AY442)/(AX442-AA442)</f>
        <v>2.9988645966464871</v>
      </c>
      <c r="AA442" s="3">
        <v>27.643773239879824</v>
      </c>
      <c r="AB442" s="3">
        <v>27.1</v>
      </c>
      <c r="AC442" s="3">
        <v>28.9</v>
      </c>
      <c r="AD442" s="3">
        <v>27.597822798869345</v>
      </c>
      <c r="AE442" s="3">
        <v>27.4</v>
      </c>
      <c r="AF442" s="3">
        <v>27.4</v>
      </c>
      <c r="AG442" s="3">
        <v>27.5</v>
      </c>
      <c r="AH442" s="3">
        <v>27.8</v>
      </c>
      <c r="AI442" s="3">
        <v>27.9</v>
      </c>
      <c r="AJ442" s="3">
        <v>28.1</v>
      </c>
      <c r="AK442" s="3">
        <v>2020</v>
      </c>
      <c r="AL442" s="3">
        <v>10</v>
      </c>
      <c r="AM442" s="3">
        <v>27</v>
      </c>
      <c r="AN442" s="3">
        <v>15</v>
      </c>
      <c r="AO442" s="3">
        <v>21</v>
      </c>
      <c r="AP442" s="3">
        <v>42</v>
      </c>
      <c r="AQ442" s="3">
        <v>369</v>
      </c>
      <c r="AR442" s="4">
        <v>0.63958333333333328</v>
      </c>
      <c r="AS442" s="3">
        <f>VLOOKUP(AR442,גיליון1!A357:F940,2,0)</f>
        <v>27.8</v>
      </c>
      <c r="AT442" s="3">
        <f>VLOOKUP(AR442,גיליון1!A357:F940,3,0)</f>
        <v>57</v>
      </c>
      <c r="AU442" s="3">
        <f>VLOOKUP(AR442,גיליון1!A357:F940,4,0)</f>
        <v>160</v>
      </c>
      <c r="AV442" s="3">
        <f>VLOOKUP(AR442,גיליון1!A357:F940,5,0)</f>
        <v>1</v>
      </c>
      <c r="AW442" s="3">
        <f>VLOOKUP(AR442,גיליון1!A357:F940,6,0)</f>
        <v>243</v>
      </c>
      <c r="AX442" s="3">
        <f>AS442+(AZ442*BF442)/(BB442*1005)</f>
        <v>29.320566040560134</v>
      </c>
      <c r="AY442" s="3">
        <f>AS442+(AZ442*BD442*BE442*BF442)/(BB442*1005*(BE442*BD442+BK442*AZ442))-(AZ442*BL442)/(BE442*BD442+BK442*AZ442)</f>
        <v>22.615298674007931</v>
      </c>
      <c r="AZ442" s="3">
        <f>BA442*BC442/(BA442+BC442)</f>
        <v>27.201792816407789</v>
      </c>
      <c r="BA442" s="3">
        <f>BB442*1005/(4*0.98*0.0000000567*(AS442+273.15)^3)</f>
        <v>194.57122196725015</v>
      </c>
      <c r="BB442" s="3">
        <f>101325/(287.05*(AS442+273.15))</f>
        <v>1.1729100662741938</v>
      </c>
      <c r="BC442" s="3">
        <f>100*SQRT(0.1/AV442)</f>
        <v>31.622776601683793</v>
      </c>
      <c r="BD442" s="3">
        <f>BC442/1.08</f>
        <v>29.280348705262767</v>
      </c>
      <c r="BE442" s="3">
        <f>0.072*AS442+64.67</f>
        <v>66.671599999999998</v>
      </c>
      <c r="BF442" s="3">
        <f>AU442*(1-0.21)+BG442-BH442</f>
        <v>65.892886677805848</v>
      </c>
      <c r="BG442" s="3">
        <f>(1.72*(BI442/1000/(AS442+273.16))^(1/7)*0.0000000567*(AS442+273.16)^4)</f>
        <v>394.42045260795408</v>
      </c>
      <c r="BH442" s="3">
        <f>0.98*0.0000000567*(AA442+273.16)^4</f>
        <v>454.92756593014821</v>
      </c>
      <c r="BI442" s="3">
        <f>BJ442*AT442/100</f>
        <v>2129.1116567164236</v>
      </c>
      <c r="BJ442" s="3">
        <f>(610.7*10^(7.5*AS442/(AS442+237.3)))</f>
        <v>3735.2836082744275</v>
      </c>
      <c r="BK442" s="3">
        <f>(EXP((0.0492)*AS442))*55.259</f>
        <v>216.97697090766803</v>
      </c>
      <c r="BL442" s="3">
        <f>(1-(AT442/100))*BJ442</f>
        <v>1606.1719515580039</v>
      </c>
      <c r="IA442" s="3">
        <v>1</v>
      </c>
      <c r="IB442" s="3">
        <v>9</v>
      </c>
      <c r="IC442" s="3">
        <v>4</v>
      </c>
      <c r="ID442" s="3">
        <v>175</v>
      </c>
      <c r="IE442" s="3">
        <v>871</v>
      </c>
      <c r="IF442" s="3">
        <v>937</v>
      </c>
      <c r="IG442" s="3">
        <v>573</v>
      </c>
      <c r="IH442" s="3">
        <v>691</v>
      </c>
      <c r="II442" s="3">
        <v>444</v>
      </c>
      <c r="IJ442" s="3">
        <v>147</v>
      </c>
      <c r="IK442" s="3">
        <v>47</v>
      </c>
      <c r="IL442" s="3">
        <v>16</v>
      </c>
      <c r="IM442" s="3">
        <v>20</v>
      </c>
      <c r="IN442" s="3">
        <v>8</v>
      </c>
      <c r="IO442" s="3">
        <v>5</v>
      </c>
      <c r="IP442" s="3">
        <v>10</v>
      </c>
      <c r="IQ442" s="3">
        <v>4</v>
      </c>
      <c r="IR442" s="3">
        <v>5</v>
      </c>
      <c r="IS442" s="3">
        <v>3</v>
      </c>
      <c r="IT442" s="3">
        <v>6</v>
      </c>
      <c r="IU442" s="3">
        <v>2</v>
      </c>
      <c r="IV442" s="3">
        <v>4</v>
      </c>
      <c r="IW442" s="3">
        <v>1</v>
      </c>
      <c r="IX442" s="3">
        <v>1</v>
      </c>
      <c r="IY442" s="3">
        <v>2</v>
      </c>
      <c r="IZ442" s="3">
        <v>0</v>
      </c>
      <c r="JA442" s="3">
        <v>1</v>
      </c>
    </row>
    <row r="443" spans="1:289" s="3" customFormat="1" x14ac:dyDescent="0.2">
      <c r="A443" s="3" t="b">
        <v>0</v>
      </c>
      <c r="D443" s="3">
        <v>10446</v>
      </c>
      <c r="E443" s="3">
        <v>7</v>
      </c>
      <c r="F443" s="3">
        <v>6</v>
      </c>
      <c r="G443" s="3" t="s">
        <v>331</v>
      </c>
      <c r="H443" s="3">
        <v>6</v>
      </c>
      <c r="I443" s="3">
        <v>1.3000000000000007</v>
      </c>
      <c r="J443" s="3">
        <v>0.21008927525672627</v>
      </c>
      <c r="K443" s="3">
        <v>0.23411942455680901</v>
      </c>
      <c r="L443" s="3">
        <v>0.16032572005347467</v>
      </c>
      <c r="M443" s="3">
        <f>AA443-AS443</f>
        <v>0.26862687253972695</v>
      </c>
      <c r="N443" s="3">
        <f>AB443-AS443</f>
        <v>-0.40000000000000213</v>
      </c>
      <c r="O443" s="3">
        <f>AC443-AS443</f>
        <v>0.89999999999999858</v>
      </c>
      <c r="P443" s="3">
        <f>AD443-AS443</f>
        <v>0.25471121854696932</v>
      </c>
      <c r="Q443" s="3">
        <f>AE443-AS443</f>
        <v>-0.10000000000000142</v>
      </c>
      <c r="R443" s="3">
        <f>AF443-AS443</f>
        <v>0</v>
      </c>
      <c r="S443" s="3">
        <f>AG443-AS443</f>
        <v>9.9999999999997868E-2</v>
      </c>
      <c r="T443" s="3">
        <f>AH443-AS443</f>
        <v>0.39999999999999858</v>
      </c>
      <c r="U443" s="3">
        <f>AI443-AS443</f>
        <v>0.5</v>
      </c>
      <c r="V443" s="3">
        <f>AJ443-AS443</f>
        <v>0.80000000000000071</v>
      </c>
      <c r="W443" s="3">
        <f>(AA443-AY443)/(AX443-AY443)</f>
        <v>0.85260197103747171</v>
      </c>
      <c r="X443" s="3">
        <f>(AX443-AA443)/(AA443-AY443)</f>
        <v>0.17288023482184769</v>
      </c>
      <c r="Y443" s="3">
        <f>J443/AA443</f>
        <v>7.4848433523572932E-3</v>
      </c>
      <c r="Z443" s="3">
        <f>(AA443-AY443)/(AX443-AA443)</f>
        <v>5.7843512361635527</v>
      </c>
      <c r="AA443" s="3">
        <v>28.068626872539728</v>
      </c>
      <c r="AB443" s="3">
        <v>27.4</v>
      </c>
      <c r="AC443" s="3">
        <v>28.7</v>
      </c>
      <c r="AD443" s="3">
        <v>28.05471121854697</v>
      </c>
      <c r="AE443" s="3">
        <v>27.7</v>
      </c>
      <c r="AF443" s="3">
        <v>27.8</v>
      </c>
      <c r="AG443" s="3">
        <v>27.9</v>
      </c>
      <c r="AH443" s="3">
        <v>28.2</v>
      </c>
      <c r="AI443" s="3">
        <v>28.3</v>
      </c>
      <c r="AJ443" s="3">
        <v>28.6</v>
      </c>
      <c r="AK443" s="3">
        <v>2020</v>
      </c>
      <c r="AL443" s="3">
        <v>10</v>
      </c>
      <c r="AM443" s="3">
        <v>27</v>
      </c>
      <c r="AN443" s="3">
        <v>15</v>
      </c>
      <c r="AO443" s="3">
        <v>22</v>
      </c>
      <c r="AP443" s="3">
        <v>17</v>
      </c>
      <c r="AQ443" s="3">
        <v>888</v>
      </c>
      <c r="AR443" s="4">
        <v>0.64027777777777783</v>
      </c>
      <c r="AS443" s="3">
        <f>VLOOKUP(AR443,גיליון1!A358:F941,2,0)</f>
        <v>27.8</v>
      </c>
      <c r="AT443" s="3">
        <f>VLOOKUP(AR443,גיליון1!A358:F941,3,0)</f>
        <v>57</v>
      </c>
      <c r="AU443" s="3">
        <f>VLOOKUP(AR443,גיליון1!A358:F941,4,0)</f>
        <v>147</v>
      </c>
      <c r="AV443" s="3">
        <f>VLOOKUP(AR443,גיליון1!A358:F941,5,0)</f>
        <v>1</v>
      </c>
      <c r="AW443" s="3">
        <f>VLOOKUP(AR443,גיליון1!A358:F941,6,0)</f>
        <v>1</v>
      </c>
      <c r="AX443" s="3">
        <f>AS443+(AZ443*BF443)/(BB443*1005)</f>
        <v>29.024136745488995</v>
      </c>
      <c r="AY443" s="3">
        <f>AS443+(AZ443*BD443*BE443*BF443)/(BB443*1005*(BE443*BD443+BK443*AZ443))-(AZ443*BL443)/(BE443*BD443+BK443*AZ443)</f>
        <v>22.541622157779152</v>
      </c>
      <c r="AZ443" s="3">
        <f>BA443*BC443/(BA443+BC443)</f>
        <v>27.201792816407789</v>
      </c>
      <c r="BA443" s="3">
        <f>BB443*1005/(4*0.98*0.0000000567*(AS443+273.15)^3)</f>
        <v>194.57122196725015</v>
      </c>
      <c r="BB443" s="3">
        <f>101325/(287.05*(AS443+273.15))</f>
        <v>1.1729100662741938</v>
      </c>
      <c r="BC443" s="3">
        <f>100*SQRT(0.1/AV443)</f>
        <v>31.622776601683793</v>
      </c>
      <c r="BD443" s="3">
        <f>BC443/1.08</f>
        <v>29.280348705262767</v>
      </c>
      <c r="BE443" s="3">
        <f>0.072*AS443+64.67</f>
        <v>66.671599999999998</v>
      </c>
      <c r="BF443" s="3">
        <f>AU443*(1-0.21)+BG443-BH443</f>
        <v>53.047287455486583</v>
      </c>
      <c r="BG443" s="3">
        <f>(1.72*(BI443/1000/(AS443+273.16))^(1/7)*0.0000000567*(AS443+273.16)^4)</f>
        <v>394.42045260795408</v>
      </c>
      <c r="BH443" s="3">
        <f>0.98*0.0000000567*(AA443+273.16)^4</f>
        <v>457.50316515246749</v>
      </c>
      <c r="BI443" s="3">
        <f>BJ443*AT443/100</f>
        <v>2129.1116567164236</v>
      </c>
      <c r="BJ443" s="3">
        <f>(610.7*10^(7.5*AS443/(AS443+237.3)))</f>
        <v>3735.2836082744275</v>
      </c>
      <c r="BK443" s="3">
        <f>(EXP((0.0492)*AS443))*55.259</f>
        <v>216.97697090766803</v>
      </c>
      <c r="BL443" s="3">
        <f>(1-(AT443/100))*BJ443</f>
        <v>1606.1719515580039</v>
      </c>
      <c r="ID443" s="3">
        <v>14</v>
      </c>
      <c r="IE443" s="3">
        <v>23</v>
      </c>
      <c r="IF443" s="3">
        <v>42</v>
      </c>
      <c r="IG443" s="3">
        <v>190</v>
      </c>
      <c r="IH443" s="3">
        <v>287</v>
      </c>
      <c r="II443" s="3">
        <v>653</v>
      </c>
      <c r="IJ443" s="3">
        <v>690</v>
      </c>
      <c r="IK443" s="3">
        <v>557</v>
      </c>
      <c r="IL443" s="3">
        <v>268</v>
      </c>
      <c r="IM443" s="3">
        <v>256</v>
      </c>
      <c r="IN443" s="3">
        <v>86</v>
      </c>
      <c r="IO443" s="3">
        <v>59</v>
      </c>
      <c r="IP443" s="3">
        <v>39</v>
      </c>
      <c r="IQ443" s="3">
        <v>8</v>
      </c>
      <c r="IR443" s="3">
        <v>3</v>
      </c>
    </row>
    <row r="444" spans="1:289" s="3" customFormat="1" x14ac:dyDescent="0.2">
      <c r="A444" s="3" t="b">
        <v>1</v>
      </c>
      <c r="B444" s="3" t="s">
        <v>564</v>
      </c>
      <c r="D444" s="3">
        <v>10446</v>
      </c>
      <c r="E444" s="3">
        <v>13</v>
      </c>
      <c r="F444" s="3">
        <v>6</v>
      </c>
      <c r="G444" s="3" t="s">
        <v>163</v>
      </c>
      <c r="H444" s="3">
        <v>6</v>
      </c>
      <c r="I444" s="3">
        <v>2.5</v>
      </c>
      <c r="J444" s="3">
        <v>0.60975163633120399</v>
      </c>
      <c r="K444" s="3">
        <v>1.0605990522750517</v>
      </c>
      <c r="L444" s="3">
        <v>0.53486603283861756</v>
      </c>
      <c r="M444" s="3">
        <f>AA444-AS444</f>
        <v>0.36094043193115155</v>
      </c>
      <c r="N444" s="3">
        <f>AB444-AS444</f>
        <v>-0.80000000000000071</v>
      </c>
      <c r="O444" s="3">
        <f>AC444-AS444</f>
        <v>1.6999999999999993</v>
      </c>
      <c r="P444" s="3">
        <f>AD444-AS444</f>
        <v>0.34375058383826484</v>
      </c>
      <c r="Q444" s="3">
        <f>AE444-AS444</f>
        <v>-0.70000000000000284</v>
      </c>
      <c r="R444" s="3">
        <f>AF444-AS444</f>
        <v>-0.5</v>
      </c>
      <c r="S444" s="3">
        <f>AG444-AS444</f>
        <v>-0.20000000000000284</v>
      </c>
      <c r="T444" s="3">
        <f>AH444-AS444</f>
        <v>0.89999999999999858</v>
      </c>
      <c r="U444" s="3">
        <f>AI444-AS444</f>
        <v>1.0999999999999979</v>
      </c>
      <c r="V444" s="3">
        <f>AJ444-AS444</f>
        <v>1.3999999999999986</v>
      </c>
      <c r="W444" s="3">
        <f>(AA444-AY444)/(AX444-AY444)</f>
        <v>0.85911294609998401</v>
      </c>
      <c r="X444" s="3">
        <f>(AX444-AA444)/(AA444-AY444)</f>
        <v>0.16399130584585503</v>
      </c>
      <c r="Y444" s="3">
        <f>J444/AA444</f>
        <v>2.1807264952893819E-2</v>
      </c>
      <c r="Z444" s="3">
        <f>(AA444-AY444)/(AX444-AA444)</f>
        <v>6.0978842435705598</v>
      </c>
      <c r="AA444" s="3">
        <v>27.960940431931153</v>
      </c>
      <c r="AB444" s="3">
        <v>26.8</v>
      </c>
      <c r="AC444" s="3">
        <v>29.3</v>
      </c>
      <c r="AD444" s="3">
        <v>27.943750583838266</v>
      </c>
      <c r="AE444" s="3">
        <v>26.9</v>
      </c>
      <c r="AF444" s="3">
        <v>27.1</v>
      </c>
      <c r="AG444" s="3">
        <v>27.4</v>
      </c>
      <c r="AH444" s="3">
        <v>28.5</v>
      </c>
      <c r="AI444" s="3">
        <v>28.7</v>
      </c>
      <c r="AJ444" s="3">
        <v>29</v>
      </c>
      <c r="AK444" s="3">
        <v>2020</v>
      </c>
      <c r="AL444" s="3">
        <v>10</v>
      </c>
      <c r="AM444" s="3">
        <v>27</v>
      </c>
      <c r="AN444" s="3">
        <v>15</v>
      </c>
      <c r="AO444" s="3">
        <v>24</v>
      </c>
      <c r="AP444" s="3">
        <v>13</v>
      </c>
      <c r="AQ444" s="3">
        <v>927</v>
      </c>
      <c r="AR444" s="4">
        <v>0.64166666666666672</v>
      </c>
      <c r="AS444" s="3">
        <f>VLOOKUP(AR444,גיליון1!A359:F942,2,0)</f>
        <v>27.6</v>
      </c>
      <c r="AT444" s="3">
        <f>VLOOKUP(AR444,גיליון1!A359:F942,3,0)</f>
        <v>59</v>
      </c>
      <c r="AU444" s="3">
        <f>VLOOKUP(AR444,גיליון1!A359:F942,4,0)</f>
        <v>160</v>
      </c>
      <c r="AV444" s="3">
        <f>VLOOKUP(AR444,גיליון1!A359:F942,5,0)</f>
        <v>1.5</v>
      </c>
      <c r="AW444" s="3">
        <f>VLOOKUP(AR444,גיליון1!A359:F942,6,0)</f>
        <v>336</v>
      </c>
      <c r="AX444" s="3">
        <f>AS444+(AZ444*BF444)/(BB444*1005)</f>
        <v>28.841929479099718</v>
      </c>
      <c r="AY444" s="3">
        <f>AS444+(AZ444*BD444*BE444*BF444)/(BB444*1005*(BE444*BD444+BK444*AZ444))-(AZ444*BL444)/(BE444*BD444+BK444*AZ444)</f>
        <v>22.588771202443716</v>
      </c>
      <c r="AZ444" s="3">
        <f>BA444*BC444/(BA444+BC444)</f>
        <v>22.802057682681092</v>
      </c>
      <c r="BA444" s="3">
        <f>BB444*1005/(4*0.98*0.0000000567*(AS444+273.15)^3)</f>
        <v>195.08930115337509</v>
      </c>
      <c r="BB444" s="3">
        <f>101325/(287.05*(AS444+273.15))</f>
        <v>1.173690056343204</v>
      </c>
      <c r="BC444" s="3">
        <f>100*SQRT(0.1/AV444)</f>
        <v>25.819888974716111</v>
      </c>
      <c r="BD444" s="3">
        <f>BC444/1.08</f>
        <v>23.90730460621862</v>
      </c>
      <c r="BE444" s="3">
        <f>0.072*AS444+64.67</f>
        <v>66.657200000000003</v>
      </c>
      <c r="BF444" s="3">
        <f>AU444*(1-0.21)+BG444-BH444</f>
        <v>64.245451094222346</v>
      </c>
      <c r="BG444" s="3">
        <f>(1.72*(BI444/1000/(AS444+273.16))^(1/7)*0.0000000567*(AS444+273.16)^4)</f>
        <v>394.69475442025805</v>
      </c>
      <c r="BH444" s="3">
        <f>0.98*0.0000000567*(AA444+273.16)^4</f>
        <v>456.84930332603568</v>
      </c>
      <c r="BI444" s="3">
        <f>BJ444*AT444/100</f>
        <v>2178.2457994304368</v>
      </c>
      <c r="BJ444" s="3">
        <f>(610.7*10^(7.5*AS444/(AS444+237.3)))</f>
        <v>3691.9420329329441</v>
      </c>
      <c r="BK444" s="3">
        <f>(EXP((0.0492)*AS444))*55.259</f>
        <v>214.85238760658794</v>
      </c>
      <c r="BL444" s="3">
        <f>(1-(AT444/100))*BJ444</f>
        <v>1513.6962335025073</v>
      </c>
      <c r="HY444" s="3">
        <v>46</v>
      </c>
      <c r="HZ444" s="3">
        <v>94</v>
      </c>
      <c r="IA444" s="3">
        <v>142</v>
      </c>
      <c r="IB444" s="3">
        <v>121</v>
      </c>
      <c r="IC444" s="3">
        <v>171</v>
      </c>
      <c r="ID444" s="3">
        <v>155</v>
      </c>
      <c r="IE444" s="3">
        <v>151</v>
      </c>
      <c r="IF444" s="3">
        <v>121</v>
      </c>
      <c r="IG444" s="3">
        <v>194</v>
      </c>
      <c r="IH444" s="3">
        <v>154</v>
      </c>
      <c r="II444" s="3">
        <v>157</v>
      </c>
      <c r="IJ444" s="3">
        <v>125</v>
      </c>
      <c r="IK444" s="3">
        <v>102</v>
      </c>
      <c r="IL444" s="3">
        <v>93</v>
      </c>
      <c r="IM444" s="3">
        <v>87</v>
      </c>
      <c r="IN444" s="3">
        <v>172</v>
      </c>
      <c r="IO444" s="3">
        <v>250</v>
      </c>
      <c r="IP444" s="3">
        <v>227</v>
      </c>
      <c r="IQ444" s="3">
        <v>205</v>
      </c>
      <c r="IR444" s="3">
        <v>91</v>
      </c>
      <c r="IS444" s="3">
        <v>87</v>
      </c>
      <c r="IT444" s="3">
        <v>114</v>
      </c>
      <c r="IU444" s="3">
        <v>33</v>
      </c>
      <c r="IV444" s="3">
        <v>7</v>
      </c>
      <c r="IW444" s="3">
        <v>2</v>
      </c>
      <c r="IX444" s="3">
        <v>5</v>
      </c>
    </row>
    <row r="445" spans="1:289" s="3" customFormat="1" x14ac:dyDescent="0.2">
      <c r="A445" s="3" t="b">
        <v>1</v>
      </c>
      <c r="B445" s="3" t="s">
        <v>564</v>
      </c>
      <c r="D445" s="3">
        <v>10446</v>
      </c>
      <c r="E445" s="3">
        <v>13</v>
      </c>
      <c r="F445" s="3">
        <v>6</v>
      </c>
      <c r="G445" s="3" t="s">
        <v>164</v>
      </c>
      <c r="H445" s="3">
        <v>6</v>
      </c>
      <c r="I445" s="3">
        <v>1.6999999999999993</v>
      </c>
      <c r="J445" s="3">
        <v>0.36288438438406451</v>
      </c>
      <c r="K445" s="3">
        <v>0.43416878142409132</v>
      </c>
      <c r="L445" s="3">
        <v>0.28510621375580886</v>
      </c>
      <c r="M445" s="3">
        <f>AA445-AS445</f>
        <v>-3.8377596652370727E-2</v>
      </c>
      <c r="N445" s="3">
        <f>AB445-AS445</f>
        <v>-0.79999999999999716</v>
      </c>
      <c r="O445" s="3">
        <f>AC445-AS445</f>
        <v>0.90000000000000213</v>
      </c>
      <c r="P445" s="3">
        <f>AD445-AS445</f>
        <v>-0.11816918061517612</v>
      </c>
      <c r="Q445" s="3">
        <f>AE445-AS445</f>
        <v>-0.59999999999999787</v>
      </c>
      <c r="R445" s="3">
        <f>AF445-AS445</f>
        <v>-0.39999999999999858</v>
      </c>
      <c r="S445" s="3">
        <f>AG445-AS445</f>
        <v>-0.29999999999999716</v>
      </c>
      <c r="T445" s="3">
        <f>AH445-AS445</f>
        <v>0.10000000000000142</v>
      </c>
      <c r="U445" s="3">
        <f>AI445-AS445</f>
        <v>0.60000000000000142</v>
      </c>
      <c r="V445" s="3">
        <f>AJ445-AS445</f>
        <v>0.80000000000000071</v>
      </c>
      <c r="W445" s="3">
        <f>(AA445-AY445)/(AX445-AY445)</f>
        <v>0.85598198631170019</v>
      </c>
      <c r="X445" s="3">
        <f>(AX445-AA445)/(AA445-AY445)</f>
        <v>0.16824888372809357</v>
      </c>
      <c r="Y445" s="3">
        <f>J445/AA445</f>
        <v>1.3262531696207697E-2</v>
      </c>
      <c r="Z445" s="3">
        <f>(AA445-AY445)/(AX445-AA445)</f>
        <v>5.9435758374248504</v>
      </c>
      <c r="AA445" s="3">
        <v>27.361622403347628</v>
      </c>
      <c r="AB445" s="3">
        <v>26.6</v>
      </c>
      <c r="AC445" s="3">
        <v>28.3</v>
      </c>
      <c r="AD445" s="3">
        <v>27.281830819384822</v>
      </c>
      <c r="AE445" s="3">
        <v>26.8</v>
      </c>
      <c r="AF445" s="3">
        <v>27</v>
      </c>
      <c r="AG445" s="3">
        <v>27.1</v>
      </c>
      <c r="AH445" s="3">
        <v>27.5</v>
      </c>
      <c r="AI445" s="3">
        <v>28</v>
      </c>
      <c r="AJ445" s="3">
        <v>28.2</v>
      </c>
      <c r="AK445" s="3">
        <v>2020</v>
      </c>
      <c r="AL445" s="3">
        <v>10</v>
      </c>
      <c r="AM445" s="3">
        <v>27</v>
      </c>
      <c r="AN445" s="3">
        <v>15</v>
      </c>
      <c r="AO445" s="3">
        <v>27</v>
      </c>
      <c r="AP445" s="3">
        <v>25</v>
      </c>
      <c r="AQ445" s="3">
        <v>606</v>
      </c>
      <c r="AR445" s="4">
        <v>0.64374999999999993</v>
      </c>
      <c r="AS445" s="3">
        <f>VLOOKUP(AR445,גיליון1!A360:F943,2,0)</f>
        <v>27.4</v>
      </c>
      <c r="AT445" s="3">
        <f>VLOOKUP(AR445,גיליון1!A360:F943,3,0)</f>
        <v>60</v>
      </c>
      <c r="AU445" s="3">
        <f>VLOOKUP(AR445,גיליון1!A360:F943,4,0)</f>
        <v>120</v>
      </c>
      <c r="AV445" s="3">
        <f>VLOOKUP(AR445,גיליון1!A360:F943,5,0)</f>
        <v>1.1000000000000001</v>
      </c>
      <c r="AW445" s="3">
        <f>VLOOKUP(AR445,גיליון1!A360:F943,6,0)</f>
        <v>358</v>
      </c>
      <c r="AX445" s="3">
        <f>AS445+(AZ445*BF445)/(BB445*1005)</f>
        <v>28.186782538958258</v>
      </c>
      <c r="AY445" s="3">
        <f>AS445+(AZ445*BD445*BE445*BF445)/(BB445*1005*(BE445*BD445+BK445*AZ445))-(AZ445*BL445)/(BE445*BD445+BK445*AZ445)</f>
        <v>22.457220559326071</v>
      </c>
      <c r="AZ445" s="3">
        <f>BA445*BC445/(BA445+BC445)</f>
        <v>26.124336346967258</v>
      </c>
      <c r="BA445" s="3">
        <f>BB445*1005/(4*0.98*0.0000000567*(AS445+273.15)^3)</f>
        <v>195.60910583106346</v>
      </c>
      <c r="BB445" s="3">
        <f>101325/(287.05*(AS445+273.15))</f>
        <v>1.1744710844958199</v>
      </c>
      <c r="BC445" s="3">
        <f>100*SQRT(0.1/AV445)</f>
        <v>30.151134457776362</v>
      </c>
      <c r="BD445" s="3">
        <f>BC445/1.08</f>
        <v>27.917717090533667</v>
      </c>
      <c r="BE445" s="3">
        <f>0.072*AS445+64.67</f>
        <v>66.642800000000008</v>
      </c>
      <c r="BF445" s="3">
        <f>AU445*(1-0.21)+BG445-BH445</f>
        <v>35.54821818887865</v>
      </c>
      <c r="BG445" s="3">
        <f>(1.72*(BI445/1000/(AS445+273.16))^(1/7)*0.0000000567*(AS445+273.16)^4)</f>
        <v>393.97131469934561</v>
      </c>
      <c r="BH445" s="3">
        <f>0.98*0.0000000567*(AA445+273.16)^4</f>
        <v>453.22309651046697</v>
      </c>
      <c r="BI445" s="3">
        <f>BJ445*AT445/100</f>
        <v>2189.4234027530956</v>
      </c>
      <c r="BJ445" s="3">
        <f>(610.7*10^(7.5*AS445/(AS445+237.3)))</f>
        <v>3649.0390045884924</v>
      </c>
      <c r="BK445" s="3">
        <f>(EXP((0.0492)*AS445))*55.259</f>
        <v>212.74860768470677</v>
      </c>
      <c r="BL445" s="3">
        <f>(1-(AT445/100))*BJ445</f>
        <v>1459.615601835397</v>
      </c>
      <c r="HW445" s="3">
        <v>5</v>
      </c>
      <c r="HX445" s="3">
        <v>51</v>
      </c>
      <c r="HY445" s="3">
        <v>164</v>
      </c>
      <c r="HZ445" s="3">
        <v>332</v>
      </c>
      <c r="IA445" s="3">
        <v>401</v>
      </c>
      <c r="IB445" s="3">
        <v>535</v>
      </c>
      <c r="IC445" s="3">
        <v>624</v>
      </c>
      <c r="ID445" s="3">
        <v>507</v>
      </c>
      <c r="IE445" s="3">
        <v>309</v>
      </c>
      <c r="IF445" s="3">
        <v>233</v>
      </c>
      <c r="IG445" s="3">
        <v>156</v>
      </c>
      <c r="IH445" s="3">
        <v>115</v>
      </c>
      <c r="II445" s="3">
        <v>92</v>
      </c>
      <c r="IJ445" s="3">
        <v>159</v>
      </c>
      <c r="IK445" s="3">
        <v>135</v>
      </c>
      <c r="IL445" s="3">
        <v>100</v>
      </c>
      <c r="IM445" s="3">
        <v>92</v>
      </c>
      <c r="IN445" s="3">
        <v>18</v>
      </c>
      <c r="IO445" s="3">
        <v>2</v>
      </c>
      <c r="IP445" s="3">
        <v>0</v>
      </c>
      <c r="IQ445" s="3">
        <v>0</v>
      </c>
      <c r="IR445" s="3">
        <v>0</v>
      </c>
      <c r="IS445" s="3">
        <v>1</v>
      </c>
    </row>
    <row r="446" spans="1:289" s="3" customFormat="1" x14ac:dyDescent="0.2">
      <c r="A446" s="3" t="b">
        <v>1</v>
      </c>
      <c r="B446" s="3" t="s">
        <v>564</v>
      </c>
      <c r="D446" s="3">
        <v>10446</v>
      </c>
      <c r="E446" s="3">
        <v>13</v>
      </c>
      <c r="F446" s="3">
        <v>6</v>
      </c>
      <c r="G446" s="3" t="s">
        <v>332</v>
      </c>
      <c r="H446" s="3">
        <v>6</v>
      </c>
      <c r="I446" s="3">
        <v>1.6999999999999993</v>
      </c>
      <c r="J446" s="3">
        <v>0.33637638848765494</v>
      </c>
      <c r="K446" s="3">
        <v>0.44032671564372095</v>
      </c>
      <c r="L446" s="3">
        <v>0.26530380331637926</v>
      </c>
      <c r="M446" s="3">
        <f>AA446-AS446</f>
        <v>-0.81813851976327712</v>
      </c>
      <c r="N446" s="3">
        <f>AB446-AS446</f>
        <v>-1.5999999999999979</v>
      </c>
      <c r="O446" s="3">
        <f>AC446-AS446</f>
        <v>0.10000000000000142</v>
      </c>
      <c r="P446" s="3">
        <f>AD446-AS446</f>
        <v>-0.86529960728372401</v>
      </c>
      <c r="Q446" s="3">
        <f>AE446-AS446</f>
        <v>-1.3999999999999986</v>
      </c>
      <c r="R446" s="3">
        <f>AF446-AS446</f>
        <v>-1.1999999999999993</v>
      </c>
      <c r="S446" s="3">
        <f>AG446-AS446</f>
        <v>-1.0999999999999979</v>
      </c>
      <c r="T446" s="3">
        <f>AH446-AS446</f>
        <v>-0.59999999999999787</v>
      </c>
      <c r="U446" s="3">
        <f>AI446-AS446</f>
        <v>-0.29999999999999716</v>
      </c>
      <c r="V446" s="3">
        <f>AJ446-AS446</f>
        <v>0</v>
      </c>
      <c r="W446" s="3">
        <f>(AA446-AY446)/(AX446-AY446)</f>
        <v>0.70577735430655197</v>
      </c>
      <c r="X446" s="3">
        <f>(AX446-AA446)/(AA446-AY446)</f>
        <v>0.41687742444291215</v>
      </c>
      <c r="Y446" s="3">
        <f>J446/AA446</f>
        <v>1.265435788752968E-2</v>
      </c>
      <c r="Z446" s="3">
        <f>(AA446-AY446)/(AX446-AA446)</f>
        <v>2.3987866489444345</v>
      </c>
      <c r="AA446" s="3">
        <v>26.581861480236721</v>
      </c>
      <c r="AB446" s="3">
        <v>25.8</v>
      </c>
      <c r="AC446" s="3">
        <v>27.5</v>
      </c>
      <c r="AD446" s="3">
        <v>26.534700392716275</v>
      </c>
      <c r="AE446" s="3">
        <v>26</v>
      </c>
      <c r="AF446" s="3">
        <v>26.2</v>
      </c>
      <c r="AG446" s="3">
        <v>26.3</v>
      </c>
      <c r="AH446" s="3">
        <v>26.8</v>
      </c>
      <c r="AI446" s="3">
        <v>27.1</v>
      </c>
      <c r="AJ446" s="3">
        <v>27.4</v>
      </c>
      <c r="AK446" s="3">
        <v>2020</v>
      </c>
      <c r="AL446" s="3">
        <v>10</v>
      </c>
      <c r="AM446" s="3">
        <v>27</v>
      </c>
      <c r="AN446" s="3">
        <v>15</v>
      </c>
      <c r="AO446" s="3">
        <v>27</v>
      </c>
      <c r="AP446" s="3">
        <v>34</v>
      </c>
      <c r="AQ446" s="3">
        <v>885</v>
      </c>
      <c r="AR446" s="4">
        <v>0.64374999999999993</v>
      </c>
      <c r="AS446" s="3">
        <f>VLOOKUP(AR446,גיליון1!A361:F944,2,0)</f>
        <v>27.4</v>
      </c>
      <c r="AT446" s="3">
        <f>VLOOKUP(AR446,גיליון1!A361:F944,3,0)</f>
        <v>60</v>
      </c>
      <c r="AU446" s="3">
        <f>VLOOKUP(AR446,גיליון1!A361:F944,4,0)</f>
        <v>120</v>
      </c>
      <c r="AV446" s="3">
        <f>VLOOKUP(AR446,גיליון1!A361:F944,5,0)</f>
        <v>1.1000000000000001</v>
      </c>
      <c r="AW446" s="3">
        <f>VLOOKUP(AR446,גיליון1!A361:F944,6,0)</f>
        <v>358</v>
      </c>
      <c r="AX446" s="3">
        <f>AS446+(AZ446*BF446)/(BB446*1005)</f>
        <v>28.29048856399881</v>
      </c>
      <c r="AY446" s="3">
        <f>AS446+(AZ446*BD446*BE446*BF446)/(BB446*1005*(BE446*BD446+BK446*AZ446))-(AZ446*BL446)/(BE446*BD446+BK446*AZ446)</f>
        <v>22.483229643683359</v>
      </c>
      <c r="AZ446" s="3">
        <f>BA446*BC446/(BA446+BC446)</f>
        <v>26.124336346967258</v>
      </c>
      <c r="BA446" s="3">
        <f>BB446*1005/(4*0.98*0.0000000567*(AS446+273.15)^3)</f>
        <v>195.60910583106346</v>
      </c>
      <c r="BB446" s="3">
        <f>101325/(287.05*(AS446+273.15))</f>
        <v>1.1744710844958199</v>
      </c>
      <c r="BC446" s="3">
        <f>100*SQRT(0.1/AV446)</f>
        <v>30.151134457776362</v>
      </c>
      <c r="BD446" s="3">
        <f>BC446/1.08</f>
        <v>27.917717090533667</v>
      </c>
      <c r="BE446" s="3">
        <f>0.072*AS446+64.67</f>
        <v>66.642800000000008</v>
      </c>
      <c r="BF446" s="3">
        <f>AU446*(1-0.21)+BG446-BH446</f>
        <v>40.233838704204345</v>
      </c>
      <c r="BG446" s="3">
        <f>(1.72*(BI446/1000/(AS446+273.16))^(1/7)*0.0000000567*(AS446+273.16)^4)</f>
        <v>393.97131469934561</v>
      </c>
      <c r="BH446" s="3">
        <f>0.98*0.0000000567*(AA446+273.16)^4</f>
        <v>448.53747599514128</v>
      </c>
      <c r="BI446" s="3">
        <f>BJ446*AT446/100</f>
        <v>2189.4234027530956</v>
      </c>
      <c r="BJ446" s="3">
        <f>(610.7*10^(7.5*AS446/(AS446+237.3)))</f>
        <v>3649.0390045884924</v>
      </c>
      <c r="BK446" s="3">
        <f>(EXP((0.0492)*AS446))*55.259</f>
        <v>212.74860768470677</v>
      </c>
      <c r="BL446" s="3">
        <f>(1-(AT446/100))*BJ446</f>
        <v>1459.615601835397</v>
      </c>
      <c r="HM446" s="3">
        <v>0</v>
      </c>
      <c r="HN446" s="3">
        <v>2</v>
      </c>
      <c r="HO446" s="3">
        <v>31</v>
      </c>
      <c r="HP446" s="3">
        <v>29</v>
      </c>
      <c r="HQ446" s="3">
        <v>103</v>
      </c>
      <c r="HR446" s="3">
        <v>213</v>
      </c>
      <c r="HS446" s="3">
        <v>358</v>
      </c>
      <c r="HT446" s="3">
        <v>546</v>
      </c>
      <c r="HU446" s="3">
        <v>478</v>
      </c>
      <c r="HV446" s="3">
        <v>503</v>
      </c>
      <c r="HW446" s="3">
        <v>413</v>
      </c>
      <c r="HX446" s="3">
        <v>284</v>
      </c>
      <c r="HY446" s="3">
        <v>244</v>
      </c>
      <c r="HZ446" s="3">
        <v>180</v>
      </c>
      <c r="IA446" s="3">
        <v>158</v>
      </c>
      <c r="IB446" s="3">
        <v>115</v>
      </c>
      <c r="IC446" s="3">
        <v>74</v>
      </c>
      <c r="ID446" s="3">
        <v>53</v>
      </c>
      <c r="IE446" s="3">
        <v>35</v>
      </c>
      <c r="IF446" s="3">
        <v>43</v>
      </c>
      <c r="IG446" s="3">
        <v>2</v>
      </c>
      <c r="IH446" s="3">
        <v>1</v>
      </c>
      <c r="II446" s="3">
        <v>0</v>
      </c>
      <c r="IJ446" s="3">
        <v>2</v>
      </c>
    </row>
    <row r="447" spans="1:289" s="3" customFormat="1" x14ac:dyDescent="0.2">
      <c r="A447" s="3" t="b">
        <v>0</v>
      </c>
      <c r="D447" s="3">
        <v>10446</v>
      </c>
      <c r="E447" s="3">
        <v>13</v>
      </c>
      <c r="F447" s="3">
        <v>6</v>
      </c>
      <c r="G447" s="3" t="s">
        <v>165</v>
      </c>
      <c r="H447" s="3">
        <v>6</v>
      </c>
      <c r="I447" s="3">
        <v>1.3000000000000007</v>
      </c>
      <c r="J447" s="3">
        <v>0.29686575910301793</v>
      </c>
      <c r="K447" s="3">
        <v>0.41459952232429487</v>
      </c>
      <c r="L447" s="3">
        <v>0.2370614259776066</v>
      </c>
      <c r="M447" s="3">
        <f>AA447-AS447</f>
        <v>-1.3998818647937448</v>
      </c>
      <c r="N447" s="3">
        <f>AB447-AS447</f>
        <v>-1.6999999999999993</v>
      </c>
      <c r="O447" s="3">
        <f>AC447-AS447</f>
        <v>-0.39999999999999858</v>
      </c>
      <c r="P447" s="3">
        <f>AD447-AS447</f>
        <v>-1.4855651136533297</v>
      </c>
      <c r="Q447" s="3">
        <f>AE447-AS447</f>
        <v>-1.6999999999999993</v>
      </c>
      <c r="R447" s="3">
        <f>AF447-AS447</f>
        <v>-1.6999999999999993</v>
      </c>
      <c r="S447" s="3">
        <f>AG447-AS447</f>
        <v>-1.6999999999999993</v>
      </c>
      <c r="T447" s="3">
        <f>AH447-AS447</f>
        <v>-1.2999999999999972</v>
      </c>
      <c r="U447" s="3">
        <f>AI447-AS447</f>
        <v>-0.89999999999999858</v>
      </c>
      <c r="V447" s="3">
        <f>AJ447-AS447</f>
        <v>-0.59999999999999787</v>
      </c>
      <c r="W447" s="3">
        <f>(AA447-AY447)/(AX447-AY447)</f>
        <v>0.5375854100903823</v>
      </c>
      <c r="X447" s="3">
        <f>(AX447-AA447)/(AA447-AY447)</f>
        <v>0.86016953070187219</v>
      </c>
      <c r="Y447" s="3">
        <f>J447/AA447</f>
        <v>1.1417861932751674E-2</v>
      </c>
      <c r="Z447" s="3">
        <f>(AA447-AY447)/(AX447-AA447)</f>
        <v>1.162561523405776</v>
      </c>
      <c r="AA447" s="3">
        <v>26.000118135206254</v>
      </c>
      <c r="AB447" s="3">
        <v>25.7</v>
      </c>
      <c r="AC447" s="3">
        <v>27</v>
      </c>
      <c r="AD447" s="3">
        <v>25.914434886346669</v>
      </c>
      <c r="AE447" s="3">
        <v>25.7</v>
      </c>
      <c r="AF447" s="3">
        <v>25.7</v>
      </c>
      <c r="AG447" s="3">
        <v>25.7</v>
      </c>
      <c r="AH447" s="3">
        <v>26.1</v>
      </c>
      <c r="AI447" s="3">
        <v>26.5</v>
      </c>
      <c r="AJ447" s="3">
        <v>26.8</v>
      </c>
      <c r="AK447" s="3">
        <v>2020</v>
      </c>
      <c r="AL447" s="3">
        <v>10</v>
      </c>
      <c r="AM447" s="3">
        <v>27</v>
      </c>
      <c r="AN447" s="3">
        <v>15</v>
      </c>
      <c r="AO447" s="3">
        <v>28</v>
      </c>
      <c r="AP447" s="3">
        <v>20</v>
      </c>
      <c r="AQ447" s="3">
        <v>5</v>
      </c>
      <c r="AR447" s="4">
        <v>0.64444444444444449</v>
      </c>
      <c r="AS447" s="3">
        <f>VLOOKUP(AR447,גיליון1!A362:F945,2,0)</f>
        <v>27.4</v>
      </c>
      <c r="AT447" s="3">
        <f>VLOOKUP(AR447,גיליון1!A362:F945,3,0)</f>
        <v>60</v>
      </c>
      <c r="AU447" s="3">
        <f>VLOOKUP(AR447,גיליון1!A362:F945,4,0)</f>
        <v>138</v>
      </c>
      <c r="AV447" s="3">
        <f>VLOOKUP(AR447,גיליון1!A362:F945,5,0)</f>
        <v>0.8</v>
      </c>
      <c r="AW447" s="3">
        <f>VLOOKUP(AR447,גיליון1!A362:F945,6,0)</f>
        <v>39</v>
      </c>
      <c r="AX447" s="3">
        <f>AS447+(AZ447*BF447)/(BB447*1005)</f>
        <v>28.869477008904649</v>
      </c>
      <c r="AY447" s="3">
        <f>AS447+(AZ447*BD447*BE447*BF447)/(BB447*1005*(BE447*BD447+BK447*AZ447))-(AZ447*BL447)/(BE447*BD447+BK447*AZ447)</f>
        <v>22.664311911801565</v>
      </c>
      <c r="AZ447" s="3">
        <f>BA447*BC447/(BA447+BC447)</f>
        <v>29.943250629035802</v>
      </c>
      <c r="BA447" s="3">
        <f>BB447*1005/(4*0.98*0.0000000567*(AS447+273.15)^3)</f>
        <v>195.60910583106346</v>
      </c>
      <c r="BB447" s="3">
        <f>101325/(287.05*(AS447+273.15))</f>
        <v>1.1744710844958199</v>
      </c>
      <c r="BC447" s="3">
        <f>100*SQRT(0.1/AV447)</f>
        <v>35.355339059327378</v>
      </c>
      <c r="BD447" s="3">
        <f>BC447/1.08</f>
        <v>32.736425054932752</v>
      </c>
      <c r="BE447" s="3">
        <f>0.072*AS447+64.67</f>
        <v>66.642800000000008</v>
      </c>
      <c r="BF447" s="3">
        <f>AU447*(1-0.21)+BG447-BH447</f>
        <v>57.92582672668965</v>
      </c>
      <c r="BG447" s="3">
        <f>(1.72*(BI447/1000/(AS447+273.16))^(1/7)*0.0000000567*(AS447+273.16)^4)</f>
        <v>393.97131469934561</v>
      </c>
      <c r="BH447" s="3">
        <f>0.98*0.0000000567*(AA447+273.16)^4</f>
        <v>445.06548797265594</v>
      </c>
      <c r="BI447" s="3">
        <f>BJ447*AT447/100</f>
        <v>2189.4234027530956</v>
      </c>
      <c r="BJ447" s="3">
        <f>(610.7*10^(7.5*AS447/(AS447+237.3)))</f>
        <v>3649.0390045884924</v>
      </c>
      <c r="BK447" s="3">
        <f>(EXP((0.0492)*AS447))*55.259</f>
        <v>212.74860768470677</v>
      </c>
      <c r="BL447" s="3">
        <f>(1-(AT447/100))*BJ447</f>
        <v>1459.615601835397</v>
      </c>
      <c r="HM447" s="3">
        <v>1680</v>
      </c>
      <c r="HN447" s="3">
        <v>570</v>
      </c>
      <c r="HO447" s="3">
        <v>568</v>
      </c>
      <c r="HP447" s="3">
        <v>505</v>
      </c>
      <c r="HQ447" s="3">
        <v>354</v>
      </c>
      <c r="HR447" s="3">
        <v>249</v>
      </c>
      <c r="HS447" s="3">
        <v>209</v>
      </c>
      <c r="HT447" s="3">
        <v>158</v>
      </c>
      <c r="HU447" s="3">
        <v>146</v>
      </c>
      <c r="HV447" s="3">
        <v>85</v>
      </c>
      <c r="HW447" s="3">
        <v>99</v>
      </c>
      <c r="HX447" s="3">
        <v>34</v>
      </c>
      <c r="HY447" s="3">
        <v>25</v>
      </c>
      <c r="HZ447" s="3">
        <v>8</v>
      </c>
      <c r="IA447" s="3">
        <v>0</v>
      </c>
      <c r="IB447" s="3">
        <v>3</v>
      </c>
      <c r="IC447" s="3">
        <v>0</v>
      </c>
      <c r="ID447" s="3">
        <v>1</v>
      </c>
      <c r="IE447" s="3">
        <v>0</v>
      </c>
      <c r="IF447" s="3">
        <v>0</v>
      </c>
    </row>
    <row r="448" spans="1:289" s="3" customFormat="1" x14ac:dyDescent="0.2">
      <c r="A448" s="3" t="b">
        <v>0</v>
      </c>
      <c r="D448" s="3">
        <v>10446</v>
      </c>
      <c r="E448" s="3">
        <v>13</v>
      </c>
      <c r="F448" s="3">
        <v>6</v>
      </c>
      <c r="G448" s="3" t="s">
        <v>166</v>
      </c>
      <c r="H448" s="3">
        <v>6</v>
      </c>
      <c r="I448" s="3">
        <v>1.8000000000000007</v>
      </c>
      <c r="J448" s="3">
        <v>0.26157144236456392</v>
      </c>
      <c r="K448" s="3">
        <v>0.38852665421109123</v>
      </c>
      <c r="L448" s="3">
        <v>0.20594447555158857</v>
      </c>
      <c r="M448" s="3">
        <f>AA448-AS448</f>
        <v>-1.1663428636309092</v>
      </c>
      <c r="N448" s="3">
        <f>AB448-AS448</f>
        <v>-1.3999999999999986</v>
      </c>
      <c r="O448" s="3">
        <f>AC448-AS448</f>
        <v>0.40000000000000213</v>
      </c>
      <c r="P448" s="3">
        <f>AD448-AS448</f>
        <v>-1.2533336575605958</v>
      </c>
      <c r="Q448" s="3">
        <f>AE448-AS448</f>
        <v>-1.3999999999999986</v>
      </c>
      <c r="R448" s="3">
        <f>AF448-AS448</f>
        <v>-1.3999999999999986</v>
      </c>
      <c r="S448" s="3">
        <f>AG448-AS448</f>
        <v>-1.3999999999999986</v>
      </c>
      <c r="T448" s="3">
        <f>AH448-AS448</f>
        <v>-1</v>
      </c>
      <c r="U448" s="3">
        <f>AI448-AS448</f>
        <v>-0.79999999999999716</v>
      </c>
      <c r="V448" s="3">
        <f>AJ448-AS448</f>
        <v>-0.59999999999999787</v>
      </c>
      <c r="W448" s="3">
        <f>(AA448-AY448)/(AX448-AY448)</f>
        <v>0.63233572445388919</v>
      </c>
      <c r="X448" s="3">
        <f>(AX448-AA448)/(AA448-AY448)</f>
        <v>0.58143840578300487</v>
      </c>
      <c r="Y448" s="3">
        <f>J448/AA448</f>
        <v>9.9708340703261594E-3</v>
      </c>
      <c r="Z448" s="3">
        <f>(AA448-AY448)/(AX448-AA448)</f>
        <v>1.7198726297643365</v>
      </c>
      <c r="AA448" s="3">
        <v>26.233657136369089</v>
      </c>
      <c r="AB448" s="3">
        <v>26</v>
      </c>
      <c r="AC448" s="3">
        <v>27.8</v>
      </c>
      <c r="AD448" s="3">
        <v>26.146666342439403</v>
      </c>
      <c r="AE448" s="3">
        <v>26</v>
      </c>
      <c r="AF448" s="3">
        <v>26</v>
      </c>
      <c r="AG448" s="3">
        <v>26</v>
      </c>
      <c r="AH448" s="3">
        <v>26.4</v>
      </c>
      <c r="AI448" s="3">
        <v>26.6</v>
      </c>
      <c r="AJ448" s="3">
        <v>26.8</v>
      </c>
      <c r="AK448" s="3">
        <v>2020</v>
      </c>
      <c r="AL448" s="3">
        <v>10</v>
      </c>
      <c r="AM448" s="3">
        <v>27</v>
      </c>
      <c r="AN448" s="3">
        <v>15</v>
      </c>
      <c r="AO448" s="3">
        <v>29</v>
      </c>
      <c r="AP448" s="3">
        <v>22</v>
      </c>
      <c r="AQ448" s="3">
        <v>883</v>
      </c>
      <c r="AR448" s="4">
        <v>0.64513888888888882</v>
      </c>
      <c r="AS448" s="3">
        <f>VLOOKUP(AR448,גיליון1!A363:F946,2,0)</f>
        <v>27.4</v>
      </c>
      <c r="AT448" s="3">
        <f>VLOOKUP(AR448,גיליון1!A363:F946,3,0)</f>
        <v>60</v>
      </c>
      <c r="AU448" s="3">
        <f>VLOOKUP(AR448,גיליון1!A363:F946,4,0)</f>
        <v>126</v>
      </c>
      <c r="AV448" s="3">
        <f>VLOOKUP(AR448,גיליון1!A363:F946,5,0)</f>
        <v>1.2</v>
      </c>
      <c r="AW448" s="3">
        <f>VLOOKUP(AR448,גיליון1!A363:F946,6,0)</f>
        <v>231</v>
      </c>
      <c r="AX448" s="3">
        <f>AS448+(AZ448*BF448)/(BB448*1005)</f>
        <v>28.402812044880235</v>
      </c>
      <c r="AY448" s="3">
        <f>AS448+(AZ448*BD448*BE448*BF448)/(BB448*1005*(BE448*BD448+BK448*AZ448))-(AZ448*BL448)/(BE448*BD448+BK448*AZ448)</f>
        <v>22.502986979501806</v>
      </c>
      <c r="AZ448" s="3">
        <f>BA448*BC448/(BA448+BC448)</f>
        <v>25.155174348320973</v>
      </c>
      <c r="BA448" s="3">
        <f>BB448*1005/(4*0.98*0.0000000567*(AS448+273.15)^3)</f>
        <v>195.60910583106346</v>
      </c>
      <c r="BB448" s="3">
        <f>101325/(287.05*(AS448+273.15))</f>
        <v>1.1744710844958199</v>
      </c>
      <c r="BC448" s="3">
        <f>100*SQRT(0.1/AV448)</f>
        <v>28.867513459481291</v>
      </c>
      <c r="BD448" s="3">
        <f>BC448/1.08</f>
        <v>26.72917912914934</v>
      </c>
      <c r="BE448" s="3">
        <f>0.072*AS448+64.67</f>
        <v>66.642800000000008</v>
      </c>
      <c r="BF448" s="3">
        <f>AU448*(1-0.21)+BG448-BH448</f>
        <v>47.054439069091529</v>
      </c>
      <c r="BG448" s="3">
        <f>(1.72*(BI448/1000/(AS448+273.16))^(1/7)*0.0000000567*(AS448+273.16)^4)</f>
        <v>393.97131469934561</v>
      </c>
      <c r="BH448" s="3">
        <f>0.98*0.0000000567*(AA448+273.16)^4</f>
        <v>446.4568756302541</v>
      </c>
      <c r="BI448" s="3">
        <f>BJ448*AT448/100</f>
        <v>2189.4234027530956</v>
      </c>
      <c r="BJ448" s="3">
        <f>(610.7*10^(7.5*AS448/(AS448+237.3)))</f>
        <v>3649.0390045884924</v>
      </c>
      <c r="BK448" s="3">
        <f>(EXP((0.0492)*AS448))*55.259</f>
        <v>212.74860768470677</v>
      </c>
      <c r="BL448" s="3">
        <f>(1-(AT448/100))*BJ448</f>
        <v>1459.615601835397</v>
      </c>
      <c r="HQ448" s="3">
        <v>1492</v>
      </c>
      <c r="HR448" s="3">
        <v>483</v>
      </c>
      <c r="HS448" s="3">
        <v>364</v>
      </c>
      <c r="HT448" s="3">
        <v>274</v>
      </c>
      <c r="HU448" s="3">
        <v>285</v>
      </c>
      <c r="HV448" s="3">
        <v>256</v>
      </c>
      <c r="HW448" s="3">
        <v>140</v>
      </c>
      <c r="HX448" s="3">
        <v>77</v>
      </c>
      <c r="HY448" s="3">
        <v>43</v>
      </c>
      <c r="HZ448" s="3">
        <v>17</v>
      </c>
      <c r="IA448" s="3">
        <v>2</v>
      </c>
      <c r="IB448" s="3">
        <v>6</v>
      </c>
      <c r="IC448" s="3">
        <v>3</v>
      </c>
      <c r="ID448" s="3">
        <v>3</v>
      </c>
      <c r="IE448" s="3">
        <v>0</v>
      </c>
      <c r="IF448" s="3">
        <v>4</v>
      </c>
      <c r="IG448" s="3">
        <v>4</v>
      </c>
      <c r="IH448" s="3">
        <v>3</v>
      </c>
      <c r="II448" s="3">
        <v>5</v>
      </c>
      <c r="IJ448" s="3">
        <v>2</v>
      </c>
    </row>
    <row r="449" spans="1:252" s="3" customFormat="1" x14ac:dyDescent="0.2">
      <c r="A449" s="3" t="b">
        <v>0</v>
      </c>
      <c r="D449" s="3">
        <v>10446</v>
      </c>
      <c r="E449" s="3">
        <v>13</v>
      </c>
      <c r="F449" s="3">
        <v>6</v>
      </c>
      <c r="G449" s="3" t="s">
        <v>333</v>
      </c>
      <c r="H449" s="3">
        <v>6</v>
      </c>
      <c r="I449" s="3">
        <v>0.70000000000000284</v>
      </c>
      <c r="J449" s="3">
        <v>0.22585992351947812</v>
      </c>
      <c r="K449" s="3">
        <v>0.33890316969836931</v>
      </c>
      <c r="L449" s="3">
        <v>0.19024949954963744</v>
      </c>
      <c r="M449" s="3">
        <f>AA449-AS449</f>
        <v>-1.3484386893384972</v>
      </c>
      <c r="N449" s="3">
        <f>AB449-AS449</f>
        <v>-1.5</v>
      </c>
      <c r="O449" s="3">
        <f>AC449-AS449</f>
        <v>-0.79999999999999716</v>
      </c>
      <c r="P449" s="3">
        <f>AD449-AS449</f>
        <v>-1.4667169808805838</v>
      </c>
      <c r="Q449" s="3">
        <f>AE449-AS449</f>
        <v>-1.5</v>
      </c>
      <c r="R449" s="3">
        <f>AF449-AS449</f>
        <v>-1.5</v>
      </c>
      <c r="S449" s="3">
        <f>AG449-AS449</f>
        <v>-1.5</v>
      </c>
      <c r="T449" s="3">
        <f>AH449-AS449</f>
        <v>-1.1999999999999993</v>
      </c>
      <c r="U449" s="3">
        <f>AI449-AS449</f>
        <v>-1</v>
      </c>
      <c r="V449" s="3">
        <f>AJ449-AS449</f>
        <v>-0.79999999999999716</v>
      </c>
      <c r="W449" s="3">
        <f>(AA449-AY449)/(AX449-AY449)</f>
        <v>0.59873130566948018</v>
      </c>
      <c r="X449" s="3">
        <f>(AX449-AA449)/(AA449-AY449)</f>
        <v>0.67019828515870805</v>
      </c>
      <c r="Y449" s="3">
        <f>J449/AA449</f>
        <v>8.6697269628536935E-3</v>
      </c>
      <c r="Z449" s="3">
        <f>(AA449-AY449)/(AX449-AA449)</f>
        <v>1.4920957306884071</v>
      </c>
      <c r="AA449" s="3">
        <v>26.051561310661501</v>
      </c>
      <c r="AB449" s="3">
        <v>25.9</v>
      </c>
      <c r="AC449" s="3">
        <v>26.6</v>
      </c>
      <c r="AD449" s="3">
        <v>25.933283019119415</v>
      </c>
      <c r="AE449" s="3">
        <v>25.9</v>
      </c>
      <c r="AF449" s="3">
        <v>25.9</v>
      </c>
      <c r="AG449" s="3">
        <v>25.9</v>
      </c>
      <c r="AH449" s="3">
        <v>26.2</v>
      </c>
      <c r="AI449" s="3">
        <v>26.4</v>
      </c>
      <c r="AJ449" s="3">
        <v>26.6</v>
      </c>
      <c r="AK449" s="3">
        <v>2020</v>
      </c>
      <c r="AL449" s="3">
        <v>10</v>
      </c>
      <c r="AM449" s="3">
        <v>27</v>
      </c>
      <c r="AN449" s="3">
        <v>15</v>
      </c>
      <c r="AO449" s="3">
        <v>29</v>
      </c>
      <c r="AP449" s="3">
        <v>32</v>
      </c>
      <c r="AQ449" s="3">
        <v>803</v>
      </c>
      <c r="AR449" s="4">
        <v>0.64513888888888882</v>
      </c>
      <c r="AS449" s="3">
        <f>VLOOKUP(AR449,גיליון1!A364:F947,2,0)</f>
        <v>27.4</v>
      </c>
      <c r="AT449" s="3">
        <f>VLOOKUP(AR449,גיליון1!A364:F947,3,0)</f>
        <v>60</v>
      </c>
      <c r="AU449" s="3">
        <f>VLOOKUP(AR449,גיליון1!A364:F947,4,0)</f>
        <v>126</v>
      </c>
      <c r="AV449" s="3">
        <f>VLOOKUP(AR449,גיליון1!A364:F947,5,0)</f>
        <v>1.2</v>
      </c>
      <c r="AW449" s="3">
        <f>VLOOKUP(AR449,גיליון1!A364:F947,6,0)</f>
        <v>231</v>
      </c>
      <c r="AX449" s="3">
        <f>AS449+(AZ449*BF449)/(BB449*1005)</f>
        <v>28.42593906116365</v>
      </c>
      <c r="AY449" s="3">
        <f>AS449+(AZ449*BD449*BE449*BF449)/(BB449*1005*(BE449*BD449+BK449*AZ449))-(AZ449*BL449)/(BE449*BD449+BK449*AZ449)</f>
        <v>22.508762406095702</v>
      </c>
      <c r="AZ449" s="3">
        <f>BA449*BC449/(BA449+BC449)</f>
        <v>25.155174348320973</v>
      </c>
      <c r="BA449" s="3">
        <f>BB449*1005/(4*0.98*0.0000000567*(AS449+273.15)^3)</f>
        <v>195.60910583106346</v>
      </c>
      <c r="BB449" s="3">
        <f>101325/(287.05*(AS449+273.15))</f>
        <v>1.1744710844958199</v>
      </c>
      <c r="BC449" s="3">
        <f>100*SQRT(0.1/AV449)</f>
        <v>28.867513459481291</v>
      </c>
      <c r="BD449" s="3">
        <f>BC449/1.08</f>
        <v>26.72917912914934</v>
      </c>
      <c r="BE449" s="3">
        <f>0.072*AS449+64.67</f>
        <v>66.642800000000008</v>
      </c>
      <c r="BF449" s="3">
        <f>AU449*(1-0.21)+BG449-BH449</f>
        <v>48.139616280627422</v>
      </c>
      <c r="BG449" s="3">
        <f>(1.72*(BI449/1000/(AS449+273.16))^(1/7)*0.0000000567*(AS449+273.16)^4)</f>
        <v>393.97131469934561</v>
      </c>
      <c r="BH449" s="3">
        <f>0.98*0.0000000567*(AA449+273.16)^4</f>
        <v>445.37169841871821</v>
      </c>
      <c r="BI449" s="3">
        <f>BJ449*AT449/100</f>
        <v>2189.4234027530956</v>
      </c>
      <c r="BJ449" s="3">
        <f>(610.7*10^(7.5*AS449/(AS449+237.3)))</f>
        <v>3649.0390045884924</v>
      </c>
      <c r="BK449" s="3">
        <f>(EXP((0.0492)*AS449))*55.259</f>
        <v>212.74860768470677</v>
      </c>
      <c r="BL449" s="3">
        <f>(1-(AT449/100))*BJ449</f>
        <v>1459.615601835397</v>
      </c>
      <c r="HO449" s="3">
        <v>114</v>
      </c>
      <c r="HP449" s="3">
        <v>93</v>
      </c>
      <c r="HQ449" s="3">
        <v>78</v>
      </c>
      <c r="HR449" s="3">
        <v>92</v>
      </c>
      <c r="HS449" s="3">
        <v>64</v>
      </c>
      <c r="HT449" s="3">
        <v>33</v>
      </c>
      <c r="HU449" s="3">
        <v>41</v>
      </c>
      <c r="HV449" s="3">
        <v>21</v>
      </c>
      <c r="HW449" s="3">
        <v>2</v>
      </c>
    </row>
    <row r="450" spans="1:252" s="3" customFormat="1" x14ac:dyDescent="0.2">
      <c r="A450" s="3" t="b">
        <v>1</v>
      </c>
      <c r="B450" s="3" t="s">
        <v>563</v>
      </c>
      <c r="D450" s="3">
        <v>10446</v>
      </c>
      <c r="E450" s="3">
        <v>14</v>
      </c>
      <c r="F450" s="3">
        <v>6</v>
      </c>
      <c r="G450" s="3" t="s">
        <v>167</v>
      </c>
      <c r="H450" s="3">
        <v>6</v>
      </c>
      <c r="I450" s="3">
        <v>2.2000000000000028</v>
      </c>
      <c r="J450" s="3">
        <v>0.41553390128100087</v>
      </c>
      <c r="K450" s="3">
        <v>0.57345293748852555</v>
      </c>
      <c r="L450" s="3">
        <v>0.33659434346607886</v>
      </c>
      <c r="M450" s="3">
        <f>AA450-AS450</f>
        <v>-0.63878130168345137</v>
      </c>
      <c r="N450" s="3">
        <f>AB450-AS450</f>
        <v>-2</v>
      </c>
      <c r="O450" s="3">
        <f>AC450-AS450</f>
        <v>0.20000000000000284</v>
      </c>
      <c r="P450" s="3">
        <f>AD450-AS450</f>
        <v>-0.71546373844002886</v>
      </c>
      <c r="Q450" s="3">
        <f>AE450-AS450</f>
        <v>-1.5</v>
      </c>
      <c r="R450" s="3">
        <f>AF450-AS450</f>
        <v>-1.0999999999999979</v>
      </c>
      <c r="S450" s="3">
        <f>AG450-AS450</f>
        <v>-0.89999999999999858</v>
      </c>
      <c r="T450" s="3">
        <f>AH450-AS450</f>
        <v>-0.29999999999999716</v>
      </c>
      <c r="U450" s="3">
        <f>AI450-AS450</f>
        <v>0</v>
      </c>
      <c r="V450" s="3">
        <f>AJ450-AS450</f>
        <v>0.10000000000000142</v>
      </c>
      <c r="W450" s="3">
        <f>(AA450-AY450)/(AX450-AY450)</f>
        <v>0.73085128211901462</v>
      </c>
      <c r="X450" s="3">
        <f>(AX450-AA450)/(AA450-AY450)</f>
        <v>0.36826742247837524</v>
      </c>
      <c r="Y450" s="3">
        <f>J450/AA450</f>
        <v>1.5527465545025446E-2</v>
      </c>
      <c r="Z450" s="3">
        <f>(AA450-AY450)/(AX450-AA450)</f>
        <v>2.715418033097186</v>
      </c>
      <c r="AA450" s="3">
        <v>26.761218698316547</v>
      </c>
      <c r="AB450" s="3">
        <v>25.4</v>
      </c>
      <c r="AC450" s="3">
        <v>27.6</v>
      </c>
      <c r="AD450" s="3">
        <v>26.68453626155997</v>
      </c>
      <c r="AE450" s="3">
        <v>25.9</v>
      </c>
      <c r="AF450" s="3">
        <v>26.3</v>
      </c>
      <c r="AG450" s="3">
        <v>26.5</v>
      </c>
      <c r="AH450" s="3">
        <v>27.1</v>
      </c>
      <c r="AI450" s="3">
        <v>27.4</v>
      </c>
      <c r="AJ450" s="3">
        <v>27.5</v>
      </c>
      <c r="AK450" s="3">
        <v>2020</v>
      </c>
      <c r="AL450" s="3">
        <v>10</v>
      </c>
      <c r="AM450" s="3">
        <v>27</v>
      </c>
      <c r="AN450" s="3">
        <v>15</v>
      </c>
      <c r="AO450" s="3">
        <v>29</v>
      </c>
      <c r="AP450" s="3">
        <v>54</v>
      </c>
      <c r="AQ450" s="3">
        <v>562</v>
      </c>
      <c r="AR450" s="4">
        <v>0.64513888888888882</v>
      </c>
      <c r="AS450" s="3">
        <f>VLOOKUP(AR450,גיליון1!A365:F948,2,0)</f>
        <v>27.4</v>
      </c>
      <c r="AT450" s="3">
        <f>VLOOKUP(AR450,גיליון1!A365:F948,3,0)</f>
        <v>60</v>
      </c>
      <c r="AU450" s="3">
        <f>VLOOKUP(AR450,גיליון1!A365:F948,4,0)</f>
        <v>126</v>
      </c>
      <c r="AV450" s="3">
        <f>VLOOKUP(AR450,גיליון1!A365:F948,5,0)</f>
        <v>1.2</v>
      </c>
      <c r="AW450" s="3">
        <f>VLOOKUP(AR450,גיליון1!A365:F948,6,0)</f>
        <v>231</v>
      </c>
      <c r="AX450" s="3">
        <f>AS450+(AZ450*BF450)/(BB450*1005)</f>
        <v>28.335570646783747</v>
      </c>
      <c r="AY450" s="3">
        <f>AS450+(AZ450*BD450*BE450*BF450)/(BB450*1005*(BE450*BD450+BK450*AZ450))-(AZ450*BL450)/(BE450*BD450+BK450*AZ450)</f>
        <v>22.486195027007021</v>
      </c>
      <c r="AZ450" s="3">
        <f>BA450*BC450/(BA450+BC450)</f>
        <v>25.155174348320973</v>
      </c>
      <c r="BA450" s="3">
        <f>BB450*1005/(4*0.98*0.0000000567*(AS450+273.15)^3)</f>
        <v>195.60910583106346</v>
      </c>
      <c r="BB450" s="3">
        <f>101325/(287.05*(AS450+273.15))</f>
        <v>1.1744710844958199</v>
      </c>
      <c r="BC450" s="3">
        <f>100*SQRT(0.1/AV450)</f>
        <v>28.867513459481291</v>
      </c>
      <c r="BD450" s="3">
        <f>BC450/1.08</f>
        <v>26.72917912914934</v>
      </c>
      <c r="BE450" s="3">
        <f>0.072*AS450+64.67</f>
        <v>66.642800000000008</v>
      </c>
      <c r="BF450" s="3">
        <f>AU450*(1-0.21)+BG450-BH450</f>
        <v>43.899305177546012</v>
      </c>
      <c r="BG450" s="3">
        <f>(1.72*(BI450/1000/(AS450+273.16))^(1/7)*0.0000000567*(AS450+273.16)^4)</f>
        <v>393.97131469934561</v>
      </c>
      <c r="BH450" s="3">
        <f>0.98*0.0000000567*(AA450+273.16)^4</f>
        <v>449.61200952179962</v>
      </c>
      <c r="BI450" s="3">
        <f>BJ450*AT450/100</f>
        <v>2189.4234027530956</v>
      </c>
      <c r="BJ450" s="3">
        <f>(610.7*10^(7.5*AS450/(AS450+237.3)))</f>
        <v>3649.0390045884924</v>
      </c>
      <c r="BK450" s="3">
        <f>(EXP((0.0492)*AS450))*55.259</f>
        <v>212.74860768470677</v>
      </c>
      <c r="BL450" s="3">
        <f>(1-(AT450/100))*BJ450</f>
        <v>1459.615601835397</v>
      </c>
      <c r="HJ450" s="3">
        <v>9</v>
      </c>
      <c r="HK450" s="3">
        <v>18</v>
      </c>
      <c r="HL450" s="3">
        <v>6</v>
      </c>
      <c r="HM450" s="3">
        <v>13</v>
      </c>
      <c r="HN450" s="3">
        <v>29</v>
      </c>
      <c r="HO450" s="3">
        <v>61</v>
      </c>
      <c r="HP450" s="3">
        <v>53</v>
      </c>
      <c r="HQ450" s="3">
        <v>78</v>
      </c>
      <c r="HR450" s="3">
        <v>92</v>
      </c>
      <c r="HS450" s="3">
        <v>208</v>
      </c>
      <c r="HT450" s="3">
        <v>397</v>
      </c>
      <c r="HU450" s="3">
        <v>499</v>
      </c>
      <c r="HV450" s="3">
        <v>452</v>
      </c>
      <c r="HW450" s="3">
        <v>297</v>
      </c>
      <c r="HX450" s="3">
        <v>229</v>
      </c>
      <c r="HY450" s="3">
        <v>232</v>
      </c>
      <c r="HZ450" s="3">
        <v>171</v>
      </c>
      <c r="IA450" s="3">
        <v>150</v>
      </c>
      <c r="IB450" s="3">
        <v>229</v>
      </c>
      <c r="IC450" s="3">
        <v>243</v>
      </c>
      <c r="ID450" s="3">
        <v>166</v>
      </c>
      <c r="IE450" s="3">
        <v>79</v>
      </c>
      <c r="IF450" s="3">
        <v>23</v>
      </c>
      <c r="IG450" s="3">
        <v>3</v>
      </c>
      <c r="IH450" s="3">
        <v>0</v>
      </c>
      <c r="II450" s="3">
        <v>1</v>
      </c>
      <c r="IJ450" s="3">
        <v>0</v>
      </c>
      <c r="IK450" s="3">
        <v>2</v>
      </c>
      <c r="IL450" s="3">
        <v>0</v>
      </c>
      <c r="IM450" s="3">
        <v>1</v>
      </c>
    </row>
    <row r="451" spans="1:252" s="3" customFormat="1" x14ac:dyDescent="0.2">
      <c r="A451" s="3" t="b">
        <v>1</v>
      </c>
      <c r="B451" s="3" t="s">
        <v>563</v>
      </c>
      <c r="D451" s="3">
        <v>10446</v>
      </c>
      <c r="E451" s="3">
        <v>14</v>
      </c>
      <c r="F451" s="3">
        <v>6</v>
      </c>
      <c r="G451" s="3" t="s">
        <v>334</v>
      </c>
      <c r="H451" s="3">
        <v>6</v>
      </c>
      <c r="I451" s="3">
        <v>1.4000000000000021</v>
      </c>
      <c r="J451" s="3">
        <v>0.28191642388968896</v>
      </c>
      <c r="K451" s="3">
        <v>0.29962042571958136</v>
      </c>
      <c r="L451" s="3">
        <v>0.20845375154392659</v>
      </c>
      <c r="M451" s="3">
        <f>AA451-AS451</f>
        <v>-0.98815121102906289</v>
      </c>
      <c r="N451" s="3">
        <f>AB451-AS451</f>
        <v>-1.9000000000000021</v>
      </c>
      <c r="O451" s="3">
        <f>AC451-AS451</f>
        <v>-0.5</v>
      </c>
      <c r="P451" s="3">
        <f>AD451-AS451</f>
        <v>-0.95290338730072932</v>
      </c>
      <c r="Q451" s="3">
        <f>AE451-AS451</f>
        <v>-1.7000000000000028</v>
      </c>
      <c r="R451" s="3">
        <f>AF451-AS451</f>
        <v>-1.4000000000000021</v>
      </c>
      <c r="S451" s="3">
        <f>AG451-AS451</f>
        <v>-1.1000000000000014</v>
      </c>
      <c r="T451" s="3">
        <f>AH451-AS451</f>
        <v>-0.80000000000000071</v>
      </c>
      <c r="U451" s="3">
        <f>AI451-AS451</f>
        <v>-0.70000000000000284</v>
      </c>
      <c r="V451" s="3">
        <f>AJ451-AS451</f>
        <v>-0.5</v>
      </c>
      <c r="W451" s="3">
        <f>(AA451-AY451)/(AX451-AY451)</f>
        <v>0.61285793587545923</v>
      </c>
      <c r="X451" s="3">
        <f>(AX451-AA451)/(AA451-AY451)</f>
        <v>0.63169952033257704</v>
      </c>
      <c r="Y451" s="3">
        <f>J451/AA451</f>
        <v>1.0593642934215337E-2</v>
      </c>
      <c r="Z451" s="3">
        <f>(AA451-AY451)/(AX451-AA451)</f>
        <v>1.5830311213051425</v>
      </c>
      <c r="AA451" s="3">
        <v>26.611848788970939</v>
      </c>
      <c r="AB451" s="3">
        <v>25.7</v>
      </c>
      <c r="AC451" s="3">
        <v>27.1</v>
      </c>
      <c r="AD451" s="3">
        <v>26.647096612699272</v>
      </c>
      <c r="AE451" s="3">
        <v>25.9</v>
      </c>
      <c r="AF451" s="3">
        <v>26.2</v>
      </c>
      <c r="AG451" s="3">
        <v>26.5</v>
      </c>
      <c r="AH451" s="3">
        <v>26.8</v>
      </c>
      <c r="AI451" s="3">
        <v>26.9</v>
      </c>
      <c r="AJ451" s="3">
        <v>27.1</v>
      </c>
      <c r="AK451" s="3">
        <v>2020</v>
      </c>
      <c r="AL451" s="3">
        <v>10</v>
      </c>
      <c r="AM451" s="3">
        <v>27</v>
      </c>
      <c r="AN451" s="3">
        <v>15</v>
      </c>
      <c r="AO451" s="3">
        <v>30</v>
      </c>
      <c r="AP451" s="3">
        <v>2</v>
      </c>
      <c r="AQ451" s="3">
        <v>242</v>
      </c>
      <c r="AR451" s="4">
        <v>0.64583333333333337</v>
      </c>
      <c r="AS451" s="3">
        <f>VLOOKUP(AR451,גיליון1!A366:F949,2,0)</f>
        <v>27.6</v>
      </c>
      <c r="AT451" s="3">
        <f>VLOOKUP(AR451,גיליון1!A366:F949,3,0)</f>
        <v>60</v>
      </c>
      <c r="AU451" s="3">
        <f>VLOOKUP(AR451,גיליון1!A366:F949,4,0)</f>
        <v>133</v>
      </c>
      <c r="AV451" s="3">
        <f>VLOOKUP(AR451,גיליון1!A366:F949,5,0)</f>
        <v>0.7</v>
      </c>
      <c r="AW451" s="3">
        <f>VLOOKUP(AR451,גיליון1!A366:F949,6,0)</f>
        <v>83</v>
      </c>
      <c r="AX451" s="3">
        <f>AS451+(AZ451*BF451)/(BB451*1005)</f>
        <v>28.995714821505739</v>
      </c>
      <c r="AY451" s="3">
        <f>AS451+(AZ451*BD451*BE451*BF451)/(BB451*1005*(BE451*BD451+BK451*AZ451))-(AZ451*BL451)/(BE451*BD451+BK451*AZ451)</f>
        <v>22.838114670446132</v>
      </c>
      <c r="AZ451" s="3">
        <f>BA451*BC451/(BA451+BC451)</f>
        <v>31.662231540391652</v>
      </c>
      <c r="BA451" s="3">
        <f>BB451*1005/(4*0.98*0.0000000567*(AS451+273.15)^3)</f>
        <v>195.08930115337509</v>
      </c>
      <c r="BB451" s="3">
        <f>101325/(287.05*(AS451+273.15))</f>
        <v>1.173690056343204</v>
      </c>
      <c r="BC451" s="3">
        <f>100*SQRT(0.1/AV451)</f>
        <v>37.796447300922722</v>
      </c>
      <c r="BD451" s="3">
        <f>BC451/1.08</f>
        <v>34.99671046381733</v>
      </c>
      <c r="BE451" s="3">
        <f>0.072*AS451+64.67</f>
        <v>66.657200000000003</v>
      </c>
      <c r="BF451" s="3">
        <f>AU451*(1-0.21)+BG451-BH451</f>
        <v>51.996565321978323</v>
      </c>
      <c r="BG451" s="3">
        <f>(1.72*(BI451/1000/(AS451+273.16))^(1/7)*0.0000000567*(AS451+273.16)^4)</f>
        <v>395.64356179234125</v>
      </c>
      <c r="BH451" s="3">
        <f>0.98*0.0000000567*(AA451+273.16)^4</f>
        <v>448.71699647036291</v>
      </c>
      <c r="BI451" s="3">
        <f>BJ451*AT451/100</f>
        <v>2215.1652197597664</v>
      </c>
      <c r="BJ451" s="3">
        <f>(610.7*10^(7.5*AS451/(AS451+237.3)))</f>
        <v>3691.9420329329441</v>
      </c>
      <c r="BK451" s="3">
        <f>(EXP((0.0492)*AS451))*55.259</f>
        <v>214.85238760658794</v>
      </c>
      <c r="BL451" s="3">
        <f>(1-(AT451/100))*BJ451</f>
        <v>1476.7768131731777</v>
      </c>
      <c r="HM451" s="3">
        <v>3</v>
      </c>
      <c r="HN451" s="3">
        <v>29</v>
      </c>
      <c r="HO451" s="3">
        <v>51</v>
      </c>
      <c r="HP451" s="3">
        <v>60</v>
      </c>
      <c r="HQ451" s="3">
        <v>79</v>
      </c>
      <c r="HR451" s="3">
        <v>119</v>
      </c>
      <c r="HS451" s="3">
        <v>141</v>
      </c>
      <c r="HT451" s="3">
        <v>232</v>
      </c>
      <c r="HU451" s="3">
        <v>341</v>
      </c>
      <c r="HV451" s="3">
        <v>529</v>
      </c>
      <c r="HW451" s="3">
        <v>809</v>
      </c>
      <c r="HX451" s="3">
        <v>589</v>
      </c>
      <c r="HY451" s="3">
        <v>400</v>
      </c>
      <c r="HZ451" s="3">
        <v>250</v>
      </c>
      <c r="IA451" s="3">
        <v>178</v>
      </c>
      <c r="IB451" s="3">
        <v>29</v>
      </c>
      <c r="IC451" s="3">
        <v>3</v>
      </c>
      <c r="ID451" s="3">
        <v>1</v>
      </c>
      <c r="IE451" s="3">
        <v>2</v>
      </c>
      <c r="IF451" s="3">
        <v>1</v>
      </c>
      <c r="IG451" s="3">
        <v>2</v>
      </c>
      <c r="IH451" s="3">
        <v>1</v>
      </c>
      <c r="II451" s="3">
        <v>1</v>
      </c>
      <c r="IJ451" s="3">
        <v>2</v>
      </c>
      <c r="IK451" s="3">
        <v>0</v>
      </c>
      <c r="IL451" s="3">
        <v>0</v>
      </c>
      <c r="IM451" s="3">
        <v>2</v>
      </c>
      <c r="IN451" s="3">
        <v>1</v>
      </c>
      <c r="IO451" s="3">
        <v>0</v>
      </c>
      <c r="IP451" s="3">
        <v>0</v>
      </c>
      <c r="IQ451" s="3">
        <v>0</v>
      </c>
      <c r="IR451" s="3">
        <v>1</v>
      </c>
    </row>
    <row r="452" spans="1:252" s="3" customFormat="1" x14ac:dyDescent="0.2">
      <c r="A452" s="3" t="b">
        <v>1</v>
      </c>
      <c r="B452" s="3" t="s">
        <v>563</v>
      </c>
      <c r="D452" s="3">
        <v>10446</v>
      </c>
      <c r="E452" s="3">
        <v>14</v>
      </c>
      <c r="F452" s="3">
        <v>6</v>
      </c>
      <c r="G452" s="3" t="s">
        <v>168</v>
      </c>
      <c r="H452" s="3">
        <v>6</v>
      </c>
      <c r="I452" s="3">
        <v>1.2000000000000028</v>
      </c>
      <c r="J452" s="3">
        <v>0.20618627888470922</v>
      </c>
      <c r="K452" s="3">
        <v>0.23432897594716451</v>
      </c>
      <c r="L452" s="3">
        <v>0.15744058439055952</v>
      </c>
      <c r="M452" s="3">
        <f>AA452-AS452</f>
        <v>0.36178243805882815</v>
      </c>
      <c r="N452" s="3">
        <f>AB452-AS452</f>
        <v>-0.20000000000000284</v>
      </c>
      <c r="O452" s="3">
        <f>AC452-AS452</f>
        <v>1</v>
      </c>
      <c r="P452" s="3">
        <f>AD452-AS452</f>
        <v>0.37458418983546693</v>
      </c>
      <c r="Q452" s="3">
        <f>AE452-AS452</f>
        <v>-0.10000000000000142</v>
      </c>
      <c r="R452" s="3">
        <f>AF452-AS452</f>
        <v>9.9999999999997868E-2</v>
      </c>
      <c r="S452" s="3">
        <f>AG452-AS452</f>
        <v>0.19999999999999929</v>
      </c>
      <c r="T452" s="3">
        <f>AH452-AS452</f>
        <v>0.5</v>
      </c>
      <c r="U452" s="3">
        <f>AI452-AS452</f>
        <v>0.59999999999999787</v>
      </c>
      <c r="V452" s="3">
        <f>AJ452-AS452</f>
        <v>0.79999999999999716</v>
      </c>
      <c r="W452" s="3">
        <f>(AA452-AY452)/(AX452-AY452)</f>
        <v>0.8639680985315441</v>
      </c>
      <c r="X452" s="3">
        <f>(AX452-AA452)/(AA452-AY452)</f>
        <v>0.15745014393432413</v>
      </c>
      <c r="Y452" s="3">
        <f>J452/AA452</f>
        <v>7.3738603517660133E-3</v>
      </c>
      <c r="Z452" s="3">
        <f>(AA452-AY452)/(AX452-AA452)</f>
        <v>6.3512168043309103</v>
      </c>
      <c r="AA452" s="3">
        <v>27.96178243805883</v>
      </c>
      <c r="AB452" s="3">
        <v>27.4</v>
      </c>
      <c r="AC452" s="3">
        <v>28.6</v>
      </c>
      <c r="AD452" s="3">
        <v>27.974584189835468</v>
      </c>
      <c r="AE452" s="3">
        <v>27.5</v>
      </c>
      <c r="AF452" s="3">
        <v>27.7</v>
      </c>
      <c r="AG452" s="3">
        <v>27.8</v>
      </c>
      <c r="AH452" s="3">
        <v>28.1</v>
      </c>
      <c r="AI452" s="3">
        <v>28.2</v>
      </c>
      <c r="AJ452" s="3">
        <v>28.4</v>
      </c>
      <c r="AK452" s="3">
        <v>2020</v>
      </c>
      <c r="AL452" s="3">
        <v>10</v>
      </c>
      <c r="AM452" s="3">
        <v>27</v>
      </c>
      <c r="AN452" s="3">
        <v>15</v>
      </c>
      <c r="AO452" s="3">
        <v>30</v>
      </c>
      <c r="AP452" s="3">
        <v>36</v>
      </c>
      <c r="AQ452" s="3">
        <v>802</v>
      </c>
      <c r="AR452" s="4">
        <v>0.64583333333333337</v>
      </c>
      <c r="AS452" s="3">
        <f>VLOOKUP(AR452,גיליון1!A367:F950,2,0)</f>
        <v>27.6</v>
      </c>
      <c r="AT452" s="3">
        <f>VLOOKUP(AR452,גיליון1!A367:F950,3,0)</f>
        <v>60</v>
      </c>
      <c r="AU452" s="3">
        <f>VLOOKUP(AR452,גיליון1!A367:F950,4,0)</f>
        <v>133</v>
      </c>
      <c r="AV452" s="3">
        <f>VLOOKUP(AR452,גיליון1!A367:F950,5,0)</f>
        <v>0.7</v>
      </c>
      <c r="AW452" s="3">
        <f>VLOOKUP(AR452,גיליון1!A367:F950,6,0)</f>
        <v>83</v>
      </c>
      <c r="AX452" s="3">
        <f>AS452+(AZ452*BF452)/(BB452*1005)</f>
        <v>28.777286680152699</v>
      </c>
      <c r="AY452" s="3">
        <f>AS452+(AZ452*BD452*BE452*BF452)/(BB452*1005*(BE452*BD452+BK452*AZ452))-(AZ452*BL452)/(BE452*BD452+BK452*AZ452)</f>
        <v>22.782338191669105</v>
      </c>
      <c r="AZ452" s="3">
        <f>BA452*BC452/(BA452+BC452)</f>
        <v>31.662231540391652</v>
      </c>
      <c r="BA452" s="3">
        <f>BB452*1005/(4*0.98*0.0000000567*(AS452+273.15)^3)</f>
        <v>195.08930115337509</v>
      </c>
      <c r="BB452" s="3">
        <f>101325/(287.05*(AS452+273.15))</f>
        <v>1.173690056343204</v>
      </c>
      <c r="BC452" s="3">
        <f>100*SQRT(0.1/AV452)</f>
        <v>37.796447300922722</v>
      </c>
      <c r="BD452" s="3">
        <f>BC452/1.08</f>
        <v>34.99671046381733</v>
      </c>
      <c r="BE452" s="3">
        <f>0.072*AS452+64.67</f>
        <v>66.657200000000003</v>
      </c>
      <c r="BF452" s="3">
        <f>AU452*(1-0.21)+BG452-BH452</f>
        <v>43.859148605453811</v>
      </c>
      <c r="BG452" s="3">
        <f>(1.72*(BI452/1000/(AS452+273.16))^(1/7)*0.0000000567*(AS452+273.16)^4)</f>
        <v>395.64356179234125</v>
      </c>
      <c r="BH452" s="3">
        <f>0.98*0.0000000567*(AA452+273.16)^4</f>
        <v>456.85441318688743</v>
      </c>
      <c r="BI452" s="3">
        <f>BJ452*AT452/100</f>
        <v>2215.1652197597664</v>
      </c>
      <c r="BJ452" s="3">
        <f>(610.7*10^(7.5*AS452/(AS452+237.3)))</f>
        <v>3691.9420329329441</v>
      </c>
      <c r="BK452" s="3">
        <f>(EXP((0.0492)*AS452))*55.259</f>
        <v>214.85238760658794</v>
      </c>
      <c r="BL452" s="3">
        <f>(1-(AT452/100))*BJ452</f>
        <v>1476.7768131731777</v>
      </c>
      <c r="ID452" s="3">
        <v>20</v>
      </c>
      <c r="IE452" s="3">
        <v>43</v>
      </c>
      <c r="IF452" s="3">
        <v>68</v>
      </c>
      <c r="IG452" s="3">
        <v>118</v>
      </c>
      <c r="IH452" s="3">
        <v>250</v>
      </c>
      <c r="II452" s="3">
        <v>295</v>
      </c>
      <c r="IJ452" s="3">
        <v>308</v>
      </c>
      <c r="IK452" s="3">
        <v>171</v>
      </c>
      <c r="IL452" s="3">
        <v>73</v>
      </c>
      <c r="IM452" s="3">
        <v>34</v>
      </c>
      <c r="IN452" s="3">
        <v>23</v>
      </c>
      <c r="IO452" s="3">
        <v>8</v>
      </c>
      <c r="IP452" s="3">
        <v>5</v>
      </c>
      <c r="IQ452" s="3">
        <v>1</v>
      </c>
    </row>
    <row r="453" spans="1:252" s="3" customFormat="1" x14ac:dyDescent="0.2">
      <c r="A453" s="3" t="b">
        <v>0</v>
      </c>
      <c r="D453" s="3">
        <v>10446</v>
      </c>
      <c r="E453" s="3">
        <v>14</v>
      </c>
      <c r="F453" s="3">
        <v>6</v>
      </c>
      <c r="G453" s="3" t="s">
        <v>169</v>
      </c>
      <c r="H453" s="3">
        <v>6</v>
      </c>
      <c r="I453" s="3">
        <v>2.1000000000000014</v>
      </c>
      <c r="J453" s="3">
        <v>0.4520051529273163</v>
      </c>
      <c r="K453" s="3">
        <v>0.61562601164385455</v>
      </c>
      <c r="L453" s="3">
        <v>0.36185395715158036</v>
      </c>
      <c r="M453" s="3">
        <f>AA453-AS453</f>
        <v>-1.8869397457878776</v>
      </c>
      <c r="N453" s="3">
        <f>AB453-AS453</f>
        <v>-2.4000000000000021</v>
      </c>
      <c r="O453" s="3">
        <f>AC453-AS453</f>
        <v>-0.30000000000000071</v>
      </c>
      <c r="P453" s="3">
        <f>AD453-AS453</f>
        <v>-2.0001851187952084</v>
      </c>
      <c r="Q453" s="3">
        <f>AE453-AS453</f>
        <v>-2.4000000000000021</v>
      </c>
      <c r="R453" s="3">
        <f>AF453-AS453</f>
        <v>-2.4000000000000021</v>
      </c>
      <c r="S453" s="3">
        <f>AG453-AS453</f>
        <v>-2.2000000000000028</v>
      </c>
      <c r="T453" s="3">
        <f>AH453-AS453</f>
        <v>-1.6000000000000014</v>
      </c>
      <c r="U453" s="3">
        <f>AI453-AS453</f>
        <v>-1.3000000000000007</v>
      </c>
      <c r="V453" s="3">
        <f>AJ453-AS453</f>
        <v>-0.70000000000000284</v>
      </c>
      <c r="W453" s="3">
        <f>(AA453-AY453)/(AX453-AY453)</f>
        <v>0.49304563748228292</v>
      </c>
      <c r="X453" s="3">
        <f>(AX453-AA453)/(AA453-AY453)</f>
        <v>1.0282098125975894</v>
      </c>
      <c r="Y453" s="3">
        <f>J453/AA453</f>
        <v>1.7578815919169797E-2</v>
      </c>
      <c r="Z453" s="3">
        <f>(AA453-AY453)/(AX453-AA453)</f>
        <v>0.97256414765550392</v>
      </c>
      <c r="AA453" s="3">
        <v>25.713060254212124</v>
      </c>
      <c r="AB453" s="3">
        <v>25.2</v>
      </c>
      <c r="AC453" s="3">
        <v>27.3</v>
      </c>
      <c r="AD453" s="3">
        <v>25.599814881204793</v>
      </c>
      <c r="AE453" s="3">
        <v>25.2</v>
      </c>
      <c r="AF453" s="3">
        <v>25.2</v>
      </c>
      <c r="AG453" s="3">
        <v>25.4</v>
      </c>
      <c r="AH453" s="3">
        <v>26</v>
      </c>
      <c r="AI453" s="3">
        <v>26.3</v>
      </c>
      <c r="AJ453" s="3">
        <v>26.9</v>
      </c>
      <c r="AK453" s="3">
        <v>2020</v>
      </c>
      <c r="AL453" s="3">
        <v>10</v>
      </c>
      <c r="AM453" s="3">
        <v>27</v>
      </c>
      <c r="AN453" s="3">
        <v>15</v>
      </c>
      <c r="AO453" s="3">
        <v>31</v>
      </c>
      <c r="AP453" s="3">
        <v>38</v>
      </c>
      <c r="AQ453" s="3">
        <v>881</v>
      </c>
      <c r="AR453" s="4">
        <v>0.64652777777777781</v>
      </c>
      <c r="AS453" s="3">
        <f>VLOOKUP(AR453,גיליון1!A368:F951,2,0)</f>
        <v>27.6</v>
      </c>
      <c r="AT453" s="3">
        <f>VLOOKUP(AR453,גיליון1!A368:F951,3,0)</f>
        <v>59</v>
      </c>
      <c r="AU453" s="3">
        <f>VLOOKUP(AR453,גיליון1!A368:F951,4,0)</f>
        <v>128</v>
      </c>
      <c r="AV453" s="3">
        <f>VLOOKUP(AR453,גיליון1!A368:F951,5,0)</f>
        <v>0.9</v>
      </c>
      <c r="AW453" s="3">
        <f>VLOOKUP(AR453,גיליון1!A368:F951,6,0)</f>
        <v>30</v>
      </c>
      <c r="AX453" s="3">
        <f>AS453+(AZ453*BF453)/(BB453*1005)</f>
        <v>28.866020974972237</v>
      </c>
      <c r="AY453" s="3">
        <f>AS453+(AZ453*BD453*BE453*BF453)/(BB453*1005*(BE453*BD453+BK453*AZ453))-(AZ453*BL453)/(BE453*BD453+BK453*AZ453)</f>
        <v>22.646603698234781</v>
      </c>
      <c r="AZ453" s="3">
        <f>BA453*BC453/(BA453+BC453)</f>
        <v>28.469055703369456</v>
      </c>
      <c r="BA453" s="3">
        <f>BB453*1005/(4*0.98*0.0000000567*(AS453+273.15)^3)</f>
        <v>195.08930115337509</v>
      </c>
      <c r="BB453" s="3">
        <f>101325/(287.05*(AS453+273.15))</f>
        <v>1.173690056343204</v>
      </c>
      <c r="BC453" s="3">
        <f>100*SQRT(0.1/AV453)</f>
        <v>33.333333333333336</v>
      </c>
      <c r="BD453" s="3">
        <f>BC453/1.08</f>
        <v>30.864197530864196</v>
      </c>
      <c r="BE453" s="3">
        <f>0.072*AS453+64.67</f>
        <v>66.657200000000003</v>
      </c>
      <c r="BF453" s="3">
        <f>AU453*(1-0.21)+BG453-BH453</f>
        <v>52.455052466574443</v>
      </c>
      <c r="BG453" s="3">
        <f>(1.72*(BI453/1000/(AS453+273.16))^(1/7)*0.0000000567*(AS453+273.16)^4)</f>
        <v>394.69475442025805</v>
      </c>
      <c r="BH453" s="3">
        <f>0.98*0.0000000567*(AA453+273.16)^4</f>
        <v>443.35970195368361</v>
      </c>
      <c r="BI453" s="3">
        <f>BJ453*AT453/100</f>
        <v>2178.2457994304368</v>
      </c>
      <c r="BJ453" s="3">
        <f>(610.7*10^(7.5*AS453/(AS453+237.3)))</f>
        <v>3691.9420329329441</v>
      </c>
      <c r="BK453" s="3">
        <f>(EXP((0.0492)*AS453))*55.259</f>
        <v>214.85238760658794</v>
      </c>
      <c r="BL453" s="3">
        <f>(1-(AT453/100))*BJ453</f>
        <v>1513.6962335025073</v>
      </c>
      <c r="HH453" s="3">
        <v>527</v>
      </c>
      <c r="HI453" s="3">
        <v>272</v>
      </c>
      <c r="HJ453" s="3">
        <v>298</v>
      </c>
      <c r="HK453" s="3">
        <v>241</v>
      </c>
      <c r="HL453" s="3">
        <v>197</v>
      </c>
      <c r="HM453" s="3">
        <v>184</v>
      </c>
      <c r="HN453" s="3">
        <v>159</v>
      </c>
      <c r="HO453" s="3">
        <v>141</v>
      </c>
      <c r="HP453" s="3">
        <v>95</v>
      </c>
      <c r="HQ453" s="3">
        <v>113</v>
      </c>
      <c r="HR453" s="3">
        <v>128</v>
      </c>
      <c r="HS453" s="3">
        <v>107</v>
      </c>
      <c r="HT453" s="3">
        <v>31</v>
      </c>
      <c r="HU453" s="3">
        <v>32</v>
      </c>
      <c r="HV453" s="3">
        <v>22</v>
      </c>
      <c r="HW453" s="3">
        <v>24</v>
      </c>
      <c r="HX453" s="3">
        <v>32</v>
      </c>
      <c r="HY453" s="3">
        <v>14</v>
      </c>
      <c r="HZ453" s="3">
        <v>6</v>
      </c>
      <c r="IA453" s="3">
        <v>7</v>
      </c>
      <c r="IB453" s="3">
        <v>6</v>
      </c>
      <c r="IC453" s="3">
        <v>9</v>
      </c>
      <c r="ID453" s="3">
        <v>2</v>
      </c>
      <c r="IE453" s="3">
        <v>1</v>
      </c>
      <c r="IF453" s="3">
        <v>1</v>
      </c>
      <c r="IG453" s="3">
        <v>1</v>
      </c>
      <c r="IH453" s="3">
        <v>0</v>
      </c>
      <c r="II453" s="3">
        <v>0</v>
      </c>
      <c r="IJ453" s="3">
        <v>0</v>
      </c>
      <c r="IK453" s="3">
        <v>0</v>
      </c>
      <c r="IL453" s="3">
        <v>0</v>
      </c>
      <c r="IM453" s="3">
        <v>0</v>
      </c>
      <c r="IN453" s="3">
        <v>1</v>
      </c>
    </row>
    <row r="454" spans="1:252" s="3" customFormat="1" x14ac:dyDescent="0.2">
      <c r="A454" s="3" t="b">
        <v>0</v>
      </c>
      <c r="D454" s="3">
        <v>10446</v>
      </c>
      <c r="E454" s="3">
        <v>14</v>
      </c>
      <c r="F454" s="3">
        <v>6</v>
      </c>
      <c r="G454" s="3" t="s">
        <v>335</v>
      </c>
      <c r="H454" s="3">
        <v>6</v>
      </c>
      <c r="I454" s="3">
        <v>1.1999999999999993</v>
      </c>
      <c r="J454" s="3">
        <v>0.25400760048261617</v>
      </c>
      <c r="K454" s="3">
        <v>0.3771492741893212</v>
      </c>
      <c r="L454" s="3">
        <v>0.20832879973126858</v>
      </c>
      <c r="M454" s="3">
        <f>AA454-AS454</f>
        <v>-1.8338481783737954</v>
      </c>
      <c r="N454" s="3">
        <f>AB454-AS454</f>
        <v>-2.3999999999999986</v>
      </c>
      <c r="O454" s="3">
        <f>AC454-AS454</f>
        <v>-1.1999999999999993</v>
      </c>
      <c r="P454" s="3">
        <f>AD454-AS454</f>
        <v>-1.8609904803594866</v>
      </c>
      <c r="Q454" s="3">
        <f>AE454-AS454</f>
        <v>-2.3000000000000007</v>
      </c>
      <c r="R454" s="3">
        <f>AF454-AS454</f>
        <v>-2.1999999999999993</v>
      </c>
      <c r="S454" s="3">
        <f>AG454-AS454</f>
        <v>-2</v>
      </c>
      <c r="T454" s="3">
        <f>AH454-AS454</f>
        <v>-1.5999999999999979</v>
      </c>
      <c r="U454" s="3">
        <f>AI454-AS454</f>
        <v>-1.5</v>
      </c>
      <c r="V454" s="3">
        <f>AJ454-AS454</f>
        <v>-1.3000000000000007</v>
      </c>
      <c r="W454" s="3">
        <f>(AA454-AY454)/(AX454-AY454)</f>
        <v>0.50314604127019913</v>
      </c>
      <c r="X454" s="3">
        <f>(AX454-AA454)/(AA454-AY454)</f>
        <v>0.98749452042887231</v>
      </c>
      <c r="Y454" s="3">
        <f>J454/AA454</f>
        <v>9.8200769188343355E-3</v>
      </c>
      <c r="Z454" s="3">
        <f>(AA454-AY454)/(AX454-AA454)</f>
        <v>1.0126638470517249</v>
      </c>
      <c r="AA454" s="3">
        <v>25.866151821626204</v>
      </c>
      <c r="AB454" s="3">
        <v>25.3</v>
      </c>
      <c r="AC454" s="3">
        <v>26.5</v>
      </c>
      <c r="AD454" s="3">
        <v>25.839009519640513</v>
      </c>
      <c r="AE454" s="3">
        <v>25.4</v>
      </c>
      <c r="AF454" s="3">
        <v>25.5</v>
      </c>
      <c r="AG454" s="3">
        <v>25.7</v>
      </c>
      <c r="AH454" s="3">
        <v>26.1</v>
      </c>
      <c r="AI454" s="3">
        <v>26.2</v>
      </c>
      <c r="AJ454" s="3">
        <v>26.4</v>
      </c>
      <c r="AK454" s="3">
        <v>2020</v>
      </c>
      <c r="AL454" s="3">
        <v>10</v>
      </c>
      <c r="AM454" s="3">
        <v>27</v>
      </c>
      <c r="AN454" s="3">
        <v>15</v>
      </c>
      <c r="AO454" s="3">
        <v>32</v>
      </c>
      <c r="AP454" s="3">
        <v>1</v>
      </c>
      <c r="AQ454" s="3">
        <v>283.00000000000006</v>
      </c>
      <c r="AR454" s="4">
        <v>0.64722222222222225</v>
      </c>
      <c r="AS454" s="3">
        <f>VLOOKUP(AR454,גיליון1!A369:F952,2,0)</f>
        <v>27.7</v>
      </c>
      <c r="AT454" s="3">
        <f>VLOOKUP(AR454,גיליון1!A369:F952,3,0)</f>
        <v>59</v>
      </c>
      <c r="AU454" s="3">
        <f>VLOOKUP(AR454,גיליון1!A369:F952,4,0)</f>
        <v>124</v>
      </c>
      <c r="AV454" s="3">
        <f>VLOOKUP(AR454,גיליון1!A369:F952,5,0)</f>
        <v>0.8</v>
      </c>
      <c r="AW454" s="3">
        <f>VLOOKUP(AR454,גיליון1!A369:F952,6,0)</f>
        <v>3</v>
      </c>
      <c r="AX454" s="3">
        <f>AS454+(AZ454*BF454)/(BB454*1005)</f>
        <v>28.949160239990174</v>
      </c>
      <c r="AY454" s="3">
        <f>AS454+(AZ454*BD454*BE454*BF454)/(BB454*1005*(BE454*BD454+BK454*AZ454))-(AZ454*BL454)/(BE454*BD454+BK454*AZ454)</f>
        <v>22.744100656192892</v>
      </c>
      <c r="AZ454" s="3">
        <f>BA454*BC454/(BA454+BC454)</f>
        <v>29.924933484153904</v>
      </c>
      <c r="BA454" s="3">
        <f>BB454*1005/(4*0.98*0.0000000567*(AS454+273.15)^3)</f>
        <v>194.83004630391406</v>
      </c>
      <c r="BB454" s="3">
        <f>101325/(287.05*(AS454+273.15))</f>
        <v>1.173299931677642</v>
      </c>
      <c r="BC454" s="3">
        <f>100*SQRT(0.1/AV454)</f>
        <v>35.355339059327378</v>
      </c>
      <c r="BD454" s="3">
        <f>BC454/1.08</f>
        <v>32.736425054932752</v>
      </c>
      <c r="BE454" s="3">
        <f>0.072*AS454+64.67</f>
        <v>66.664400000000001</v>
      </c>
      <c r="BF454" s="3">
        <f>AU454*(1-0.21)+BG454-BH454</f>
        <v>49.222091776279228</v>
      </c>
      <c r="BG454" s="3">
        <f>(1.72*(BI454/1000/(AS454+273.16))^(1/7)*0.0000000567*(AS454+273.16)^4)</f>
        <v>395.53089942890011</v>
      </c>
      <c r="BH454" s="3">
        <f>0.98*0.0000000567*(AA454+273.16)^4</f>
        <v>444.26880765262086</v>
      </c>
      <c r="BI454" s="3">
        <f>BJ454*AT454/100</f>
        <v>2190.9990829682579</v>
      </c>
      <c r="BJ454" s="3">
        <f>(610.7*10^(7.5*AS454/(AS454+237.3)))</f>
        <v>3713.55776774281</v>
      </c>
      <c r="BK454" s="3">
        <f>(EXP((0.0492)*AS454))*55.259</f>
        <v>215.91206602493907</v>
      </c>
      <c r="BL454" s="3">
        <f>(1-(AT454/100))*BJ454</f>
        <v>1522.5586847745521</v>
      </c>
      <c r="HJ454" s="3">
        <v>111</v>
      </c>
      <c r="HK454" s="3">
        <v>153</v>
      </c>
      <c r="HL454" s="3">
        <v>395</v>
      </c>
      <c r="HM454" s="3">
        <v>541</v>
      </c>
      <c r="HN454" s="3">
        <v>617</v>
      </c>
      <c r="HO454" s="3">
        <v>737</v>
      </c>
      <c r="HP454" s="3">
        <v>430</v>
      </c>
      <c r="HQ454" s="3">
        <v>483</v>
      </c>
      <c r="HR454" s="3">
        <v>340</v>
      </c>
      <c r="HS454" s="3">
        <v>344</v>
      </c>
      <c r="HT454" s="3">
        <v>150</v>
      </c>
      <c r="HU454" s="3">
        <v>29</v>
      </c>
      <c r="HV454" s="3">
        <v>8</v>
      </c>
      <c r="HW454" s="3">
        <v>1</v>
      </c>
      <c r="HX454" s="3">
        <v>2</v>
      </c>
      <c r="HY454" s="3">
        <v>2</v>
      </c>
    </row>
    <row r="455" spans="1:252" s="3" customFormat="1" x14ac:dyDescent="0.2">
      <c r="A455" s="3" t="b">
        <v>1</v>
      </c>
      <c r="B455" s="3">
        <v>10</v>
      </c>
      <c r="D455" s="3">
        <v>10446</v>
      </c>
      <c r="E455" s="3">
        <v>3</v>
      </c>
      <c r="F455" s="3">
        <v>6</v>
      </c>
      <c r="G455" s="3" t="s">
        <v>170</v>
      </c>
      <c r="H455" s="3">
        <v>6</v>
      </c>
      <c r="I455" s="3">
        <v>1.1000000000000014</v>
      </c>
      <c r="J455" s="3">
        <v>0.25669220164787321</v>
      </c>
      <c r="K455" s="3">
        <v>0.31478492730298058</v>
      </c>
      <c r="L455" s="3">
        <v>0.19523620828051158</v>
      </c>
      <c r="M455" s="3">
        <f>AA455-AS455</f>
        <v>-2.0494906667581354</v>
      </c>
      <c r="N455" s="3">
        <f>AB455-AS455</f>
        <v>-2.3000000000000007</v>
      </c>
      <c r="O455" s="3">
        <f>AC455-AS455</f>
        <v>-1.1999999999999993</v>
      </c>
      <c r="P455" s="3">
        <f>AD455-AS455</f>
        <v>-2.130890102712943</v>
      </c>
      <c r="Q455" s="3">
        <f>AE455-AS455</f>
        <v>-2.3000000000000007</v>
      </c>
      <c r="R455" s="3">
        <f>AF455-AS455</f>
        <v>-2.3000000000000007</v>
      </c>
      <c r="S455" s="3">
        <f>AG455-AS455</f>
        <v>-2.3000000000000007</v>
      </c>
      <c r="T455" s="3">
        <f>AH455-AS455</f>
        <v>-1.9000000000000021</v>
      </c>
      <c r="U455" s="3">
        <f>AI455-AS455</f>
        <v>-1.6999999999999993</v>
      </c>
      <c r="V455" s="3">
        <f>AJ455-AS455</f>
        <v>-1.3000000000000007</v>
      </c>
      <c r="W455" s="3">
        <f>(AA455-AY455)/(AX455-AY455)</f>
        <v>0.4563661101496943</v>
      </c>
      <c r="X455" s="3">
        <f>(AX455-AA455)/(AA455-AY455)</f>
        <v>1.1912231819141574</v>
      </c>
      <c r="Y455" s="3">
        <f>J455/AA455</f>
        <v>9.9684320153040212E-3</v>
      </c>
      <c r="Z455" s="3">
        <f>(AA455-AY455)/(AX455-AA455)</f>
        <v>0.83947325336056344</v>
      </c>
      <c r="AA455" s="3">
        <v>25.750509333241865</v>
      </c>
      <c r="AB455" s="3">
        <v>25.5</v>
      </c>
      <c r="AC455" s="3">
        <v>26.6</v>
      </c>
      <c r="AD455" s="3">
        <v>25.669109897287058</v>
      </c>
      <c r="AE455" s="3">
        <v>25.5</v>
      </c>
      <c r="AF455" s="3">
        <v>25.5</v>
      </c>
      <c r="AG455" s="3">
        <v>25.5</v>
      </c>
      <c r="AH455" s="3">
        <v>25.9</v>
      </c>
      <c r="AI455" s="3">
        <v>26.1</v>
      </c>
      <c r="AJ455" s="3">
        <v>26.5</v>
      </c>
      <c r="AK455" s="3">
        <v>2020</v>
      </c>
      <c r="AL455" s="3">
        <v>10</v>
      </c>
      <c r="AM455" s="3">
        <v>27</v>
      </c>
      <c r="AN455" s="3">
        <v>15</v>
      </c>
      <c r="AO455" s="3">
        <v>33</v>
      </c>
      <c r="AP455" s="3">
        <v>48</v>
      </c>
      <c r="AQ455" s="3">
        <v>802</v>
      </c>
      <c r="AR455" s="4">
        <v>0.6479166666666667</v>
      </c>
      <c r="AS455" s="3">
        <f>VLOOKUP(AR455,גיליון1!A370:F953,2,0)</f>
        <v>27.8</v>
      </c>
      <c r="AT455" s="3">
        <f>VLOOKUP(AR455,גיליון1!A370:F953,3,0)</f>
        <v>58</v>
      </c>
      <c r="AU455" s="3">
        <f>VLOOKUP(AR455,גיליון1!A370:F953,4,0)</f>
        <v>136</v>
      </c>
      <c r="AV455" s="3">
        <f>VLOOKUP(AR455,גיליון1!A370:F953,5,0)</f>
        <v>0.8</v>
      </c>
      <c r="AW455" s="3">
        <f>VLOOKUP(AR455,גיליון1!A370:F953,6,0)</f>
        <v>308</v>
      </c>
      <c r="AX455" s="3">
        <f>AS455+(AZ455*BF455)/(BB455*1005)</f>
        <v>29.304086751187175</v>
      </c>
      <c r="AY455" s="3">
        <f>AS455+(AZ455*BD455*BE455*BF455)/(BB455*1005*(BE455*BD455+BK455*AZ455))-(AZ455*BL455)/(BE455*BD455+BK455*AZ455)</f>
        <v>22.767376137130686</v>
      </c>
      <c r="AZ455" s="3">
        <f>BA455*BC455/(BA455+BC455)</f>
        <v>29.918820570906586</v>
      </c>
      <c r="BA455" s="3">
        <f>BB455*1005/(4*0.98*0.0000000567*(AS455+273.15)^3)</f>
        <v>194.57122196725015</v>
      </c>
      <c r="BB455" s="3">
        <f>101325/(287.05*(AS455+273.15))</f>
        <v>1.1729100662741938</v>
      </c>
      <c r="BC455" s="3">
        <f>100*SQRT(0.1/AV455)</f>
        <v>35.355339059327378</v>
      </c>
      <c r="BD455" s="3">
        <f>BC455/1.08</f>
        <v>32.736425054932752</v>
      </c>
      <c r="BE455" s="3">
        <f>0.072*AS455+64.67</f>
        <v>66.671599999999998</v>
      </c>
      <c r="BF455" s="3">
        <f>AU455*(1-0.21)+BG455-BH455</f>
        <v>59.259664974769635</v>
      </c>
      <c r="BG455" s="3">
        <f>(1.72*(BI455/1000/(AS455+273.16))^(1/7)*0.0000000567*(AS455+273.16)^4)</f>
        <v>395.40162226854608</v>
      </c>
      <c r="BH455" s="3">
        <f>0.98*0.0000000567*(AA455+273.16)^4</f>
        <v>443.58195729377644</v>
      </c>
      <c r="BI455" s="3">
        <f>BJ455*AT455/100</f>
        <v>2166.4644927991681</v>
      </c>
      <c r="BJ455" s="3">
        <f>(610.7*10^(7.5*AS455/(AS455+237.3)))</f>
        <v>3735.2836082744275</v>
      </c>
      <c r="BK455" s="3">
        <f>(EXP((0.0492)*AS455))*55.259</f>
        <v>216.97697090766803</v>
      </c>
      <c r="BL455" s="3">
        <f>(1-(AT455/100))*BJ455</f>
        <v>1568.8191154752597</v>
      </c>
      <c r="HL455" s="3">
        <v>1269</v>
      </c>
      <c r="HM455" s="3">
        <v>665</v>
      </c>
      <c r="HN455" s="3">
        <v>501</v>
      </c>
      <c r="HO455" s="3">
        <v>352</v>
      </c>
      <c r="HP455" s="3">
        <v>205</v>
      </c>
      <c r="HQ455" s="3">
        <v>121</v>
      </c>
      <c r="HR455" s="3">
        <v>136</v>
      </c>
      <c r="HS455" s="3">
        <v>76</v>
      </c>
      <c r="HT455" s="3">
        <v>52</v>
      </c>
      <c r="HU455" s="3">
        <v>61</v>
      </c>
      <c r="HV455" s="3">
        <v>37</v>
      </c>
      <c r="HW455" s="3">
        <v>26</v>
      </c>
      <c r="HX455" s="3">
        <v>3</v>
      </c>
      <c r="HY455" s="3">
        <v>0</v>
      </c>
      <c r="HZ455" s="3">
        <v>2</v>
      </c>
      <c r="IA455" s="3">
        <v>0</v>
      </c>
      <c r="IB455" s="3">
        <v>0</v>
      </c>
      <c r="IC455" s="3">
        <v>1</v>
      </c>
      <c r="ID455" s="3">
        <v>1</v>
      </c>
    </row>
    <row r="456" spans="1:252" s="3" customFormat="1" x14ac:dyDescent="0.2">
      <c r="A456" s="3" t="b">
        <v>1</v>
      </c>
      <c r="B456" s="3">
        <v>10</v>
      </c>
      <c r="D456" s="3">
        <v>10446</v>
      </c>
      <c r="E456" s="3">
        <v>3</v>
      </c>
      <c r="F456" s="3">
        <v>6</v>
      </c>
      <c r="G456" s="3" t="s">
        <v>336</v>
      </c>
      <c r="H456" s="3">
        <v>6</v>
      </c>
      <c r="I456" s="3">
        <v>1.5999999999999979</v>
      </c>
      <c r="J456" s="3">
        <v>0.36939595062684755</v>
      </c>
      <c r="K456" s="3">
        <v>0.58478423794667833</v>
      </c>
      <c r="L456" s="3">
        <v>0.30986982127963997</v>
      </c>
      <c r="M456" s="3">
        <f>AA456-AS456</f>
        <v>-0.91275311175317597</v>
      </c>
      <c r="N456" s="3">
        <f>AB456-AS456</f>
        <v>-1.7999999999999972</v>
      </c>
      <c r="O456" s="3">
        <f>AC456-AS456</f>
        <v>-0.19999999999999929</v>
      </c>
      <c r="P456" s="3">
        <f>AD456-AS456</f>
        <v>-0.96619402924252284</v>
      </c>
      <c r="Q456" s="3">
        <f>AE456-AS456</f>
        <v>-1.5999999999999979</v>
      </c>
      <c r="R456" s="3">
        <f>AF456-AS456</f>
        <v>-1.3999999999999986</v>
      </c>
      <c r="S456" s="3">
        <f>AG456-AS456</f>
        <v>-1.1999999999999993</v>
      </c>
      <c r="T456" s="3">
        <f>AH456-AS456</f>
        <v>-0.59999999999999787</v>
      </c>
      <c r="U456" s="3">
        <f>AI456-AS456</f>
        <v>-0.39999999999999858</v>
      </c>
      <c r="V456" s="3">
        <f>AJ456-AS456</f>
        <v>-0.19999999999999929</v>
      </c>
      <c r="W456" s="3">
        <f>(AA456-AY456)/(AX456-AY456)</f>
        <v>0.69473568057682833</v>
      </c>
      <c r="X456" s="3">
        <f>(AX456-AA456)/(AA456-AY456)</f>
        <v>0.4393963459163569</v>
      </c>
      <c r="Y456" s="3">
        <f>J456/AA456</f>
        <v>1.3687796764023479E-2</v>
      </c>
      <c r="Z456" s="3">
        <f>(AA456-AY456)/(AX456-AA456)</f>
        <v>2.2758496043350327</v>
      </c>
      <c r="AA456" s="3">
        <v>26.987246888246823</v>
      </c>
      <c r="AB456" s="3">
        <v>26.1</v>
      </c>
      <c r="AC456" s="3">
        <v>27.7</v>
      </c>
      <c r="AD456" s="3">
        <v>26.933805970757476</v>
      </c>
      <c r="AE456" s="3">
        <v>26.3</v>
      </c>
      <c r="AF456" s="3">
        <v>26.5</v>
      </c>
      <c r="AG456" s="3">
        <v>26.7</v>
      </c>
      <c r="AH456" s="3">
        <v>27.3</v>
      </c>
      <c r="AI456" s="3">
        <v>27.5</v>
      </c>
      <c r="AJ456" s="3">
        <v>27.7</v>
      </c>
      <c r="AK456" s="3">
        <v>2020</v>
      </c>
      <c r="AL456" s="3">
        <v>10</v>
      </c>
      <c r="AM456" s="3">
        <v>27</v>
      </c>
      <c r="AN456" s="3">
        <v>15</v>
      </c>
      <c r="AO456" s="3">
        <v>34</v>
      </c>
      <c r="AP456" s="3">
        <v>3</v>
      </c>
      <c r="AQ456" s="3">
        <v>842</v>
      </c>
      <c r="AR456" s="4">
        <v>0.64861111111111114</v>
      </c>
      <c r="AS456" s="3">
        <f>VLOOKUP(AR456,גיליון1!A371:F954,2,0)</f>
        <v>27.9</v>
      </c>
      <c r="AT456" s="3">
        <f>VLOOKUP(AR456,גיליון1!A371:F954,3,0)</f>
        <v>57</v>
      </c>
      <c r="AU456" s="3">
        <f>VLOOKUP(AR456,גיליון1!A371:F954,4,0)</f>
        <v>118</v>
      </c>
      <c r="AV456" s="3">
        <f>VLOOKUP(AR456,גיליון1!A371:F954,5,0)</f>
        <v>0.7</v>
      </c>
      <c r="AW456" s="3">
        <f>VLOOKUP(AR456,גיליון1!A371:F954,6,0)</f>
        <v>360</v>
      </c>
      <c r="AX456" s="3">
        <f>AS456+(AZ456*BF456)/(BB456*1005)</f>
        <v>28.907111391995244</v>
      </c>
      <c r="AY456" s="3">
        <f>AS456+(AZ456*BD456*BE456*BF456)/(BB456*1005*(BE456*BD456+BK456*AZ456))-(AZ456*BL456)/(BE456*BD456+BK456*AZ456)</f>
        <v>22.617924017014104</v>
      </c>
      <c r="AZ456" s="3">
        <f>BA456*BC456/(BA456+BC456)</f>
        <v>31.641710782465584</v>
      </c>
      <c r="BA456" s="3">
        <f>BB456*1005/(4*0.98*0.0000000567*(AS456+273.15)^3)</f>
        <v>194.3128272857887</v>
      </c>
      <c r="BB456" s="3">
        <f>101325/(287.05*(AS456+273.15))</f>
        <v>1.1725204598745014</v>
      </c>
      <c r="BC456" s="3">
        <f>100*SQRT(0.1/AV456)</f>
        <v>37.796447300922722</v>
      </c>
      <c r="BD456" s="3">
        <f>BC456/1.08</f>
        <v>34.99671046381733</v>
      </c>
      <c r="BE456" s="3">
        <f>0.072*AS456+64.67</f>
        <v>66.678799999999995</v>
      </c>
      <c r="BF456" s="3">
        <f>AU456*(1-0.21)+BG456-BH456</f>
        <v>37.506284480269073</v>
      </c>
      <c r="BG456" s="3">
        <f>(1.72*(BI456/1000/(AS456+273.16))^(1/7)*0.0000000567*(AS456+273.16)^4)</f>
        <v>395.25518268881069</v>
      </c>
      <c r="BH456" s="3">
        <f>0.98*0.0000000567*(AA456+273.16)^4</f>
        <v>450.96889820854165</v>
      </c>
      <c r="BI456" s="3">
        <f>BJ456*AT456/100</f>
        <v>2141.5584145240036</v>
      </c>
      <c r="BJ456" s="3">
        <f>(610.7*10^(7.5*AS456/(AS456+237.3)))</f>
        <v>3757.1200254807081</v>
      </c>
      <c r="BK456" s="3">
        <f>(EXP((0.0492)*AS456))*55.259</f>
        <v>218.04712803234031</v>
      </c>
      <c r="BL456" s="3">
        <f>(1-(AT456/100))*BJ456</f>
        <v>1615.5616109567047</v>
      </c>
      <c r="HR456" s="3">
        <v>10</v>
      </c>
      <c r="HS456" s="3">
        <v>22</v>
      </c>
      <c r="HT456" s="3">
        <v>56</v>
      </c>
      <c r="HU456" s="3">
        <v>94</v>
      </c>
      <c r="HV456" s="3">
        <v>237</v>
      </c>
      <c r="HW456" s="3">
        <v>264</v>
      </c>
      <c r="HX456" s="3">
        <v>313</v>
      </c>
      <c r="HY456" s="3">
        <v>265</v>
      </c>
      <c r="HZ456" s="3">
        <v>309</v>
      </c>
      <c r="IA456" s="3">
        <v>202</v>
      </c>
      <c r="IB456" s="3">
        <v>158</v>
      </c>
      <c r="IC456" s="3">
        <v>140</v>
      </c>
      <c r="ID456" s="3">
        <v>165</v>
      </c>
      <c r="IE456" s="3">
        <v>156</v>
      </c>
      <c r="IF456" s="3">
        <v>183</v>
      </c>
      <c r="IG456" s="3">
        <v>134</v>
      </c>
      <c r="IH456" s="3">
        <v>31</v>
      </c>
    </row>
    <row r="457" spans="1:252" s="3" customFormat="1" x14ac:dyDescent="0.2">
      <c r="A457" s="3" t="b">
        <v>1</v>
      </c>
      <c r="B457" s="3">
        <v>10</v>
      </c>
      <c r="D457" s="3">
        <v>10446</v>
      </c>
      <c r="E457" s="3">
        <v>3</v>
      </c>
      <c r="F457" s="3">
        <v>6</v>
      </c>
      <c r="G457" s="3" t="s">
        <v>485</v>
      </c>
      <c r="H457" s="3">
        <v>6</v>
      </c>
      <c r="I457" s="3">
        <v>1.9000000000000021</v>
      </c>
      <c r="J457" s="3">
        <v>0.439277616891176</v>
      </c>
      <c r="K457" s="3">
        <v>0.72305079843283693</v>
      </c>
      <c r="L457" s="3">
        <v>0.37814444676314951</v>
      </c>
      <c r="M457" s="3">
        <f>AA457-AS457</f>
        <v>-1.1271950319757273</v>
      </c>
      <c r="N457" s="3">
        <f>AB457-AS457</f>
        <v>-2.1999999999999993</v>
      </c>
      <c r="O457" s="3">
        <f>AC457-AS457</f>
        <v>-0.29999999999999716</v>
      </c>
      <c r="P457" s="3">
        <f>AD457-AS457</f>
        <v>-1.121920838424181</v>
      </c>
      <c r="Q457" s="3">
        <f>AE457-AS457</f>
        <v>-2</v>
      </c>
      <c r="R457" s="3">
        <f>AF457-AS457</f>
        <v>-1.6999999999999993</v>
      </c>
      <c r="S457" s="3">
        <f>AG457-AS457</f>
        <v>-1.5</v>
      </c>
      <c r="T457" s="3">
        <f>AH457-AS457</f>
        <v>-0.79999999999999716</v>
      </c>
      <c r="U457" s="3">
        <f>AI457-AS457</f>
        <v>-0.59999999999999787</v>
      </c>
      <c r="V457" s="3">
        <f>AJ457-AS457</f>
        <v>-0.39999999999999858</v>
      </c>
      <c r="W457" s="3">
        <f>(AA457-AY457)/(AX457-AY457)</f>
        <v>0.65655281788744146</v>
      </c>
      <c r="X457" s="3">
        <f>(AX457-AA457)/(AA457-AY457)</f>
        <v>0.52310670635403267</v>
      </c>
      <c r="Y457" s="3">
        <f>J457/AA457</f>
        <v>1.6407605307543274E-2</v>
      </c>
      <c r="Z457" s="3">
        <f>(AA457-AY457)/(AX457-AA457)</f>
        <v>1.9116558588396522</v>
      </c>
      <c r="AA457" s="3">
        <v>26.772804968024271</v>
      </c>
      <c r="AB457" s="3">
        <v>25.7</v>
      </c>
      <c r="AC457" s="3">
        <v>27.6</v>
      </c>
      <c r="AD457" s="3">
        <v>26.778079161575818</v>
      </c>
      <c r="AE457" s="3">
        <v>25.9</v>
      </c>
      <c r="AF457" s="3">
        <v>26.2</v>
      </c>
      <c r="AG457" s="3">
        <v>26.4</v>
      </c>
      <c r="AH457" s="3">
        <v>27.1</v>
      </c>
      <c r="AI457" s="3">
        <v>27.3</v>
      </c>
      <c r="AJ457" s="3">
        <v>27.5</v>
      </c>
      <c r="AK457" s="3">
        <v>2020</v>
      </c>
      <c r="AL457" s="3">
        <v>10</v>
      </c>
      <c r="AM457" s="3">
        <v>27</v>
      </c>
      <c r="AN457" s="3">
        <v>15</v>
      </c>
      <c r="AO457" s="3">
        <v>34</v>
      </c>
      <c r="AP457" s="3">
        <v>21</v>
      </c>
      <c r="AQ457" s="3">
        <v>760</v>
      </c>
      <c r="AR457" s="4">
        <v>0.64861111111111114</v>
      </c>
      <c r="AS457" s="3">
        <f>VLOOKUP(AR457,גיליון1!A372:F955,2,0)</f>
        <v>27.9</v>
      </c>
      <c r="AT457" s="3">
        <f>VLOOKUP(AR457,גיליון1!A372:F955,3,0)</f>
        <v>57</v>
      </c>
      <c r="AU457" s="3">
        <f>VLOOKUP(AR457,גיליון1!A372:F955,4,0)</f>
        <v>118</v>
      </c>
      <c r="AV457" s="3">
        <f>VLOOKUP(AR457,גיליון1!A372:F955,5,0)</f>
        <v>0.7</v>
      </c>
      <c r="AW457" s="3">
        <f>VLOOKUP(AR457,גיליון1!A372:F955,6,0)</f>
        <v>360</v>
      </c>
      <c r="AX457" s="3">
        <f>AS457+(AZ457*BF457)/(BB457*1005)</f>
        <v>28.94168063877968</v>
      </c>
      <c r="AY457" s="3">
        <f>AS457+(AZ457*BD457*BE457*BF457)/(BB457*1005*(BE457*BD457+BK457*AZ457))-(AZ457*BL457)/(BE457*BD457+BK457*AZ457)</f>
        <v>22.626661084929914</v>
      </c>
      <c r="AZ457" s="3">
        <f>BA457*BC457/(BA457+BC457)</f>
        <v>31.641710782465584</v>
      </c>
      <c r="BA457" s="3">
        <f>BB457*1005/(4*0.98*0.0000000567*(AS457+273.15)^3)</f>
        <v>194.3128272857887</v>
      </c>
      <c r="BB457" s="3">
        <f>101325/(287.05*(AS457+273.15))</f>
        <v>1.1725204598745014</v>
      </c>
      <c r="BC457" s="3">
        <f>100*SQRT(0.1/AV457)</f>
        <v>37.796447300922722</v>
      </c>
      <c r="BD457" s="3">
        <f>BC457/1.08</f>
        <v>34.99671046381733</v>
      </c>
      <c r="BE457" s="3">
        <f>0.072*AS457+64.67</f>
        <v>66.678799999999995</v>
      </c>
      <c r="BF457" s="3">
        <f>AU457*(1-0.21)+BG457-BH457</f>
        <v>38.793693216254951</v>
      </c>
      <c r="BG457" s="3">
        <f>(1.72*(BI457/1000/(AS457+273.16))^(1/7)*0.0000000567*(AS457+273.16)^4)</f>
        <v>395.25518268881069</v>
      </c>
      <c r="BH457" s="3">
        <f>0.98*0.0000000567*(AA457+273.16)^4</f>
        <v>449.68148947255577</v>
      </c>
      <c r="BI457" s="3">
        <f>BJ457*AT457/100</f>
        <v>2141.5584145240036</v>
      </c>
      <c r="BJ457" s="3">
        <f>(610.7*10^(7.5*AS457/(AS457+237.3)))</f>
        <v>3757.1200254807081</v>
      </c>
      <c r="BK457" s="3">
        <f>(EXP((0.0492)*AS457))*55.259</f>
        <v>218.04712803234031</v>
      </c>
      <c r="BL457" s="3">
        <f>(1-(AT457/100))*BJ457</f>
        <v>1615.5616109567047</v>
      </c>
      <c r="HM457" s="3">
        <v>10</v>
      </c>
      <c r="HN457" s="3">
        <v>22</v>
      </c>
      <c r="HO457" s="3">
        <v>48</v>
      </c>
      <c r="HP457" s="3">
        <v>78</v>
      </c>
      <c r="HQ457" s="3">
        <v>158</v>
      </c>
      <c r="HR457" s="3">
        <v>152</v>
      </c>
      <c r="HS457" s="3">
        <v>152</v>
      </c>
      <c r="HT457" s="3">
        <v>211</v>
      </c>
      <c r="HU457" s="3">
        <v>195</v>
      </c>
      <c r="HV457" s="3">
        <v>199</v>
      </c>
      <c r="HW457" s="3">
        <v>178</v>
      </c>
      <c r="HX457" s="3">
        <v>147</v>
      </c>
      <c r="HY457" s="3">
        <v>148</v>
      </c>
      <c r="HZ457" s="3">
        <v>207</v>
      </c>
      <c r="IA457" s="3">
        <v>252</v>
      </c>
      <c r="IB457" s="3">
        <v>229</v>
      </c>
      <c r="IC457" s="3">
        <v>196</v>
      </c>
      <c r="ID457" s="3">
        <v>92</v>
      </c>
      <c r="IE457" s="3">
        <v>42</v>
      </c>
      <c r="IF457" s="3">
        <v>15</v>
      </c>
    </row>
    <row r="458" spans="1:252" s="3" customFormat="1" x14ac:dyDescent="0.2">
      <c r="A458" s="3" t="b">
        <v>0</v>
      </c>
      <c r="D458" s="3">
        <v>10446</v>
      </c>
      <c r="E458" s="3">
        <v>3</v>
      </c>
      <c r="F458" s="3">
        <v>6</v>
      </c>
      <c r="G458" s="3" t="s">
        <v>171</v>
      </c>
      <c r="H458" s="3">
        <v>6</v>
      </c>
      <c r="I458" s="3">
        <v>2.3000000000000007</v>
      </c>
      <c r="J458" s="3">
        <v>0.58837125553687197</v>
      </c>
      <c r="K458" s="3">
        <v>0.90477322776757774</v>
      </c>
      <c r="L458" s="3">
        <v>0.48671129055135498</v>
      </c>
      <c r="M458" s="3">
        <f>AA458-AS458</f>
        <v>-1.204699908678549</v>
      </c>
      <c r="N458" s="3">
        <f>AB458-AS458</f>
        <v>-2.1999999999999993</v>
      </c>
      <c r="O458" s="3">
        <f>AC458-AS458</f>
        <v>0.10000000000000142</v>
      </c>
      <c r="P458" s="3">
        <f>AD458-AS458</f>
        <v>-1.2279421921695857</v>
      </c>
      <c r="Q458" s="3">
        <f>AE458-AS458</f>
        <v>-2.1999999999999993</v>
      </c>
      <c r="R458" s="3">
        <f>AF458-AS458</f>
        <v>-2</v>
      </c>
      <c r="S458" s="3">
        <f>AG458-AS458</f>
        <v>-1.6999999999999993</v>
      </c>
      <c r="T458" s="3">
        <f>AH458-AS458</f>
        <v>-0.79999999999999716</v>
      </c>
      <c r="U458" s="3">
        <f>AI458-AS458</f>
        <v>-0.39999999999999858</v>
      </c>
      <c r="V458" s="3">
        <f>AJ458-AS458</f>
        <v>0</v>
      </c>
      <c r="W458" s="3">
        <f>(AA458-AY458)/(AX458-AY458)</f>
        <v>0.64283139394185618</v>
      </c>
      <c r="X458" s="3">
        <f>(AX458-AA458)/(AA458-AY458)</f>
        <v>0.55561786406848945</v>
      </c>
      <c r="Y458" s="3">
        <f>J458/AA458</f>
        <v>2.2040256281971878E-2</v>
      </c>
      <c r="Z458" s="3">
        <f>(AA458-AY458)/(AX458-AA458)</f>
        <v>1.7997981430574248</v>
      </c>
      <c r="AA458" s="3">
        <v>26.69530009132145</v>
      </c>
      <c r="AB458" s="3">
        <v>25.7</v>
      </c>
      <c r="AC458" s="3">
        <v>28</v>
      </c>
      <c r="AD458" s="3">
        <v>26.672057807830413</v>
      </c>
      <c r="AE458" s="3">
        <v>25.7</v>
      </c>
      <c r="AF458" s="3">
        <v>25.9</v>
      </c>
      <c r="AG458" s="3">
        <v>26.2</v>
      </c>
      <c r="AH458" s="3">
        <v>27.1</v>
      </c>
      <c r="AI458" s="3">
        <v>27.5</v>
      </c>
      <c r="AJ458" s="3">
        <v>27.9</v>
      </c>
      <c r="AK458" s="3">
        <v>2020</v>
      </c>
      <c r="AL458" s="3">
        <v>10</v>
      </c>
      <c r="AM458" s="3">
        <v>27</v>
      </c>
      <c r="AN458" s="3">
        <v>15</v>
      </c>
      <c r="AO458" s="3">
        <v>34</v>
      </c>
      <c r="AP458" s="3">
        <v>37</v>
      </c>
      <c r="AQ458" s="3">
        <v>121</v>
      </c>
      <c r="AR458" s="4">
        <v>0.64861111111111114</v>
      </c>
      <c r="AS458" s="3">
        <f>VLOOKUP(AR458,גיליון1!A373:F956,2,0)</f>
        <v>27.9</v>
      </c>
      <c r="AT458" s="3">
        <f>VLOOKUP(AR458,גיליון1!A373:F956,3,0)</f>
        <v>57</v>
      </c>
      <c r="AU458" s="3">
        <f>VLOOKUP(AR458,גיליון1!A373:F956,4,0)</f>
        <v>118</v>
      </c>
      <c r="AV458" s="3">
        <f>VLOOKUP(AR458,גיליון1!A373:F956,5,0)</f>
        <v>0.7</v>
      </c>
      <c r="AW458" s="3">
        <f>VLOOKUP(AR458,גיליון1!A373:F956,6,0)</f>
        <v>360</v>
      </c>
      <c r="AX458" s="3">
        <f>AS458+(AZ458*BF458)/(BB458*1005)</f>
        <v>28.954156633633009</v>
      </c>
      <c r="AY458" s="3">
        <f>AS458+(AZ458*BD458*BE458*BF458)/(BB458*1005*(BE458*BD458+BK458*AZ458))-(AZ458*BL458)/(BE458*BD458+BK458*AZ458)</f>
        <v>22.629814281035991</v>
      </c>
      <c r="AZ458" s="3">
        <f>BA458*BC458/(BA458+BC458)</f>
        <v>31.641710782465584</v>
      </c>
      <c r="BA458" s="3">
        <f>BB458*1005/(4*0.98*0.0000000567*(AS458+273.15)^3)</f>
        <v>194.3128272857887</v>
      </c>
      <c r="BB458" s="3">
        <f>101325/(287.05*(AS458+273.15))</f>
        <v>1.1725204598745014</v>
      </c>
      <c r="BC458" s="3">
        <f>100*SQRT(0.1/AV458)</f>
        <v>37.796447300922722</v>
      </c>
      <c r="BD458" s="3">
        <f>BC458/1.08</f>
        <v>34.99671046381733</v>
      </c>
      <c r="BE458" s="3">
        <f>0.072*AS458+64.67</f>
        <v>66.678799999999995</v>
      </c>
      <c r="BF458" s="3">
        <f>AU458*(1-0.21)+BG458-BH458</f>
        <v>39.258317304377272</v>
      </c>
      <c r="BG458" s="3">
        <f>(1.72*(BI458/1000/(AS458+273.16))^(1/7)*0.0000000567*(AS458+273.16)^4)</f>
        <v>395.25518268881069</v>
      </c>
      <c r="BH458" s="3">
        <f>0.98*0.0000000567*(AA458+273.16)^4</f>
        <v>449.21686538443345</v>
      </c>
      <c r="BI458" s="3">
        <f>BJ458*AT458/100</f>
        <v>2141.5584145240036</v>
      </c>
      <c r="BJ458" s="3">
        <f>(610.7*10^(7.5*AS458/(AS458+237.3)))</f>
        <v>3757.1200254807081</v>
      </c>
      <c r="BK458" s="3">
        <f>(EXP((0.0492)*AS458))*55.259</f>
        <v>218.04712803234031</v>
      </c>
      <c r="BL458" s="3">
        <f>(1-(AT458/100))*BJ458</f>
        <v>1615.5616109567047</v>
      </c>
      <c r="HM458" s="3">
        <v>70</v>
      </c>
      <c r="HN458" s="3">
        <v>134</v>
      </c>
      <c r="HO458" s="3">
        <v>163</v>
      </c>
      <c r="HP458" s="3">
        <v>193</v>
      </c>
      <c r="HQ458" s="3">
        <v>187</v>
      </c>
      <c r="HR458" s="3">
        <v>187</v>
      </c>
      <c r="HS458" s="3">
        <v>167</v>
      </c>
      <c r="HT458" s="3">
        <v>186</v>
      </c>
      <c r="HU458" s="3">
        <v>192</v>
      </c>
      <c r="HV458" s="3">
        <v>221</v>
      </c>
      <c r="HW458" s="3">
        <v>255</v>
      </c>
      <c r="HX458" s="3">
        <v>175</v>
      </c>
      <c r="HY458" s="3">
        <v>185</v>
      </c>
      <c r="HZ458" s="3">
        <v>118</v>
      </c>
      <c r="IA458" s="3">
        <v>115</v>
      </c>
      <c r="IB458" s="3">
        <v>119</v>
      </c>
      <c r="IC458" s="3">
        <v>111</v>
      </c>
      <c r="ID458" s="3">
        <v>157</v>
      </c>
      <c r="IE458" s="3">
        <v>98</v>
      </c>
      <c r="IF458" s="3">
        <v>70</v>
      </c>
      <c r="IG458" s="3">
        <v>86</v>
      </c>
      <c r="IH458" s="3">
        <v>66</v>
      </c>
      <c r="II458" s="3">
        <v>35</v>
      </c>
      <c r="IJ458" s="3">
        <v>18</v>
      </c>
    </row>
    <row r="459" spans="1:252" s="3" customFormat="1" x14ac:dyDescent="0.2">
      <c r="A459" s="3" t="b">
        <v>0</v>
      </c>
      <c r="D459" s="3">
        <v>10446</v>
      </c>
      <c r="E459" s="3">
        <v>3</v>
      </c>
      <c r="F459" s="3">
        <v>6</v>
      </c>
      <c r="G459" s="3" t="s">
        <v>337</v>
      </c>
      <c r="H459" s="3">
        <v>6</v>
      </c>
      <c r="I459" s="3">
        <v>1.1999999999999993</v>
      </c>
      <c r="J459" s="3">
        <v>0.23703825807955869</v>
      </c>
      <c r="K459" s="3">
        <v>0.36179280137281467</v>
      </c>
      <c r="L459" s="3">
        <v>0.19759913562897483</v>
      </c>
      <c r="M459" s="3">
        <f>AA459-AS459</f>
        <v>-1.1937339143775709</v>
      </c>
      <c r="N459" s="3">
        <f>AB459-AS459</f>
        <v>-1.7999999999999972</v>
      </c>
      <c r="O459" s="3">
        <f>AC459-AS459</f>
        <v>-0.59999999999999787</v>
      </c>
      <c r="P459" s="3">
        <f>AD459-AS459</f>
        <v>-1.1967487362894289</v>
      </c>
      <c r="Q459" s="3">
        <f>AE459-AS459</f>
        <v>-1.5999999999999979</v>
      </c>
      <c r="R459" s="3">
        <f>AF459-AS459</f>
        <v>-1.5</v>
      </c>
      <c r="S459" s="3">
        <f>AG459-AS459</f>
        <v>-1.3999999999999986</v>
      </c>
      <c r="T459" s="3">
        <f>AH459-AS459</f>
        <v>-1</v>
      </c>
      <c r="U459" s="3">
        <f>AI459-AS459</f>
        <v>-0.89999999999999858</v>
      </c>
      <c r="V459" s="3">
        <f>AJ459-AS459</f>
        <v>-0.69999999999999929</v>
      </c>
      <c r="W459" s="3">
        <f>(AA459-AY459)/(AX459-AY459)</f>
        <v>0.64477028229237998</v>
      </c>
      <c r="X459" s="3">
        <f>(AX459-AA459)/(AA459-AY459)</f>
        <v>0.55093996647093624</v>
      </c>
      <c r="Y459" s="3">
        <f>J459/AA459</f>
        <v>8.8757543761301214E-3</v>
      </c>
      <c r="Z459" s="3">
        <f>(AA459-AY459)/(AX459-AA459)</f>
        <v>1.8150797924600246</v>
      </c>
      <c r="AA459" s="3">
        <v>26.706266085622428</v>
      </c>
      <c r="AB459" s="3">
        <v>26.1</v>
      </c>
      <c r="AC459" s="3">
        <v>27.3</v>
      </c>
      <c r="AD459" s="3">
        <v>26.70325126371057</v>
      </c>
      <c r="AE459" s="3">
        <v>26.3</v>
      </c>
      <c r="AF459" s="3">
        <v>26.4</v>
      </c>
      <c r="AG459" s="3">
        <v>26.5</v>
      </c>
      <c r="AH459" s="3">
        <v>26.9</v>
      </c>
      <c r="AI459" s="3">
        <v>27</v>
      </c>
      <c r="AJ459" s="3">
        <v>27.2</v>
      </c>
      <c r="AK459" s="3">
        <v>2020</v>
      </c>
      <c r="AL459" s="3">
        <v>10</v>
      </c>
      <c r="AM459" s="3">
        <v>27</v>
      </c>
      <c r="AN459" s="3">
        <v>15</v>
      </c>
      <c r="AO459" s="3">
        <v>34</v>
      </c>
      <c r="AP459" s="3">
        <v>44</v>
      </c>
      <c r="AQ459" s="3">
        <v>800</v>
      </c>
      <c r="AR459" s="4">
        <v>0.64861111111111114</v>
      </c>
      <c r="AS459" s="3">
        <f>VLOOKUP(AR459,גיליון1!A374:F957,2,0)</f>
        <v>27.9</v>
      </c>
      <c r="AT459" s="3">
        <f>VLOOKUP(AR459,גיליון1!A374:F957,3,0)</f>
        <v>57</v>
      </c>
      <c r="AU459" s="3">
        <f>VLOOKUP(AR459,גיליון1!A374:F957,4,0)</f>
        <v>118</v>
      </c>
      <c r="AV459" s="3">
        <f>VLOOKUP(AR459,גיליון1!A374:F957,5,0)</f>
        <v>0.7</v>
      </c>
      <c r="AW459" s="3">
        <f>VLOOKUP(AR459,גיליון1!A374:F957,6,0)</f>
        <v>360</v>
      </c>
      <c r="AX459" s="3">
        <f>AS459+(AZ459*BF459)/(BB459*1005)</f>
        <v>28.95239202004316</v>
      </c>
      <c r="AY459" s="3">
        <f>AS459+(AZ459*BD459*BE459*BF459)/(BB459*1005*(BE459*BD459+BK459*AZ459))-(AZ459*BL459)/(BE459*BD459+BK459*AZ459)</f>
        <v>22.629368290734966</v>
      </c>
      <c r="AZ459" s="3">
        <f>BA459*BC459/(BA459+BC459)</f>
        <v>31.641710782465584</v>
      </c>
      <c r="BA459" s="3">
        <f>BB459*1005/(4*0.98*0.0000000567*(AS459+273.15)^3)</f>
        <v>194.3128272857887</v>
      </c>
      <c r="BB459" s="3">
        <f>101325/(287.05*(AS459+273.15))</f>
        <v>1.1725204598745014</v>
      </c>
      <c r="BC459" s="3">
        <f>100*SQRT(0.1/AV459)</f>
        <v>37.796447300922722</v>
      </c>
      <c r="BD459" s="3">
        <f>BC459/1.08</f>
        <v>34.99671046381733</v>
      </c>
      <c r="BE459" s="3">
        <f>0.072*AS459+64.67</f>
        <v>66.678799999999995</v>
      </c>
      <c r="BF459" s="3">
        <f>AU459*(1-0.21)+BG459-BH459</f>
        <v>39.192600542731327</v>
      </c>
      <c r="BG459" s="3">
        <f>(1.72*(BI459/1000/(AS459+273.16))^(1/7)*0.0000000567*(AS459+273.16)^4)</f>
        <v>395.25518268881069</v>
      </c>
      <c r="BH459" s="3">
        <f>0.98*0.0000000567*(AA459+273.16)^4</f>
        <v>449.28258214607939</v>
      </c>
      <c r="BI459" s="3">
        <f>BJ459*AT459/100</f>
        <v>2141.5584145240036</v>
      </c>
      <c r="BJ459" s="3">
        <f>(610.7*10^(7.5*AS459/(AS459+237.3)))</f>
        <v>3757.1200254807081</v>
      </c>
      <c r="BK459" s="3">
        <f>(EXP((0.0492)*AS459))*55.259</f>
        <v>218.04712803234031</v>
      </c>
      <c r="BL459" s="3">
        <f>(1-(AT459/100))*BJ459</f>
        <v>1615.5616109567047</v>
      </c>
      <c r="HR459" s="3">
        <v>26</v>
      </c>
      <c r="HS459" s="3">
        <v>84</v>
      </c>
      <c r="HT459" s="3">
        <v>284</v>
      </c>
      <c r="HU459" s="3">
        <v>514</v>
      </c>
      <c r="HV459" s="3">
        <v>574</v>
      </c>
      <c r="HW459" s="3">
        <v>571</v>
      </c>
      <c r="HX459" s="3">
        <v>566</v>
      </c>
      <c r="HY459" s="3">
        <v>567</v>
      </c>
      <c r="HZ459" s="3">
        <v>401</v>
      </c>
      <c r="IA459" s="3">
        <v>323</v>
      </c>
      <c r="IB459" s="3">
        <v>140</v>
      </c>
      <c r="IC459" s="3">
        <v>58</v>
      </c>
      <c r="ID459" s="3">
        <v>5</v>
      </c>
      <c r="IE459" s="3">
        <v>0</v>
      </c>
    </row>
    <row r="460" spans="1:252" s="3" customFormat="1" x14ac:dyDescent="0.2">
      <c r="A460" s="3" t="b">
        <v>0</v>
      </c>
      <c r="D460" s="3">
        <v>10446</v>
      </c>
      <c r="E460" s="3">
        <v>3</v>
      </c>
      <c r="F460" s="3">
        <v>6</v>
      </c>
      <c r="G460" s="3" t="s">
        <v>486</v>
      </c>
      <c r="H460" s="3">
        <v>6</v>
      </c>
      <c r="I460" s="3">
        <v>0.89999999999999858</v>
      </c>
      <c r="J460" s="3">
        <v>0.21867244248154796</v>
      </c>
      <c r="K460" s="3">
        <v>0.30746087406396327</v>
      </c>
      <c r="L460" s="3">
        <v>0.17676302557818269</v>
      </c>
      <c r="M460" s="3">
        <f>AA460-AS460</f>
        <v>-1.8135555009955944</v>
      </c>
      <c r="N460" s="3">
        <f>AB460-AS460</f>
        <v>-2.0999999999999979</v>
      </c>
      <c r="O460" s="3">
        <f>AC460-AS460</f>
        <v>-1.1999999999999993</v>
      </c>
      <c r="P460" s="3">
        <f>AD460-AS460</f>
        <v>-1.8599728055477485</v>
      </c>
      <c r="Q460" s="3">
        <f>AE460-AS460</f>
        <v>-2.0999999999999979</v>
      </c>
      <c r="R460" s="3">
        <f>AF460-AS460</f>
        <v>-2.0999999999999979</v>
      </c>
      <c r="S460" s="3">
        <f>AG460-AS460</f>
        <v>-2</v>
      </c>
      <c r="T460" s="3">
        <f>AH460-AS460</f>
        <v>-1.6999999999999993</v>
      </c>
      <c r="U460" s="3">
        <f>AI460-AS460</f>
        <v>-1.5</v>
      </c>
      <c r="V460" s="3">
        <f>AJ460-AS460</f>
        <v>-1.2999999999999972</v>
      </c>
      <c r="W460" s="3">
        <f>(AA460-AY460)/(AX460-AY460)</f>
        <v>0.53646527113179909</v>
      </c>
      <c r="X460" s="3">
        <f>(AX460-AA460)/(AA460-AY460)</f>
        <v>0.86405356285275614</v>
      </c>
      <c r="Y460" s="3">
        <f>J460/AA460</f>
        <v>8.3826081584208855E-3</v>
      </c>
      <c r="Z460" s="3">
        <f>(AA460-AY460)/(AX460-AA460)</f>
        <v>1.1573356594912978</v>
      </c>
      <c r="AA460" s="3">
        <v>26.086444499004404</v>
      </c>
      <c r="AB460" s="3">
        <v>25.8</v>
      </c>
      <c r="AC460" s="3">
        <v>26.7</v>
      </c>
      <c r="AD460" s="3">
        <v>26.04002719445225</v>
      </c>
      <c r="AE460" s="3">
        <v>25.8</v>
      </c>
      <c r="AF460" s="3">
        <v>25.8</v>
      </c>
      <c r="AG460" s="3">
        <v>25.9</v>
      </c>
      <c r="AH460" s="3">
        <v>26.2</v>
      </c>
      <c r="AI460" s="3">
        <v>26.4</v>
      </c>
      <c r="AJ460" s="3">
        <v>26.6</v>
      </c>
      <c r="AK460" s="3">
        <v>2020</v>
      </c>
      <c r="AL460" s="3">
        <v>10</v>
      </c>
      <c r="AM460" s="3">
        <v>27</v>
      </c>
      <c r="AN460" s="3">
        <v>15</v>
      </c>
      <c r="AO460" s="3">
        <v>34</v>
      </c>
      <c r="AP460" s="3">
        <v>54</v>
      </c>
      <c r="AQ460" s="3">
        <v>80</v>
      </c>
      <c r="AR460" s="4">
        <v>0.64861111111111114</v>
      </c>
      <c r="AS460" s="3">
        <f>VLOOKUP(AR460,גיליון1!A375:F958,2,0)</f>
        <v>27.9</v>
      </c>
      <c r="AT460" s="3">
        <f>VLOOKUP(AR460,גיליון1!A375:F958,3,0)</f>
        <v>57</v>
      </c>
      <c r="AU460" s="3">
        <f>VLOOKUP(AR460,גיליון1!A375:F958,4,0)</f>
        <v>118</v>
      </c>
      <c r="AV460" s="3">
        <f>VLOOKUP(AR460,גיליון1!A375:F958,5,0)</f>
        <v>0.7</v>
      </c>
      <c r="AW460" s="3">
        <f>VLOOKUP(AR460,גיליון1!A375:F958,6,0)</f>
        <v>360</v>
      </c>
      <c r="AX460" s="3">
        <f>AS460+(AZ460*BF460)/(BB460*1005)</f>
        <v>29.051828414150219</v>
      </c>
      <c r="AY460" s="3">
        <f>AS460+(AZ460*BD460*BE460*BF460)/(BB460*1005*(BE460*BD460+BK460*AZ460))-(AZ460*BL460)/(BE460*BD460+BK460*AZ460)</f>
        <v>22.654499949924237</v>
      </c>
      <c r="AZ460" s="3">
        <f>BA460*BC460/(BA460+BC460)</f>
        <v>31.641710782465584</v>
      </c>
      <c r="BA460" s="3">
        <f>BB460*1005/(4*0.98*0.0000000567*(AS460+273.15)^3)</f>
        <v>194.3128272857887</v>
      </c>
      <c r="BB460" s="3">
        <f>101325/(287.05*(AS460+273.15))</f>
        <v>1.1725204598745014</v>
      </c>
      <c r="BC460" s="3">
        <f>100*SQRT(0.1/AV460)</f>
        <v>37.796447300922722</v>
      </c>
      <c r="BD460" s="3">
        <f>BC460/1.08</f>
        <v>34.99671046381733</v>
      </c>
      <c r="BE460" s="3">
        <f>0.072*AS460+64.67</f>
        <v>66.678799999999995</v>
      </c>
      <c r="BF460" s="3">
        <f>AU460*(1-0.21)+BG460-BH460</f>
        <v>42.895755640284904</v>
      </c>
      <c r="BG460" s="3">
        <f>(1.72*(BI460/1000/(AS460+273.16))^(1/7)*0.0000000567*(AS460+273.16)^4)</f>
        <v>395.25518268881069</v>
      </c>
      <c r="BH460" s="3">
        <f>0.98*0.0000000567*(AA460+273.16)^4</f>
        <v>445.57942704852582</v>
      </c>
      <c r="BI460" s="3">
        <f>BJ460*AT460/100</f>
        <v>2141.5584145240036</v>
      </c>
      <c r="BJ460" s="3">
        <f>(610.7*10^(7.5*AS460/(AS460+237.3)))</f>
        <v>3757.1200254807081</v>
      </c>
      <c r="BK460" s="3">
        <f>(EXP((0.0492)*AS460))*55.259</f>
        <v>218.04712803234031</v>
      </c>
      <c r="BL460" s="3">
        <f>(1-(AT460/100))*BJ460</f>
        <v>1615.5616109567047</v>
      </c>
      <c r="HO460" s="3">
        <v>812</v>
      </c>
      <c r="HP460" s="3">
        <v>604</v>
      </c>
      <c r="HQ460" s="3">
        <v>676</v>
      </c>
      <c r="HR460" s="3">
        <v>420</v>
      </c>
      <c r="HS460" s="3">
        <v>326</v>
      </c>
      <c r="HT460" s="3">
        <v>250</v>
      </c>
      <c r="HU460" s="3">
        <v>164</v>
      </c>
      <c r="HV460" s="3">
        <v>97</v>
      </c>
      <c r="HW460" s="3">
        <v>78</v>
      </c>
      <c r="HX460" s="3">
        <v>23</v>
      </c>
    </row>
    <row r="461" spans="1:252" s="3" customFormat="1" x14ac:dyDescent="0.2">
      <c r="A461" s="3" t="b">
        <v>1</v>
      </c>
      <c r="B461" s="3">
        <v>10</v>
      </c>
      <c r="D461" s="3">
        <v>10446</v>
      </c>
      <c r="E461" s="3">
        <v>4</v>
      </c>
      <c r="F461" s="3">
        <v>6</v>
      </c>
      <c r="G461" s="3" t="s">
        <v>172</v>
      </c>
      <c r="H461" s="3">
        <v>6</v>
      </c>
      <c r="I461" s="3">
        <v>1.8000000000000007</v>
      </c>
      <c r="J461" s="3">
        <v>0.40001129958059573</v>
      </c>
      <c r="K461" s="3">
        <v>0.6137699307300295</v>
      </c>
      <c r="L461" s="3">
        <v>0.33864805455713931</v>
      </c>
      <c r="M461" s="3">
        <f>AA461-AS461</f>
        <v>-1.6161580010693974</v>
      </c>
      <c r="N461" s="3">
        <f>AB461-AS461</f>
        <v>-2.5</v>
      </c>
      <c r="O461" s="3">
        <f>AC461-AS461</f>
        <v>-0.69999999999999929</v>
      </c>
      <c r="P461" s="3">
        <f>AD461-AS461</f>
        <v>-1.6092237967685818</v>
      </c>
      <c r="Q461" s="3">
        <f>AE461-AS461</f>
        <v>-2.2999999999999972</v>
      </c>
      <c r="R461" s="3">
        <f>AF461-AS461</f>
        <v>-2.0999999999999979</v>
      </c>
      <c r="S461" s="3">
        <f>AG461-AS461</f>
        <v>-1.8999999999999986</v>
      </c>
      <c r="T461" s="3">
        <f>AH461-AS461</f>
        <v>-1.2999999999999972</v>
      </c>
      <c r="U461" s="3">
        <f>AI461-AS461</f>
        <v>-1.0999999999999979</v>
      </c>
      <c r="V461" s="3">
        <f>AJ461-AS461</f>
        <v>-0.79999999999999716</v>
      </c>
      <c r="W461" s="3">
        <f>(AA461-AY461)/(AX461-AY461)</f>
        <v>0.4921961853211157</v>
      </c>
      <c r="X461" s="3">
        <f>(AX461-AA461)/(AA461-AY461)</f>
        <v>1.0317101794431542</v>
      </c>
      <c r="Y461" s="3">
        <f>J461/AA461</f>
        <v>1.521890519646522E-2</v>
      </c>
      <c r="Z461" s="3">
        <f>(AA461-AY461)/(AX461-AA461)</f>
        <v>0.96926445035148423</v>
      </c>
      <c r="AA461" s="3">
        <v>26.283841998930601</v>
      </c>
      <c r="AB461" s="3">
        <v>25.4</v>
      </c>
      <c r="AC461" s="3">
        <v>27.2</v>
      </c>
      <c r="AD461" s="3">
        <v>26.290776203231417</v>
      </c>
      <c r="AE461" s="3">
        <v>25.6</v>
      </c>
      <c r="AF461" s="3">
        <v>25.8</v>
      </c>
      <c r="AG461" s="3">
        <v>26</v>
      </c>
      <c r="AH461" s="3">
        <v>26.6</v>
      </c>
      <c r="AI461" s="3">
        <v>26.8</v>
      </c>
      <c r="AJ461" s="3">
        <v>27.1</v>
      </c>
      <c r="AK461" s="3">
        <v>2020</v>
      </c>
      <c r="AL461" s="3">
        <v>10</v>
      </c>
      <c r="AM461" s="3">
        <v>27</v>
      </c>
      <c r="AN461" s="3">
        <v>15</v>
      </c>
      <c r="AO461" s="3">
        <v>35</v>
      </c>
      <c r="AP461" s="3">
        <v>10</v>
      </c>
      <c r="AQ461" s="3">
        <v>81</v>
      </c>
      <c r="AR461" s="4">
        <v>0.64930555555555558</v>
      </c>
      <c r="AS461" s="3">
        <f>VLOOKUP(AR461,גיליון1!A376:F959,2,0)</f>
        <v>27.9</v>
      </c>
      <c r="AT461" s="3">
        <f>VLOOKUP(AR461,גיליון1!A376:F959,3,0)</f>
        <v>57</v>
      </c>
      <c r="AU461" s="3">
        <f>VLOOKUP(AR461,גיליון1!A376:F959,4,0)</f>
        <v>156</v>
      </c>
      <c r="AV461" s="3">
        <f>VLOOKUP(AR461,גיליון1!A376:F959,5,0)</f>
        <v>0.7</v>
      </c>
      <c r="AW461" s="3">
        <f>VLOOKUP(AR461,גיליון1!A376:F959,6,0)</f>
        <v>307</v>
      </c>
      <c r="AX461" s="3">
        <f>AS461+(AZ461*BF461)/(BB461*1005)</f>
        <v>29.826318556169443</v>
      </c>
      <c r="AY461" s="3">
        <f>AS461+(AZ461*BD461*BE461*BF461)/(BB461*1005*(BE461*BD461+BK461*AZ461))-(AZ461*BL461)/(BE461*BD461+BK461*AZ461)</f>
        <v>22.850245405795476</v>
      </c>
      <c r="AZ461" s="3">
        <f>BA461*BC461/(BA461+BC461)</f>
        <v>31.641710782465584</v>
      </c>
      <c r="BA461" s="3">
        <f>BB461*1005/(4*0.98*0.0000000567*(AS461+273.15)^3)</f>
        <v>194.3128272857887</v>
      </c>
      <c r="BB461" s="3">
        <f>101325/(287.05*(AS461+273.15))</f>
        <v>1.1725204598745014</v>
      </c>
      <c r="BC461" s="3">
        <f>100*SQRT(0.1/AV461)</f>
        <v>37.796447300922722</v>
      </c>
      <c r="BD461" s="3">
        <f>BC461/1.08</f>
        <v>34.99671046381733</v>
      </c>
      <c r="BE461" s="3">
        <f>0.072*AS461+64.67</f>
        <v>66.678799999999995</v>
      </c>
      <c r="BF461" s="3">
        <f>AU461*(1-0.21)+BG461-BH461</f>
        <v>71.738888410521952</v>
      </c>
      <c r="BG461" s="3">
        <f>(1.72*(BI461/1000/(AS461+273.16))^(1/7)*0.0000000567*(AS461+273.16)^4)</f>
        <v>395.25518268881069</v>
      </c>
      <c r="BH461" s="3">
        <f>0.98*0.0000000567*(AA461+273.16)^4</f>
        <v>446.75629427828875</v>
      </c>
      <c r="BI461" s="3">
        <f>BJ461*AT461/100</f>
        <v>2141.5584145240036</v>
      </c>
      <c r="BJ461" s="3">
        <f>(610.7*10^(7.5*AS461/(AS461+237.3)))</f>
        <v>3757.1200254807081</v>
      </c>
      <c r="BK461" s="3">
        <f>(EXP((0.0492)*AS461))*55.259</f>
        <v>218.04712803234031</v>
      </c>
      <c r="BL461" s="3">
        <f>(1-(AT461/100))*BJ461</f>
        <v>1615.5616109567047</v>
      </c>
      <c r="HJ461" s="3">
        <v>9</v>
      </c>
      <c r="HK461" s="3">
        <v>23</v>
      </c>
      <c r="HL461" s="3">
        <v>48</v>
      </c>
      <c r="HM461" s="3">
        <v>120</v>
      </c>
      <c r="HN461" s="3">
        <v>111</v>
      </c>
      <c r="HO461" s="3">
        <v>116</v>
      </c>
      <c r="HP461" s="3">
        <v>117</v>
      </c>
      <c r="HQ461" s="3">
        <v>111</v>
      </c>
      <c r="HR461" s="3">
        <v>100</v>
      </c>
      <c r="HS461" s="3">
        <v>97</v>
      </c>
      <c r="HT461" s="3">
        <v>148</v>
      </c>
      <c r="HU461" s="3">
        <v>139</v>
      </c>
      <c r="HV461" s="3">
        <v>92</v>
      </c>
      <c r="HW461" s="3">
        <v>78</v>
      </c>
      <c r="HX461" s="3">
        <v>78</v>
      </c>
      <c r="HY461" s="3">
        <v>41</v>
      </c>
      <c r="HZ461" s="3">
        <v>19</v>
      </c>
      <c r="IA461" s="3">
        <v>19</v>
      </c>
      <c r="IB461" s="3">
        <v>9</v>
      </c>
    </row>
    <row r="462" spans="1:252" s="3" customFormat="1" x14ac:dyDescent="0.2">
      <c r="A462" s="3" t="b">
        <v>1</v>
      </c>
      <c r="B462" s="3">
        <v>10</v>
      </c>
      <c r="D462" s="3">
        <v>10446</v>
      </c>
      <c r="E462" s="3">
        <v>4</v>
      </c>
      <c r="F462" s="3">
        <v>6</v>
      </c>
      <c r="G462" s="3" t="s">
        <v>338</v>
      </c>
      <c r="H462" s="3">
        <v>6</v>
      </c>
      <c r="I462" s="3">
        <v>1</v>
      </c>
      <c r="J462" s="3">
        <v>0.2059752306016274</v>
      </c>
      <c r="K462" s="3">
        <v>0.2783764514123277</v>
      </c>
      <c r="L462" s="3">
        <v>0.16364335925328774</v>
      </c>
      <c r="M462" s="3">
        <f>AA462-AS462</f>
        <v>-0.28667911679800895</v>
      </c>
      <c r="N462" s="3">
        <f>AB462-AS462</f>
        <v>-0.89999999999999858</v>
      </c>
      <c r="O462" s="3">
        <f>AC462-AS462</f>
        <v>0.10000000000000142</v>
      </c>
      <c r="P462" s="3">
        <f>AD462-AS462</f>
        <v>-0.25887666905568807</v>
      </c>
      <c r="Q462" s="3">
        <f>AE462-AS462</f>
        <v>-0.69999999999999929</v>
      </c>
      <c r="R462" s="3">
        <f>AF462-AS462</f>
        <v>-0.59999999999999787</v>
      </c>
      <c r="S462" s="3">
        <f>AG462-AS462</f>
        <v>-0.39999999999999858</v>
      </c>
      <c r="T462" s="3">
        <f>AH462-AS462</f>
        <v>-9.9999999999997868E-2</v>
      </c>
      <c r="U462" s="3">
        <f>AI462-AS462</f>
        <v>0</v>
      </c>
      <c r="V462" s="3">
        <f>AJ462-AS462</f>
        <v>0.10000000000000142</v>
      </c>
      <c r="W462" s="3">
        <f>(AA462-AY462)/(AX462-AY462)</f>
        <v>0.70678025219801288</v>
      </c>
      <c r="X462" s="3">
        <f>(AX462-AA462)/(AA462-AY462)</f>
        <v>0.41486692205972692</v>
      </c>
      <c r="Y462" s="3">
        <f>J462/AA462</f>
        <v>7.4592705264555229E-3</v>
      </c>
      <c r="Z462" s="3">
        <f>(AA462-AY462)/(AX462-AA462)</f>
        <v>2.4104115002353299</v>
      </c>
      <c r="AA462" s="3">
        <v>27.61332088320199</v>
      </c>
      <c r="AB462" s="3">
        <v>27</v>
      </c>
      <c r="AC462" s="3">
        <v>28</v>
      </c>
      <c r="AD462" s="3">
        <v>27.641123330944311</v>
      </c>
      <c r="AE462" s="3">
        <v>27.2</v>
      </c>
      <c r="AF462" s="3">
        <v>27.3</v>
      </c>
      <c r="AG462" s="3">
        <v>27.5</v>
      </c>
      <c r="AH462" s="3">
        <v>27.8</v>
      </c>
      <c r="AI462" s="3">
        <v>27.9</v>
      </c>
      <c r="AJ462" s="3">
        <v>28</v>
      </c>
      <c r="AK462" s="3">
        <v>2020</v>
      </c>
      <c r="AL462" s="3">
        <v>10</v>
      </c>
      <c r="AM462" s="3">
        <v>27</v>
      </c>
      <c r="AN462" s="3">
        <v>15</v>
      </c>
      <c r="AO462" s="3">
        <v>35</v>
      </c>
      <c r="AP462" s="3">
        <v>14</v>
      </c>
      <c r="AQ462" s="3">
        <v>560</v>
      </c>
      <c r="AR462" s="4">
        <v>0.64930555555555558</v>
      </c>
      <c r="AS462" s="3">
        <f>VLOOKUP(AR462,גיליון1!A377:F960,2,0)</f>
        <v>27.9</v>
      </c>
      <c r="AT462" s="3">
        <f>VLOOKUP(AR462,גיליון1!A377:F960,3,0)</f>
        <v>57</v>
      </c>
      <c r="AU462" s="3">
        <f>VLOOKUP(AR462,גיליון1!A377:F960,4,0)</f>
        <v>156</v>
      </c>
      <c r="AV462" s="3">
        <f>VLOOKUP(AR462,גיליון1!A377:F960,5,0)</f>
        <v>0.7</v>
      </c>
      <c r="AW462" s="3">
        <f>VLOOKUP(AR462,גיליון1!A377:F960,6,0)</f>
        <v>307</v>
      </c>
      <c r="AX462" s="3">
        <f>AS462+(AZ462*BF462)/(BB462*1005)</f>
        <v>29.611851096427007</v>
      </c>
      <c r="AY462" s="3">
        <f>AS462+(AZ462*BD462*BE462*BF462)/(BB462*1005*(BE462*BD462+BK462*AZ462))-(AZ462*BL462)/(BE462*BD462+BK462*AZ462)</f>
        <v>22.796040673676643</v>
      </c>
      <c r="AZ462" s="3">
        <f>BA462*BC462/(BA462+BC462)</f>
        <v>31.641710782465584</v>
      </c>
      <c r="BA462" s="3">
        <f>BB462*1005/(4*0.98*0.0000000567*(AS462+273.15)^3)</f>
        <v>194.3128272857887</v>
      </c>
      <c r="BB462" s="3">
        <f>101325/(287.05*(AS462+273.15))</f>
        <v>1.1725204598745014</v>
      </c>
      <c r="BC462" s="3">
        <f>100*SQRT(0.1/AV462)</f>
        <v>37.796447300922722</v>
      </c>
      <c r="BD462" s="3">
        <f>BC462/1.08</f>
        <v>34.99671046381733</v>
      </c>
      <c r="BE462" s="3">
        <f>0.072*AS462+64.67</f>
        <v>66.678799999999995</v>
      </c>
      <c r="BF462" s="3">
        <f>AU462*(1-0.21)+BG462-BH462</f>
        <v>63.751810098435442</v>
      </c>
      <c r="BG462" s="3">
        <f>(1.72*(BI462/1000/(AS462+273.16))^(1/7)*0.0000000567*(AS462+273.16)^4)</f>
        <v>395.25518268881069</v>
      </c>
      <c r="BH462" s="3">
        <f>0.98*0.0000000567*(AA462+273.16)^4</f>
        <v>454.74337259037526</v>
      </c>
      <c r="BI462" s="3">
        <f>BJ462*AT462/100</f>
        <v>2141.5584145240036</v>
      </c>
      <c r="BJ462" s="3">
        <f>(610.7*10^(7.5*AS462/(AS462+237.3)))</f>
        <v>3757.1200254807081</v>
      </c>
      <c r="BK462" s="3">
        <f>(EXP((0.0492)*AS462))*55.259</f>
        <v>218.04712803234031</v>
      </c>
      <c r="BL462" s="3">
        <f>(1-(AT462/100))*BJ462</f>
        <v>1615.5616109567047</v>
      </c>
      <c r="HY462" s="3">
        <v>4</v>
      </c>
      <c r="HZ462" s="3">
        <v>6</v>
      </c>
      <c r="IA462" s="3">
        <v>46</v>
      </c>
      <c r="IB462" s="3">
        <v>68</v>
      </c>
      <c r="IC462" s="3">
        <v>107</v>
      </c>
      <c r="ID462" s="3">
        <v>192</v>
      </c>
      <c r="IE462" s="3">
        <v>197</v>
      </c>
      <c r="IF462" s="3">
        <v>347</v>
      </c>
      <c r="IG462" s="3">
        <v>284</v>
      </c>
      <c r="IH462" s="3">
        <v>136</v>
      </c>
      <c r="II462" s="3">
        <v>89</v>
      </c>
      <c r="IJ462" s="3">
        <v>24</v>
      </c>
    </row>
    <row r="463" spans="1:252" s="3" customFormat="1" x14ac:dyDescent="0.2">
      <c r="A463" s="3" t="b">
        <v>1</v>
      </c>
      <c r="B463" s="3">
        <v>10</v>
      </c>
      <c r="D463" s="3">
        <v>10446</v>
      </c>
      <c r="E463" s="3">
        <v>4</v>
      </c>
      <c r="F463" s="3">
        <v>6</v>
      </c>
      <c r="G463" s="3" t="s">
        <v>487</v>
      </c>
      <c r="H463" s="3">
        <v>6</v>
      </c>
      <c r="I463" s="3">
        <v>1.8999999999999986</v>
      </c>
      <c r="J463" s="3">
        <v>0.34553847804324811</v>
      </c>
      <c r="K463" s="3">
        <v>0.386169924729586</v>
      </c>
      <c r="L463" s="3">
        <v>0.26234003309753734</v>
      </c>
      <c r="M463" s="3">
        <f>AA463-AS463</f>
        <v>-1.0226081534798972</v>
      </c>
      <c r="N463" s="3">
        <f>AB463-AS463</f>
        <v>-1.8999999999999986</v>
      </c>
      <c r="O463" s="3">
        <f>AC463-AS463</f>
        <v>0</v>
      </c>
      <c r="P463" s="3">
        <f>AD463-AS463</f>
        <v>-1.0720640793353695</v>
      </c>
      <c r="Q463" s="3">
        <f>AE463-AS463</f>
        <v>-1.6999999999999993</v>
      </c>
      <c r="R463" s="3">
        <f>AF463-AS463</f>
        <v>-1.3999999999999986</v>
      </c>
      <c r="S463" s="3">
        <f>AG463-AS463</f>
        <v>-1.1999999999999993</v>
      </c>
      <c r="T463" s="3">
        <f>AH463-AS463</f>
        <v>-0.79999999999999716</v>
      </c>
      <c r="U463" s="3">
        <f>AI463-AS463</f>
        <v>-0.5</v>
      </c>
      <c r="V463" s="3">
        <f>AJ463-AS463</f>
        <v>-9.9999999999997868E-2</v>
      </c>
      <c r="W463" s="3">
        <f>(AA463-AY463)/(AX463-AY463)</f>
        <v>0.58673172564779219</v>
      </c>
      <c r="X463" s="3">
        <f>(AX463-AA463)/(AA463-AY463)</f>
        <v>0.70435644824886745</v>
      </c>
      <c r="Y463" s="3">
        <f>J463/AA463</f>
        <v>1.2856101515221464E-2</v>
      </c>
      <c r="Z463" s="3">
        <f>(AA463-AY463)/(AX463-AA463)</f>
        <v>1.419735706950856</v>
      </c>
      <c r="AA463" s="3">
        <v>26.877391846520101</v>
      </c>
      <c r="AB463" s="3">
        <v>26</v>
      </c>
      <c r="AC463" s="3">
        <v>27.9</v>
      </c>
      <c r="AD463" s="3">
        <v>26.827935920664629</v>
      </c>
      <c r="AE463" s="3">
        <v>26.2</v>
      </c>
      <c r="AF463" s="3">
        <v>26.5</v>
      </c>
      <c r="AG463" s="3">
        <v>26.7</v>
      </c>
      <c r="AH463" s="3">
        <v>27.1</v>
      </c>
      <c r="AI463" s="3">
        <v>27.4</v>
      </c>
      <c r="AJ463" s="3">
        <v>27.8</v>
      </c>
      <c r="AK463" s="3">
        <v>2020</v>
      </c>
      <c r="AL463" s="3">
        <v>10</v>
      </c>
      <c r="AM463" s="3">
        <v>27</v>
      </c>
      <c r="AN463" s="3">
        <v>15</v>
      </c>
      <c r="AO463" s="3">
        <v>35</v>
      </c>
      <c r="AP463" s="3">
        <v>22</v>
      </c>
      <c r="AQ463" s="3">
        <v>879</v>
      </c>
      <c r="AR463" s="4">
        <v>0.64930555555555558</v>
      </c>
      <c r="AS463" s="3">
        <f>VLOOKUP(AR463,גיליון1!A378:F961,2,0)</f>
        <v>27.9</v>
      </c>
      <c r="AT463" s="3">
        <f>VLOOKUP(AR463,גיליון1!A378:F961,3,0)</f>
        <v>57</v>
      </c>
      <c r="AU463" s="3">
        <f>VLOOKUP(AR463,גיליון1!A378:F961,4,0)</f>
        <v>156</v>
      </c>
      <c r="AV463" s="3">
        <f>VLOOKUP(AR463,גיליון1!A378:F961,5,0)</f>
        <v>0.7</v>
      </c>
      <c r="AW463" s="3">
        <f>VLOOKUP(AR463,גיליון1!A378:F961,6,0)</f>
        <v>307</v>
      </c>
      <c r="AX463" s="3">
        <f>AS463+(AZ463*BF463)/(BB463*1005)</f>
        <v>29.730921053651205</v>
      </c>
      <c r="AY463" s="3">
        <f>AS463+(AZ463*BD463*BE463*BF463)/(BB463*1005*(BE463*BD463+BK463*AZ463))-(AZ463*BL463)/(BE463*BD463+BK463*AZ463)</f>
        <v>22.826134540328908</v>
      </c>
      <c r="AZ463" s="3">
        <f>BA463*BC463/(BA463+BC463)</f>
        <v>31.641710782465584</v>
      </c>
      <c r="BA463" s="3">
        <f>BB463*1005/(4*0.98*0.0000000567*(AS463+273.15)^3)</f>
        <v>194.3128272857887</v>
      </c>
      <c r="BB463" s="3">
        <f>101325/(287.05*(AS463+273.15))</f>
        <v>1.1725204598745014</v>
      </c>
      <c r="BC463" s="3">
        <f>100*SQRT(0.1/AV463)</f>
        <v>37.796447300922722</v>
      </c>
      <c r="BD463" s="3">
        <f>BC463/1.08</f>
        <v>34.99671046381733</v>
      </c>
      <c r="BE463" s="3">
        <f>0.072*AS463+64.67</f>
        <v>66.678799999999995</v>
      </c>
      <c r="BF463" s="3">
        <f>AU463*(1-0.21)+BG463-BH463</f>
        <v>68.186147475810003</v>
      </c>
      <c r="BG463" s="3">
        <f>(1.72*(BI463/1000/(AS463+273.16))^(1/7)*0.0000000567*(AS463+273.16)^4)</f>
        <v>395.25518268881069</v>
      </c>
      <c r="BH463" s="3">
        <f>0.98*0.0000000567*(AA463+273.16)^4</f>
        <v>450.3090352130007</v>
      </c>
      <c r="BI463" s="3">
        <f>BJ463*AT463/100</f>
        <v>2141.5584145240036</v>
      </c>
      <c r="BJ463" s="3">
        <f>(610.7*10^(7.5*AS463/(AS463+237.3)))</f>
        <v>3757.1200254807081</v>
      </c>
      <c r="BK463" s="3">
        <f>(EXP((0.0492)*AS463))*55.259</f>
        <v>218.04712803234031</v>
      </c>
      <c r="BL463" s="3">
        <f>(1-(AT463/100))*BJ463</f>
        <v>1615.5616109567047</v>
      </c>
      <c r="HO463" s="3">
        <v>2</v>
      </c>
      <c r="HP463" s="3">
        <v>6</v>
      </c>
      <c r="HQ463" s="3">
        <v>14</v>
      </c>
      <c r="HR463" s="3">
        <v>40</v>
      </c>
      <c r="HS463" s="3">
        <v>41</v>
      </c>
      <c r="HT463" s="3">
        <v>89</v>
      </c>
      <c r="HU463" s="3">
        <v>97</v>
      </c>
      <c r="HV463" s="3">
        <v>244</v>
      </c>
      <c r="HW463" s="3">
        <v>300</v>
      </c>
      <c r="HX463" s="3">
        <v>230</v>
      </c>
      <c r="HY463" s="3">
        <v>180</v>
      </c>
      <c r="HZ463" s="3">
        <v>142</v>
      </c>
      <c r="IA463" s="3">
        <v>113</v>
      </c>
      <c r="IB463" s="3">
        <v>69</v>
      </c>
      <c r="IC463" s="3">
        <v>50</v>
      </c>
      <c r="ID463" s="3">
        <v>46</v>
      </c>
      <c r="IE463" s="3">
        <v>39</v>
      </c>
      <c r="IF463" s="3">
        <v>20</v>
      </c>
      <c r="IG463" s="3">
        <v>26</v>
      </c>
      <c r="IH463" s="3">
        <v>8</v>
      </c>
      <c r="II463" s="3">
        <v>12</v>
      </c>
      <c r="IJ463" s="3">
        <v>3</v>
      </c>
    </row>
    <row r="464" spans="1:252" s="3" customFormat="1" x14ac:dyDescent="0.2">
      <c r="A464" s="3" t="b">
        <v>0</v>
      </c>
      <c r="D464" s="3">
        <v>10446</v>
      </c>
      <c r="E464" s="3">
        <v>4</v>
      </c>
      <c r="F464" s="3">
        <v>6</v>
      </c>
      <c r="G464" s="3" t="s">
        <v>173</v>
      </c>
      <c r="H464" s="3">
        <v>6</v>
      </c>
      <c r="I464" s="3">
        <v>1.5</v>
      </c>
      <c r="J464" s="3">
        <v>0.31993298087442829</v>
      </c>
      <c r="K464" s="3">
        <v>0.45662928677228365</v>
      </c>
      <c r="L464" s="3">
        <v>0.26103998908632214</v>
      </c>
      <c r="M464" s="3">
        <f>AA464-AS464</f>
        <v>-1.502633087125087</v>
      </c>
      <c r="N464" s="3">
        <f>AB464-AS464</f>
        <v>-2.2999999999999972</v>
      </c>
      <c r="O464" s="3">
        <f>AC464-AS464</f>
        <v>-0.79999999999999716</v>
      </c>
      <c r="P464" s="3">
        <f>AD464-AS464</f>
        <v>-1.5403692347954561</v>
      </c>
      <c r="Q464" s="3">
        <f>AE464-AS464</f>
        <v>-2.0999999999999979</v>
      </c>
      <c r="R464" s="3">
        <f>AF464-AS464</f>
        <v>-1.8999999999999986</v>
      </c>
      <c r="S464" s="3">
        <f>AG464-AS464</f>
        <v>-1.6999999999999993</v>
      </c>
      <c r="T464" s="3">
        <f>AH464-AS464</f>
        <v>-1.2999999999999972</v>
      </c>
      <c r="U464" s="3">
        <f>AI464-AS464</f>
        <v>-1.0999999999999979</v>
      </c>
      <c r="V464" s="3">
        <f>AJ464-AS464</f>
        <v>-0.79999999999999716</v>
      </c>
      <c r="W464" s="3">
        <f>(AA464-AY464)/(AX464-AY464)</f>
        <v>0.5508856716159638</v>
      </c>
      <c r="X464" s="3">
        <f>(AX464-AA464)/(AA464-AY464)</f>
        <v>0.81525868528511114</v>
      </c>
      <c r="Y464" s="3">
        <f>J464/AA464</f>
        <v>1.2119882332596811E-2</v>
      </c>
      <c r="Z464" s="3">
        <f>(AA464-AY464)/(AX464-AA464)</f>
        <v>1.2266045343022398</v>
      </c>
      <c r="AA464" s="3">
        <v>26.397366912874912</v>
      </c>
      <c r="AB464" s="3">
        <v>25.6</v>
      </c>
      <c r="AC464" s="3">
        <v>27.1</v>
      </c>
      <c r="AD464" s="3">
        <v>26.359630765204543</v>
      </c>
      <c r="AE464" s="3">
        <v>25.8</v>
      </c>
      <c r="AF464" s="3">
        <v>26</v>
      </c>
      <c r="AG464" s="3">
        <v>26.2</v>
      </c>
      <c r="AH464" s="3">
        <v>26.6</v>
      </c>
      <c r="AI464" s="3">
        <v>26.8</v>
      </c>
      <c r="AJ464" s="3">
        <v>27.1</v>
      </c>
      <c r="AK464" s="3">
        <v>2020</v>
      </c>
      <c r="AL464" s="3">
        <v>10</v>
      </c>
      <c r="AM464" s="3">
        <v>27</v>
      </c>
      <c r="AN464" s="3">
        <v>15</v>
      </c>
      <c r="AO464" s="3">
        <v>36</v>
      </c>
      <c r="AP464" s="3">
        <v>10</v>
      </c>
      <c r="AQ464" s="3">
        <v>879</v>
      </c>
      <c r="AR464" s="4">
        <v>0.65</v>
      </c>
      <c r="AS464" s="3">
        <f>VLOOKUP(AR464,גיליון1!A379:F962,2,0)</f>
        <v>27.9</v>
      </c>
      <c r="AT464" s="3">
        <f>VLOOKUP(AR464,גיליון1!A379:F962,3,0)</f>
        <v>58</v>
      </c>
      <c r="AU464" s="3">
        <f>VLOOKUP(AR464,גיליון1!A379:F962,4,0)</f>
        <v>139</v>
      </c>
      <c r="AV464" s="3">
        <f>VLOOKUP(AR464,גיליון1!A379:F962,5,0)</f>
        <v>0.9</v>
      </c>
      <c r="AW464" s="3">
        <f>VLOOKUP(AR464,גיליון1!A379:F962,6,0)</f>
        <v>345</v>
      </c>
      <c r="AX464" s="3">
        <f>AS464+(AZ464*BF464)/(BB464*1005)</f>
        <v>29.315261308438952</v>
      </c>
      <c r="AY464" s="3">
        <f>AS464+(AZ464*BD464*BE464*BF464)/(BB464*1005*(BE464*BD464+BK464*AZ464))-(AZ464*BL464)/(BE464*BD464+BK464*AZ464)</f>
        <v>22.818264416660966</v>
      </c>
      <c r="AZ464" s="3">
        <f>BA464*BC464/(BA464+BC464)</f>
        <v>28.45246423328237</v>
      </c>
      <c r="BA464" s="3">
        <f>BB464*1005/(4*0.98*0.0000000567*(AS464+273.15)^3)</f>
        <v>194.3128272857887</v>
      </c>
      <c r="BB464" s="3">
        <f>101325/(287.05*(AS464+273.15))</f>
        <v>1.1725204598745014</v>
      </c>
      <c r="BC464" s="3">
        <f>100*SQRT(0.1/AV464)</f>
        <v>33.333333333333336</v>
      </c>
      <c r="BD464" s="3">
        <f>BC464/1.08</f>
        <v>30.864197530864196</v>
      </c>
      <c r="BE464" s="3">
        <f>0.072*AS464+64.67</f>
        <v>66.678799999999995</v>
      </c>
      <c r="BF464" s="3">
        <f>AU464*(1-0.21)+BG464-BH464</f>
        <v>58.614253610542278</v>
      </c>
      <c r="BG464" s="3">
        <f>(1.72*(BI464/1000/(AS464+273.16))^(1/7)*0.0000000567*(AS464+273.16)^4)</f>
        <v>396.23842884372408</v>
      </c>
      <c r="BH464" s="3">
        <f>0.98*0.0000000567*(AA464+273.16)^4</f>
        <v>447.4341752331818</v>
      </c>
      <c r="BI464" s="3">
        <f>BJ464*AT464/100</f>
        <v>2179.1296147788107</v>
      </c>
      <c r="BJ464" s="3">
        <f>(610.7*10^(7.5*AS464/(AS464+237.3)))</f>
        <v>3757.1200254807081</v>
      </c>
      <c r="BK464" s="3">
        <f>(EXP((0.0492)*AS464))*55.259</f>
        <v>218.04712803234031</v>
      </c>
      <c r="BL464" s="3">
        <f>(1-(AT464/100))*BJ464</f>
        <v>1577.9904107018976</v>
      </c>
      <c r="HM464" s="3">
        <v>8</v>
      </c>
      <c r="HN464" s="3">
        <v>53</v>
      </c>
      <c r="HO464" s="3">
        <v>63</v>
      </c>
      <c r="HP464" s="3">
        <v>84</v>
      </c>
      <c r="HQ464" s="3">
        <v>187</v>
      </c>
      <c r="HR464" s="3">
        <v>247</v>
      </c>
      <c r="HS464" s="3">
        <v>319</v>
      </c>
      <c r="HT464" s="3">
        <v>268</v>
      </c>
      <c r="HU464" s="3">
        <v>217</v>
      </c>
      <c r="HV464" s="3">
        <v>206</v>
      </c>
      <c r="HW464" s="3">
        <v>170</v>
      </c>
      <c r="HX464" s="3">
        <v>187</v>
      </c>
      <c r="HY464" s="3">
        <v>103</v>
      </c>
      <c r="HZ464" s="3">
        <v>83</v>
      </c>
      <c r="IA464" s="3">
        <v>41</v>
      </c>
      <c r="IB464" s="3">
        <v>18</v>
      </c>
      <c r="IC464" s="3">
        <v>4</v>
      </c>
      <c r="ID464" s="3">
        <v>2</v>
      </c>
      <c r="IE464" s="3">
        <v>2</v>
      </c>
      <c r="IF464" s="3">
        <v>2</v>
      </c>
      <c r="IG464" s="3">
        <v>0</v>
      </c>
      <c r="IH464" s="3">
        <v>1</v>
      </c>
    </row>
    <row r="465" spans="1:257" s="3" customFormat="1" x14ac:dyDescent="0.2">
      <c r="A465" s="3" t="b">
        <v>0</v>
      </c>
      <c r="D465" s="3">
        <v>10446</v>
      </c>
      <c r="E465" s="3">
        <v>4</v>
      </c>
      <c r="F465" s="3">
        <v>6</v>
      </c>
      <c r="G465" s="3" t="s">
        <v>339</v>
      </c>
      <c r="H465" s="3">
        <v>6</v>
      </c>
      <c r="I465" s="3">
        <v>2.3000000000000007</v>
      </c>
      <c r="J465" s="3">
        <v>0.41359675777204369</v>
      </c>
      <c r="K465" s="3">
        <v>0.55235171262887661</v>
      </c>
      <c r="L465" s="3">
        <v>0.32970811815493295</v>
      </c>
      <c r="M465" s="3">
        <f>AA465-AS465</f>
        <v>-1.8508278030099596</v>
      </c>
      <c r="N465" s="3">
        <f>AB465-AS465</f>
        <v>-2.6999999999999993</v>
      </c>
      <c r="O465" s="3">
        <f>AC465-AS465</f>
        <v>-0.39999999999999858</v>
      </c>
      <c r="P465" s="3">
        <f>AD465-AS465</f>
        <v>-1.92275075788924</v>
      </c>
      <c r="Q465" s="3">
        <f>AE465-AS465</f>
        <v>-2.5</v>
      </c>
      <c r="R465" s="3">
        <f>AF465-AS465</f>
        <v>-2.2999999999999972</v>
      </c>
      <c r="S465" s="3">
        <f>AG465-AS465</f>
        <v>-2.0999999999999979</v>
      </c>
      <c r="T465" s="3">
        <f>AH465-AS465</f>
        <v>-1.5999999999999979</v>
      </c>
      <c r="U465" s="3">
        <f>AI465-AS465</f>
        <v>-1.1999999999999993</v>
      </c>
      <c r="V465" s="3">
        <f>AJ465-AS465</f>
        <v>-1</v>
      </c>
      <c r="W465" s="3">
        <f>(AA465-AY465)/(AX465-AY465)</f>
        <v>0.49251573294538287</v>
      </c>
      <c r="X465" s="3">
        <f>(AX465-AA465)/(AA465-AY465)</f>
        <v>1.0303919917841369</v>
      </c>
      <c r="Y465" s="3">
        <f>J465/AA465</f>
        <v>1.5877539395276231E-2</v>
      </c>
      <c r="Z465" s="3">
        <f>(AA465-AY465)/(AX465-AA465)</f>
        <v>0.97050443712056333</v>
      </c>
      <c r="AA465" s="3">
        <v>26.049172196990039</v>
      </c>
      <c r="AB465" s="3">
        <v>25.2</v>
      </c>
      <c r="AC465" s="3">
        <v>27.5</v>
      </c>
      <c r="AD465" s="3">
        <v>25.977249242110759</v>
      </c>
      <c r="AE465" s="3">
        <v>25.4</v>
      </c>
      <c r="AF465" s="3">
        <v>25.6</v>
      </c>
      <c r="AG465" s="3">
        <v>25.8</v>
      </c>
      <c r="AH465" s="3">
        <v>26.3</v>
      </c>
      <c r="AI465" s="3">
        <v>26.7</v>
      </c>
      <c r="AJ465" s="3">
        <v>26.9</v>
      </c>
      <c r="AK465" s="3">
        <v>2020</v>
      </c>
      <c r="AL465" s="3">
        <v>10</v>
      </c>
      <c r="AM465" s="3">
        <v>27</v>
      </c>
      <c r="AN465" s="3">
        <v>15</v>
      </c>
      <c r="AO465" s="3">
        <v>36</v>
      </c>
      <c r="AP465" s="3">
        <v>19</v>
      </c>
      <c r="AQ465" s="3">
        <v>840</v>
      </c>
      <c r="AR465" s="4">
        <v>0.65</v>
      </c>
      <c r="AS465" s="3">
        <f>VLOOKUP(AR465,גיליון1!A380:F963,2,0)</f>
        <v>27.9</v>
      </c>
      <c r="AT465" s="3">
        <f>VLOOKUP(AR465,גיליון1!A380:F963,3,0)</f>
        <v>58</v>
      </c>
      <c r="AU465" s="3">
        <f>VLOOKUP(AR465,גיליון1!A380:F963,4,0)</f>
        <v>139</v>
      </c>
      <c r="AV465" s="3">
        <f>VLOOKUP(AR465,גיליון1!A380:F963,5,0)</f>
        <v>0.9</v>
      </c>
      <c r="AW465" s="3">
        <f>VLOOKUP(AR465,גיליון1!A380:F963,6,0)</f>
        <v>345</v>
      </c>
      <c r="AX465" s="3">
        <f>AS465+(AZ465*BF465)/(BB465*1005)</f>
        <v>29.365403974850206</v>
      </c>
      <c r="AY465" s="3">
        <f>AS465+(AZ465*BD465*BE465*BF465)/(BB465*1005*(BE465*BD465+BK465*AZ465))-(AZ465*BL465)/(BE465*BD465+BK465*AZ465)</f>
        <v>22.830754542056532</v>
      </c>
      <c r="AZ465" s="3">
        <f>BA465*BC465/(BA465+BC465)</f>
        <v>28.45246423328237</v>
      </c>
      <c r="BA465" s="3">
        <f>BB465*1005/(4*0.98*0.0000000567*(AS465+273.15)^3)</f>
        <v>194.3128272857887</v>
      </c>
      <c r="BB465" s="3">
        <f>101325/(287.05*(AS465+273.15))</f>
        <v>1.1725204598745014</v>
      </c>
      <c r="BC465" s="3">
        <f>100*SQRT(0.1/AV465)</f>
        <v>33.333333333333336</v>
      </c>
      <c r="BD465" s="3">
        <f>BC465/1.08</f>
        <v>30.864197530864196</v>
      </c>
      <c r="BE465" s="3">
        <f>0.072*AS465+64.67</f>
        <v>66.678799999999995</v>
      </c>
      <c r="BF465" s="3">
        <f>AU465*(1-0.21)+BG465-BH465</f>
        <v>60.690954886987072</v>
      </c>
      <c r="BG465" s="3">
        <f>(1.72*(BI465/1000/(AS465+273.16))^(1/7)*0.0000000567*(AS465+273.16)^4)</f>
        <v>396.23842884372408</v>
      </c>
      <c r="BH465" s="3">
        <f>0.98*0.0000000567*(AA465+273.16)^4</f>
        <v>445.35747395673701</v>
      </c>
      <c r="BI465" s="3">
        <f>BJ465*AT465/100</f>
        <v>2179.1296147788107</v>
      </c>
      <c r="BJ465" s="3">
        <f>(610.7*10^(7.5*AS465/(AS465+237.3)))</f>
        <v>3757.1200254807081</v>
      </c>
      <c r="BK465" s="3">
        <f>(EXP((0.0492)*AS465))*55.259</f>
        <v>218.04712803234031</v>
      </c>
      <c r="BL465" s="3">
        <f>(1-(AT465/100))*BJ465</f>
        <v>1577.9904107018976</v>
      </c>
      <c r="HH465" s="3">
        <v>23</v>
      </c>
      <c r="HI465" s="3">
        <v>53</v>
      </c>
      <c r="HJ465" s="3">
        <v>147</v>
      </c>
      <c r="HK465" s="3">
        <v>238</v>
      </c>
      <c r="HL465" s="3">
        <v>256</v>
      </c>
      <c r="HM465" s="3">
        <v>366</v>
      </c>
      <c r="HN465" s="3">
        <v>397</v>
      </c>
      <c r="HO465" s="3">
        <v>429</v>
      </c>
      <c r="HP465" s="3">
        <v>284</v>
      </c>
      <c r="HQ465" s="3">
        <v>331</v>
      </c>
      <c r="HR465" s="3">
        <v>206</v>
      </c>
      <c r="HS465" s="3">
        <v>194</v>
      </c>
      <c r="HT465" s="3">
        <v>147</v>
      </c>
      <c r="HU465" s="3">
        <v>149</v>
      </c>
      <c r="HV465" s="3">
        <v>143</v>
      </c>
      <c r="HW465" s="3">
        <v>128</v>
      </c>
      <c r="HX465" s="3">
        <v>83</v>
      </c>
      <c r="HY465" s="3">
        <v>24</v>
      </c>
      <c r="HZ465" s="3">
        <v>11</v>
      </c>
      <c r="IA465" s="3">
        <v>10</v>
      </c>
      <c r="IB465" s="3">
        <v>5</v>
      </c>
      <c r="IC465" s="3">
        <v>6</v>
      </c>
      <c r="ID465" s="3">
        <v>3</v>
      </c>
      <c r="IE465" s="3">
        <v>5</v>
      </c>
      <c r="IF465" s="3">
        <v>4</v>
      </c>
      <c r="IG465" s="3">
        <v>2</v>
      </c>
      <c r="IH465" s="3">
        <v>2</v>
      </c>
      <c r="II465" s="3">
        <v>1</v>
      </c>
      <c r="IJ465" s="3">
        <v>1</v>
      </c>
      <c r="IK465" s="3">
        <v>3</v>
      </c>
    </row>
    <row r="466" spans="1:257" s="3" customFormat="1" x14ac:dyDescent="0.2">
      <c r="A466" s="3" t="b">
        <v>0</v>
      </c>
      <c r="D466" s="3">
        <v>10446</v>
      </c>
      <c r="E466" s="3">
        <v>4</v>
      </c>
      <c r="F466" s="3">
        <v>6</v>
      </c>
      <c r="G466" s="3" t="s">
        <v>488</v>
      </c>
      <c r="H466" s="3">
        <v>6</v>
      </c>
      <c r="I466" s="3">
        <v>0.40000000000000213</v>
      </c>
      <c r="J466" s="3">
        <v>0.10744347737645835</v>
      </c>
      <c r="K466" s="3">
        <v>0.16483449296555364</v>
      </c>
      <c r="L466" s="3">
        <v>8.7693235118268278E-2</v>
      </c>
      <c r="M466" s="3">
        <f>AA466-AS466</f>
        <v>-2.9305600651672776</v>
      </c>
      <c r="N466" s="3">
        <f>AB466-AS466</f>
        <v>-3</v>
      </c>
      <c r="O466" s="3">
        <f>AC466-AS466</f>
        <v>-2.5999999999999979</v>
      </c>
      <c r="P466" s="3">
        <f>AD466-AS466</f>
        <v>-2.9512090814744951</v>
      </c>
      <c r="Q466" s="3">
        <f>AE466-AS466</f>
        <v>-3</v>
      </c>
      <c r="R466" s="3">
        <f>AF466-AS466</f>
        <v>-3</v>
      </c>
      <c r="S466" s="3">
        <f>AG466-AS466</f>
        <v>-3</v>
      </c>
      <c r="T466" s="3">
        <f>AH466-AS466</f>
        <v>-2.8999999999999986</v>
      </c>
      <c r="U466" s="3">
        <f>AI466-AS466</f>
        <v>-2.7999999999999972</v>
      </c>
      <c r="V466" s="3">
        <f>AJ466-AS466</f>
        <v>-2.6999999999999993</v>
      </c>
      <c r="W466" s="3">
        <f>(AA466-AY466)/(AX466-AY466)</f>
        <v>0.31579684256953372</v>
      </c>
      <c r="X466" s="3">
        <f>(AX466-AA466)/(AA466-AY466)</f>
        <v>2.1665927748464271</v>
      </c>
      <c r="Y466" s="3">
        <f>J466/AA466</f>
        <v>4.3029990923654313E-3</v>
      </c>
      <c r="Z466" s="3">
        <f>(AA466-AY466)/(AX466-AA466)</f>
        <v>0.46155420234468486</v>
      </c>
      <c r="AA466" s="3">
        <v>24.969439934832721</v>
      </c>
      <c r="AB466" s="3">
        <v>24.9</v>
      </c>
      <c r="AC466" s="3">
        <v>25.3</v>
      </c>
      <c r="AD466" s="3">
        <v>24.948790918525503</v>
      </c>
      <c r="AE466" s="3">
        <v>24.9</v>
      </c>
      <c r="AF466" s="3">
        <v>24.9</v>
      </c>
      <c r="AG466" s="3">
        <v>24.9</v>
      </c>
      <c r="AH466" s="3">
        <v>25</v>
      </c>
      <c r="AI466" s="3">
        <v>25.1</v>
      </c>
      <c r="AJ466" s="3">
        <v>25.2</v>
      </c>
      <c r="AK466" s="3">
        <v>2020</v>
      </c>
      <c r="AL466" s="3">
        <v>10</v>
      </c>
      <c r="AM466" s="3">
        <v>27</v>
      </c>
      <c r="AN466" s="3">
        <v>15</v>
      </c>
      <c r="AO466" s="3">
        <v>36</v>
      </c>
      <c r="AP466" s="3">
        <v>38</v>
      </c>
      <c r="AQ466" s="3">
        <v>399</v>
      </c>
      <c r="AR466" s="4">
        <v>0.65</v>
      </c>
      <c r="AS466" s="3">
        <f>VLOOKUP(AR466,גיליון1!A381:F964,2,0)</f>
        <v>27.9</v>
      </c>
      <c r="AT466" s="3">
        <f>VLOOKUP(AR466,גיליון1!A381:F964,3,0)</f>
        <v>58</v>
      </c>
      <c r="AU466" s="3">
        <f>VLOOKUP(AR466,גיליון1!A381:F964,4,0)</f>
        <v>139</v>
      </c>
      <c r="AV466" s="3">
        <f>VLOOKUP(AR466,גיליון1!A381:F964,5,0)</f>
        <v>0.9</v>
      </c>
      <c r="AW466" s="3">
        <f>VLOOKUP(AR466,גיליון1!A381:F964,6,0)</f>
        <v>345</v>
      </c>
      <c r="AX466" s="3">
        <f>AS466+(AZ466*BF466)/(BB466*1005)</f>
        <v>29.519784244956483</v>
      </c>
      <c r="AY466" s="3">
        <f>AS466+(AZ466*BD466*BE466*BF466)/(BB466*1005*(BE466*BD466+BK466*AZ466))-(AZ466*BL466)/(BE466*BD466+BK466*AZ466)</f>
        <v>22.869209396379873</v>
      </c>
      <c r="AZ466" s="3">
        <f>BA466*BC466/(BA466+BC466)</f>
        <v>28.45246423328237</v>
      </c>
      <c r="BA466" s="3">
        <f>BB466*1005/(4*0.98*0.0000000567*(AS466+273.15)^3)</f>
        <v>194.3128272857887</v>
      </c>
      <c r="BB466" s="3">
        <f>101325/(287.05*(AS466+273.15))</f>
        <v>1.1725204598745014</v>
      </c>
      <c r="BC466" s="3">
        <f>100*SQRT(0.1/AV466)</f>
        <v>33.333333333333336</v>
      </c>
      <c r="BD466" s="3">
        <f>BC466/1.08</f>
        <v>30.864197530864196</v>
      </c>
      <c r="BE466" s="3">
        <f>0.072*AS466+64.67</f>
        <v>66.678799999999995</v>
      </c>
      <c r="BF466" s="3">
        <f>AU466*(1-0.21)+BG466-BH466</f>
        <v>67.08474538384894</v>
      </c>
      <c r="BG466" s="3">
        <f>(1.72*(BI466/1000/(AS466+273.16))^(1/7)*0.0000000567*(AS466+273.16)^4)</f>
        <v>396.23842884372408</v>
      </c>
      <c r="BH466" s="3">
        <f>0.98*0.0000000567*(AA466+273.16)^4</f>
        <v>438.96368345987514</v>
      </c>
      <c r="BI466" s="3">
        <f>BJ466*AT466/100</f>
        <v>2179.1296147788107</v>
      </c>
      <c r="BJ466" s="3">
        <f>(610.7*10^(7.5*AS466/(AS466+237.3)))</f>
        <v>3757.1200254807081</v>
      </c>
      <c r="BK466" s="3">
        <f>(EXP((0.0492)*AS466))*55.259</f>
        <v>218.04712803234031</v>
      </c>
      <c r="BL466" s="3">
        <f>(1-(AT466/100))*BJ466</f>
        <v>1577.9904107018976</v>
      </c>
      <c r="HE466" s="3">
        <v>821</v>
      </c>
      <c r="HF466" s="3">
        <v>535</v>
      </c>
      <c r="HG466" s="3">
        <v>252</v>
      </c>
      <c r="HH466" s="3">
        <v>79</v>
      </c>
      <c r="HI466" s="3">
        <v>10</v>
      </c>
    </row>
    <row r="467" spans="1:257" s="3" customFormat="1" x14ac:dyDescent="0.2">
      <c r="A467" s="3" t="b">
        <v>1</v>
      </c>
      <c r="B467" s="3" t="s">
        <v>564</v>
      </c>
      <c r="D467" s="3">
        <v>10446</v>
      </c>
      <c r="E467" s="3">
        <v>10</v>
      </c>
      <c r="F467" s="3">
        <v>6</v>
      </c>
      <c r="G467" s="3" t="s">
        <v>174</v>
      </c>
      <c r="H467" s="3">
        <v>6</v>
      </c>
      <c r="I467" s="3">
        <v>1.4000000000000021</v>
      </c>
      <c r="J467" s="3">
        <v>0.24678064407366507</v>
      </c>
      <c r="K467" s="3">
        <v>0.31766481187901263</v>
      </c>
      <c r="L467" s="3">
        <v>0.19616804458021114</v>
      </c>
      <c r="M467" s="3">
        <f>AA467-AS467</f>
        <v>-0.8321074467778331</v>
      </c>
      <c r="N467" s="3">
        <f>AB467-AS467</f>
        <v>-1.5</v>
      </c>
      <c r="O467" s="3">
        <f>AC467-AS467</f>
        <v>-9.9999999999997868E-2</v>
      </c>
      <c r="P467" s="3">
        <f>AD467-AS467</f>
        <v>-0.85337366651044633</v>
      </c>
      <c r="Q467" s="3">
        <f>AE467-AS467</f>
        <v>-1.3000000000000007</v>
      </c>
      <c r="R467" s="3">
        <f>AF467-AS467</f>
        <v>-1.0999999999999979</v>
      </c>
      <c r="S467" s="3">
        <f>AG467-AS467</f>
        <v>-1</v>
      </c>
      <c r="T467" s="3">
        <f>AH467-AS467</f>
        <v>-0.69999999999999929</v>
      </c>
      <c r="U467" s="3">
        <f>AI467-AS467</f>
        <v>-0.5</v>
      </c>
      <c r="V467" s="3">
        <f>AJ467-AS467</f>
        <v>-0.30000000000000071</v>
      </c>
      <c r="W467" s="3">
        <f>(AA467-AY467)/(AX467-AY467)</f>
        <v>0.70979196274945511</v>
      </c>
      <c r="X467" s="3">
        <f>(AX467-AA467)/(AA467-AY467)</f>
        <v>0.40886351562279327</v>
      </c>
      <c r="Y467" s="3">
        <f>J467/AA467</f>
        <v>9.1849646780007531E-3</v>
      </c>
      <c r="Z467" s="3">
        <f>(AA467-AY467)/(AX467-AA467)</f>
        <v>2.4458039462796521</v>
      </c>
      <c r="AA467" s="3">
        <v>26.867892553222166</v>
      </c>
      <c r="AB467" s="3">
        <v>26.2</v>
      </c>
      <c r="AC467" s="3">
        <v>27.6</v>
      </c>
      <c r="AD467" s="3">
        <v>26.846626333489553</v>
      </c>
      <c r="AE467" s="3">
        <v>26.4</v>
      </c>
      <c r="AF467" s="3">
        <v>26.6</v>
      </c>
      <c r="AG467" s="3">
        <v>26.7</v>
      </c>
      <c r="AH467" s="3">
        <v>27</v>
      </c>
      <c r="AI467" s="3">
        <v>27.2</v>
      </c>
      <c r="AJ467" s="3">
        <v>27.4</v>
      </c>
      <c r="AK467" s="3">
        <v>2020</v>
      </c>
      <c r="AL467" s="3">
        <v>10</v>
      </c>
      <c r="AM467" s="3">
        <v>27</v>
      </c>
      <c r="AN467" s="3">
        <v>15</v>
      </c>
      <c r="AO467" s="3">
        <v>38</v>
      </c>
      <c r="AP467" s="3">
        <v>8</v>
      </c>
      <c r="AQ467" s="3">
        <v>0</v>
      </c>
      <c r="AR467" s="4">
        <v>0.65138888888888891</v>
      </c>
      <c r="AS467" s="3">
        <f>VLOOKUP(AR467,גיליון1!A382:F965,2,0)</f>
        <v>27.7</v>
      </c>
      <c r="AT467" s="3">
        <f>VLOOKUP(AR467,גיליון1!A382:F965,3,0)</f>
        <v>59</v>
      </c>
      <c r="AU467" s="3">
        <f>VLOOKUP(AR467,גיליון1!A382:F965,4,0)</f>
        <v>111</v>
      </c>
      <c r="AV467" s="3">
        <f>VLOOKUP(AR467,גיליון1!A382:F965,5,0)</f>
        <v>0.7</v>
      </c>
      <c r="AW467" s="3">
        <f>VLOOKUP(AR467,גיליון1!A382:F965,6,0)</f>
        <v>45</v>
      </c>
      <c r="AX467" s="3">
        <f>AS467+(AZ467*BF467)/(BB467*1005)</f>
        <v>28.585068630514538</v>
      </c>
      <c r="AY467" s="3">
        <f>AS467+(AZ467*BD467*BE467*BF467)/(BB467*1005*(BE467*BD467+BK467*AZ467))-(AZ467*BL467)/(BE467*BD467+BK467*AZ467)</f>
        <v>22.66801652692347</v>
      </c>
      <c r="AZ467" s="3">
        <f>BA467*BC467/(BA467+BC467)</f>
        <v>31.655395151470877</v>
      </c>
      <c r="BA467" s="3">
        <f>BB467*1005/(4*0.98*0.0000000567*(AS467+273.15)^3)</f>
        <v>194.83004630391406</v>
      </c>
      <c r="BB467" s="3">
        <f>101325/(287.05*(AS467+273.15))</f>
        <v>1.173299931677642</v>
      </c>
      <c r="BC467" s="3">
        <f>100*SQRT(0.1/AV467)</f>
        <v>37.796447300922722</v>
      </c>
      <c r="BD467" s="3">
        <f>BC467/1.08</f>
        <v>34.99671046381733</v>
      </c>
      <c r="BE467" s="3">
        <f>0.072*AS467+64.67</f>
        <v>66.664400000000001</v>
      </c>
      <c r="BF467" s="3">
        <f>AU467*(1-0.21)+BG467-BH467</f>
        <v>32.968889301096112</v>
      </c>
      <c r="BG467" s="3">
        <f>(1.72*(BI467/1000/(AS467+273.16))^(1/7)*0.0000000567*(AS467+273.16)^4)</f>
        <v>395.53089942890011</v>
      </c>
      <c r="BH467" s="3">
        <f>0.98*0.0000000567*(AA467+273.16)^4</f>
        <v>450.252010127804</v>
      </c>
      <c r="BI467" s="3">
        <f>BJ467*AT467/100</f>
        <v>2190.9990829682579</v>
      </c>
      <c r="BJ467" s="3">
        <f>(610.7*10^(7.5*AS467/(AS467+237.3)))</f>
        <v>3713.55776774281</v>
      </c>
      <c r="BK467" s="3">
        <f>(EXP((0.0492)*AS467))*55.259</f>
        <v>215.91206602493907</v>
      </c>
      <c r="BL467" s="3">
        <f>(1-(AT467/100))*BJ467</f>
        <v>1522.5586847745521</v>
      </c>
      <c r="HR467" s="3">
        <v>2</v>
      </c>
      <c r="HS467" s="3">
        <v>11</v>
      </c>
      <c r="HT467" s="3">
        <v>75</v>
      </c>
      <c r="HU467" s="3">
        <v>142</v>
      </c>
      <c r="HV467" s="3">
        <v>290</v>
      </c>
      <c r="HW467" s="3">
        <v>514</v>
      </c>
      <c r="HX467" s="3">
        <v>736</v>
      </c>
      <c r="HY467" s="3">
        <v>695</v>
      </c>
      <c r="HZ467" s="3">
        <v>524</v>
      </c>
      <c r="IA467" s="3">
        <v>379</v>
      </c>
      <c r="IB467" s="3">
        <v>319</v>
      </c>
      <c r="IC467" s="3">
        <v>221</v>
      </c>
      <c r="ID467" s="3">
        <v>153</v>
      </c>
      <c r="IE467" s="3">
        <v>47</v>
      </c>
      <c r="IF467" s="3">
        <v>26</v>
      </c>
      <c r="IG467" s="3">
        <v>7</v>
      </c>
    </row>
    <row r="468" spans="1:257" s="3" customFormat="1" x14ac:dyDescent="0.2">
      <c r="A468" s="3" t="b">
        <v>1</v>
      </c>
      <c r="B468" s="3" t="s">
        <v>564</v>
      </c>
      <c r="D468" s="3">
        <v>10446</v>
      </c>
      <c r="E468" s="3">
        <v>10</v>
      </c>
      <c r="F468" s="3">
        <v>6</v>
      </c>
      <c r="G468" s="3" t="s">
        <v>340</v>
      </c>
      <c r="H468" s="3">
        <v>6</v>
      </c>
      <c r="I468" s="3">
        <v>1.7999999999999972</v>
      </c>
      <c r="J468" s="3">
        <v>0.34075560017449863</v>
      </c>
      <c r="K468" s="3">
        <v>0.48666088213980174</v>
      </c>
      <c r="L468" s="3">
        <v>0.27934327653614871</v>
      </c>
      <c r="M468" s="3">
        <f>AA468-AS468</f>
        <v>-1.0326843037338946</v>
      </c>
      <c r="N468" s="3">
        <f>AB468-AS468</f>
        <v>-2.0999999999999979</v>
      </c>
      <c r="O468" s="3">
        <f>AC468-AS468</f>
        <v>-0.30000000000000071</v>
      </c>
      <c r="P468" s="3">
        <f>AD468-AS468</f>
        <v>-1.0404220749628728</v>
      </c>
      <c r="Q468" s="3">
        <f>AE468-AS468</f>
        <v>-1.6999999999999993</v>
      </c>
      <c r="R468" s="3">
        <f>AF468-AS468</f>
        <v>-1.5</v>
      </c>
      <c r="S468" s="3">
        <f>AG468-AS468</f>
        <v>-1.3000000000000007</v>
      </c>
      <c r="T468" s="3">
        <f>AH468-AS468</f>
        <v>-0.80000000000000071</v>
      </c>
      <c r="U468" s="3">
        <f>AI468-AS468</f>
        <v>-0.59999999999999787</v>
      </c>
      <c r="V468" s="3">
        <f>AJ468-AS468</f>
        <v>-0.39999999999999858</v>
      </c>
      <c r="W468" s="3">
        <f>(AA468-AY468)/(AX468-AY468)</f>
        <v>0.67177206647904886</v>
      </c>
      <c r="X468" s="3">
        <f>(AX468-AA468)/(AA468-AY468)</f>
        <v>0.48860015159797937</v>
      </c>
      <c r="Y468" s="3">
        <f>J468/AA468</f>
        <v>1.2778024007201086E-2</v>
      </c>
      <c r="Z468" s="3">
        <f>(AA468-AY468)/(AX468-AA468)</f>
        <v>2.0466633027629531</v>
      </c>
      <c r="AA468" s="3">
        <v>26.667315696266105</v>
      </c>
      <c r="AB468" s="3">
        <v>25.6</v>
      </c>
      <c r="AC468" s="3">
        <v>27.4</v>
      </c>
      <c r="AD468" s="3">
        <v>26.659577925037127</v>
      </c>
      <c r="AE468" s="3">
        <v>26</v>
      </c>
      <c r="AF468" s="3">
        <v>26.2</v>
      </c>
      <c r="AG468" s="3">
        <v>26.4</v>
      </c>
      <c r="AH468" s="3">
        <v>26.9</v>
      </c>
      <c r="AI468" s="3">
        <v>27.1</v>
      </c>
      <c r="AJ468" s="3">
        <v>27.3</v>
      </c>
      <c r="AK468" s="3">
        <v>2020</v>
      </c>
      <c r="AL468" s="3">
        <v>10</v>
      </c>
      <c r="AM468" s="3">
        <v>27</v>
      </c>
      <c r="AN468" s="3">
        <v>15</v>
      </c>
      <c r="AO468" s="3">
        <v>38</v>
      </c>
      <c r="AP468" s="3">
        <v>21</v>
      </c>
      <c r="AQ468" s="3">
        <v>118.00000000000001</v>
      </c>
      <c r="AR468" s="4">
        <v>0.65138888888888891</v>
      </c>
      <c r="AS468" s="3">
        <f>VLOOKUP(AR468,גיליון1!A383:F966,2,0)</f>
        <v>27.7</v>
      </c>
      <c r="AT468" s="3">
        <f>VLOOKUP(AR468,גיליון1!A383:F966,3,0)</f>
        <v>59</v>
      </c>
      <c r="AU468" s="3">
        <f>VLOOKUP(AR468,גיליון1!A383:F966,4,0)</f>
        <v>111</v>
      </c>
      <c r="AV468" s="3">
        <f>VLOOKUP(AR468,גיליון1!A383:F966,5,0)</f>
        <v>0.7</v>
      </c>
      <c r="AW468" s="3">
        <f>VLOOKUP(AR468,גיליון1!A383:F966,6,0)</f>
        <v>45</v>
      </c>
      <c r="AX468" s="3">
        <f>AS468+(AZ468*BF468)/(BB468*1005)</f>
        <v>28.617358920335089</v>
      </c>
      <c r="AY468" s="3">
        <f>AS468+(AZ468*BD468*BE468*BF468)/(BB468*1005*(BE468*BD468+BK468*AZ468))-(AZ468*BL468)/(BE468*BD468+BK468*AZ468)</f>
        <v>22.676233790762559</v>
      </c>
      <c r="AZ468" s="3">
        <f>BA468*BC468/(BA468+BC468)</f>
        <v>31.655395151470877</v>
      </c>
      <c r="BA468" s="3">
        <f>BB468*1005/(4*0.98*0.0000000567*(AS468+273.15)^3)</f>
        <v>194.83004630391406</v>
      </c>
      <c r="BB468" s="3">
        <f>101325/(287.05*(AS468+273.15))</f>
        <v>1.173299931677642</v>
      </c>
      <c r="BC468" s="3">
        <f>100*SQRT(0.1/AV468)</f>
        <v>37.796447300922722</v>
      </c>
      <c r="BD468" s="3">
        <f>BC468/1.08</f>
        <v>34.99671046381733</v>
      </c>
      <c r="BE468" s="3">
        <f>0.072*AS468+64.67</f>
        <v>66.664400000000001</v>
      </c>
      <c r="BF468" s="3">
        <f>AU468*(1-0.21)+BG468-BH468</f>
        <v>34.171705618261399</v>
      </c>
      <c r="BG468" s="3">
        <f>(1.72*(BI468/1000/(AS468+273.16))^(1/7)*0.0000000567*(AS468+273.16)^4)</f>
        <v>395.53089942890011</v>
      </c>
      <c r="BH468" s="3">
        <f>0.98*0.0000000567*(AA468+273.16)^4</f>
        <v>449.04919381063871</v>
      </c>
      <c r="BI468" s="3">
        <f>BJ468*AT468/100</f>
        <v>2190.9990829682579</v>
      </c>
      <c r="BJ468" s="3">
        <f>(610.7*10^(7.5*AS468/(AS468+237.3)))</f>
        <v>3713.55776774281</v>
      </c>
      <c r="BK468" s="3">
        <f>(EXP((0.0492)*AS468))*55.259</f>
        <v>215.91206602493907</v>
      </c>
      <c r="BL468" s="3">
        <f>(1-(AT468/100))*BJ468</f>
        <v>1522.5586847745521</v>
      </c>
      <c r="HL468" s="3">
        <v>2</v>
      </c>
      <c r="HM468" s="3">
        <v>12</v>
      </c>
      <c r="HN468" s="3">
        <v>6</v>
      </c>
      <c r="HO468" s="3">
        <v>27</v>
      </c>
      <c r="HP468" s="3">
        <v>48</v>
      </c>
      <c r="HQ468" s="3">
        <v>68</v>
      </c>
      <c r="HR468" s="3">
        <v>118</v>
      </c>
      <c r="HS468" s="3">
        <v>204</v>
      </c>
      <c r="HT468" s="3">
        <v>311</v>
      </c>
      <c r="HU468" s="3">
        <v>369</v>
      </c>
      <c r="HV468" s="3">
        <v>404</v>
      </c>
      <c r="HW468" s="3">
        <v>345</v>
      </c>
      <c r="HX468" s="3">
        <v>316</v>
      </c>
      <c r="HY468" s="3">
        <v>365</v>
      </c>
      <c r="HZ468" s="3">
        <v>354</v>
      </c>
      <c r="IA468" s="3">
        <v>245</v>
      </c>
      <c r="IB468" s="3">
        <v>168</v>
      </c>
      <c r="IC468" s="3">
        <v>120</v>
      </c>
      <c r="ID468" s="3">
        <v>64</v>
      </c>
      <c r="IE468" s="3">
        <v>9</v>
      </c>
      <c r="IF468" s="3">
        <v>0</v>
      </c>
      <c r="IG468" s="3">
        <v>1</v>
      </c>
      <c r="IH468" s="3">
        <v>0</v>
      </c>
      <c r="II468" s="3">
        <v>1</v>
      </c>
      <c r="IJ468" s="3">
        <v>0</v>
      </c>
      <c r="IK468" s="3">
        <v>0</v>
      </c>
      <c r="IL468" s="3">
        <v>0</v>
      </c>
      <c r="IM468" s="3">
        <v>0</v>
      </c>
      <c r="IN468" s="3">
        <v>0</v>
      </c>
      <c r="IO468" s="3">
        <v>0</v>
      </c>
    </row>
    <row r="469" spans="1:257" s="3" customFormat="1" x14ac:dyDescent="0.2">
      <c r="A469" s="3" t="b">
        <v>1</v>
      </c>
      <c r="B469" s="3" t="s">
        <v>564</v>
      </c>
      <c r="D469" s="3">
        <v>10446</v>
      </c>
      <c r="E469" s="3">
        <v>10</v>
      </c>
      <c r="F469" s="3">
        <v>6</v>
      </c>
      <c r="G469" s="3" t="s">
        <v>489</v>
      </c>
      <c r="H469" s="3">
        <v>6</v>
      </c>
      <c r="I469" s="3">
        <v>2.3000000000000007</v>
      </c>
      <c r="J469" s="3">
        <v>0.30463858368692476</v>
      </c>
      <c r="K469" s="3">
        <v>0.29758071998281821</v>
      </c>
      <c r="L469" s="3">
        <v>0.20568629970854485</v>
      </c>
      <c r="M469" s="3">
        <f>AA469-AS469</f>
        <v>-0.29988479990811356</v>
      </c>
      <c r="N469" s="3">
        <f>AB469-AS469</f>
        <v>-1.3000000000000007</v>
      </c>
      <c r="O469" s="3">
        <f>AC469-AS469</f>
        <v>1</v>
      </c>
      <c r="P469" s="3">
        <f>AD469-AS469</f>
        <v>-0.31273733219439848</v>
      </c>
      <c r="Q469" s="3">
        <f>AE469-AS469</f>
        <v>-0.89999999999999858</v>
      </c>
      <c r="R469" s="3">
        <f>AF469-AS469</f>
        <v>-0.59999999999999787</v>
      </c>
      <c r="S469" s="3">
        <f>AG469-AS469</f>
        <v>-0.5</v>
      </c>
      <c r="T469" s="3">
        <f>AH469-AS469</f>
        <v>-0.19999999999999929</v>
      </c>
      <c r="U469" s="3">
        <f>AI469-AS469</f>
        <v>0</v>
      </c>
      <c r="V469" s="3">
        <f>AJ469-AS469</f>
        <v>0.60000000000000142</v>
      </c>
      <c r="W469" s="3">
        <f>(AA469-AY469)/(AX469-AY469)</f>
        <v>0.81223832355045511</v>
      </c>
      <c r="X469" s="3">
        <f>(AX469-AA469)/(AA469-AY469)</f>
        <v>0.23116574409934432</v>
      </c>
      <c r="Y469" s="3">
        <f>J469/AA469</f>
        <v>1.1118149739965442E-2</v>
      </c>
      <c r="Z469" s="3">
        <f>(AA469-AY469)/(AX469-AA469)</f>
        <v>4.3259004654696867</v>
      </c>
      <c r="AA469" s="3">
        <v>27.400115200091886</v>
      </c>
      <c r="AB469" s="3">
        <v>26.4</v>
      </c>
      <c r="AC469" s="3">
        <v>28.7</v>
      </c>
      <c r="AD469" s="3">
        <v>27.387262667805601</v>
      </c>
      <c r="AE469" s="3">
        <v>26.8</v>
      </c>
      <c r="AF469" s="3">
        <v>27.1</v>
      </c>
      <c r="AG469" s="3">
        <v>27.2</v>
      </c>
      <c r="AH469" s="3">
        <v>27.5</v>
      </c>
      <c r="AI469" s="3">
        <v>27.7</v>
      </c>
      <c r="AJ469" s="3">
        <v>28.3</v>
      </c>
      <c r="AK469" s="3">
        <v>2020</v>
      </c>
      <c r="AL469" s="3">
        <v>10</v>
      </c>
      <c r="AM469" s="3">
        <v>27</v>
      </c>
      <c r="AN469" s="3">
        <v>15</v>
      </c>
      <c r="AO469" s="3">
        <v>38</v>
      </c>
      <c r="AP469" s="3">
        <v>38</v>
      </c>
      <c r="AQ469" s="3">
        <v>77</v>
      </c>
      <c r="AR469" s="4">
        <v>0.65138888888888891</v>
      </c>
      <c r="AS469" s="3">
        <f>VLOOKUP(AR469,גיליון1!A384:F967,2,0)</f>
        <v>27.7</v>
      </c>
      <c r="AT469" s="3">
        <f>VLOOKUP(AR469,גיליון1!A384:F967,3,0)</f>
        <v>59</v>
      </c>
      <c r="AU469" s="3">
        <f>VLOOKUP(AR469,גיליון1!A384:F967,4,0)</f>
        <v>111</v>
      </c>
      <c r="AV469" s="3">
        <f>VLOOKUP(AR469,גיליון1!A384:F967,5,0)</f>
        <v>0.7</v>
      </c>
      <c r="AW469" s="3">
        <f>VLOOKUP(AR469,גיליון1!A384:F967,6,0)</f>
        <v>45</v>
      </c>
      <c r="AX469" s="3">
        <f>AS469+(AZ469*BF469)/(BB469*1005)</f>
        <v>28.499073188919255</v>
      </c>
      <c r="AY469" s="3">
        <f>AS469+(AZ469*BD469*BE469*BF469)/(BB469*1005*(BE469*BD469+BK469*AZ469))-(AZ469*BL469)/(BE469*BD469+BK469*AZ469)</f>
        <v>22.646132324691941</v>
      </c>
      <c r="AZ469" s="3">
        <f>BA469*BC469/(BA469+BC469)</f>
        <v>31.655395151470877</v>
      </c>
      <c r="BA469" s="3">
        <f>BB469*1005/(4*0.98*0.0000000567*(AS469+273.15)^3)</f>
        <v>194.83004630391406</v>
      </c>
      <c r="BB469" s="3">
        <f>101325/(287.05*(AS469+273.15))</f>
        <v>1.173299931677642</v>
      </c>
      <c r="BC469" s="3">
        <f>100*SQRT(0.1/AV469)</f>
        <v>37.796447300922722</v>
      </c>
      <c r="BD469" s="3">
        <f>BC469/1.08</f>
        <v>34.99671046381733</v>
      </c>
      <c r="BE469" s="3">
        <f>0.072*AS469+64.67</f>
        <v>66.664400000000001</v>
      </c>
      <c r="BF469" s="3">
        <f>AU469*(1-0.21)+BG469-BH469</f>
        <v>29.765551055218396</v>
      </c>
      <c r="BG469" s="3">
        <f>(1.72*(BI469/1000/(AS469+273.16))^(1/7)*0.0000000567*(AS469+273.16)^4)</f>
        <v>395.53089942890011</v>
      </c>
      <c r="BH469" s="3">
        <f>0.98*0.0000000567*(AA469+273.16)^4</f>
        <v>453.45534837368172</v>
      </c>
      <c r="BI469" s="3">
        <f>BJ469*AT469/100</f>
        <v>2190.9990829682579</v>
      </c>
      <c r="BJ469" s="3">
        <f>(610.7*10^(7.5*AS469/(AS469+237.3)))</f>
        <v>3713.55776774281</v>
      </c>
      <c r="BK469" s="3">
        <f>(EXP((0.0492)*AS469))*55.259</f>
        <v>215.91206602493907</v>
      </c>
      <c r="BL469" s="3">
        <f>(1-(AT469/100))*BJ469</f>
        <v>1522.5586847745521</v>
      </c>
      <c r="HT469" s="3">
        <v>10</v>
      </c>
      <c r="HU469" s="3">
        <v>11</v>
      </c>
      <c r="HV469" s="3">
        <v>10</v>
      </c>
      <c r="HW469" s="3">
        <v>14</v>
      </c>
      <c r="HX469" s="3">
        <v>16</v>
      </c>
      <c r="HY469" s="3">
        <v>46</v>
      </c>
      <c r="HZ469" s="3">
        <v>126</v>
      </c>
      <c r="IA469" s="3">
        <v>259</v>
      </c>
      <c r="IB469" s="3">
        <v>319</v>
      </c>
      <c r="IC469" s="3">
        <v>469</v>
      </c>
      <c r="ID469" s="3">
        <v>439</v>
      </c>
      <c r="IE469" s="3">
        <v>317</v>
      </c>
      <c r="IF469" s="3">
        <v>138</v>
      </c>
      <c r="IG469" s="3">
        <v>81</v>
      </c>
      <c r="IH469" s="3">
        <v>30</v>
      </c>
      <c r="II469" s="3">
        <v>27</v>
      </c>
      <c r="IJ469" s="3">
        <v>17</v>
      </c>
      <c r="IK469" s="3">
        <v>14</v>
      </c>
      <c r="IL469" s="3">
        <v>13</v>
      </c>
      <c r="IM469" s="3">
        <v>8</v>
      </c>
      <c r="IN469" s="3">
        <v>10</v>
      </c>
      <c r="IO469" s="3">
        <v>8</v>
      </c>
      <c r="IP469" s="3">
        <v>8</v>
      </c>
      <c r="IQ469" s="3">
        <v>5</v>
      </c>
      <c r="IR469" s="3">
        <v>0</v>
      </c>
      <c r="IS469" s="3">
        <v>2</v>
      </c>
      <c r="IT469" s="3">
        <v>2</v>
      </c>
      <c r="IU469" s="3">
        <v>2</v>
      </c>
      <c r="IV469" s="3">
        <v>0</v>
      </c>
      <c r="IW469" s="3">
        <v>1</v>
      </c>
    </row>
    <row r="470" spans="1:257" s="3" customFormat="1" x14ac:dyDescent="0.2">
      <c r="A470" s="3" t="b">
        <v>0</v>
      </c>
      <c r="D470" s="3">
        <v>10446</v>
      </c>
      <c r="E470" s="3">
        <v>10</v>
      </c>
      <c r="F470" s="3">
        <v>6</v>
      </c>
      <c r="G470" s="3" t="s">
        <v>175</v>
      </c>
      <c r="H470" s="3">
        <v>6</v>
      </c>
      <c r="I470" s="3">
        <v>1</v>
      </c>
      <c r="J470" s="3">
        <v>0.20483521007244981</v>
      </c>
      <c r="K470" s="3">
        <v>0.23943179763557509</v>
      </c>
      <c r="L470" s="3">
        <v>0.15143262979979086</v>
      </c>
      <c r="M470" s="3">
        <f>AA470-AS470</f>
        <v>-1.9532458684618916</v>
      </c>
      <c r="N470" s="3">
        <f>AB470-AS470</f>
        <v>-2.1000000000000014</v>
      </c>
      <c r="O470" s="3">
        <f>AC470-AS470</f>
        <v>-1.1000000000000014</v>
      </c>
      <c r="P470" s="3">
        <f>AD470-AS470</f>
        <v>-2.0253943353971309</v>
      </c>
      <c r="Q470" s="3">
        <f>AE470-AS470</f>
        <v>-2.1000000000000014</v>
      </c>
      <c r="R470" s="3">
        <f>AF470-AS470</f>
        <v>-2.1000000000000014</v>
      </c>
      <c r="S470" s="3">
        <f>AG470-AS470</f>
        <v>-2.1000000000000014</v>
      </c>
      <c r="T470" s="3">
        <f>AH470-AS470</f>
        <v>-1.9000000000000021</v>
      </c>
      <c r="U470" s="3">
        <f>AI470-AS470</f>
        <v>-1.7000000000000028</v>
      </c>
      <c r="V470" s="3">
        <f>AJ470-AS470</f>
        <v>-1.3000000000000007</v>
      </c>
      <c r="W470" s="3">
        <f>(AA470-AY470)/(AX470-AY470)</f>
        <v>0.4897474856757234</v>
      </c>
      <c r="X470" s="3">
        <f>(AX470-AA470)/(AA470-AY470)</f>
        <v>1.0418685735982118</v>
      </c>
      <c r="Y470" s="3">
        <f>J470/AA470</f>
        <v>7.9867888553024173E-3</v>
      </c>
      <c r="Z470" s="3">
        <f>(AA470-AY470)/(AX470-AA470)</f>
        <v>0.95981395863240804</v>
      </c>
      <c r="AA470" s="3">
        <v>25.64675413153811</v>
      </c>
      <c r="AB470" s="3">
        <v>25.5</v>
      </c>
      <c r="AC470" s="3">
        <v>26.5</v>
      </c>
      <c r="AD470" s="3">
        <v>25.574605664602871</v>
      </c>
      <c r="AE470" s="3">
        <v>25.5</v>
      </c>
      <c r="AF470" s="3">
        <v>25.5</v>
      </c>
      <c r="AG470" s="3">
        <v>25.5</v>
      </c>
      <c r="AH470" s="3">
        <v>25.7</v>
      </c>
      <c r="AI470" s="3">
        <v>25.9</v>
      </c>
      <c r="AJ470" s="3">
        <v>26.3</v>
      </c>
      <c r="AK470" s="3">
        <v>2020</v>
      </c>
      <c r="AL470" s="3">
        <v>10</v>
      </c>
      <c r="AM470" s="3">
        <v>27</v>
      </c>
      <c r="AN470" s="3">
        <v>15</v>
      </c>
      <c r="AO470" s="3">
        <v>39</v>
      </c>
      <c r="AP470" s="3">
        <v>0</v>
      </c>
      <c r="AQ470" s="3">
        <v>638</v>
      </c>
      <c r="AR470" s="4">
        <v>0.65208333333333335</v>
      </c>
      <c r="AS470" s="3">
        <f>VLOOKUP(AR470,גיליון1!A385:F968,2,0)</f>
        <v>27.6</v>
      </c>
      <c r="AT470" s="3">
        <f>VLOOKUP(AR470,גיליון1!A385:F968,3,0)</f>
        <v>59</v>
      </c>
      <c r="AU470" s="3">
        <f>VLOOKUP(AR470,גיליון1!A385:F968,4,0)</f>
        <v>120</v>
      </c>
      <c r="AV470" s="3">
        <f>VLOOKUP(AR470,גיליון1!A385:F968,5,0)</f>
        <v>0.8</v>
      </c>
      <c r="AW470" s="3">
        <f>VLOOKUP(AR470,גיליון1!A385:F968,6,0)</f>
        <v>51</v>
      </c>
      <c r="AX470" s="3">
        <f>AS470+(AZ470*BF470)/(BB470*1005)</f>
        <v>28.780647248012393</v>
      </c>
      <c r="AY470" s="3">
        <f>AS470+(AZ470*BD470*BE470*BF470)/(BB470*1005*(BE470*BD470+BK470*AZ470))-(AZ470*BL470)/(BE470*BD470+BK470*AZ470)</f>
        <v>22.638799773484074</v>
      </c>
      <c r="AZ470" s="3">
        <f>BA470*BC470/(BA470+BC470)</f>
        <v>29.931042799513136</v>
      </c>
      <c r="BA470" s="3">
        <f>BB470*1005/(4*0.98*0.0000000567*(AS470+273.15)^3)</f>
        <v>195.08930115337509</v>
      </c>
      <c r="BB470" s="3">
        <f>101325/(287.05*(AS470+273.15))</f>
        <v>1.173690056343204</v>
      </c>
      <c r="BC470" s="3">
        <f>100*SQRT(0.1/AV470)</f>
        <v>35.355339059327378</v>
      </c>
      <c r="BD470" s="3">
        <f>BC470/1.08</f>
        <v>32.736425054932752</v>
      </c>
      <c r="BE470" s="3">
        <f>0.072*AS470+64.67</f>
        <v>66.657200000000003</v>
      </c>
      <c r="BF470" s="3">
        <f>AU470*(1-0.21)+BG470-BH470</f>
        <v>46.528365685239976</v>
      </c>
      <c r="BG470" s="3">
        <f>(1.72*(BI470/1000/(AS470+273.16))^(1/7)*0.0000000567*(AS470+273.16)^4)</f>
        <v>394.69475442025805</v>
      </c>
      <c r="BH470" s="3">
        <f>0.98*0.0000000567*(AA470+273.16)^4</f>
        <v>442.96638873501809</v>
      </c>
      <c r="BI470" s="3">
        <f>BJ470*AT470/100</f>
        <v>2178.2457994304368</v>
      </c>
      <c r="BJ470" s="3">
        <f>(610.7*10^(7.5*AS470/(AS470+237.3)))</f>
        <v>3691.9420329329441</v>
      </c>
      <c r="BK470" s="3">
        <f>(EXP((0.0492)*AS470))*55.259</f>
        <v>214.85238760658794</v>
      </c>
      <c r="BL470" s="3">
        <f>(1-(AT470/100))*BJ470</f>
        <v>1513.6962335025073</v>
      </c>
      <c r="HL470" s="3">
        <v>288</v>
      </c>
      <c r="HM470" s="3">
        <v>269</v>
      </c>
      <c r="HN470" s="3">
        <v>168</v>
      </c>
      <c r="HO470" s="3">
        <v>146</v>
      </c>
      <c r="HP470" s="3">
        <v>57</v>
      </c>
      <c r="HQ470" s="3">
        <v>25</v>
      </c>
      <c r="HR470" s="3">
        <v>26</v>
      </c>
      <c r="HS470" s="3">
        <v>26</v>
      </c>
      <c r="HT470" s="3">
        <v>5</v>
      </c>
      <c r="HU470" s="3">
        <v>8</v>
      </c>
      <c r="HV470" s="3">
        <v>9</v>
      </c>
      <c r="HW470" s="3">
        <v>2</v>
      </c>
      <c r="HX470" s="3">
        <v>0</v>
      </c>
      <c r="HY470" s="3">
        <v>0</v>
      </c>
      <c r="HZ470" s="3">
        <v>0</v>
      </c>
      <c r="IA470" s="3">
        <v>0</v>
      </c>
    </row>
    <row r="471" spans="1:257" s="3" customFormat="1" x14ac:dyDescent="0.2">
      <c r="A471" s="3" t="b">
        <v>0</v>
      </c>
      <c r="D471" s="3">
        <v>10446</v>
      </c>
      <c r="E471" s="3">
        <v>10</v>
      </c>
      <c r="F471" s="3">
        <v>6</v>
      </c>
      <c r="G471" s="3" t="s">
        <v>341</v>
      </c>
      <c r="H471" s="3">
        <v>6</v>
      </c>
      <c r="I471" s="3">
        <v>2.1000000000000014</v>
      </c>
      <c r="J471" s="3">
        <v>0.30645789223457753</v>
      </c>
      <c r="K471" s="3">
        <v>0.32718579154084182</v>
      </c>
      <c r="L471" s="3">
        <v>0.21284547717154587</v>
      </c>
      <c r="M471" s="3">
        <f>AA471-AS471</f>
        <v>-1.7867549360191362</v>
      </c>
      <c r="N471" s="3">
        <f>AB471-AS471</f>
        <v>-2.1000000000000014</v>
      </c>
      <c r="O471" s="3">
        <f>AC471-AS471</f>
        <v>0</v>
      </c>
      <c r="P471" s="3">
        <f>AD471-AS471</f>
        <v>-1.8553461948492682</v>
      </c>
      <c r="Q471" s="3">
        <f>AE471-AS471</f>
        <v>-2.1000000000000014</v>
      </c>
      <c r="R471" s="3">
        <f>AF471-AS471</f>
        <v>-2.1000000000000014</v>
      </c>
      <c r="S471" s="3">
        <f>AG471-AS471</f>
        <v>-2</v>
      </c>
      <c r="T471" s="3">
        <f>AH471-AS471</f>
        <v>-1.7000000000000028</v>
      </c>
      <c r="U471" s="3">
        <f>AI471-AS471</f>
        <v>-1.5</v>
      </c>
      <c r="V471" s="3">
        <f>AJ471-AS471</f>
        <v>-0.80000000000000071</v>
      </c>
      <c r="W471" s="3">
        <f>(AA471-AY471)/(AX471-AY471)</f>
        <v>0.51947270970945969</v>
      </c>
      <c r="X471" s="3">
        <f>(AX471-AA471)/(AA471-AY471)</f>
        <v>0.9250289405179698</v>
      </c>
      <c r="Y471" s="3">
        <f>J471/AA471</f>
        <v>1.1872118033784174E-2</v>
      </c>
      <c r="Z471" s="3">
        <f>(AA471-AY471)/(AX471-AA471)</f>
        <v>1.0810472583052917</v>
      </c>
      <c r="AA471" s="3">
        <v>25.813245063980865</v>
      </c>
      <c r="AB471" s="3">
        <v>25.5</v>
      </c>
      <c r="AC471" s="3">
        <v>27.6</v>
      </c>
      <c r="AD471" s="3">
        <v>25.744653805150733</v>
      </c>
      <c r="AE471" s="3">
        <v>25.5</v>
      </c>
      <c r="AF471" s="3">
        <v>25.5</v>
      </c>
      <c r="AG471" s="3">
        <v>25.6</v>
      </c>
      <c r="AH471" s="3">
        <v>25.9</v>
      </c>
      <c r="AI471" s="3">
        <v>26.1</v>
      </c>
      <c r="AJ471" s="3">
        <v>26.8</v>
      </c>
      <c r="AK471" s="3">
        <v>2020</v>
      </c>
      <c r="AL471" s="3">
        <v>10</v>
      </c>
      <c r="AM471" s="3">
        <v>27</v>
      </c>
      <c r="AN471" s="3">
        <v>15</v>
      </c>
      <c r="AO471" s="3">
        <v>39</v>
      </c>
      <c r="AP471" s="3">
        <v>10</v>
      </c>
      <c r="AQ471" s="3">
        <v>876</v>
      </c>
      <c r="AR471" s="4">
        <v>0.65208333333333335</v>
      </c>
      <c r="AS471" s="3">
        <f>VLOOKUP(AR471,גיליון1!A386:F969,2,0)</f>
        <v>27.6</v>
      </c>
      <c r="AT471" s="3">
        <f>VLOOKUP(AR471,גיליון1!A386:F969,3,0)</f>
        <v>59</v>
      </c>
      <c r="AU471" s="3">
        <f>VLOOKUP(AR471,גיליון1!A386:F969,4,0)</f>
        <v>120</v>
      </c>
      <c r="AV471" s="3">
        <f>VLOOKUP(AR471,גיליון1!A386:F969,5,0)</f>
        <v>0.8</v>
      </c>
      <c r="AW471" s="3">
        <f>VLOOKUP(AR471,גיליון1!A386:F969,6,0)</f>
        <v>51</v>
      </c>
      <c r="AX471" s="3">
        <f>AS471+(AZ471*BF471)/(BB471*1005)</f>
        <v>28.755574827706006</v>
      </c>
      <c r="AY471" s="3">
        <f>AS471+(AZ471*BD471*BE471*BF471)/(BB471*1005*(BE471*BD471+BK471*AZ471))-(AZ471*BL471)/(BE471*BD471+BK471*AZ471)</f>
        <v>22.632447539875745</v>
      </c>
      <c r="AZ471" s="3">
        <f>BA471*BC471/(BA471+BC471)</f>
        <v>29.931042799513136</v>
      </c>
      <c r="BA471" s="3">
        <f>BB471*1005/(4*0.98*0.0000000567*(AS471+273.15)^3)</f>
        <v>195.08930115337509</v>
      </c>
      <c r="BB471" s="3">
        <f>101325/(287.05*(AS471+273.15))</f>
        <v>1.173690056343204</v>
      </c>
      <c r="BC471" s="3">
        <f>100*SQRT(0.1/AV471)</f>
        <v>35.355339059327378</v>
      </c>
      <c r="BD471" s="3">
        <f>BC471/1.08</f>
        <v>32.736425054932752</v>
      </c>
      <c r="BE471" s="3">
        <f>0.072*AS471+64.67</f>
        <v>66.657200000000003</v>
      </c>
      <c r="BF471" s="3">
        <f>AU471*(1-0.21)+BG471-BH471</f>
        <v>45.54028161305547</v>
      </c>
      <c r="BG471" s="3">
        <f>(1.72*(BI471/1000/(AS471+273.16))^(1/7)*0.0000000567*(AS471+273.16)^4)</f>
        <v>394.69475442025805</v>
      </c>
      <c r="BH471" s="3">
        <f>0.98*0.0000000567*(AA471+273.16)^4</f>
        <v>443.95447280720259</v>
      </c>
      <c r="BI471" s="3">
        <f>BJ471*AT471/100</f>
        <v>2178.2457994304368</v>
      </c>
      <c r="BJ471" s="3">
        <f>(610.7*10^(7.5*AS471/(AS471+237.3)))</f>
        <v>3691.9420329329441</v>
      </c>
      <c r="BK471" s="3">
        <f>(EXP((0.0492)*AS471))*55.259</f>
        <v>214.85238760658794</v>
      </c>
      <c r="BL471" s="3">
        <f>(1-(AT471/100))*BJ471</f>
        <v>1513.6962335025073</v>
      </c>
      <c r="HL471" s="3">
        <v>1078</v>
      </c>
      <c r="HM471" s="3">
        <v>696</v>
      </c>
      <c r="HN471" s="3">
        <v>639</v>
      </c>
      <c r="HO471" s="3">
        <v>589</v>
      </c>
      <c r="HP471" s="3">
        <v>487</v>
      </c>
      <c r="HQ471" s="3">
        <v>209</v>
      </c>
      <c r="HR471" s="3">
        <v>150</v>
      </c>
      <c r="HS471" s="3">
        <v>112</v>
      </c>
      <c r="HT471" s="3">
        <v>52</v>
      </c>
      <c r="HU471" s="3">
        <v>27</v>
      </c>
      <c r="HV471" s="3">
        <v>23</v>
      </c>
      <c r="HW471" s="3">
        <v>37</v>
      </c>
      <c r="HX471" s="3">
        <v>24</v>
      </c>
      <c r="HY471" s="3">
        <v>21</v>
      </c>
      <c r="HZ471" s="3">
        <v>12</v>
      </c>
      <c r="IA471" s="3">
        <v>6</v>
      </c>
      <c r="IB471" s="3">
        <v>6</v>
      </c>
      <c r="IC471" s="3">
        <v>2</v>
      </c>
      <c r="ID471" s="3">
        <v>9</v>
      </c>
      <c r="IE471" s="3">
        <v>1</v>
      </c>
      <c r="IF471" s="3">
        <v>1</v>
      </c>
      <c r="IG471" s="3">
        <v>6</v>
      </c>
      <c r="IH471" s="3">
        <v>2</v>
      </c>
      <c r="II471" s="3">
        <v>3</v>
      </c>
      <c r="IJ471" s="3">
        <v>1</v>
      </c>
      <c r="IK471" s="3">
        <v>0</v>
      </c>
      <c r="IL471" s="3">
        <v>0</v>
      </c>
      <c r="IM471" s="3">
        <v>0</v>
      </c>
      <c r="IN471" s="3">
        <v>1</v>
      </c>
      <c r="IO471" s="3">
        <v>0</v>
      </c>
      <c r="IP471" s="3">
        <v>0</v>
      </c>
      <c r="IQ471" s="3">
        <v>0</v>
      </c>
      <c r="IR471" s="3">
        <v>1</v>
      </c>
    </row>
    <row r="472" spans="1:257" s="3" customFormat="1" x14ac:dyDescent="0.2">
      <c r="A472" s="3" t="b">
        <v>1</v>
      </c>
      <c r="B472" s="3">
        <v>10</v>
      </c>
      <c r="D472" s="3">
        <v>10446</v>
      </c>
      <c r="E472" s="3">
        <v>5</v>
      </c>
      <c r="F472" s="3">
        <v>6</v>
      </c>
      <c r="G472" s="3" t="s">
        <v>176</v>
      </c>
      <c r="H472" s="3">
        <v>6</v>
      </c>
      <c r="I472" s="3">
        <v>1.5</v>
      </c>
      <c r="J472" s="3">
        <v>0.35712936172027743</v>
      </c>
      <c r="K472" s="3">
        <v>0.59173231409499749</v>
      </c>
      <c r="L472" s="3">
        <v>0.30355363260241702</v>
      </c>
      <c r="M472" s="3">
        <f>AA472-AS472</f>
        <v>-0.91300207582584392</v>
      </c>
      <c r="N472" s="3">
        <f>AB472-AS472</f>
        <v>-1.8000000000000007</v>
      </c>
      <c r="O472" s="3">
        <f>AC472-AS472</f>
        <v>-0.30000000000000071</v>
      </c>
      <c r="P472" s="3">
        <f>AD472-AS472</f>
        <v>-0.84666255240870214</v>
      </c>
      <c r="Q472" s="3">
        <f>AE472-AS472</f>
        <v>-1.6000000000000014</v>
      </c>
      <c r="R472" s="3">
        <f>AF472-AS472</f>
        <v>-1.3999999999999986</v>
      </c>
      <c r="S472" s="3">
        <f>AG472-AS472</f>
        <v>-1.1999999999999993</v>
      </c>
      <c r="T472" s="3">
        <f>AH472-AS472</f>
        <v>-0.60000000000000142</v>
      </c>
      <c r="U472" s="3">
        <f>AI472-AS472</f>
        <v>-0.5</v>
      </c>
      <c r="V472" s="3">
        <f>AJ472-AS472</f>
        <v>-0.30000000000000071</v>
      </c>
      <c r="W472" s="3">
        <f>(AA472-AY472)/(AX472-AY472)</f>
        <v>0.73744584373701527</v>
      </c>
      <c r="X472" s="3">
        <f>(AX472-AA472)/(AA472-AY472)</f>
        <v>0.35603177981516376</v>
      </c>
      <c r="Y472" s="3">
        <f>J472/AA472</f>
        <v>1.3432481649067966E-2</v>
      </c>
      <c r="Z472" s="3">
        <f>(AA472-AY472)/(AX472-AA472)</f>
        <v>2.8087380304060399</v>
      </c>
      <c r="AA472" s="3">
        <v>26.586997924174156</v>
      </c>
      <c r="AB472" s="3">
        <v>25.7</v>
      </c>
      <c r="AC472" s="3">
        <v>27.2</v>
      </c>
      <c r="AD472" s="3">
        <v>26.653337447591298</v>
      </c>
      <c r="AE472" s="3">
        <v>25.9</v>
      </c>
      <c r="AF472" s="3">
        <v>26.1</v>
      </c>
      <c r="AG472" s="3">
        <v>26.3</v>
      </c>
      <c r="AH472" s="3">
        <v>26.9</v>
      </c>
      <c r="AI472" s="3">
        <v>27</v>
      </c>
      <c r="AJ472" s="3">
        <v>27.2</v>
      </c>
      <c r="AK472" s="3">
        <v>2020</v>
      </c>
      <c r="AL472" s="3">
        <v>10</v>
      </c>
      <c r="AM472" s="3">
        <v>27</v>
      </c>
      <c r="AN472" s="3">
        <v>15</v>
      </c>
      <c r="AO472" s="3">
        <v>40</v>
      </c>
      <c r="AP472" s="3">
        <v>16</v>
      </c>
      <c r="AQ472" s="3">
        <v>156</v>
      </c>
      <c r="AR472" s="4">
        <v>0.65277777777777779</v>
      </c>
      <c r="AS472" s="3">
        <f>VLOOKUP(AR472,גיליון1!A387:F970,2,0)</f>
        <v>27.5</v>
      </c>
      <c r="AT472" s="3">
        <f>VLOOKUP(AR472,גיליון1!A387:F970,3,0)</f>
        <v>60</v>
      </c>
      <c r="AU472" s="3">
        <f>VLOOKUP(AR472,גיליון1!A387:F970,4,0)</f>
        <v>102</v>
      </c>
      <c r="AV472" s="3">
        <f>VLOOKUP(AR472,גיליון1!A387:F970,5,0)</f>
        <v>1.3</v>
      </c>
      <c r="AW472" s="3">
        <f>VLOOKUP(AR472,גיליון1!A387:F970,6,0)</f>
        <v>358</v>
      </c>
      <c r="AX472" s="3">
        <f>AS472+(AZ472*BF472)/(BB472*1005)</f>
        <v>28.052004075959239</v>
      </c>
      <c r="AY472" s="3">
        <f>AS472+(AZ472*BD472*BE472*BF472)/(BB472*1005*(BE472*BD472+BK472*AZ472))-(AZ472*BL472)/(BE472*BD472+BK472*AZ472)</f>
        <v>22.47217943087659</v>
      </c>
      <c r="AZ472" s="3">
        <f>BA472*BC472/(BA472+BC472)</f>
        <v>24.286843295813341</v>
      </c>
      <c r="BA472" s="3">
        <f>BB472*1005/(4*0.98*0.0000000567*(AS472+273.15)^3)</f>
        <v>195.34898737522633</v>
      </c>
      <c r="BB472" s="3">
        <f>101325/(287.05*(AS472+273.15))</f>
        <v>1.1740804405295813</v>
      </c>
      <c r="BC472" s="3">
        <f>100*SQRT(0.1/AV472)</f>
        <v>27.735009811261456</v>
      </c>
      <c r="BD472" s="3">
        <f>BC472/1.08</f>
        <v>25.6805646400569</v>
      </c>
      <c r="BE472" s="3">
        <f>0.072*AS472+64.67</f>
        <v>66.650000000000006</v>
      </c>
      <c r="BF472" s="3">
        <f>AU472*(1-0.21)+BG472-BH472</f>
        <v>26.818539844246061</v>
      </c>
      <c r="BG472" s="3">
        <f>(1.72*(BI472/1000/(AS472+273.16))^(1/7)*0.0000000567*(AS472+273.16)^4)</f>
        <v>394.8067615858572</v>
      </c>
      <c r="BH472" s="3">
        <f>0.98*0.0000000567*(AA472+273.16)^4</f>
        <v>448.56822174161113</v>
      </c>
      <c r="BI472" s="3">
        <f>BJ472*AT472/100</f>
        <v>2202.2615606861932</v>
      </c>
      <c r="BJ472" s="3">
        <f>(610.7*10^(7.5*AS472/(AS472+237.3)))</f>
        <v>3670.4359344769887</v>
      </c>
      <c r="BK472" s="3">
        <f>(EXP((0.0492)*AS472))*55.259</f>
        <v>213.79791000156325</v>
      </c>
      <c r="BL472" s="3">
        <f>(1-(AT472/100))*BJ472</f>
        <v>1468.1743737907955</v>
      </c>
      <c r="HM472" s="3">
        <v>16</v>
      </c>
      <c r="HN472" s="3">
        <v>80</v>
      </c>
      <c r="HO472" s="3">
        <v>132</v>
      </c>
      <c r="HP472" s="3">
        <v>246</v>
      </c>
      <c r="HQ472" s="3">
        <v>245</v>
      </c>
      <c r="HR472" s="3">
        <v>255</v>
      </c>
      <c r="HS472" s="3">
        <v>170</v>
      </c>
      <c r="HT472" s="3">
        <v>204</v>
      </c>
      <c r="HU472" s="3">
        <v>354</v>
      </c>
      <c r="HV472" s="3">
        <v>264</v>
      </c>
      <c r="HW472" s="3">
        <v>448</v>
      </c>
      <c r="HX472" s="3">
        <v>503</v>
      </c>
      <c r="HY472" s="3">
        <v>342</v>
      </c>
      <c r="HZ472" s="3">
        <v>263</v>
      </c>
      <c r="IA472" s="3">
        <v>128</v>
      </c>
      <c r="IB472" s="3">
        <v>34</v>
      </c>
    </row>
    <row r="473" spans="1:257" s="3" customFormat="1" x14ac:dyDescent="0.2">
      <c r="A473" s="3" t="b">
        <v>1</v>
      </c>
      <c r="B473" s="3">
        <v>10</v>
      </c>
      <c r="D473" s="3">
        <v>10446</v>
      </c>
      <c r="E473" s="3">
        <v>5</v>
      </c>
      <c r="F473" s="3">
        <v>6</v>
      </c>
      <c r="G473" s="3" t="s">
        <v>342</v>
      </c>
      <c r="H473" s="3">
        <v>6</v>
      </c>
      <c r="I473" s="3">
        <v>2</v>
      </c>
      <c r="J473" s="3">
        <v>0.29087439768493262</v>
      </c>
      <c r="K473" s="3">
        <v>0.41117805815309794</v>
      </c>
      <c r="L473" s="3">
        <v>0.23395183893450283</v>
      </c>
      <c r="M473" s="3">
        <f>AA473-AS473</f>
        <v>-0.67050009068088912</v>
      </c>
      <c r="N473" s="3">
        <f>AB473-AS473</f>
        <v>-1.5</v>
      </c>
      <c r="O473" s="3">
        <f>AC473-AS473</f>
        <v>0.5</v>
      </c>
      <c r="P473" s="3">
        <f>AD473-AS473</f>
        <v>-0.67829492840240846</v>
      </c>
      <c r="Q473" s="3">
        <f>AE473-AS473</f>
        <v>-1.3000000000000007</v>
      </c>
      <c r="R473" s="3">
        <f>AF473-AS473</f>
        <v>-1</v>
      </c>
      <c r="S473" s="3">
        <f>AG473-AS473</f>
        <v>-0.89999999999999858</v>
      </c>
      <c r="T473" s="3">
        <f>AH473-AS473</f>
        <v>-0.5</v>
      </c>
      <c r="U473" s="3">
        <f>AI473-AS473</f>
        <v>-0.30000000000000071</v>
      </c>
      <c r="V473" s="3">
        <f>AJ473-AS473</f>
        <v>-0.10000000000000142</v>
      </c>
      <c r="W473" s="3">
        <f>(AA473-AY473)/(AX473-AY473)</f>
        <v>0.78540227464870793</v>
      </c>
      <c r="X473" s="3">
        <f>(AX473-AA473)/(AA473-AY473)</f>
        <v>0.27323287986054862</v>
      </c>
      <c r="Y473" s="3">
        <f>J473/AA473</f>
        <v>1.0841588500272368E-2</v>
      </c>
      <c r="Z473" s="3">
        <f>(AA473-AY473)/(AX473-AA473)</f>
        <v>3.6598816383678847</v>
      </c>
      <c r="AA473" s="3">
        <v>26.829499909319111</v>
      </c>
      <c r="AB473" s="3">
        <v>26</v>
      </c>
      <c r="AC473" s="3">
        <v>28</v>
      </c>
      <c r="AD473" s="3">
        <v>26.821705071597592</v>
      </c>
      <c r="AE473" s="3">
        <v>26.2</v>
      </c>
      <c r="AF473" s="3">
        <v>26.5</v>
      </c>
      <c r="AG473" s="3">
        <v>26.6</v>
      </c>
      <c r="AH473" s="3">
        <v>27</v>
      </c>
      <c r="AI473" s="3">
        <v>27.2</v>
      </c>
      <c r="AJ473" s="3">
        <v>27.4</v>
      </c>
      <c r="AK473" s="3">
        <v>2020</v>
      </c>
      <c r="AL473" s="3">
        <v>10</v>
      </c>
      <c r="AM473" s="3">
        <v>27</v>
      </c>
      <c r="AN473" s="3">
        <v>15</v>
      </c>
      <c r="AO473" s="3">
        <v>40</v>
      </c>
      <c r="AP473" s="3">
        <v>27</v>
      </c>
      <c r="AQ473" s="3">
        <v>356</v>
      </c>
      <c r="AR473" s="4">
        <v>0.65277777777777779</v>
      </c>
      <c r="AS473" s="3">
        <f>VLOOKUP(AR473,גיליון1!A388:F971,2,0)</f>
        <v>27.5</v>
      </c>
      <c r="AT473" s="3">
        <f>VLOOKUP(AR473,גיליון1!A388:F971,3,0)</f>
        <v>60</v>
      </c>
      <c r="AU473" s="3">
        <f>VLOOKUP(AR473,גיליון1!A388:F971,4,0)</f>
        <v>102</v>
      </c>
      <c r="AV473" s="3">
        <f>VLOOKUP(AR473,גיליון1!A388:F971,5,0)</f>
        <v>1.3</v>
      </c>
      <c r="AW473" s="3">
        <f>VLOOKUP(AR473,גיליון1!A388:F971,6,0)</f>
        <v>358</v>
      </c>
      <c r="AX473" s="3">
        <f>AS473+(AZ473*BF473)/(BB473*1005)</f>
        <v>28.022089482735442</v>
      </c>
      <c r="AY473" s="3">
        <f>AS473+(AZ473*BD473*BE473*BF473)/(BB473*1005*(BE473*BD473+BK473*AZ473))-(AZ473*BL473)/(BE473*BD473+BK473*AZ473)</f>
        <v>22.464763227463692</v>
      </c>
      <c r="AZ473" s="3">
        <f>BA473*BC473/(BA473+BC473)</f>
        <v>24.286843295813341</v>
      </c>
      <c r="BA473" s="3">
        <f>BB473*1005/(4*0.98*0.0000000567*(AS473+273.15)^3)</f>
        <v>195.34898737522633</v>
      </c>
      <c r="BB473" s="3">
        <f>101325/(287.05*(AS473+273.15))</f>
        <v>1.1740804405295813</v>
      </c>
      <c r="BC473" s="3">
        <f>100*SQRT(0.1/AV473)</f>
        <v>27.735009811261456</v>
      </c>
      <c r="BD473" s="3">
        <f>BC473/1.08</f>
        <v>25.6805646400569</v>
      </c>
      <c r="BE473" s="3">
        <f>0.072*AS473+64.67</f>
        <v>66.650000000000006</v>
      </c>
      <c r="BF473" s="3">
        <f>AU473*(1-0.21)+BG473-BH473</f>
        <v>25.365170665942969</v>
      </c>
      <c r="BG473" s="3">
        <f>(1.72*(BI473/1000/(AS473+273.16))^(1/7)*0.0000000567*(AS473+273.16)^4)</f>
        <v>394.8067615858572</v>
      </c>
      <c r="BH473" s="3">
        <f>0.98*0.0000000567*(AA473+273.16)^4</f>
        <v>450.02159091991422</v>
      </c>
      <c r="BI473" s="3">
        <f>BJ473*AT473/100</f>
        <v>2202.2615606861932</v>
      </c>
      <c r="BJ473" s="3">
        <f>(610.7*10^(7.5*AS473/(AS473+237.3)))</f>
        <v>3670.4359344769887</v>
      </c>
      <c r="BK473" s="3">
        <f>(EXP((0.0492)*AS473))*55.259</f>
        <v>213.79791000156325</v>
      </c>
      <c r="BL473" s="3">
        <f>(1-(AT473/100))*BJ473</f>
        <v>1468.1743737907955</v>
      </c>
      <c r="HO473" s="3">
        <v>3</v>
      </c>
      <c r="HP473" s="3">
        <v>15</v>
      </c>
      <c r="HQ473" s="3">
        <v>62</v>
      </c>
      <c r="HR473" s="3">
        <v>71</v>
      </c>
      <c r="HS473" s="3">
        <v>106</v>
      </c>
      <c r="HT473" s="3">
        <v>242</v>
      </c>
      <c r="HU473" s="3">
        <v>366</v>
      </c>
      <c r="HV473" s="3">
        <v>499</v>
      </c>
      <c r="HW473" s="3">
        <v>545</v>
      </c>
      <c r="HX473" s="3">
        <v>484</v>
      </c>
      <c r="HY473" s="3">
        <v>443</v>
      </c>
      <c r="HZ473" s="3">
        <v>446</v>
      </c>
      <c r="IA473" s="3">
        <v>405</v>
      </c>
      <c r="IB473" s="3">
        <v>232</v>
      </c>
      <c r="IC473" s="3">
        <v>91</v>
      </c>
      <c r="ID473" s="3">
        <v>21</v>
      </c>
      <c r="IE473" s="3">
        <v>8</v>
      </c>
      <c r="IF473" s="3">
        <v>4</v>
      </c>
      <c r="IG473" s="3">
        <v>3</v>
      </c>
      <c r="IH473" s="3">
        <v>2</v>
      </c>
      <c r="II473" s="3">
        <v>3</v>
      </c>
      <c r="IJ473" s="3">
        <v>5</v>
      </c>
      <c r="IK473" s="3">
        <v>1</v>
      </c>
      <c r="IL473" s="3">
        <v>1</v>
      </c>
    </row>
    <row r="474" spans="1:257" s="3" customFormat="1" x14ac:dyDescent="0.2">
      <c r="A474" s="3" t="b">
        <v>1</v>
      </c>
      <c r="B474" s="3">
        <v>10</v>
      </c>
      <c r="D474" s="3">
        <v>10446</v>
      </c>
      <c r="E474" s="3">
        <v>5</v>
      </c>
      <c r="F474" s="3">
        <v>6</v>
      </c>
      <c r="G474" s="3" t="s">
        <v>490</v>
      </c>
      <c r="H474" s="3">
        <v>6</v>
      </c>
      <c r="I474" s="3">
        <v>2.1000000000000014</v>
      </c>
      <c r="J474" s="3">
        <v>0.31822115930104705</v>
      </c>
      <c r="K474" s="3">
        <v>0.39100633877291102</v>
      </c>
      <c r="L474" s="3">
        <v>0.24299337374814975</v>
      </c>
      <c r="M474" s="3">
        <f>AA474-AS474</f>
        <v>-0.23653632176850792</v>
      </c>
      <c r="N474" s="3">
        <f>AB474-AS474</f>
        <v>-1.1000000000000014</v>
      </c>
      <c r="O474" s="3">
        <f>AC474-AS474</f>
        <v>1</v>
      </c>
      <c r="P474" s="3">
        <f>AD474-AS474</f>
        <v>-0.26781929610297084</v>
      </c>
      <c r="Q474" s="3">
        <f>AE474-AS474</f>
        <v>-0.80000000000000071</v>
      </c>
      <c r="R474" s="3">
        <f>AF474-AS474</f>
        <v>-0.60000000000000142</v>
      </c>
      <c r="S474" s="3">
        <f>AG474-AS474</f>
        <v>-0.39999999999999858</v>
      </c>
      <c r="T474" s="3">
        <f>AH474-AS474</f>
        <v>-0.10000000000000142</v>
      </c>
      <c r="U474" s="3">
        <f>AI474-AS474</f>
        <v>0.19999999999999929</v>
      </c>
      <c r="V474" s="3">
        <f>AJ474-AS474</f>
        <v>0.5</v>
      </c>
      <c r="W474" s="3">
        <f>(AA474-AY474)/(AX474-AY474)</f>
        <v>0.87222754688461812</v>
      </c>
      <c r="X474" s="3">
        <f>(AX474-AA474)/(AA474-AY474)</f>
        <v>0.14648981630052113</v>
      </c>
      <c r="Y474" s="3">
        <f>J474/AA474</f>
        <v>1.1672073770844116E-2</v>
      </c>
      <c r="Z474" s="3">
        <f>(AA474-AY474)/(AX474-AA474)</f>
        <v>6.8264130931021079</v>
      </c>
      <c r="AA474" s="3">
        <v>27.263463678231492</v>
      </c>
      <c r="AB474" s="3">
        <v>26.4</v>
      </c>
      <c r="AC474" s="3">
        <v>28.5</v>
      </c>
      <c r="AD474" s="3">
        <v>27.232180703897029</v>
      </c>
      <c r="AE474" s="3">
        <v>26.7</v>
      </c>
      <c r="AF474" s="3">
        <v>26.9</v>
      </c>
      <c r="AG474" s="3">
        <v>27.1</v>
      </c>
      <c r="AH474" s="3">
        <v>27.4</v>
      </c>
      <c r="AI474" s="3">
        <v>27.7</v>
      </c>
      <c r="AJ474" s="3">
        <v>28</v>
      </c>
      <c r="AK474" s="3">
        <v>2020</v>
      </c>
      <c r="AL474" s="3">
        <v>10</v>
      </c>
      <c r="AM474" s="3">
        <v>27</v>
      </c>
      <c r="AN474" s="3">
        <v>15</v>
      </c>
      <c r="AO474" s="3">
        <v>40</v>
      </c>
      <c r="AP474" s="3">
        <v>32</v>
      </c>
      <c r="AQ474" s="3">
        <v>797</v>
      </c>
      <c r="AR474" s="4">
        <v>0.65277777777777779</v>
      </c>
      <c r="AS474" s="3">
        <f>VLOOKUP(AR474,גיליון1!A389:F972,2,0)</f>
        <v>27.5</v>
      </c>
      <c r="AT474" s="3">
        <f>VLOOKUP(AR474,גיליון1!A389:F972,3,0)</f>
        <v>60</v>
      </c>
      <c r="AU474" s="3">
        <f>VLOOKUP(AR474,גיליון1!A389:F972,4,0)</f>
        <v>102</v>
      </c>
      <c r="AV474" s="3">
        <f>VLOOKUP(AR474,גיליון1!A389:F972,5,0)</f>
        <v>1.3</v>
      </c>
      <c r="AW474" s="3">
        <f>VLOOKUP(AR474,גיליון1!A389:F972,6,0)</f>
        <v>358</v>
      </c>
      <c r="AX474" s="3">
        <f>AS474+(AZ474*BF474)/(BB474*1005)</f>
        <v>27.968375151158014</v>
      </c>
      <c r="AY474" s="3">
        <f>AS474+(AZ474*BD474*BE474*BF474)/(BB474*1005*(BE474*BD474+BK474*AZ474))-(AZ474*BL474)/(BE474*BD474+BK474*AZ474)</f>
        <v>22.45144676996799</v>
      </c>
      <c r="AZ474" s="3">
        <f>BA474*BC474/(BA474+BC474)</f>
        <v>24.286843295813341</v>
      </c>
      <c r="BA474" s="3">
        <f>BB474*1005/(4*0.98*0.0000000567*(AS474+273.15)^3)</f>
        <v>195.34898737522633</v>
      </c>
      <c r="BB474" s="3">
        <f>101325/(287.05*(AS474+273.15))</f>
        <v>1.1740804405295813</v>
      </c>
      <c r="BC474" s="3">
        <f>100*SQRT(0.1/AV474)</f>
        <v>27.735009811261456</v>
      </c>
      <c r="BD474" s="3">
        <f>BC474/1.08</f>
        <v>25.6805646400569</v>
      </c>
      <c r="BE474" s="3">
        <f>0.072*AS474+64.67</f>
        <v>66.650000000000006</v>
      </c>
      <c r="BF474" s="3">
        <f>AU474*(1-0.21)+BG474-BH474</f>
        <v>22.755516128314696</v>
      </c>
      <c r="BG474" s="3">
        <f>(1.72*(BI474/1000/(AS474+273.16))^(1/7)*0.0000000567*(AS474+273.16)^4)</f>
        <v>394.8067615858572</v>
      </c>
      <c r="BH474" s="3">
        <f>0.98*0.0000000567*(AA474+273.16)^4</f>
        <v>452.63124545754249</v>
      </c>
      <c r="BI474" s="3">
        <f>BJ474*AT474/100</f>
        <v>2202.2615606861932</v>
      </c>
      <c r="BJ474" s="3">
        <f>(610.7*10^(7.5*AS474/(AS474+237.3)))</f>
        <v>3670.4359344769887</v>
      </c>
      <c r="BK474" s="3">
        <f>(EXP((0.0492)*AS474))*55.259</f>
        <v>213.79791000156325</v>
      </c>
      <c r="BL474" s="3">
        <f>(1-(AT474/100))*BJ474</f>
        <v>1468.1743737907955</v>
      </c>
      <c r="HT474" s="3">
        <v>10</v>
      </c>
      <c r="HU474" s="3">
        <v>15</v>
      </c>
      <c r="HV474" s="3">
        <v>46</v>
      </c>
      <c r="HW474" s="3">
        <v>87</v>
      </c>
      <c r="HX474" s="3">
        <v>214</v>
      </c>
      <c r="HY474" s="3">
        <v>290</v>
      </c>
      <c r="HZ474" s="3">
        <v>438</v>
      </c>
      <c r="IA474" s="3">
        <v>504</v>
      </c>
      <c r="IB474" s="3">
        <v>482</v>
      </c>
      <c r="IC474" s="3">
        <v>464</v>
      </c>
      <c r="ID474" s="3">
        <v>301</v>
      </c>
      <c r="IE474" s="3">
        <v>260</v>
      </c>
      <c r="IF474" s="3">
        <v>170</v>
      </c>
      <c r="IG474" s="3">
        <v>83</v>
      </c>
      <c r="IH474" s="3">
        <v>83</v>
      </c>
      <c r="II474" s="3">
        <v>44</v>
      </c>
      <c r="IJ474" s="3">
        <v>28</v>
      </c>
      <c r="IK474" s="3">
        <v>9</v>
      </c>
      <c r="IL474" s="3">
        <v>12</v>
      </c>
      <c r="IM474" s="3">
        <v>5</v>
      </c>
      <c r="IN474" s="3">
        <v>7</v>
      </c>
      <c r="IO474" s="3">
        <v>7</v>
      </c>
      <c r="IP474" s="3">
        <v>3</v>
      </c>
      <c r="IQ474" s="3">
        <v>2</v>
      </c>
      <c r="IR474" s="3">
        <v>2</v>
      </c>
      <c r="IS474" s="3">
        <v>0</v>
      </c>
    </row>
    <row r="475" spans="1:257" s="3" customFormat="1" x14ac:dyDescent="0.2">
      <c r="A475" s="3" t="b">
        <v>0</v>
      </c>
      <c r="D475" s="3">
        <v>10446</v>
      </c>
      <c r="E475" s="3">
        <v>5</v>
      </c>
      <c r="F475" s="3">
        <v>6</v>
      </c>
      <c r="G475" s="3" t="s">
        <v>177</v>
      </c>
      <c r="H475" s="3">
        <v>6</v>
      </c>
      <c r="I475" s="3">
        <v>1.5</v>
      </c>
      <c r="J475" s="3">
        <v>0.33042919719820735</v>
      </c>
      <c r="K475" s="3">
        <v>0.47827660440879072</v>
      </c>
      <c r="L475" s="3">
        <v>0.26984826017531927</v>
      </c>
      <c r="M475" s="3">
        <f>AA475-AS475</f>
        <v>-0.21967200139626897</v>
      </c>
      <c r="N475" s="3">
        <f>AB475-AS475</f>
        <v>-1</v>
      </c>
      <c r="O475" s="3">
        <f>AC475-AS475</f>
        <v>0.5</v>
      </c>
      <c r="P475" s="3">
        <f>AD475-AS475</f>
        <v>-0.21749193472785322</v>
      </c>
      <c r="Q475" s="3">
        <f>AE475-AS475</f>
        <v>-0.79999999999999716</v>
      </c>
      <c r="R475" s="3">
        <f>AF475-AS475</f>
        <v>-0.69999999999999929</v>
      </c>
      <c r="S475" s="3">
        <f>AG475-AS475</f>
        <v>-0.5</v>
      </c>
      <c r="T475" s="3">
        <f>AH475-AS475</f>
        <v>0</v>
      </c>
      <c r="U475" s="3">
        <f>AI475-AS475</f>
        <v>0.20000000000000284</v>
      </c>
      <c r="V475" s="3">
        <f>AJ475-AS475</f>
        <v>0.40000000000000213</v>
      </c>
      <c r="W475" s="3">
        <f>(AA475-AY475)/(AX475-AY475)</f>
        <v>0.86355970861006826</v>
      </c>
      <c r="X475" s="3">
        <f>(AX475-AA475)/(AA475-AY475)</f>
        <v>0.15799751890872427</v>
      </c>
      <c r="Y475" s="3">
        <f>J475/AA475</f>
        <v>1.2156924567473273E-2</v>
      </c>
      <c r="Z475" s="3">
        <f>(AA475-AY475)/(AX475-AA475)</f>
        <v>6.3292133123793137</v>
      </c>
      <c r="AA475" s="3">
        <v>27.18032799860373</v>
      </c>
      <c r="AB475" s="3">
        <v>26.4</v>
      </c>
      <c r="AC475" s="3">
        <v>27.9</v>
      </c>
      <c r="AD475" s="3">
        <v>27.182508065272145</v>
      </c>
      <c r="AE475" s="3">
        <v>26.6</v>
      </c>
      <c r="AF475" s="3">
        <v>26.7</v>
      </c>
      <c r="AG475" s="3">
        <v>26.9</v>
      </c>
      <c r="AH475" s="3">
        <v>27.4</v>
      </c>
      <c r="AI475" s="3">
        <v>27.6</v>
      </c>
      <c r="AJ475" s="3">
        <v>27.8</v>
      </c>
      <c r="AK475" s="3">
        <v>2020</v>
      </c>
      <c r="AL475" s="3">
        <v>10</v>
      </c>
      <c r="AM475" s="3">
        <v>27</v>
      </c>
      <c r="AN475" s="3">
        <v>15</v>
      </c>
      <c r="AO475" s="3">
        <v>42</v>
      </c>
      <c r="AP475" s="3">
        <v>15</v>
      </c>
      <c r="AQ475" s="3">
        <v>676</v>
      </c>
      <c r="AR475" s="4">
        <v>0.65416666666666667</v>
      </c>
      <c r="AS475" s="3">
        <f>VLOOKUP(AR475,גיליון1!A390:F973,2,0)</f>
        <v>27.4</v>
      </c>
      <c r="AT475" s="3">
        <f>VLOOKUP(AR475,גיליון1!A390:F973,3,0)</f>
        <v>61</v>
      </c>
      <c r="AU475" s="3">
        <f>VLOOKUP(AR475,גיליון1!A390:F973,4,0)</f>
        <v>98</v>
      </c>
      <c r="AV475" s="3">
        <f>VLOOKUP(AR475,גיליון1!A390:F973,5,0)</f>
        <v>0.8</v>
      </c>
      <c r="AW475" s="3">
        <f>VLOOKUP(AR475,גיליון1!A390:F973,6,0)</f>
        <v>244</v>
      </c>
      <c r="AX475" s="3">
        <f>AS475+(AZ475*BF475)/(BB475*1005)</f>
        <v>27.912242858741493</v>
      </c>
      <c r="AY475" s="3">
        <f>AS475+(AZ475*BD475*BE475*BF475)/(BB475*1005*(BE475*BD475+BK475*AZ475))-(AZ475*BL475)/(BE475*BD475+BK475*AZ475)</f>
        <v>22.547882722291554</v>
      </c>
      <c r="AZ475" s="3">
        <f>BA475*BC475/(BA475+BC475)</f>
        <v>29.943250629035802</v>
      </c>
      <c r="BA475" s="3">
        <f>BB475*1005/(4*0.98*0.0000000567*(AS475+273.15)^3)</f>
        <v>195.60910583106346</v>
      </c>
      <c r="BB475" s="3">
        <f>101325/(287.05*(AS475+273.15))</f>
        <v>1.1744710844958199</v>
      </c>
      <c r="BC475" s="3">
        <f>100*SQRT(0.1/AV475)</f>
        <v>35.355339059327378</v>
      </c>
      <c r="BD475" s="3">
        <f>BC475/1.08</f>
        <v>32.736425054932752</v>
      </c>
      <c r="BE475" s="3">
        <f>0.072*AS475+64.67</f>
        <v>66.642800000000008</v>
      </c>
      <c r="BF475" s="3">
        <f>AU475*(1-0.21)+BG475-BH475</f>
        <v>20.192279904781572</v>
      </c>
      <c r="BG475" s="3">
        <f>(1.72*(BI475/1000/(AS475+273.16))^(1/7)*0.0000000567*(AS475+273.16)^4)</f>
        <v>394.90270976312485</v>
      </c>
      <c r="BH475" s="3">
        <f>0.98*0.0000000567*(AA475+273.16)^4</f>
        <v>452.13042985834329</v>
      </c>
      <c r="BI475" s="3">
        <f>BJ475*AT475/100</f>
        <v>2225.9137927989805</v>
      </c>
      <c r="BJ475" s="3">
        <f>(610.7*10^(7.5*AS475/(AS475+237.3)))</f>
        <v>3649.0390045884924</v>
      </c>
      <c r="BK475" s="3">
        <f>(EXP((0.0492)*AS475))*55.259</f>
        <v>212.74860768470677</v>
      </c>
      <c r="BL475" s="3">
        <f>(1-(AT475/100))*BJ475</f>
        <v>1423.1252117895122</v>
      </c>
      <c r="HT475" s="3">
        <v>19</v>
      </c>
      <c r="HU475" s="3">
        <v>111</v>
      </c>
      <c r="HV475" s="3">
        <v>176</v>
      </c>
      <c r="HW475" s="3">
        <v>331</v>
      </c>
      <c r="HX475" s="3">
        <v>281</v>
      </c>
      <c r="HY475" s="3">
        <v>270</v>
      </c>
      <c r="HZ475" s="3">
        <v>414</v>
      </c>
      <c r="IA475" s="3">
        <v>479</v>
      </c>
      <c r="IB475" s="3">
        <v>448</v>
      </c>
      <c r="IC475" s="3">
        <v>469</v>
      </c>
      <c r="ID475" s="3">
        <v>330</v>
      </c>
      <c r="IE475" s="3">
        <v>209</v>
      </c>
      <c r="IF475" s="3">
        <v>186</v>
      </c>
      <c r="IG475" s="3">
        <v>169</v>
      </c>
      <c r="IH475" s="3">
        <v>86</v>
      </c>
      <c r="II475" s="3">
        <v>35</v>
      </c>
    </row>
    <row r="476" spans="1:257" s="3" customFormat="1" x14ac:dyDescent="0.2">
      <c r="A476" s="3" t="b">
        <v>0</v>
      </c>
      <c r="D476" s="3">
        <v>10446</v>
      </c>
      <c r="E476" s="3">
        <v>5</v>
      </c>
      <c r="F476" s="3">
        <v>6</v>
      </c>
      <c r="G476" s="3" t="s">
        <v>343</v>
      </c>
      <c r="H476" s="3">
        <v>6</v>
      </c>
      <c r="I476" s="3">
        <v>0.40000000000000213</v>
      </c>
      <c r="J476" s="3">
        <v>9.107601966336569E-2</v>
      </c>
      <c r="K476" s="3">
        <v>0.12387983778359057</v>
      </c>
      <c r="L476" s="3">
        <v>7.2893788490801387E-2</v>
      </c>
      <c r="M476" s="3">
        <f>AA476-AS476</f>
        <v>6.9634875530621088E-2</v>
      </c>
      <c r="N476" s="3">
        <f>AB476-AS476</f>
        <v>-0.19999999999999929</v>
      </c>
      <c r="O476" s="3">
        <f>AC476-AS476</f>
        <v>0.20000000000000284</v>
      </c>
      <c r="P476" s="3">
        <f>AD476-AS476</f>
        <v>6.7818667070959293E-2</v>
      </c>
      <c r="Q476" s="3">
        <f>AE476-AS476</f>
        <v>-9.9999999999997868E-2</v>
      </c>
      <c r="R476" s="3">
        <f>AF476-AS476</f>
        <v>0</v>
      </c>
      <c r="S476" s="3">
        <f>AG476-AS476</f>
        <v>0</v>
      </c>
      <c r="T476" s="3">
        <f>AH476-AS476</f>
        <v>0.10000000000000142</v>
      </c>
      <c r="U476" s="3">
        <f>AI476-AS476</f>
        <v>0.20000000000000284</v>
      </c>
      <c r="V476" s="3">
        <f>AJ476-AS476</f>
        <v>0.20000000000000284</v>
      </c>
      <c r="W476" s="3">
        <f>(AA476-AY476)/(AX476-AY476)</f>
        <v>0.92528209843811027</v>
      </c>
      <c r="X476" s="3">
        <f>(AX476-AA476)/(AA476-AY476)</f>
        <v>8.0751482913172856E-2</v>
      </c>
      <c r="Y476" s="3">
        <f>J476/AA476</f>
        <v>3.3155162082075694E-3</v>
      </c>
      <c r="Z476" s="3">
        <f>(AA476-AY476)/(AX476-AA476)</f>
        <v>12.383673511918525</v>
      </c>
      <c r="AA476" s="3">
        <v>27.46963487553062</v>
      </c>
      <c r="AB476" s="3">
        <v>27.2</v>
      </c>
      <c r="AC476" s="3">
        <v>27.6</v>
      </c>
      <c r="AD476" s="3">
        <v>27.467818667070958</v>
      </c>
      <c r="AE476" s="3">
        <v>27.3</v>
      </c>
      <c r="AF476" s="3">
        <v>27.4</v>
      </c>
      <c r="AG476" s="3">
        <v>27.4</v>
      </c>
      <c r="AH476" s="3">
        <v>27.5</v>
      </c>
      <c r="AI476" s="3">
        <v>27.6</v>
      </c>
      <c r="AJ476" s="3">
        <v>27.6</v>
      </c>
      <c r="AK476" s="3">
        <v>2020</v>
      </c>
      <c r="AL476" s="3">
        <v>10</v>
      </c>
      <c r="AM476" s="3">
        <v>27</v>
      </c>
      <c r="AN476" s="3">
        <v>15</v>
      </c>
      <c r="AO476" s="3">
        <v>42</v>
      </c>
      <c r="AP476" s="3">
        <v>31</v>
      </c>
      <c r="AQ476" s="3">
        <v>675</v>
      </c>
      <c r="AR476" s="4">
        <v>0.65416666666666667</v>
      </c>
      <c r="AS476" s="3">
        <f>VLOOKUP(AR476,גיליון1!A391:F974,2,0)</f>
        <v>27.4</v>
      </c>
      <c r="AT476" s="3">
        <f>VLOOKUP(AR476,גיליון1!A391:F974,3,0)</f>
        <v>61</v>
      </c>
      <c r="AU476" s="3">
        <f>VLOOKUP(AR476,גיליון1!A391:F974,4,0)</f>
        <v>98</v>
      </c>
      <c r="AV476" s="3">
        <f>VLOOKUP(AR476,גיליון1!A391:F974,5,0)</f>
        <v>0.8</v>
      </c>
      <c r="AW476" s="3">
        <f>VLOOKUP(AR476,גיליון1!A391:F974,6,0)</f>
        <v>244</v>
      </c>
      <c r="AX476" s="3">
        <f>AS476+(AZ476*BF476)/(BB476*1005)</f>
        <v>27.867985361643431</v>
      </c>
      <c r="AY476" s="3">
        <f>AS476+(AZ476*BD476*BE476*BF476)/(BB476*1005*(BE476*BD476+BK476*AZ476))-(AZ476*BL476)/(BE476*BD476+BK476*AZ476)</f>
        <v>22.536592512195533</v>
      </c>
      <c r="AZ476" s="3">
        <f>BA476*BC476/(BA476+BC476)</f>
        <v>29.943250629035802</v>
      </c>
      <c r="BA476" s="3">
        <f>BB476*1005/(4*0.98*0.0000000567*(AS476+273.15)^3)</f>
        <v>195.60910583106346</v>
      </c>
      <c r="BB476" s="3">
        <f>101325/(287.05*(AS476+273.15))</f>
        <v>1.1744710844958199</v>
      </c>
      <c r="BC476" s="3">
        <f>100*SQRT(0.1/AV476)</f>
        <v>35.355339059327378</v>
      </c>
      <c r="BD476" s="3">
        <f>BC476/1.08</f>
        <v>32.736425054932752</v>
      </c>
      <c r="BE476" s="3">
        <f>0.072*AS476+64.67</f>
        <v>66.642800000000008</v>
      </c>
      <c r="BF476" s="3">
        <f>AU476*(1-0.21)+BG476-BH476</f>
        <v>18.447678190890088</v>
      </c>
      <c r="BG476" s="3">
        <f>(1.72*(BI476/1000/(AS476+273.16))^(1/7)*0.0000000567*(AS476+273.16)^4)</f>
        <v>394.90270976312485</v>
      </c>
      <c r="BH476" s="3">
        <f>0.98*0.0000000567*(AA476+273.16)^4</f>
        <v>453.87503157223478</v>
      </c>
      <c r="BI476" s="3">
        <f>BJ476*AT476/100</f>
        <v>2225.9137927989805</v>
      </c>
      <c r="BJ476" s="3">
        <f>(610.7*10^(7.5*AS476/(AS476+237.3)))</f>
        <v>3649.0390045884924</v>
      </c>
      <c r="BK476" s="3">
        <f>(EXP((0.0492)*AS476))*55.259</f>
        <v>212.74860768470677</v>
      </c>
      <c r="BL476" s="3">
        <f>(1-(AT476/100))*BJ476</f>
        <v>1423.1252117895122</v>
      </c>
      <c r="IB476" s="3">
        <v>2</v>
      </c>
      <c r="IC476" s="3">
        <v>19</v>
      </c>
      <c r="ID476" s="3">
        <v>127</v>
      </c>
      <c r="IE476" s="3">
        <v>300</v>
      </c>
      <c r="IF476" s="3">
        <v>212</v>
      </c>
      <c r="IG476" s="3">
        <v>54</v>
      </c>
    </row>
    <row r="477" spans="1:257" s="3" customFormat="1" x14ac:dyDescent="0.2">
      <c r="A477" s="3" t="b">
        <v>0</v>
      </c>
      <c r="D477" s="3">
        <v>10446</v>
      </c>
      <c r="E477" s="3">
        <v>5</v>
      </c>
      <c r="F477" s="3">
        <v>6</v>
      </c>
      <c r="G477" s="3" t="s">
        <v>491</v>
      </c>
      <c r="H477" s="3">
        <v>6</v>
      </c>
      <c r="I477" s="3">
        <v>0.80000000000000071</v>
      </c>
      <c r="J477" s="3">
        <v>0.18882526699461982</v>
      </c>
      <c r="K477" s="3">
        <v>0.28166174438916869</v>
      </c>
      <c r="L477" s="3">
        <v>0.15554465559870106</v>
      </c>
      <c r="M477" s="3">
        <f>AA477-AS477</f>
        <v>-1.0688860187555917</v>
      </c>
      <c r="N477" s="3">
        <f>AB477-AS477</f>
        <v>-1.5</v>
      </c>
      <c r="O477" s="3">
        <f>AC477-AS477</f>
        <v>-0.69999999999999929</v>
      </c>
      <c r="P477" s="3">
        <f>AD477-AS477</f>
        <v>-1.1029624875531781</v>
      </c>
      <c r="Q477" s="3">
        <f>AE477-AS477</f>
        <v>-1.3999999999999986</v>
      </c>
      <c r="R477" s="3">
        <f>AF477-AS477</f>
        <v>-1.2999999999999972</v>
      </c>
      <c r="S477" s="3">
        <f>AG477-AS477</f>
        <v>-1.1999999999999993</v>
      </c>
      <c r="T477" s="3">
        <f>AH477-AS477</f>
        <v>-0.89999999999999858</v>
      </c>
      <c r="U477" s="3">
        <f>AI477-AS477</f>
        <v>-0.79999999999999716</v>
      </c>
      <c r="V477" s="3">
        <f>AJ477-AS477</f>
        <v>-0.69999999999999929</v>
      </c>
      <c r="W477" s="3">
        <f>(AA477-AY477)/(AX477-AY477)</f>
        <v>0.68679105942297547</v>
      </c>
      <c r="X477" s="3">
        <f>(AX477-AA477)/(AA477-AY477)</f>
        <v>0.45604691016242244</v>
      </c>
      <c r="Y477" s="3">
        <f>J477/AA477</f>
        <v>7.1711841409034058E-3</v>
      </c>
      <c r="Z477" s="3">
        <f>(AA477-AY477)/(AX477-AA477)</f>
        <v>2.1927568803039299</v>
      </c>
      <c r="AA477" s="3">
        <v>26.331113981244407</v>
      </c>
      <c r="AB477" s="3">
        <v>25.9</v>
      </c>
      <c r="AC477" s="3">
        <v>26.7</v>
      </c>
      <c r="AD477" s="3">
        <v>26.297037512446821</v>
      </c>
      <c r="AE477" s="3">
        <v>26</v>
      </c>
      <c r="AF477" s="3">
        <v>26.1</v>
      </c>
      <c r="AG477" s="3">
        <v>26.2</v>
      </c>
      <c r="AH477" s="3">
        <v>26.5</v>
      </c>
      <c r="AI477" s="3">
        <v>26.6</v>
      </c>
      <c r="AJ477" s="3">
        <v>26.7</v>
      </c>
      <c r="AK477" s="3">
        <v>2020</v>
      </c>
      <c r="AL477" s="3">
        <v>10</v>
      </c>
      <c r="AM477" s="3">
        <v>27</v>
      </c>
      <c r="AN477" s="3">
        <v>15</v>
      </c>
      <c r="AO477" s="3">
        <v>42</v>
      </c>
      <c r="AP477" s="3">
        <v>47</v>
      </c>
      <c r="AQ477" s="3">
        <v>357</v>
      </c>
      <c r="AR477" s="4">
        <v>0.65416666666666667</v>
      </c>
      <c r="AS477" s="3">
        <f>VLOOKUP(AR477,גיליון1!A392:F975,2,0)</f>
        <v>27.4</v>
      </c>
      <c r="AT477" s="3">
        <f>VLOOKUP(AR477,גיליון1!A392:F975,3,0)</f>
        <v>61</v>
      </c>
      <c r="AU477" s="3">
        <f>VLOOKUP(AR477,גיליון1!A392:F975,4,0)</f>
        <v>98</v>
      </c>
      <c r="AV477" s="3">
        <f>VLOOKUP(AR477,גיליון1!A392:F975,5,0)</f>
        <v>0.8</v>
      </c>
      <c r="AW477" s="3">
        <f>VLOOKUP(AR477,גיליון1!A392:F975,6,0)</f>
        <v>244</v>
      </c>
      <c r="AX477" s="3">
        <f>AS477+(AZ477*BF477)/(BB477*1005)</f>
        <v>28.04141694523576</v>
      </c>
      <c r="AY477" s="3">
        <f>AS477+(AZ477*BD477*BE477*BF477)/(BB477*1005*(BE477*BD477+BK477*AZ477))-(AZ477*BL477)/(BE477*BD477+BK477*AZ477)</f>
        <v>22.580835389548163</v>
      </c>
      <c r="AZ477" s="3">
        <f>BA477*BC477/(BA477+BC477)</f>
        <v>29.943250629035802</v>
      </c>
      <c r="BA477" s="3">
        <f>BB477*1005/(4*0.98*0.0000000567*(AS477+273.15)^3)</f>
        <v>195.60910583106346</v>
      </c>
      <c r="BB477" s="3">
        <f>101325/(287.05*(AS477+273.15))</f>
        <v>1.1744710844958199</v>
      </c>
      <c r="BC477" s="3">
        <f>100*SQRT(0.1/AV477)</f>
        <v>35.355339059327378</v>
      </c>
      <c r="BD477" s="3">
        <f>BC477/1.08</f>
        <v>32.736425054932752</v>
      </c>
      <c r="BE477" s="3">
        <f>0.072*AS477+64.67</f>
        <v>66.642800000000008</v>
      </c>
      <c r="BF477" s="3">
        <f>AU477*(1-0.21)+BG477-BH477</f>
        <v>25.284238272624862</v>
      </c>
      <c r="BG477" s="3">
        <f>(1.72*(BI477/1000/(AS477+273.16))^(1/7)*0.0000000567*(AS477+273.16)^4)</f>
        <v>394.90270976312485</v>
      </c>
      <c r="BH477" s="3">
        <f>0.98*0.0000000567*(AA477+273.16)^4</f>
        <v>447.0384714905</v>
      </c>
      <c r="BI477" s="3">
        <f>BJ477*AT477/100</f>
        <v>2225.9137927989805</v>
      </c>
      <c r="BJ477" s="3">
        <f>(610.7*10^(7.5*AS477/(AS477+237.3)))</f>
        <v>3649.0390045884924</v>
      </c>
      <c r="BK477" s="3">
        <f>(EXP((0.0492)*AS477))*55.259</f>
        <v>212.74860768470677</v>
      </c>
      <c r="BL477" s="3">
        <f>(1-(AT477/100))*BJ477</f>
        <v>1423.1252117895122</v>
      </c>
      <c r="HO477" s="3">
        <v>17</v>
      </c>
      <c r="HP477" s="3">
        <v>57</v>
      </c>
      <c r="HQ477" s="3">
        <v>180</v>
      </c>
      <c r="HR477" s="3">
        <v>218</v>
      </c>
      <c r="HS477" s="3">
        <v>148</v>
      </c>
      <c r="HT477" s="3">
        <v>127</v>
      </c>
      <c r="HU477" s="3">
        <v>78</v>
      </c>
      <c r="HV477" s="3">
        <v>79</v>
      </c>
      <c r="HW477" s="3">
        <v>28</v>
      </c>
      <c r="HX477" s="3">
        <v>4</v>
      </c>
    </row>
    <row r="478" spans="1:257" s="3" customFormat="1" x14ac:dyDescent="0.2">
      <c r="A478" s="3" t="b">
        <v>1</v>
      </c>
      <c r="B478" s="3" t="s">
        <v>563</v>
      </c>
      <c r="D478" s="3">
        <v>10446</v>
      </c>
      <c r="E478" s="3">
        <v>2</v>
      </c>
      <c r="F478" s="3">
        <v>6</v>
      </c>
      <c r="G478" s="3" t="s">
        <v>178</v>
      </c>
      <c r="H478" s="3">
        <v>6</v>
      </c>
      <c r="I478" s="3">
        <v>2.1999999999999993</v>
      </c>
      <c r="J478" s="3">
        <v>0.43347300405920597</v>
      </c>
      <c r="K478" s="3">
        <v>0.66236749539399398</v>
      </c>
      <c r="L478" s="3">
        <v>0.35811409513120024</v>
      </c>
      <c r="M478" s="3">
        <f>AA478-AS478</f>
        <v>2.6531052984658743E-2</v>
      </c>
      <c r="N478" s="3">
        <f>AB478-AS478</f>
        <v>-1.3000000000000007</v>
      </c>
      <c r="O478" s="3">
        <f>AC478-AS478</f>
        <v>0.89999999999999858</v>
      </c>
      <c r="P478" s="3">
        <f>AD478-AS478</f>
        <v>6.0694466707388983E-2</v>
      </c>
      <c r="Q478" s="3">
        <f>AE478-AS478</f>
        <v>-0.89999999999999858</v>
      </c>
      <c r="R478" s="3">
        <f>AF478-AS478</f>
        <v>-0.5</v>
      </c>
      <c r="S478" s="3">
        <f>AG478-AS478</f>
        <v>-0.30000000000000071</v>
      </c>
      <c r="T478" s="3">
        <f>AH478-AS478</f>
        <v>0.39999999999999858</v>
      </c>
      <c r="U478" s="3">
        <f>AI478-AS478</f>
        <v>0.60000000000000142</v>
      </c>
      <c r="V478" s="3">
        <f>AJ478-AS478</f>
        <v>0.80000000000000071</v>
      </c>
      <c r="W478" s="3">
        <f>(AA478-AY478)/(AX478-AY478)</f>
        <v>0.91179069879556174</v>
      </c>
      <c r="X478" s="3">
        <f>(AX478-AA478)/(AA478-AY478)</f>
        <v>9.6742927210114321E-2</v>
      </c>
      <c r="Y478" s="3">
        <f>J478/AA478</f>
        <v>1.5747462083937569E-2</v>
      </c>
      <c r="Z478" s="3">
        <f>(AA478-AY478)/(AX478-AA478)</f>
        <v>10.336672962439073</v>
      </c>
      <c r="AA478" s="3">
        <v>27.526531052984659</v>
      </c>
      <c r="AB478" s="3">
        <v>26.2</v>
      </c>
      <c r="AC478" s="3">
        <v>28.4</v>
      </c>
      <c r="AD478" s="3">
        <v>27.560694466707389</v>
      </c>
      <c r="AE478" s="3">
        <v>26.6</v>
      </c>
      <c r="AF478" s="3">
        <v>27</v>
      </c>
      <c r="AG478" s="3">
        <v>27.2</v>
      </c>
      <c r="AH478" s="3">
        <v>27.9</v>
      </c>
      <c r="AI478" s="3">
        <v>28.1</v>
      </c>
      <c r="AJ478" s="3">
        <v>28.3</v>
      </c>
      <c r="AK478" s="3">
        <v>2020</v>
      </c>
      <c r="AL478" s="3">
        <v>10</v>
      </c>
      <c r="AM478" s="3">
        <v>27</v>
      </c>
      <c r="AN478" s="3">
        <v>15</v>
      </c>
      <c r="AO478" s="3">
        <v>43</v>
      </c>
      <c r="AP478" s="3">
        <v>23</v>
      </c>
      <c r="AQ478" s="3">
        <v>515</v>
      </c>
      <c r="AR478" s="4">
        <v>0.65486111111111112</v>
      </c>
      <c r="AS478" s="3">
        <f>VLOOKUP(AR478,גיליון1!A393:F976,2,0)</f>
        <v>27.5</v>
      </c>
      <c r="AT478" s="3">
        <f>VLOOKUP(AR478,גיליון1!A393:F976,3,0)</f>
        <v>60</v>
      </c>
      <c r="AU478" s="3">
        <f>VLOOKUP(AR478,גיליון1!A393:F976,4,0)</f>
        <v>96</v>
      </c>
      <c r="AV478" s="3">
        <f>VLOOKUP(AR478,גיליון1!A393:F976,5,0)</f>
        <v>0.5</v>
      </c>
      <c r="AW478" s="3">
        <f>VLOOKUP(AR478,גיליון1!A393:F976,6,0)</f>
        <v>38</v>
      </c>
      <c r="AX478" s="3">
        <f>AS478+(AZ478*BF478)/(BB478*1005)</f>
        <v>28.0066515739218</v>
      </c>
      <c r="AY478" s="3">
        <f>AS478+(AZ478*BD478*BE478*BF478)/(BB478*1005*(BE478*BD478+BK478*AZ478))-(AZ478*BL478)/(BE478*BD478+BK478*AZ478)</f>
        <v>22.563682245501543</v>
      </c>
      <c r="AZ478" s="3">
        <f>BA478*BC478/(BA478+BC478)</f>
        <v>36.390468102486182</v>
      </c>
      <c r="BA478" s="3">
        <f>BB478*1005/(4*0.98*0.0000000567*(AS478+273.15)^3)</f>
        <v>195.34898737522633</v>
      </c>
      <c r="BB478" s="3">
        <f>101325/(287.05*(AS478+273.15))</f>
        <v>1.1740804405295813</v>
      </c>
      <c r="BC478" s="3">
        <f>100*SQRT(0.1/AV478)</f>
        <v>44.721359549995796</v>
      </c>
      <c r="BD478" s="3">
        <f>BC478/1.08</f>
        <v>41.408666249996102</v>
      </c>
      <c r="BE478" s="3">
        <f>0.072*AS478+64.67</f>
        <v>66.650000000000006</v>
      </c>
      <c r="BF478" s="3">
        <f>AU478*(1-0.21)+BG478-BH478</f>
        <v>16.428036867703725</v>
      </c>
      <c r="BG478" s="3">
        <f>(1.72*(BI478/1000/(AS478+273.16))^(1/7)*0.0000000567*(AS478+273.16)^4)</f>
        <v>394.8067615858572</v>
      </c>
      <c r="BH478" s="3">
        <f>0.98*0.0000000567*(AA478+273.16)^4</f>
        <v>454.21872471815351</v>
      </c>
      <c r="BI478" s="3">
        <f>BJ478*AT478/100</f>
        <v>2202.2615606861932</v>
      </c>
      <c r="BJ478" s="3">
        <f>(610.7*10^(7.5*AS478/(AS478+237.3)))</f>
        <v>3670.4359344769887</v>
      </c>
      <c r="BK478" s="3">
        <f>(EXP((0.0492)*AS478))*55.259</f>
        <v>213.79791000156325</v>
      </c>
      <c r="BL478" s="3">
        <f>(1-(AT478/100))*BJ478</f>
        <v>1468.1743737907955</v>
      </c>
      <c r="HR478" s="3">
        <v>7</v>
      </c>
      <c r="HS478" s="3">
        <v>26</v>
      </c>
      <c r="HT478" s="3">
        <v>24</v>
      </c>
      <c r="HU478" s="3">
        <v>24</v>
      </c>
      <c r="HV478" s="3">
        <v>36</v>
      </c>
      <c r="HW478" s="3">
        <v>64</v>
      </c>
      <c r="HX478" s="3">
        <v>126</v>
      </c>
      <c r="HY478" s="3">
        <v>124</v>
      </c>
      <c r="HZ478" s="3">
        <v>192</v>
      </c>
      <c r="IA478" s="3">
        <v>278</v>
      </c>
      <c r="IB478" s="3">
        <v>267</v>
      </c>
      <c r="IC478" s="3">
        <v>255</v>
      </c>
      <c r="ID478" s="3">
        <v>255</v>
      </c>
      <c r="IE478" s="3">
        <v>300</v>
      </c>
      <c r="IF478" s="3">
        <v>320</v>
      </c>
      <c r="IG478" s="3">
        <v>294</v>
      </c>
      <c r="IH478" s="3">
        <v>272</v>
      </c>
      <c r="II478" s="3">
        <v>297</v>
      </c>
      <c r="IJ478" s="3">
        <v>271</v>
      </c>
      <c r="IK478" s="3">
        <v>156</v>
      </c>
      <c r="IL478" s="3">
        <v>88</v>
      </c>
      <c r="IM478" s="3">
        <v>27</v>
      </c>
      <c r="IN478" s="3">
        <v>9</v>
      </c>
      <c r="IO478" s="3">
        <v>3</v>
      </c>
      <c r="IP478" s="3">
        <v>0</v>
      </c>
      <c r="IQ478" s="3">
        <v>3</v>
      </c>
      <c r="IR478" s="3">
        <v>0</v>
      </c>
      <c r="IS478" s="3">
        <v>0</v>
      </c>
      <c r="IT478" s="3">
        <v>0</v>
      </c>
      <c r="IU478" s="3">
        <v>0</v>
      </c>
    </row>
    <row r="479" spans="1:257" s="3" customFormat="1" x14ac:dyDescent="0.2">
      <c r="A479" s="3" t="b">
        <v>1</v>
      </c>
      <c r="B479" s="3" t="s">
        <v>563</v>
      </c>
      <c r="D479" s="3">
        <v>10446</v>
      </c>
      <c r="E479" s="3">
        <v>2</v>
      </c>
      <c r="F479" s="3">
        <v>6</v>
      </c>
      <c r="G479" s="3" t="s">
        <v>344</v>
      </c>
      <c r="H479" s="3">
        <v>6</v>
      </c>
      <c r="I479" s="3">
        <v>1.5</v>
      </c>
      <c r="J479" s="3">
        <v>0.33060413280853801</v>
      </c>
      <c r="K479" s="3">
        <v>0.39279091107857766</v>
      </c>
      <c r="L479" s="3">
        <v>0.2519248345434818</v>
      </c>
      <c r="M479" s="3">
        <f>AA479-AS479</f>
        <v>-0.76593916096553372</v>
      </c>
      <c r="N479" s="3">
        <f>AB479-AS479</f>
        <v>-1.5</v>
      </c>
      <c r="O479" s="3">
        <f>AC479-AS479</f>
        <v>0</v>
      </c>
      <c r="P479" s="3">
        <f>AD479-AS479</f>
        <v>-0.7593283684455514</v>
      </c>
      <c r="Q479" s="3">
        <f>AE479-AS479</f>
        <v>-1.5</v>
      </c>
      <c r="R479" s="3">
        <f>AF479-AS479</f>
        <v>-1.1999999999999993</v>
      </c>
      <c r="S479" s="3">
        <f>AG479-AS479</f>
        <v>-0.89999999999999858</v>
      </c>
      <c r="T479" s="3">
        <f>AH479-AS479</f>
        <v>-0.5</v>
      </c>
      <c r="U479" s="3">
        <f>AI479-AS479</f>
        <v>-0.39999999999999858</v>
      </c>
      <c r="V479" s="3">
        <f>AJ479-AS479</f>
        <v>-0.10000000000000142</v>
      </c>
      <c r="W479" s="3">
        <f>(AA479-AY479)/(AX479-AY479)</f>
        <v>0.74427197028934833</v>
      </c>
      <c r="X479" s="3">
        <f>(AX479-AA479)/(AA479-AY479)</f>
        <v>0.34359486843395842</v>
      </c>
      <c r="Y479" s="3">
        <f>J479/AA479</f>
        <v>1.2366401602775667E-2</v>
      </c>
      <c r="Z479" s="3">
        <f>(AA479-AY479)/(AX479-AA479)</f>
        <v>2.9104043507920077</v>
      </c>
      <c r="AA479" s="3">
        <v>26.734060839034466</v>
      </c>
      <c r="AB479" s="3">
        <v>26</v>
      </c>
      <c r="AC479" s="3">
        <v>27.5</v>
      </c>
      <c r="AD479" s="3">
        <v>26.740671631554449</v>
      </c>
      <c r="AE479" s="3">
        <v>26</v>
      </c>
      <c r="AF479" s="3">
        <v>26.3</v>
      </c>
      <c r="AG479" s="3">
        <v>26.6</v>
      </c>
      <c r="AH479" s="3">
        <v>27</v>
      </c>
      <c r="AI479" s="3">
        <v>27.1</v>
      </c>
      <c r="AJ479" s="3">
        <v>27.4</v>
      </c>
      <c r="AK479" s="3">
        <v>2020</v>
      </c>
      <c r="AL479" s="3">
        <v>10</v>
      </c>
      <c r="AM479" s="3">
        <v>27</v>
      </c>
      <c r="AN479" s="3">
        <v>15</v>
      </c>
      <c r="AO479" s="3">
        <v>43</v>
      </c>
      <c r="AP479" s="3">
        <v>29</v>
      </c>
      <c r="AQ479" s="3">
        <v>275</v>
      </c>
      <c r="AR479" s="4">
        <v>0.65486111111111112</v>
      </c>
      <c r="AS479" s="3">
        <f>VLOOKUP(AR479,גיליון1!A394:F977,2,0)</f>
        <v>27.5</v>
      </c>
      <c r="AT479" s="3">
        <f>VLOOKUP(AR479,גיליון1!A394:F977,3,0)</f>
        <v>60</v>
      </c>
      <c r="AU479" s="3">
        <f>VLOOKUP(AR479,גיליון1!A394:F977,4,0)</f>
        <v>96</v>
      </c>
      <c r="AV479" s="3">
        <f>VLOOKUP(AR479,גיליון1!A394:F977,5,0)</f>
        <v>0.5</v>
      </c>
      <c r="AW479" s="3">
        <f>VLOOKUP(AR479,גיליון1!A394:F977,6,0)</f>
        <v>38</v>
      </c>
      <c r="AX479" s="3">
        <f>AS479+(AZ479*BF479)/(BB479*1005)</f>
        <v>28.15374743431417</v>
      </c>
      <c r="AY479" s="3">
        <f>AS479+(AZ479*BD479*BE479*BF479)/(BB479*1005*(BE479*BD479+BK479*AZ479))-(AZ479*BL479)/(BE479*BD479+BK479*AZ479)</f>
        <v>22.602198795371326</v>
      </c>
      <c r="AZ479" s="3">
        <f>BA479*BC479/(BA479+BC479)</f>
        <v>36.390468102486182</v>
      </c>
      <c r="BA479" s="3">
        <f>BB479*1005/(4*0.98*0.0000000567*(AS479+273.15)^3)</f>
        <v>195.34898737522633</v>
      </c>
      <c r="BB479" s="3">
        <f>101325/(287.05*(AS479+273.15))</f>
        <v>1.1740804405295813</v>
      </c>
      <c r="BC479" s="3">
        <f>100*SQRT(0.1/AV479)</f>
        <v>44.721359549995796</v>
      </c>
      <c r="BD479" s="3">
        <f>BC479/1.08</f>
        <v>41.408666249996102</v>
      </c>
      <c r="BE479" s="3">
        <f>0.072*AS479+64.67</f>
        <v>66.650000000000006</v>
      </c>
      <c r="BF479" s="3">
        <f>AU479*(1-0.21)+BG479-BH479</f>
        <v>21.197579373823316</v>
      </c>
      <c r="BG479" s="3">
        <f>(1.72*(BI479/1000/(AS479+273.16))^(1/7)*0.0000000567*(AS479+273.16)^4)</f>
        <v>394.8067615858572</v>
      </c>
      <c r="BH479" s="3">
        <f>0.98*0.0000000567*(AA479+273.16)^4</f>
        <v>449.44918221203392</v>
      </c>
      <c r="BI479" s="3">
        <f>BJ479*AT479/100</f>
        <v>2202.2615606861932</v>
      </c>
      <c r="BJ479" s="3">
        <f>(610.7*10^(7.5*AS479/(AS479+237.3)))</f>
        <v>3670.4359344769887</v>
      </c>
      <c r="BK479" s="3">
        <f>(EXP((0.0492)*AS479))*55.259</f>
        <v>213.79791000156325</v>
      </c>
      <c r="BL479" s="3">
        <f>(1-(AT479/100))*BJ479</f>
        <v>1468.1743737907955</v>
      </c>
      <c r="HQ479" s="3">
        <v>14</v>
      </c>
      <c r="HR479" s="3">
        <v>16</v>
      </c>
      <c r="HS479" s="3">
        <v>32</v>
      </c>
      <c r="HT479" s="3">
        <v>26</v>
      </c>
      <c r="HU479" s="3">
        <v>42</v>
      </c>
      <c r="HV479" s="3">
        <v>89</v>
      </c>
      <c r="HW479" s="3">
        <v>114</v>
      </c>
      <c r="HX479" s="3">
        <v>156</v>
      </c>
      <c r="HY479" s="3">
        <v>95</v>
      </c>
      <c r="HZ479" s="3">
        <v>87</v>
      </c>
      <c r="IA479" s="3">
        <v>64</v>
      </c>
      <c r="IB479" s="3">
        <v>55</v>
      </c>
      <c r="IC479" s="3">
        <v>35</v>
      </c>
      <c r="ID479" s="3">
        <v>13</v>
      </c>
      <c r="IE479" s="3">
        <v>8</v>
      </c>
      <c r="IF479" s="3">
        <v>6</v>
      </c>
      <c r="IG479" s="3">
        <v>0</v>
      </c>
    </row>
    <row r="480" spans="1:257" s="3" customFormat="1" x14ac:dyDescent="0.2">
      <c r="A480" s="3" t="b">
        <v>1</v>
      </c>
      <c r="B480" s="3" t="s">
        <v>563</v>
      </c>
      <c r="D480" s="3">
        <v>10446</v>
      </c>
      <c r="E480" s="3">
        <v>2</v>
      </c>
      <c r="F480" s="3">
        <v>6</v>
      </c>
      <c r="G480" s="3" t="s">
        <v>492</v>
      </c>
      <c r="H480" s="3">
        <v>6</v>
      </c>
      <c r="I480" s="3">
        <v>1.0999999999999979</v>
      </c>
      <c r="J480" s="3">
        <v>0.2406132057854278</v>
      </c>
      <c r="K480" s="3">
        <v>0.33987456534600824</v>
      </c>
      <c r="L480" s="3">
        <v>0.19339201642816303</v>
      </c>
      <c r="M480" s="3">
        <f>AA480-AS480</f>
        <v>0.22760234157495773</v>
      </c>
      <c r="N480" s="3">
        <f>AB480-AS480</f>
        <v>-0.39999999999999858</v>
      </c>
      <c r="O480" s="3">
        <f>AC480-AS480</f>
        <v>0.69999999999999929</v>
      </c>
      <c r="P480" s="3">
        <f>AD480-AS480</f>
        <v>0.23385277640056756</v>
      </c>
      <c r="Q480" s="3">
        <f>AE480-AS480</f>
        <v>-0.30000000000000071</v>
      </c>
      <c r="R480" s="3">
        <f>AF480-AS480</f>
        <v>-0.10000000000000142</v>
      </c>
      <c r="S480" s="3">
        <f>AG480-AS480</f>
        <v>0.10000000000000142</v>
      </c>
      <c r="T480" s="3">
        <f>AH480-AS480</f>
        <v>0.39999999999999858</v>
      </c>
      <c r="U480" s="3">
        <f>AI480-AS480</f>
        <v>0.5</v>
      </c>
      <c r="V480" s="3">
        <f>AJ480-AS480</f>
        <v>0.69999999999999929</v>
      </c>
      <c r="W480" s="3">
        <f>(AA480-AY480)/(AX480-AY480)</f>
        <v>0.95539632244656936</v>
      </c>
      <c r="X480" s="3">
        <f>(AX480-AA480)/(AA480-AY480)</f>
        <v>4.6686046937264705E-2</v>
      </c>
      <c r="Y480" s="3">
        <f>J480/AA480</f>
        <v>8.6777501646671668E-3</v>
      </c>
      <c r="Z480" s="3">
        <f>(AA480-AY480)/(AX480-AA480)</f>
        <v>21.419676018913524</v>
      </c>
      <c r="AA480" s="3">
        <v>27.727602341574958</v>
      </c>
      <c r="AB480" s="3">
        <v>27.1</v>
      </c>
      <c r="AC480" s="3">
        <v>28.2</v>
      </c>
      <c r="AD480" s="3">
        <v>27.733852776400568</v>
      </c>
      <c r="AE480" s="3">
        <v>27.2</v>
      </c>
      <c r="AF480" s="3">
        <v>27.4</v>
      </c>
      <c r="AG480" s="3">
        <v>27.6</v>
      </c>
      <c r="AH480" s="3">
        <v>27.9</v>
      </c>
      <c r="AI480" s="3">
        <v>28</v>
      </c>
      <c r="AJ480" s="3">
        <v>28.2</v>
      </c>
      <c r="AK480" s="3">
        <v>2020</v>
      </c>
      <c r="AL480" s="3">
        <v>10</v>
      </c>
      <c r="AM480" s="3">
        <v>27</v>
      </c>
      <c r="AN480" s="3">
        <v>15</v>
      </c>
      <c r="AO480" s="3">
        <v>43</v>
      </c>
      <c r="AP480" s="3">
        <v>46</v>
      </c>
      <c r="AQ480" s="3">
        <v>234</v>
      </c>
      <c r="AR480" s="4">
        <v>0.65486111111111112</v>
      </c>
      <c r="AS480" s="3">
        <f>VLOOKUP(AR480,גיליון1!A395:F978,2,0)</f>
        <v>27.5</v>
      </c>
      <c r="AT480" s="3">
        <f>VLOOKUP(AR480,גיליון1!A395:F978,3,0)</f>
        <v>60</v>
      </c>
      <c r="AU480" s="3">
        <f>VLOOKUP(AR480,גיליון1!A395:F978,4,0)</f>
        <v>96</v>
      </c>
      <c r="AV480" s="3">
        <f>VLOOKUP(AR480,גיליון1!A395:F978,5,0)</f>
        <v>0.5</v>
      </c>
      <c r="AW480" s="3">
        <f>VLOOKUP(AR480,גיליון1!A395:F978,6,0)</f>
        <v>38</v>
      </c>
      <c r="AX480" s="3">
        <f>AS480+(AZ480*BF480)/(BB480*1005)</f>
        <v>27.969143873531777</v>
      </c>
      <c r="AY480" s="3">
        <f>AS480+(AZ480*BD480*BE480*BF480)/(BB480*1005*(BE480*BD480+BK480*AZ480))-(AZ480*BL480)/(BE480*BD480+BK480*AZ480)</f>
        <v>22.553860981947832</v>
      </c>
      <c r="AZ480" s="3">
        <f>BA480*BC480/(BA480+BC480)</f>
        <v>36.390468102486182</v>
      </c>
      <c r="BA480" s="3">
        <f>BB480*1005/(4*0.98*0.0000000567*(AS480+273.15)^3)</f>
        <v>195.34898737522633</v>
      </c>
      <c r="BB480" s="3">
        <f>101325/(287.05*(AS480+273.15))</f>
        <v>1.1740804405295813</v>
      </c>
      <c r="BC480" s="3">
        <f>100*SQRT(0.1/AV480)</f>
        <v>44.721359549995796</v>
      </c>
      <c r="BD480" s="3">
        <f>BC480/1.08</f>
        <v>41.408666249996102</v>
      </c>
      <c r="BE480" s="3">
        <f>0.072*AS480+64.67</f>
        <v>66.650000000000006</v>
      </c>
      <c r="BF480" s="3">
        <f>AU480*(1-0.21)+BG480-BH480</f>
        <v>15.21186007768506</v>
      </c>
      <c r="BG480" s="3">
        <f>(1.72*(BI480/1000/(AS480+273.16))^(1/7)*0.0000000567*(AS480+273.16)^4)</f>
        <v>394.8067615858572</v>
      </c>
      <c r="BH480" s="3">
        <f>0.98*0.0000000567*(AA480+273.16)^4</f>
        <v>455.43490150817217</v>
      </c>
      <c r="BI480" s="3">
        <f>BJ480*AT480/100</f>
        <v>2202.2615606861932</v>
      </c>
      <c r="BJ480" s="3">
        <f>(610.7*10^(7.5*AS480/(AS480+237.3)))</f>
        <v>3670.4359344769887</v>
      </c>
      <c r="BK480" s="3">
        <f>(EXP((0.0492)*AS480))*55.259</f>
        <v>213.79791000156325</v>
      </c>
      <c r="BL480" s="3">
        <f>(1-(AT480/100))*BJ480</f>
        <v>1468.1743737907955</v>
      </c>
      <c r="IA480" s="3">
        <v>3</v>
      </c>
      <c r="IB480" s="3">
        <v>6</v>
      </c>
      <c r="IC480" s="3">
        <v>28</v>
      </c>
      <c r="ID480" s="3">
        <v>59</v>
      </c>
      <c r="IE480" s="3">
        <v>77</v>
      </c>
      <c r="IF480" s="3">
        <v>94</v>
      </c>
      <c r="IG480" s="3">
        <v>108</v>
      </c>
      <c r="IH480" s="3">
        <v>161</v>
      </c>
      <c r="II480" s="3">
        <v>138</v>
      </c>
      <c r="IJ480" s="3">
        <v>115</v>
      </c>
      <c r="IK480" s="3">
        <v>70</v>
      </c>
      <c r="IL480" s="3">
        <v>27</v>
      </c>
      <c r="IM480" s="3">
        <v>12</v>
      </c>
      <c r="IN480" s="3">
        <v>1</v>
      </c>
      <c r="IO480" s="3">
        <v>0</v>
      </c>
      <c r="IP480" s="3">
        <v>1</v>
      </c>
      <c r="IQ480" s="3">
        <v>1</v>
      </c>
    </row>
    <row r="481" spans="1:253" s="3" customFormat="1" x14ac:dyDescent="0.2">
      <c r="A481" s="3" t="b">
        <v>0</v>
      </c>
      <c r="D481" s="3">
        <v>10446</v>
      </c>
      <c r="E481" s="3">
        <v>2</v>
      </c>
      <c r="F481" s="3">
        <v>6</v>
      </c>
      <c r="G481" s="3" t="s">
        <v>179</v>
      </c>
      <c r="H481" s="3">
        <v>6</v>
      </c>
      <c r="I481" s="3">
        <v>1</v>
      </c>
      <c r="J481" s="3">
        <v>0.2229001517714326</v>
      </c>
      <c r="K481" s="3">
        <v>0.30415032802221731</v>
      </c>
      <c r="L481" s="3">
        <v>0.17974739214141061</v>
      </c>
      <c r="M481" s="3">
        <f>AA481-AS481</f>
        <v>-0.24961596711020917</v>
      </c>
      <c r="N481" s="3">
        <f>AB481-AS481</f>
        <v>-0.80000000000000071</v>
      </c>
      <c r="O481" s="3">
        <f>AC481-AS481</f>
        <v>0.19999999999999929</v>
      </c>
      <c r="P481" s="3">
        <f>AD481-AS481</f>
        <v>-0.26161180054862143</v>
      </c>
      <c r="Q481" s="3">
        <f>AE481-AS481</f>
        <v>-0.60000000000000142</v>
      </c>
      <c r="R481" s="3">
        <f>AF481-AS481</f>
        <v>-0.5</v>
      </c>
      <c r="S481" s="3">
        <f>AG481-AS481</f>
        <v>-0.39999999999999858</v>
      </c>
      <c r="T481" s="3">
        <f>AH481-AS481</f>
        <v>-0.10000000000000142</v>
      </c>
      <c r="U481" s="3">
        <f>AI481-AS481</f>
        <v>0.10000000000000142</v>
      </c>
      <c r="V481" s="3">
        <f>AJ481-AS481</f>
        <v>0.19999999999999929</v>
      </c>
      <c r="W481" s="3">
        <f>(AA481-AY481)/(AX481-AY481)</f>
        <v>0.85264155443956458</v>
      </c>
      <c r="X481" s="3">
        <f>(AX481-AA481)/(AA481-AY481)</f>
        <v>0.17282578452007663</v>
      </c>
      <c r="Y481" s="3">
        <f>J481/AA481</f>
        <v>8.179706807155589E-3</v>
      </c>
      <c r="Z481" s="3">
        <f>(AA481-AY481)/(AX481-AA481)</f>
        <v>5.7861736475082122</v>
      </c>
      <c r="AA481" s="3">
        <v>27.250384032889791</v>
      </c>
      <c r="AB481" s="3">
        <v>26.7</v>
      </c>
      <c r="AC481" s="3">
        <v>27.7</v>
      </c>
      <c r="AD481" s="3">
        <v>27.238388199451379</v>
      </c>
      <c r="AE481" s="3">
        <v>26.9</v>
      </c>
      <c r="AF481" s="3">
        <v>27</v>
      </c>
      <c r="AG481" s="3">
        <v>27.1</v>
      </c>
      <c r="AH481" s="3">
        <v>27.4</v>
      </c>
      <c r="AI481" s="3">
        <v>27.6</v>
      </c>
      <c r="AJ481" s="3">
        <v>27.7</v>
      </c>
      <c r="AK481" s="3">
        <v>2020</v>
      </c>
      <c r="AL481" s="3">
        <v>10</v>
      </c>
      <c r="AM481" s="3">
        <v>27</v>
      </c>
      <c r="AN481" s="3">
        <v>15</v>
      </c>
      <c r="AO481" s="3">
        <v>43</v>
      </c>
      <c r="AP481" s="3">
        <v>59</v>
      </c>
      <c r="AQ481" s="3">
        <v>995</v>
      </c>
      <c r="AR481" s="4">
        <v>0.65486111111111112</v>
      </c>
      <c r="AS481" s="3">
        <f>VLOOKUP(AR481,גיליון1!A396:F979,2,0)</f>
        <v>27.5</v>
      </c>
      <c r="AT481" s="3">
        <f>VLOOKUP(AR481,גיליון1!A396:F979,3,0)</f>
        <v>60</v>
      </c>
      <c r="AU481" s="3">
        <f>VLOOKUP(AR481,גיליון1!A396:F979,4,0)</f>
        <v>96</v>
      </c>
      <c r="AV481" s="3">
        <f>VLOOKUP(AR481,גיליון1!A396:F979,5,0)</f>
        <v>0.5</v>
      </c>
      <c r="AW481" s="3">
        <f>VLOOKUP(AR481,גיליון1!A396:F979,6,0)</f>
        <v>38</v>
      </c>
      <c r="AX481" s="3">
        <f>AS481+(AZ481*BF481)/(BB481*1005)</f>
        <v>28.058041360769355</v>
      </c>
      <c r="AY481" s="3">
        <f>AS481+(AZ481*BD481*BE481*BF481)/(BB481*1005*(BE481*BD481+BK481*AZ481))-(AZ481*BL481)/(BE481*BD481+BK481*AZ481)</f>
        <v>22.577138486096157</v>
      </c>
      <c r="AZ481" s="3">
        <f>BA481*BC481/(BA481+BC481)</f>
        <v>36.390468102486182</v>
      </c>
      <c r="BA481" s="3">
        <f>BB481*1005/(4*0.98*0.0000000567*(AS481+273.15)^3)</f>
        <v>195.34898737522633</v>
      </c>
      <c r="BB481" s="3">
        <f>101325/(287.05*(AS481+273.15))</f>
        <v>1.1740804405295813</v>
      </c>
      <c r="BC481" s="3">
        <f>100*SQRT(0.1/AV481)</f>
        <v>44.721359549995796</v>
      </c>
      <c r="BD481" s="3">
        <f>BC481/1.08</f>
        <v>41.408666249996102</v>
      </c>
      <c r="BE481" s="3">
        <f>0.072*AS481+64.67</f>
        <v>66.650000000000006</v>
      </c>
      <c r="BF481" s="3">
        <f>AU481*(1-0.21)+BG481-BH481</f>
        <v>18.094336463736056</v>
      </c>
      <c r="BG481" s="3">
        <f>(1.72*(BI481/1000/(AS481+273.16))^(1/7)*0.0000000567*(AS481+273.16)^4)</f>
        <v>394.8067615858572</v>
      </c>
      <c r="BH481" s="3">
        <f>0.98*0.0000000567*(AA481+273.16)^4</f>
        <v>452.55242512212118</v>
      </c>
      <c r="BI481" s="3">
        <f>BJ481*AT481/100</f>
        <v>2202.2615606861932</v>
      </c>
      <c r="BJ481" s="3">
        <f>(610.7*10^(7.5*AS481/(AS481+237.3)))</f>
        <v>3670.4359344769887</v>
      </c>
      <c r="BK481" s="3">
        <f>(EXP((0.0492)*AS481))*55.259</f>
        <v>213.79791000156325</v>
      </c>
      <c r="BL481" s="3">
        <f>(1-(AT481/100))*BJ481</f>
        <v>1468.1743737907955</v>
      </c>
      <c r="HW481" s="3">
        <v>16</v>
      </c>
      <c r="HX481" s="3">
        <v>34</v>
      </c>
      <c r="HY481" s="3">
        <v>159</v>
      </c>
      <c r="HZ481" s="3">
        <v>197</v>
      </c>
      <c r="IA481" s="3">
        <v>247</v>
      </c>
      <c r="IB481" s="3">
        <v>294</v>
      </c>
      <c r="IC481" s="3">
        <v>208</v>
      </c>
      <c r="ID481" s="3">
        <v>118</v>
      </c>
      <c r="IE481" s="3">
        <v>135</v>
      </c>
      <c r="IF481" s="3">
        <v>71</v>
      </c>
      <c r="IG481" s="3">
        <v>40</v>
      </c>
    </row>
    <row r="482" spans="1:253" s="3" customFormat="1" x14ac:dyDescent="0.2">
      <c r="A482" s="3" t="b">
        <v>0</v>
      </c>
      <c r="D482" s="3">
        <v>10446</v>
      </c>
      <c r="E482" s="3">
        <v>2</v>
      </c>
      <c r="F482" s="3">
        <v>6</v>
      </c>
      <c r="G482" s="3" t="s">
        <v>345</v>
      </c>
      <c r="H482" s="3">
        <v>6</v>
      </c>
      <c r="I482" s="3">
        <v>1.0999999999999979</v>
      </c>
      <c r="J482" s="3">
        <v>0.21938723334484422</v>
      </c>
      <c r="K482" s="3">
        <v>0.28838329094560322</v>
      </c>
      <c r="L482" s="3">
        <v>0.17241923894728384</v>
      </c>
      <c r="M482" s="3">
        <f>AA482-AS482</f>
        <v>-0.27567386211502054</v>
      </c>
      <c r="N482" s="3">
        <f>AB482-AS482</f>
        <v>-1</v>
      </c>
      <c r="O482" s="3">
        <f>AC482-AS482</f>
        <v>9.9999999999997868E-2</v>
      </c>
      <c r="P482" s="3">
        <f>AD482-AS482</f>
        <v>-0.2437361726668783</v>
      </c>
      <c r="Q482" s="3">
        <f>AE482-AS482</f>
        <v>-0.80000000000000071</v>
      </c>
      <c r="R482" s="3">
        <f>AF482-AS482</f>
        <v>-0.60000000000000142</v>
      </c>
      <c r="S482" s="3">
        <f>AG482-AS482</f>
        <v>-0.40000000000000213</v>
      </c>
      <c r="T482" s="3">
        <f>AH482-AS482</f>
        <v>-0.10000000000000142</v>
      </c>
      <c r="U482" s="3">
        <f>AI482-AS482</f>
        <v>0</v>
      </c>
      <c r="V482" s="3">
        <f>AJ482-AS482</f>
        <v>9.9999999999997868E-2</v>
      </c>
      <c r="W482" s="3">
        <f>(AA482-AY482)/(AX482-AY482)</f>
        <v>0.73252295382819499</v>
      </c>
      <c r="X482" s="3">
        <f>(AX482-AA482)/(AA482-AY482)</f>
        <v>0.36514493474089643</v>
      </c>
      <c r="Y482" s="3">
        <f>J482/AA482</f>
        <v>8.0290080069226454E-3</v>
      </c>
      <c r="Z482" s="3">
        <f>(AA482-AY482)/(AX482-AA482)</f>
        <v>2.7386385647375637</v>
      </c>
      <c r="AA482" s="3">
        <v>27.324326137884981</v>
      </c>
      <c r="AB482" s="3">
        <v>26.6</v>
      </c>
      <c r="AC482" s="3">
        <v>27.7</v>
      </c>
      <c r="AD482" s="3">
        <v>27.356263827333123</v>
      </c>
      <c r="AE482" s="3">
        <v>26.8</v>
      </c>
      <c r="AF482" s="3">
        <v>27</v>
      </c>
      <c r="AG482" s="3">
        <v>27.2</v>
      </c>
      <c r="AH482" s="3">
        <v>27.5</v>
      </c>
      <c r="AI482" s="3">
        <v>27.6</v>
      </c>
      <c r="AJ482" s="3">
        <v>27.7</v>
      </c>
      <c r="AK482" s="3">
        <v>2020</v>
      </c>
      <c r="AL482" s="3">
        <v>10</v>
      </c>
      <c r="AM482" s="3">
        <v>27</v>
      </c>
      <c r="AN482" s="3">
        <v>15</v>
      </c>
      <c r="AO482" s="3">
        <v>44</v>
      </c>
      <c r="AP482" s="3">
        <v>9</v>
      </c>
      <c r="AQ482" s="3">
        <v>913</v>
      </c>
      <c r="AR482" s="4">
        <v>0.65555555555555556</v>
      </c>
      <c r="AS482" s="3">
        <f>VLOOKUP(AR482,גיליון1!A397:F980,2,0)</f>
        <v>27.6</v>
      </c>
      <c r="AT482" s="3">
        <f>VLOOKUP(AR482,גיליון1!A397:F980,3,0)</f>
        <v>60</v>
      </c>
      <c r="AU482" s="3">
        <f>VLOOKUP(AR482,גיליון1!A397:F980,4,0)</f>
        <v>128</v>
      </c>
      <c r="AV482" s="3">
        <f>VLOOKUP(AR482,גיליון1!A397:F980,5,0)</f>
        <v>0.5</v>
      </c>
      <c r="AW482" s="3">
        <f>VLOOKUP(AR482,גיליון1!A397:F980,6,0)</f>
        <v>39</v>
      </c>
      <c r="AX482" s="3">
        <f>AS482+(AZ482*BF482)/(BB482*1005)</f>
        <v>28.949868631738298</v>
      </c>
      <c r="AY482" s="3">
        <f>AS482+(AZ482*BD482*BE482*BF482)/(BB482*1005*(BE482*BD482+BK482*AZ482))-(AZ482*BL482)/(BE482*BD482+BK482*AZ482)</f>
        <v>22.872552775598614</v>
      </c>
      <c r="AZ482" s="3">
        <f>BA482*BC482/(BA482+BC482)</f>
        <v>36.38144674489385</v>
      </c>
      <c r="BA482" s="3">
        <f>BB482*1005/(4*0.98*0.0000000567*(AS482+273.15)^3)</f>
        <v>195.08930115337509</v>
      </c>
      <c r="BB482" s="3">
        <f>101325/(287.05*(AS482+273.15))</f>
        <v>1.173690056343204</v>
      </c>
      <c r="BC482" s="3">
        <f>100*SQRT(0.1/AV482)</f>
        <v>44.721359549995796</v>
      </c>
      <c r="BD482" s="3">
        <f>BC482/1.08</f>
        <v>41.408666249996102</v>
      </c>
      <c r="BE482" s="3">
        <f>0.072*AS482+64.67</f>
        <v>66.657200000000003</v>
      </c>
      <c r="BF482" s="3">
        <f>AU482*(1-0.21)+BG482-BH482</f>
        <v>43.765412589495782</v>
      </c>
      <c r="BG482" s="3">
        <f>(1.72*(BI482/1000/(AS482+273.16))^(1/7)*0.0000000567*(AS482+273.16)^4)</f>
        <v>395.64356179234125</v>
      </c>
      <c r="BH482" s="3">
        <f>0.98*0.0000000567*(AA482+273.16)^4</f>
        <v>452.99814920284547</v>
      </c>
      <c r="BI482" s="3">
        <f>BJ482*AT482/100</f>
        <v>2215.1652197597664</v>
      </c>
      <c r="BJ482" s="3">
        <f>(610.7*10^(7.5*AS482/(AS482+237.3)))</f>
        <v>3691.9420329329441</v>
      </c>
      <c r="BK482" s="3">
        <f>(EXP((0.0492)*AS482))*55.259</f>
        <v>214.85238760658794</v>
      </c>
      <c r="BL482" s="3">
        <f>(1-(AT482/100))*BJ482</f>
        <v>1476.7768131731777</v>
      </c>
      <c r="HV482" s="3">
        <v>1</v>
      </c>
      <c r="HW482" s="3">
        <v>15</v>
      </c>
      <c r="HX482" s="3">
        <v>42</v>
      </c>
      <c r="HY482" s="3">
        <v>48</v>
      </c>
      <c r="HZ482" s="3">
        <v>97</v>
      </c>
      <c r="IA482" s="3">
        <v>135</v>
      </c>
      <c r="IB482" s="3">
        <v>237</v>
      </c>
      <c r="IC482" s="3">
        <v>301</v>
      </c>
      <c r="ID482" s="3">
        <v>512</v>
      </c>
      <c r="IE482" s="3">
        <v>399</v>
      </c>
      <c r="IF482" s="3">
        <v>262</v>
      </c>
      <c r="IG482" s="3">
        <v>166</v>
      </c>
      <c r="IH482" s="3">
        <v>35</v>
      </c>
    </row>
    <row r="483" spans="1:253" s="3" customFormat="1" x14ac:dyDescent="0.2">
      <c r="A483" s="3" t="b">
        <v>0</v>
      </c>
      <c r="D483" s="3">
        <v>10446</v>
      </c>
      <c r="E483" s="3">
        <v>2</v>
      </c>
      <c r="F483" s="3">
        <v>6</v>
      </c>
      <c r="G483" s="3" t="s">
        <v>493</v>
      </c>
      <c r="H483" s="3">
        <v>6</v>
      </c>
      <c r="I483" s="3">
        <v>1.4000000000000021</v>
      </c>
      <c r="J483" s="3">
        <v>0.29030454904793024</v>
      </c>
      <c r="K483" s="3">
        <v>0.35546345039540483</v>
      </c>
      <c r="L483" s="3">
        <v>0.2157502475749086</v>
      </c>
      <c r="M483" s="3">
        <f>AA483-AS483</f>
        <v>-0.84289603657289902</v>
      </c>
      <c r="N483" s="3">
        <f>AB483-AS483</f>
        <v>-1.4000000000000021</v>
      </c>
      <c r="O483" s="3">
        <f>AC483-AS483</f>
        <v>0</v>
      </c>
      <c r="P483" s="3">
        <f>AD483-AS483</f>
        <v>-0.89674873628943175</v>
      </c>
      <c r="Q483" s="3">
        <f>AE483-AS483</f>
        <v>-1.2000000000000028</v>
      </c>
      <c r="R483" s="3">
        <f>AF483-AS483</f>
        <v>-1.1000000000000014</v>
      </c>
      <c r="S483" s="3">
        <f>AG483-AS483</f>
        <v>-1</v>
      </c>
      <c r="T483" s="3">
        <f>AH483-AS483</f>
        <v>-0.70000000000000284</v>
      </c>
      <c r="U483" s="3">
        <f>AI483-AS483</f>
        <v>-0.5</v>
      </c>
      <c r="V483" s="3">
        <f>AJ483-AS483</f>
        <v>-0.20000000000000284</v>
      </c>
      <c r="W483" s="3">
        <f>(AA483-AY483)/(AX483-AY483)</f>
        <v>0.62665444844562712</v>
      </c>
      <c r="X483" s="3">
        <f>(AX483-AA483)/(AA483-AY483)</f>
        <v>0.59577579394901081</v>
      </c>
      <c r="Y483" s="3">
        <f>J483/AA483</f>
        <v>1.0849625185323959E-2</v>
      </c>
      <c r="Z483" s="3">
        <f>(AA483-AY483)/(AX483-AA483)</f>
        <v>1.6784837688212364</v>
      </c>
      <c r="AA483" s="3">
        <v>26.757103963427102</v>
      </c>
      <c r="AB483" s="3">
        <v>26.2</v>
      </c>
      <c r="AC483" s="3">
        <v>27.6</v>
      </c>
      <c r="AD483" s="3">
        <v>26.70325126371057</v>
      </c>
      <c r="AE483" s="3">
        <v>26.4</v>
      </c>
      <c r="AF483" s="3">
        <v>26.5</v>
      </c>
      <c r="AG483" s="3">
        <v>26.6</v>
      </c>
      <c r="AH483" s="3">
        <v>26.9</v>
      </c>
      <c r="AI483" s="3">
        <v>27.1</v>
      </c>
      <c r="AJ483" s="3">
        <v>27.4</v>
      </c>
      <c r="AK483" s="3">
        <v>2020</v>
      </c>
      <c r="AL483" s="3">
        <v>10</v>
      </c>
      <c r="AM483" s="3">
        <v>27</v>
      </c>
      <c r="AN483" s="3">
        <v>15</v>
      </c>
      <c r="AO483" s="3">
        <v>44</v>
      </c>
      <c r="AP483" s="3">
        <v>23</v>
      </c>
      <c r="AQ483" s="3">
        <v>995</v>
      </c>
      <c r="AR483" s="4">
        <v>0.65555555555555556</v>
      </c>
      <c r="AS483" s="3">
        <f>VLOOKUP(AR483,גיליון1!A398:F981,2,0)</f>
        <v>27.6</v>
      </c>
      <c r="AT483" s="3">
        <f>VLOOKUP(AR483,גיליון1!A398:F981,3,0)</f>
        <v>60</v>
      </c>
      <c r="AU483" s="3">
        <f>VLOOKUP(AR483,גיליון1!A398:F981,4,0)</f>
        <v>128</v>
      </c>
      <c r="AV483" s="3">
        <f>VLOOKUP(AR483,גיליון1!A398:F981,5,0)</f>
        <v>0.5</v>
      </c>
      <c r="AW483" s="3">
        <f>VLOOKUP(AR483,גיליון1!A398:F981,6,0)</f>
        <v>39</v>
      </c>
      <c r="AX483" s="3">
        <f>AS483+(AZ483*BF483)/(BB483*1005)</f>
        <v>29.05506926626143</v>
      </c>
      <c r="AY483" s="3">
        <f>AS483+(AZ483*BD483*BE483*BF483)/(BB483*1005*(BE483*BD483+BK483*AZ483))-(AZ483*BL483)/(BE483*BD483+BK483*AZ483)</f>
        <v>22.900006501305306</v>
      </c>
      <c r="AZ483" s="3">
        <f>BA483*BC483/(BA483+BC483)</f>
        <v>36.38144674489385</v>
      </c>
      <c r="BA483" s="3">
        <f>BB483*1005/(4*0.98*0.0000000567*(AS483+273.15)^3)</f>
        <v>195.08930115337509</v>
      </c>
      <c r="BB483" s="3">
        <f>101325/(287.05*(AS483+273.15))</f>
        <v>1.173690056343204</v>
      </c>
      <c r="BC483" s="3">
        <f>100*SQRT(0.1/AV483)</f>
        <v>44.721359549995796</v>
      </c>
      <c r="BD483" s="3">
        <f>BC483/1.08</f>
        <v>41.408666249996102</v>
      </c>
      <c r="BE483" s="3">
        <f>0.072*AS483+64.67</f>
        <v>66.657200000000003</v>
      </c>
      <c r="BF483" s="3">
        <f>AU483*(1-0.21)+BG483-BH483</f>
        <v>47.176225365145399</v>
      </c>
      <c r="BG483" s="3">
        <f>(1.72*(BI483/1000/(AS483+273.16))^(1/7)*0.0000000567*(AS483+273.16)^4)</f>
        <v>395.64356179234125</v>
      </c>
      <c r="BH483" s="3">
        <f>0.98*0.0000000567*(AA483+273.16)^4</f>
        <v>449.58733642719585</v>
      </c>
      <c r="BI483" s="3">
        <f>BJ483*AT483/100</f>
        <v>2215.1652197597664</v>
      </c>
      <c r="BJ483" s="3">
        <f>(610.7*10^(7.5*AS483/(AS483+237.3)))</f>
        <v>3691.9420329329441</v>
      </c>
      <c r="BK483" s="3">
        <f>(EXP((0.0492)*AS483))*55.259</f>
        <v>214.85238760658794</v>
      </c>
      <c r="BL483" s="3">
        <f>(1-(AT483/100))*BJ483</f>
        <v>1476.7768131731777</v>
      </c>
      <c r="HR483" s="3">
        <v>7</v>
      </c>
      <c r="HS483" s="3">
        <v>35</v>
      </c>
      <c r="HT483" s="3">
        <v>194</v>
      </c>
      <c r="HU483" s="3">
        <v>274</v>
      </c>
      <c r="HV483" s="3">
        <v>228</v>
      </c>
      <c r="HW483" s="3">
        <v>181</v>
      </c>
      <c r="HX483" s="3">
        <v>182</v>
      </c>
      <c r="HY483" s="3">
        <v>137</v>
      </c>
      <c r="HZ483" s="3">
        <v>77</v>
      </c>
      <c r="IA483" s="3">
        <v>84</v>
      </c>
      <c r="IB483" s="3">
        <v>26</v>
      </c>
      <c r="IC483" s="3">
        <v>20</v>
      </c>
      <c r="ID483" s="3">
        <v>7</v>
      </c>
      <c r="IE483" s="3">
        <v>2</v>
      </c>
      <c r="IF483" s="3">
        <v>6</v>
      </c>
      <c r="IG483" s="3">
        <v>2</v>
      </c>
      <c r="IH483" s="3">
        <v>4</v>
      </c>
      <c r="II483" s="3">
        <v>1</v>
      </c>
      <c r="IJ483" s="3">
        <v>2</v>
      </c>
      <c r="IK483" s="3">
        <v>2</v>
      </c>
      <c r="IL483" s="3">
        <v>1</v>
      </c>
      <c r="IM483" s="3">
        <v>1</v>
      </c>
      <c r="IN483" s="3">
        <v>0</v>
      </c>
      <c r="IO483" s="3">
        <v>0</v>
      </c>
      <c r="IP483" s="3">
        <v>1</v>
      </c>
      <c r="IQ483" s="3">
        <v>1</v>
      </c>
      <c r="IR483" s="3">
        <v>1</v>
      </c>
      <c r="IS483" s="3">
        <v>0</v>
      </c>
    </row>
    <row r="484" spans="1:253" s="3" customFormat="1" x14ac:dyDescent="0.2">
      <c r="A484" s="3" t="b">
        <v>1</v>
      </c>
      <c r="B484" s="3" t="s">
        <v>563</v>
      </c>
      <c r="D484" s="3">
        <v>10446</v>
      </c>
      <c r="E484" s="3">
        <v>9</v>
      </c>
      <c r="F484" s="3">
        <v>6</v>
      </c>
      <c r="G484" s="3" t="s">
        <v>180</v>
      </c>
      <c r="H484" s="3">
        <v>6</v>
      </c>
      <c r="I484" s="3">
        <v>1.3999999999999986</v>
      </c>
      <c r="J484" s="3">
        <v>0.32081645031531264</v>
      </c>
      <c r="K484" s="3">
        <v>0.52877886815628017</v>
      </c>
      <c r="L484" s="3">
        <v>0.2720391889440516</v>
      </c>
      <c r="M484" s="3">
        <f>AA484-AS484</f>
        <v>-0.62540658725379572</v>
      </c>
      <c r="N484" s="3">
        <f>AB484-AS484</f>
        <v>-1.5</v>
      </c>
      <c r="O484" s="3">
        <f>AC484-AS484</f>
        <v>-0.10000000000000142</v>
      </c>
      <c r="P484" s="3">
        <f>AD484-AS484</f>
        <v>-0.5915239741855558</v>
      </c>
      <c r="Q484" s="3">
        <f>AE484-AS484</f>
        <v>-1.3000000000000007</v>
      </c>
      <c r="R484" s="3">
        <f>AF484-AS484</f>
        <v>-1.1000000000000014</v>
      </c>
      <c r="S484" s="3">
        <f>AG484-AS484</f>
        <v>-0.90000000000000213</v>
      </c>
      <c r="T484" s="3">
        <f>AH484-AS484</f>
        <v>-0.30000000000000071</v>
      </c>
      <c r="U484" s="3">
        <f>AI484-AS484</f>
        <v>-0.30000000000000071</v>
      </c>
      <c r="V484" s="3">
        <f>AJ484-AS484</f>
        <v>-0.20000000000000284</v>
      </c>
      <c r="W484" s="3">
        <f>(AA484-AY484)/(AX484-AY484)</f>
        <v>0.68073022962345608</v>
      </c>
      <c r="X484" s="3">
        <f>(AX484-AA484)/(AA484-AY484)</f>
        <v>0.46901071302966379</v>
      </c>
      <c r="Y484" s="3">
        <f>J484/AA484</f>
        <v>1.1893282149109926E-2</v>
      </c>
      <c r="Z484" s="3">
        <f>(AA484-AY484)/(AX484-AA484)</f>
        <v>2.1321474589360871</v>
      </c>
      <c r="AA484" s="3">
        <v>26.974593412746206</v>
      </c>
      <c r="AB484" s="3">
        <v>26.1</v>
      </c>
      <c r="AC484" s="3">
        <v>27.5</v>
      </c>
      <c r="AD484" s="3">
        <v>27.008476025814446</v>
      </c>
      <c r="AE484" s="3">
        <v>26.3</v>
      </c>
      <c r="AF484" s="3">
        <v>26.5</v>
      </c>
      <c r="AG484" s="3">
        <v>26.7</v>
      </c>
      <c r="AH484" s="3">
        <v>27.3</v>
      </c>
      <c r="AI484" s="3">
        <v>27.3</v>
      </c>
      <c r="AJ484" s="3">
        <v>27.4</v>
      </c>
      <c r="AK484" s="3">
        <v>2020</v>
      </c>
      <c r="AL484" s="3">
        <v>10</v>
      </c>
      <c r="AM484" s="3">
        <v>27</v>
      </c>
      <c r="AN484" s="3">
        <v>15</v>
      </c>
      <c r="AO484" s="3">
        <v>45</v>
      </c>
      <c r="AP484" s="3">
        <v>14</v>
      </c>
      <c r="AQ484" s="3">
        <v>713</v>
      </c>
      <c r="AR484" s="4">
        <v>0.65625</v>
      </c>
      <c r="AS484" s="3">
        <f>VLOOKUP(AR484,גיליון1!A399:F982,2,0)</f>
        <v>27.6</v>
      </c>
      <c r="AT484" s="3">
        <f>VLOOKUP(AR484,גיליון1!A399:F982,3,0)</f>
        <v>60</v>
      </c>
      <c r="AU484" s="3">
        <f>VLOOKUP(AR484,גיליון1!A399:F982,4,0)</f>
        <v>140</v>
      </c>
      <c r="AV484" s="3">
        <f>VLOOKUP(AR484,גיליון1!A399:F982,5,0)</f>
        <v>0.9</v>
      </c>
      <c r="AW484" s="3">
        <f>VLOOKUP(AR484,גיליון1!A399:F982,6,0)</f>
        <v>339</v>
      </c>
      <c r="AX484" s="3">
        <f>AS484+(AZ484*BF484)/(BB484*1005)</f>
        <v>28.935908576711764</v>
      </c>
      <c r="AY484" s="3">
        <f>AS484+(AZ484*BD484*BE484*BF484)/(BB484*1005*(BE484*BD484+BK484*AZ484))-(AZ484*BL484)/(BE484*BD484+BK484*AZ484)</f>
        <v>22.792780269724226</v>
      </c>
      <c r="AZ484" s="3">
        <f>BA484*BC484/(BA484+BC484)</f>
        <v>28.469055703369456</v>
      </c>
      <c r="BA484" s="3">
        <f>BB484*1005/(4*0.98*0.0000000567*(AS484+273.15)^3)</f>
        <v>195.08930115337509</v>
      </c>
      <c r="BB484" s="3">
        <f>101325/(287.05*(AS484+273.15))</f>
        <v>1.173690056343204</v>
      </c>
      <c r="BC484" s="3">
        <f>100*SQRT(0.1/AV484)</f>
        <v>33.333333333333336</v>
      </c>
      <c r="BD484" s="3">
        <f>BC484/1.08</f>
        <v>30.864197530864196</v>
      </c>
      <c r="BE484" s="3">
        <f>0.072*AS484+64.67</f>
        <v>66.657200000000003</v>
      </c>
      <c r="BF484" s="3">
        <f>AU484*(1-0.21)+BG484-BH484</f>
        <v>55.350705768124442</v>
      </c>
      <c r="BG484" s="3">
        <f>(1.72*(BI484/1000/(AS484+273.16))^(1/7)*0.0000000567*(AS484+273.16)^4)</f>
        <v>395.64356179234125</v>
      </c>
      <c r="BH484" s="3">
        <f>0.98*0.0000000567*(AA484+273.16)^4</f>
        <v>450.89285602421683</v>
      </c>
      <c r="BI484" s="3">
        <f>BJ484*AT484/100</f>
        <v>2215.1652197597664</v>
      </c>
      <c r="BJ484" s="3">
        <f>(610.7*10^(7.5*AS484/(AS484+237.3)))</f>
        <v>3691.9420329329441</v>
      </c>
      <c r="BK484" s="3">
        <f>(EXP((0.0492)*AS484))*55.259</f>
        <v>214.85238760658794</v>
      </c>
      <c r="BL484" s="3">
        <f>(1-(AT484/100))*BJ484</f>
        <v>1476.7768131731777</v>
      </c>
      <c r="HR484" s="3">
        <v>13</v>
      </c>
      <c r="HS484" s="3">
        <v>31</v>
      </c>
      <c r="HT484" s="3">
        <v>29</v>
      </c>
      <c r="HU484" s="3">
        <v>49</v>
      </c>
      <c r="HV484" s="3">
        <v>123</v>
      </c>
      <c r="HW484" s="3">
        <v>80</v>
      </c>
      <c r="HX484" s="3">
        <v>107</v>
      </c>
      <c r="HY484" s="3">
        <v>151</v>
      </c>
      <c r="HZ484" s="3">
        <v>153</v>
      </c>
      <c r="IA484" s="3">
        <v>116</v>
      </c>
      <c r="IB484" s="3">
        <v>130</v>
      </c>
      <c r="IC484" s="3">
        <v>219</v>
      </c>
      <c r="ID484" s="3">
        <v>243</v>
      </c>
      <c r="IE484" s="3">
        <v>37</v>
      </c>
      <c r="IF484" s="3">
        <v>5</v>
      </c>
    </row>
    <row r="485" spans="1:253" s="3" customFormat="1" x14ac:dyDescent="0.2">
      <c r="A485" s="3" t="b">
        <v>1</v>
      </c>
      <c r="B485" s="3" t="s">
        <v>563</v>
      </c>
      <c r="D485" s="3">
        <v>10446</v>
      </c>
      <c r="E485" s="3">
        <v>9</v>
      </c>
      <c r="F485" s="3">
        <v>6</v>
      </c>
      <c r="G485" s="3" t="s">
        <v>346</v>
      </c>
      <c r="H485" s="3">
        <v>6</v>
      </c>
      <c r="I485" s="3">
        <v>1.5</v>
      </c>
      <c r="J485" s="3">
        <v>0.28964689023073181</v>
      </c>
      <c r="K485" s="3">
        <v>0.38803405027687177</v>
      </c>
      <c r="L485" s="3">
        <v>0.232150897741003</v>
      </c>
      <c r="M485" s="3">
        <f>AA485-AS485</f>
        <v>-1.2643257032985211</v>
      </c>
      <c r="N485" s="3">
        <f>AB485-AS485</f>
        <v>-2.1000000000000014</v>
      </c>
      <c r="O485" s="3">
        <f>AC485-AS485</f>
        <v>-0.60000000000000142</v>
      </c>
      <c r="P485" s="3">
        <f>AD485-AS485</f>
        <v>-1.2466269377625068</v>
      </c>
      <c r="Q485" s="3">
        <f>AE485-AS485</f>
        <v>-1.9000000000000021</v>
      </c>
      <c r="R485" s="3">
        <f>AF485-AS485</f>
        <v>-1.6000000000000014</v>
      </c>
      <c r="S485" s="3">
        <f>AG485-AS485</f>
        <v>-1.5</v>
      </c>
      <c r="T485" s="3">
        <f>AH485-AS485</f>
        <v>-1.1000000000000014</v>
      </c>
      <c r="U485" s="3">
        <f>AI485-AS485</f>
        <v>-0.90000000000000213</v>
      </c>
      <c r="V485" s="3">
        <f>AJ485-AS485</f>
        <v>-0.70000000000000284</v>
      </c>
      <c r="W485" s="3">
        <f>(AA485-AY485)/(AX485-AY485)</f>
        <v>0.56656536501142563</v>
      </c>
      <c r="X485" s="3">
        <f>(AX485-AA485)/(AA485-AY485)</f>
        <v>0.76502141104201371</v>
      </c>
      <c r="Y485" s="3">
        <f>J485/AA485</f>
        <v>1.0998271279008407E-2</v>
      </c>
      <c r="Z485" s="3">
        <f>(AA485-AY485)/(AX485-AA485)</f>
        <v>1.3071529575073313</v>
      </c>
      <c r="AA485" s="3">
        <v>26.33567429670148</v>
      </c>
      <c r="AB485" s="3">
        <v>25.5</v>
      </c>
      <c r="AC485" s="3">
        <v>27</v>
      </c>
      <c r="AD485" s="3">
        <v>26.353373062237495</v>
      </c>
      <c r="AE485" s="3">
        <v>25.7</v>
      </c>
      <c r="AF485" s="3">
        <v>26</v>
      </c>
      <c r="AG485" s="3">
        <v>26.1</v>
      </c>
      <c r="AH485" s="3">
        <v>26.5</v>
      </c>
      <c r="AI485" s="3">
        <v>26.7</v>
      </c>
      <c r="AJ485" s="3">
        <v>26.9</v>
      </c>
      <c r="AK485" s="3">
        <v>2020</v>
      </c>
      <c r="AL485" s="3">
        <v>10</v>
      </c>
      <c r="AM485" s="3">
        <v>27</v>
      </c>
      <c r="AN485" s="3">
        <v>15</v>
      </c>
      <c r="AO485" s="3">
        <v>45</v>
      </c>
      <c r="AP485" s="3">
        <v>24</v>
      </c>
      <c r="AQ485" s="3">
        <v>314</v>
      </c>
      <c r="AR485" s="4">
        <v>0.65625</v>
      </c>
      <c r="AS485" s="3">
        <f>VLOOKUP(AR485,גיליון1!A400:F983,2,0)</f>
        <v>27.6</v>
      </c>
      <c r="AT485" s="3">
        <f>VLOOKUP(AR485,גיליון1!A400:F983,3,0)</f>
        <v>60</v>
      </c>
      <c r="AU485" s="3">
        <f>VLOOKUP(AR485,גיליון1!A400:F983,4,0)</f>
        <v>140</v>
      </c>
      <c r="AV485" s="3">
        <f>VLOOKUP(AR485,גיליון1!A400:F983,5,0)</f>
        <v>0.9</v>
      </c>
      <c r="AW485" s="3">
        <f>VLOOKUP(AR485,גיליון1!A400:F983,6,0)</f>
        <v>339</v>
      </c>
      <c r="AX485" s="3">
        <f>AS485+(AZ485*BF485)/(BB485*1005)</f>
        <v>29.028278318492447</v>
      </c>
      <c r="AY485" s="3">
        <f>AS485+(AZ485*BD485*BE485*BF485)/(BB485*1005*(BE485*BD485+BK485*AZ485))-(AZ485*BL485)/(BE485*BD485+BK485*AZ485)</f>
        <v>22.816028986221284</v>
      </c>
      <c r="AZ485" s="3">
        <f>BA485*BC485/(BA485+BC485)</f>
        <v>28.469055703369456</v>
      </c>
      <c r="BA485" s="3">
        <f>BB485*1005/(4*0.98*0.0000000567*(AS485+273.15)^3)</f>
        <v>195.08930115337509</v>
      </c>
      <c r="BB485" s="3">
        <f>101325/(287.05*(AS485+273.15))</f>
        <v>1.173690056343204</v>
      </c>
      <c r="BC485" s="3">
        <f>100*SQRT(0.1/AV485)</f>
        <v>33.333333333333336</v>
      </c>
      <c r="BD485" s="3">
        <f>BC485/1.08</f>
        <v>30.864197530864196</v>
      </c>
      <c r="BE485" s="3">
        <f>0.072*AS485+64.67</f>
        <v>66.657200000000003</v>
      </c>
      <c r="BF485" s="3">
        <f>AU485*(1-0.21)+BG485-BH485</f>
        <v>59.177861674080873</v>
      </c>
      <c r="BG485" s="3">
        <f>(1.72*(BI485/1000/(AS485+273.16))^(1/7)*0.0000000567*(AS485+273.16)^4)</f>
        <v>395.64356179234125</v>
      </c>
      <c r="BH485" s="3">
        <f>0.98*0.0000000567*(AA485+273.16)^4</f>
        <v>447.06570011826039</v>
      </c>
      <c r="BI485" s="3">
        <f>BJ485*AT485/100</f>
        <v>2215.1652197597664</v>
      </c>
      <c r="BJ485" s="3">
        <f>(610.7*10^(7.5*AS485/(AS485+237.3)))</f>
        <v>3691.9420329329441</v>
      </c>
      <c r="BK485" s="3">
        <f>(EXP((0.0492)*AS485))*55.259</f>
        <v>214.85238760658794</v>
      </c>
      <c r="BL485" s="3">
        <f>(1-(AT485/100))*BJ485</f>
        <v>1476.7768131731777</v>
      </c>
      <c r="HL485" s="3">
        <v>19</v>
      </c>
      <c r="HM485" s="3">
        <v>30</v>
      </c>
      <c r="HN485" s="3">
        <v>44</v>
      </c>
      <c r="HO485" s="3">
        <v>91</v>
      </c>
      <c r="HP485" s="3">
        <v>189</v>
      </c>
      <c r="HQ485" s="3">
        <v>235</v>
      </c>
      <c r="HR485" s="3">
        <v>329</v>
      </c>
      <c r="HS485" s="3">
        <v>363</v>
      </c>
      <c r="HT485" s="3">
        <v>371</v>
      </c>
      <c r="HU485" s="3">
        <v>441</v>
      </c>
      <c r="HV485" s="3">
        <v>355</v>
      </c>
      <c r="HW485" s="3">
        <v>234</v>
      </c>
      <c r="HX485" s="3">
        <v>171</v>
      </c>
      <c r="HY485" s="3">
        <v>71</v>
      </c>
      <c r="HZ485" s="3">
        <v>39</v>
      </c>
      <c r="IA485" s="3">
        <v>11</v>
      </c>
      <c r="IB485" s="3">
        <v>1</v>
      </c>
      <c r="IC485" s="3">
        <v>1</v>
      </c>
      <c r="ID485" s="3">
        <v>1</v>
      </c>
      <c r="IE485" s="3">
        <v>0</v>
      </c>
      <c r="IF485" s="3">
        <v>1</v>
      </c>
      <c r="IG485" s="3">
        <v>0</v>
      </c>
      <c r="IH485" s="3">
        <v>0</v>
      </c>
      <c r="II485" s="3">
        <v>0</v>
      </c>
    </row>
    <row r="486" spans="1:253" s="3" customFormat="1" x14ac:dyDescent="0.2">
      <c r="A486" s="3" t="b">
        <v>1</v>
      </c>
      <c r="B486" s="3" t="s">
        <v>563</v>
      </c>
      <c r="D486" s="3">
        <v>10446</v>
      </c>
      <c r="E486" s="3">
        <v>9</v>
      </c>
      <c r="F486" s="3">
        <v>6</v>
      </c>
      <c r="G486" s="3" t="s">
        <v>494</v>
      </c>
      <c r="H486" s="3">
        <v>6</v>
      </c>
      <c r="I486" s="3">
        <v>1.5999999999999979</v>
      </c>
      <c r="J486" s="3">
        <v>0.31150124513046956</v>
      </c>
      <c r="K486" s="3">
        <v>0.44261870303512296</v>
      </c>
      <c r="L486" s="3">
        <v>0.25365979964330243</v>
      </c>
      <c r="M486" s="3">
        <f>AA486-AS486</f>
        <v>-0.83780628366488585</v>
      </c>
      <c r="N486" s="3">
        <f>AB486-AS486</f>
        <v>-1.8000000000000007</v>
      </c>
      <c r="O486" s="3">
        <f>AC486-AS486</f>
        <v>-0.20000000000000284</v>
      </c>
      <c r="P486" s="3">
        <f>AD486-AS486</f>
        <v>-0.79698961081570729</v>
      </c>
      <c r="Q486" s="3">
        <f>AE486-AS486</f>
        <v>-1.5</v>
      </c>
      <c r="R486" s="3">
        <f>AF486-AS486</f>
        <v>-1.3000000000000007</v>
      </c>
      <c r="S486" s="3">
        <f>AG486-AS486</f>
        <v>-1.1000000000000014</v>
      </c>
      <c r="T486" s="3">
        <f>AH486-AS486</f>
        <v>-0.60000000000000142</v>
      </c>
      <c r="U486" s="3">
        <f>AI486-AS486</f>
        <v>-0.5</v>
      </c>
      <c r="V486" s="3">
        <f>AJ486-AS486</f>
        <v>-0.30000000000000071</v>
      </c>
      <c r="W486" s="3">
        <f>(AA486-AY486)/(AX486-AY486)</f>
        <v>0.6424859271070269</v>
      </c>
      <c r="X486" s="3">
        <f>(AX486-AA486)/(AA486-AY486)</f>
        <v>0.55645432500409853</v>
      </c>
      <c r="Y486" s="3">
        <f>J486/AA486</f>
        <v>1.163960056609019E-2</v>
      </c>
      <c r="Z486" s="3">
        <f>(AA486-AY486)/(AX486-AA486)</f>
        <v>1.7970926903886217</v>
      </c>
      <c r="AA486" s="3">
        <v>26.762193716335116</v>
      </c>
      <c r="AB486" s="3">
        <v>25.8</v>
      </c>
      <c r="AC486" s="3">
        <v>27.4</v>
      </c>
      <c r="AD486" s="3">
        <v>26.803010389184294</v>
      </c>
      <c r="AE486" s="3">
        <v>26.1</v>
      </c>
      <c r="AF486" s="3">
        <v>26.3</v>
      </c>
      <c r="AG486" s="3">
        <v>26.5</v>
      </c>
      <c r="AH486" s="3">
        <v>27</v>
      </c>
      <c r="AI486" s="3">
        <v>27.1</v>
      </c>
      <c r="AJ486" s="3">
        <v>27.3</v>
      </c>
      <c r="AK486" s="3">
        <v>2020</v>
      </c>
      <c r="AL486" s="3">
        <v>10</v>
      </c>
      <c r="AM486" s="3">
        <v>27</v>
      </c>
      <c r="AN486" s="3">
        <v>15</v>
      </c>
      <c r="AO486" s="3">
        <v>45</v>
      </c>
      <c r="AP486" s="3">
        <v>44</v>
      </c>
      <c r="AQ486" s="3">
        <v>155</v>
      </c>
      <c r="AR486" s="4">
        <v>0.65625</v>
      </c>
      <c r="AS486" s="3">
        <f>VLOOKUP(AR486,גיליון1!A401:F984,2,0)</f>
        <v>27.6</v>
      </c>
      <c r="AT486" s="3">
        <f>VLOOKUP(AR486,גיליון1!A401:F984,3,0)</f>
        <v>60</v>
      </c>
      <c r="AU486" s="3">
        <f>VLOOKUP(AR486,גיליון1!A401:F984,4,0)</f>
        <v>140</v>
      </c>
      <c r="AV486" s="3">
        <f>VLOOKUP(AR486,גיליון1!A401:F984,5,0)</f>
        <v>0.9</v>
      </c>
      <c r="AW486" s="3">
        <f>VLOOKUP(AR486,גיליון1!A401:F984,6,0)</f>
        <v>339</v>
      </c>
      <c r="AX486" s="3">
        <f>AS486+(AZ486*BF486)/(BB486*1005)</f>
        <v>28.966681143093901</v>
      </c>
      <c r="AY486" s="3">
        <f>AS486+(AZ486*BD486*BE486*BF486)/(BB486*1005*(BE486*BD486+BK486*AZ486))-(AZ486*BL486)/(BE486*BD486+BK486*AZ486)</f>
        <v>22.800525475653281</v>
      </c>
      <c r="AZ486" s="3">
        <f>BA486*BC486/(BA486+BC486)</f>
        <v>28.469055703369456</v>
      </c>
      <c r="BA486" s="3">
        <f>BB486*1005/(4*0.98*0.0000000567*(AS486+273.15)^3)</f>
        <v>195.08930115337509</v>
      </c>
      <c r="BB486" s="3">
        <f>101325/(287.05*(AS486+273.15))</f>
        <v>1.173690056343204</v>
      </c>
      <c r="BC486" s="3">
        <f>100*SQRT(0.1/AV486)</f>
        <v>33.333333333333336</v>
      </c>
      <c r="BD486" s="3">
        <f>BC486/1.08</f>
        <v>30.864197530864196</v>
      </c>
      <c r="BE486" s="3">
        <f>0.072*AS486+64.67</f>
        <v>66.657200000000003</v>
      </c>
      <c r="BF486" s="3">
        <f>AU486*(1-0.21)+BG486-BH486</f>
        <v>56.625705642547246</v>
      </c>
      <c r="BG486" s="3">
        <f>(1.72*(BI486/1000/(AS486+273.16))^(1/7)*0.0000000567*(AS486+273.16)^4)</f>
        <v>395.64356179234125</v>
      </c>
      <c r="BH486" s="3">
        <f>0.98*0.0000000567*(AA486+273.16)^4</f>
        <v>449.61785614979402</v>
      </c>
      <c r="BI486" s="3">
        <f>BJ486*AT486/100</f>
        <v>2215.1652197597664</v>
      </c>
      <c r="BJ486" s="3">
        <f>(610.7*10^(7.5*AS486/(AS486+237.3)))</f>
        <v>3691.9420329329441</v>
      </c>
      <c r="BK486" s="3">
        <f>(EXP((0.0492)*AS486))*55.259</f>
        <v>214.85238760658794</v>
      </c>
      <c r="BL486" s="3">
        <f>(1-(AT486/100))*BJ486</f>
        <v>1476.7768131731777</v>
      </c>
      <c r="HO486" s="3">
        <v>7</v>
      </c>
      <c r="HP486" s="3">
        <v>14</v>
      </c>
      <c r="HQ486" s="3">
        <v>41</v>
      </c>
      <c r="HR486" s="3">
        <v>73</v>
      </c>
      <c r="HS486" s="3">
        <v>145</v>
      </c>
      <c r="HT486" s="3">
        <v>185</v>
      </c>
      <c r="HU486" s="3">
        <v>169</v>
      </c>
      <c r="HV486" s="3">
        <v>268</v>
      </c>
      <c r="HW486" s="3">
        <v>293</v>
      </c>
      <c r="HX486" s="3">
        <v>338</v>
      </c>
      <c r="HY486" s="3">
        <v>412</v>
      </c>
      <c r="HZ486" s="3">
        <v>373</v>
      </c>
      <c r="IA486" s="3">
        <v>285</v>
      </c>
      <c r="IB486" s="3">
        <v>297</v>
      </c>
      <c r="IC486" s="3">
        <v>125</v>
      </c>
      <c r="ID486" s="3">
        <v>36</v>
      </c>
      <c r="IE486" s="3">
        <v>6</v>
      </c>
      <c r="IF486" s="3">
        <v>0</v>
      </c>
      <c r="IG486" s="3">
        <v>0</v>
      </c>
      <c r="IH486" s="3">
        <v>0</v>
      </c>
      <c r="II486" s="3">
        <v>0</v>
      </c>
      <c r="IJ486" s="3">
        <v>0</v>
      </c>
      <c r="IK486" s="3">
        <v>0</v>
      </c>
      <c r="IL486" s="3">
        <v>0</v>
      </c>
      <c r="IM486" s="3">
        <v>0</v>
      </c>
      <c r="IN486" s="3">
        <v>0</v>
      </c>
      <c r="IO486" s="3">
        <v>0</v>
      </c>
      <c r="IP486" s="3">
        <v>1</v>
      </c>
    </row>
    <row r="487" spans="1:253" s="3" customFormat="1" x14ac:dyDescent="0.2">
      <c r="A487" s="3" t="b">
        <v>0</v>
      </c>
      <c r="D487" s="3">
        <v>10446</v>
      </c>
      <c r="E487" s="3">
        <v>9</v>
      </c>
      <c r="F487" s="3">
        <v>6</v>
      </c>
      <c r="G487" s="3" t="s">
        <v>181</v>
      </c>
      <c r="H487" s="3">
        <v>6</v>
      </c>
      <c r="I487" s="3">
        <v>1.3999999999999986</v>
      </c>
      <c r="J487" s="3">
        <v>0.24457488232204699</v>
      </c>
      <c r="K487" s="3">
        <v>0.26975009335268396</v>
      </c>
      <c r="L487" s="3">
        <v>0.17859103160404513</v>
      </c>
      <c r="M487" s="3">
        <f>AA487-AS487</f>
        <v>-1.4042443525601804</v>
      </c>
      <c r="N487" s="3">
        <f>AB487-AS487</f>
        <v>-1.8999999999999986</v>
      </c>
      <c r="O487" s="3">
        <f>AC487-AS487</f>
        <v>-0.5</v>
      </c>
      <c r="P487" s="3">
        <f>AD487-AS487</f>
        <v>-1.4223234820672133</v>
      </c>
      <c r="Q487" s="3">
        <f>AE487-AS487</f>
        <v>-1.8999999999999986</v>
      </c>
      <c r="R487" s="3">
        <f>AF487-AS487</f>
        <v>-1.6999999999999993</v>
      </c>
      <c r="S487" s="3">
        <f>AG487-AS487</f>
        <v>-1.5</v>
      </c>
      <c r="T487" s="3">
        <f>AH487-AS487</f>
        <v>-1.3000000000000007</v>
      </c>
      <c r="U487" s="3">
        <f>AI487-AS487</f>
        <v>-1.1000000000000014</v>
      </c>
      <c r="V487" s="3">
        <f>AJ487-AS487</f>
        <v>-0.89999999999999858</v>
      </c>
      <c r="W487" s="3">
        <f>(AA487-AY487)/(AX487-AY487)</f>
        <v>0.55877801920560388</v>
      </c>
      <c r="X487" s="3">
        <f>(AX487-AA487)/(AA487-AY487)</f>
        <v>0.78961942959328757</v>
      </c>
      <c r="Y487" s="3">
        <f>J487/AA487</f>
        <v>9.3722092445344286E-3</v>
      </c>
      <c r="Z487" s="3">
        <f>(AA487-AY487)/(AX487-AA487)</f>
        <v>1.2664328694584859</v>
      </c>
      <c r="AA487" s="3">
        <v>26.09575564743982</v>
      </c>
      <c r="AB487" s="3">
        <v>25.6</v>
      </c>
      <c r="AC487" s="3">
        <v>27</v>
      </c>
      <c r="AD487" s="3">
        <v>26.077676517932787</v>
      </c>
      <c r="AE487" s="3">
        <v>25.6</v>
      </c>
      <c r="AF487" s="3">
        <v>25.8</v>
      </c>
      <c r="AG487" s="3">
        <v>26</v>
      </c>
      <c r="AH487" s="3">
        <v>26.2</v>
      </c>
      <c r="AI487" s="3">
        <v>26.4</v>
      </c>
      <c r="AJ487" s="3">
        <v>26.6</v>
      </c>
      <c r="AK487" s="3">
        <v>2020</v>
      </c>
      <c r="AL487" s="3">
        <v>10</v>
      </c>
      <c r="AM487" s="3">
        <v>27</v>
      </c>
      <c r="AN487" s="3">
        <v>15</v>
      </c>
      <c r="AO487" s="3">
        <v>46</v>
      </c>
      <c r="AP487" s="3">
        <v>57</v>
      </c>
      <c r="AQ487" s="3">
        <v>433</v>
      </c>
      <c r="AR487" s="4">
        <v>0.65694444444444444</v>
      </c>
      <c r="AS487" s="3">
        <f>VLOOKUP(AR487,גיליון1!A402:F985,2,0)</f>
        <v>27.5</v>
      </c>
      <c r="AT487" s="3">
        <f>VLOOKUP(AR487,גיליון1!A402:F985,3,0)</f>
        <v>60</v>
      </c>
      <c r="AU487" s="3">
        <f>VLOOKUP(AR487,גיליון1!A402:F985,4,0)</f>
        <v>115</v>
      </c>
      <c r="AV487" s="3">
        <f>VLOOKUP(AR487,גיליון1!A402:F985,5,0)</f>
        <v>0.5</v>
      </c>
      <c r="AW487" s="3">
        <f>VLOOKUP(AR487,גיליון1!A402:F985,6,0)</f>
        <v>4</v>
      </c>
      <c r="AX487" s="3">
        <f>AS487+(AZ487*BF487)/(BB487*1005)</f>
        <v>28.734301207339684</v>
      </c>
      <c r="AY487" s="3">
        <f>AS487+(AZ487*BD487*BE487*BF487)/(BB487*1005*(BE487*BD487+BK487*AZ487))-(AZ487*BL487)/(BE487*BD487+BK487*AZ487)</f>
        <v>22.754214822818888</v>
      </c>
      <c r="AZ487" s="3">
        <f>BA487*BC487/(BA487+BC487)</f>
        <v>36.390468102486182</v>
      </c>
      <c r="BA487" s="3">
        <f>BB487*1005/(4*0.98*0.0000000567*(AS487+273.15)^3)</f>
        <v>195.34898737522633</v>
      </c>
      <c r="BB487" s="3">
        <f>101325/(287.05*(AS487+273.15))</f>
        <v>1.1740804405295813</v>
      </c>
      <c r="BC487" s="3">
        <f>100*SQRT(0.1/AV487)</f>
        <v>44.721359549995796</v>
      </c>
      <c r="BD487" s="3">
        <f>BC487/1.08</f>
        <v>41.408666249996102</v>
      </c>
      <c r="BE487" s="3">
        <f>0.072*AS487+64.67</f>
        <v>66.650000000000006</v>
      </c>
      <c r="BF487" s="3">
        <f>AU487*(1-0.21)+BG487-BH487</f>
        <v>40.021874565729036</v>
      </c>
      <c r="BG487" s="3">
        <f>(1.72*(BI487/1000/(AS487+273.16))^(1/7)*0.0000000567*(AS487+273.16)^4)</f>
        <v>394.8067615858572</v>
      </c>
      <c r="BH487" s="3">
        <f>0.98*0.0000000567*(AA487+273.16)^4</f>
        <v>445.63488702012819</v>
      </c>
      <c r="BI487" s="3">
        <f>BJ487*AT487/100</f>
        <v>2202.2615606861932</v>
      </c>
      <c r="BJ487" s="3">
        <f>(610.7*10^(7.5*AS487/(AS487+237.3)))</f>
        <v>3670.4359344769887</v>
      </c>
      <c r="BK487" s="3">
        <f>(EXP((0.0492)*AS487))*55.259</f>
        <v>213.79791000156325</v>
      </c>
      <c r="BL487" s="3">
        <f>(1-(AT487/100))*BJ487</f>
        <v>1468.1743737907955</v>
      </c>
      <c r="HM487" s="3">
        <v>83</v>
      </c>
      <c r="HN487" s="3">
        <v>181</v>
      </c>
      <c r="HO487" s="3">
        <v>388</v>
      </c>
      <c r="HP487" s="3">
        <v>748</v>
      </c>
      <c r="HQ487" s="3">
        <v>858</v>
      </c>
      <c r="HR487" s="3">
        <v>774</v>
      </c>
      <c r="HS487" s="3">
        <v>592</v>
      </c>
      <c r="HT487" s="3">
        <v>324</v>
      </c>
      <c r="HU487" s="3">
        <v>139</v>
      </c>
      <c r="HV487" s="3">
        <v>92</v>
      </c>
      <c r="HW487" s="3">
        <v>46</v>
      </c>
      <c r="HX487" s="3">
        <v>21</v>
      </c>
      <c r="HY487" s="3">
        <v>14</v>
      </c>
      <c r="HZ487" s="3">
        <v>20</v>
      </c>
      <c r="IA487" s="3">
        <v>5</v>
      </c>
      <c r="IB487" s="3">
        <v>2</v>
      </c>
      <c r="IC487" s="3">
        <v>0</v>
      </c>
      <c r="ID487" s="3">
        <v>2</v>
      </c>
      <c r="IE487" s="3">
        <v>1</v>
      </c>
      <c r="IF487" s="3">
        <v>2</v>
      </c>
      <c r="IG487" s="3">
        <v>1</v>
      </c>
      <c r="IH487" s="3">
        <v>1</v>
      </c>
      <c r="II487" s="3">
        <v>2</v>
      </c>
      <c r="IJ487" s="3">
        <v>2</v>
      </c>
      <c r="IK487" s="3">
        <v>1</v>
      </c>
    </row>
    <row r="488" spans="1:253" s="3" customFormat="1" x14ac:dyDescent="0.2">
      <c r="A488" s="3" t="b">
        <v>0</v>
      </c>
      <c r="D488" s="3">
        <v>10446</v>
      </c>
      <c r="E488" s="3">
        <v>9</v>
      </c>
      <c r="F488" s="3">
        <v>6</v>
      </c>
      <c r="G488" s="3" t="s">
        <v>347</v>
      </c>
      <c r="H488" s="3">
        <v>6</v>
      </c>
      <c r="I488" s="3">
        <v>1.5</v>
      </c>
      <c r="J488" s="3">
        <v>0.39115977317077288</v>
      </c>
      <c r="K488" s="3">
        <v>0.65808561324769244</v>
      </c>
      <c r="L488" s="3">
        <v>0.33367828199063743</v>
      </c>
      <c r="M488" s="3">
        <f>AA488-AS488</f>
        <v>-1.2624626176811979</v>
      </c>
      <c r="N488" s="3">
        <f>AB488-AS488</f>
        <v>-1.8000000000000007</v>
      </c>
      <c r="O488" s="3">
        <f>AC488-AS488</f>
        <v>-0.30000000000000071</v>
      </c>
      <c r="P488" s="3">
        <f>AD488-AS488</f>
        <v>-1.2467992343662786</v>
      </c>
      <c r="Q488" s="3">
        <f>AE488-AS488</f>
        <v>-1.8000000000000007</v>
      </c>
      <c r="R488" s="3">
        <f>AF488-AS488</f>
        <v>-1.8000000000000007</v>
      </c>
      <c r="S488" s="3">
        <f>AG488-AS488</f>
        <v>-1.6000000000000014</v>
      </c>
      <c r="T488" s="3">
        <f>AH488-AS488</f>
        <v>-1</v>
      </c>
      <c r="U488" s="3">
        <f>AI488-AS488</f>
        <v>-0.80000000000000071</v>
      </c>
      <c r="V488" s="3">
        <f>AJ488-AS488</f>
        <v>-0.39999999999999858</v>
      </c>
      <c r="W488" s="3">
        <f>(AA488-AY488)/(AX488-AY488)</f>
        <v>0.65249866673652412</v>
      </c>
      <c r="X488" s="3">
        <f>(AX488-AA488)/(AA488-AY488)</f>
        <v>0.53257018133309897</v>
      </c>
      <c r="Y488" s="3">
        <f>J488/AA488</f>
        <v>1.490840270071883E-2</v>
      </c>
      <c r="Z488" s="3">
        <f>(AA488-AY488)/(AX488-AA488)</f>
        <v>1.8776868008209879</v>
      </c>
      <c r="AA488" s="3">
        <v>26.237537382318802</v>
      </c>
      <c r="AB488" s="3">
        <v>25.7</v>
      </c>
      <c r="AC488" s="3">
        <v>27.2</v>
      </c>
      <c r="AD488" s="3">
        <v>26.253200765633721</v>
      </c>
      <c r="AE488" s="3">
        <v>25.7</v>
      </c>
      <c r="AF488" s="3">
        <v>25.7</v>
      </c>
      <c r="AG488" s="3">
        <v>25.9</v>
      </c>
      <c r="AH488" s="3">
        <v>26.5</v>
      </c>
      <c r="AI488" s="3">
        <v>26.7</v>
      </c>
      <c r="AJ488" s="3">
        <v>27.1</v>
      </c>
      <c r="AK488" s="3">
        <v>2020</v>
      </c>
      <c r="AL488" s="3">
        <v>10</v>
      </c>
      <c r="AM488" s="3">
        <v>27</v>
      </c>
      <c r="AN488" s="3">
        <v>15</v>
      </c>
      <c r="AO488" s="3">
        <v>47</v>
      </c>
      <c r="AP488" s="3">
        <v>1</v>
      </c>
      <c r="AQ488" s="3">
        <v>273</v>
      </c>
      <c r="AR488" s="4">
        <v>0.65763888888888888</v>
      </c>
      <c r="AS488" s="3">
        <f>VLOOKUP(AR488,גיליון1!A403:F986,2,0)</f>
        <v>27.5</v>
      </c>
      <c r="AT488" s="3">
        <f>VLOOKUP(AR488,גיליון1!A403:F986,3,0)</f>
        <v>60</v>
      </c>
      <c r="AU488" s="3">
        <f>VLOOKUP(AR488,גיליון1!A403:F986,4,0)</f>
        <v>98</v>
      </c>
      <c r="AV488" s="3">
        <f>VLOOKUP(AR488,גיליון1!A403:F986,5,0)</f>
        <v>0.7</v>
      </c>
      <c r="AW488" s="3">
        <f>VLOOKUP(AR488,גיליון1!A403:F986,6,0)</f>
        <v>313</v>
      </c>
      <c r="AX488" s="3">
        <f>AS488+(AZ488*BF488)/(BB488*1005)</f>
        <v>28.191024699218438</v>
      </c>
      <c r="AY488" s="3">
        <f>AS488+(AZ488*BD488*BE488*BF488)/(BB488*1005*(BE488*BD488+BK488*AZ488))-(AZ488*BL488)/(BE488*BD488+BK488*AZ488)</f>
        <v>22.569500031805148</v>
      </c>
      <c r="AZ488" s="3">
        <f>BA488*BC488/(BA488+BC488)</f>
        <v>31.669064062405582</v>
      </c>
      <c r="BA488" s="3">
        <f>BB488*1005/(4*0.98*0.0000000567*(AS488+273.15)^3)</f>
        <v>195.34898737522633</v>
      </c>
      <c r="BB488" s="3">
        <f>101325/(287.05*(AS488+273.15))</f>
        <v>1.1740804405295813</v>
      </c>
      <c r="BC488" s="3">
        <f>100*SQRT(0.1/AV488)</f>
        <v>37.796447300922722</v>
      </c>
      <c r="BD488" s="3">
        <f>BC488/1.08</f>
        <v>34.99671046381733</v>
      </c>
      <c r="BE488" s="3">
        <f>0.072*AS488+64.67</f>
        <v>66.650000000000006</v>
      </c>
      <c r="BF488" s="3">
        <f>AU488*(1-0.21)+BG488-BH488</f>
        <v>25.746740559962291</v>
      </c>
      <c r="BG488" s="3">
        <f>(1.72*(BI488/1000/(AS488+273.16))^(1/7)*0.0000000567*(AS488+273.16)^4)</f>
        <v>394.8067615858572</v>
      </c>
      <c r="BH488" s="3">
        <f>0.98*0.0000000567*(AA488+273.16)^4</f>
        <v>446.48002102589493</v>
      </c>
      <c r="BI488" s="3">
        <f>BJ488*AT488/100</f>
        <v>2202.2615606861932</v>
      </c>
      <c r="BJ488" s="3">
        <f>(610.7*10^(7.5*AS488/(AS488+237.3)))</f>
        <v>3670.4359344769887</v>
      </c>
      <c r="BK488" s="3">
        <f>(EXP((0.0492)*AS488))*55.259</f>
        <v>213.79791000156325</v>
      </c>
      <c r="BL488" s="3">
        <f>(1-(AT488/100))*BJ488</f>
        <v>1468.1743737907955</v>
      </c>
      <c r="HM488" s="3">
        <v>573</v>
      </c>
      <c r="HN488" s="3">
        <v>333</v>
      </c>
      <c r="HO488" s="3">
        <v>199</v>
      </c>
      <c r="HP488" s="3">
        <v>176</v>
      </c>
      <c r="HQ488" s="3">
        <v>190</v>
      </c>
      <c r="HR488" s="3">
        <v>234</v>
      </c>
      <c r="HS488" s="3">
        <v>280</v>
      </c>
      <c r="HT488" s="3">
        <v>330</v>
      </c>
      <c r="HU488" s="3">
        <v>259</v>
      </c>
      <c r="HV488" s="3">
        <v>198</v>
      </c>
      <c r="HW488" s="3">
        <v>134</v>
      </c>
      <c r="HX488" s="3">
        <v>86</v>
      </c>
      <c r="HY488" s="3">
        <v>67</v>
      </c>
      <c r="HZ488" s="3">
        <v>45</v>
      </c>
      <c r="IA488" s="3">
        <v>43</v>
      </c>
      <c r="IB488" s="3">
        <v>11</v>
      </c>
      <c r="IC488" s="3">
        <v>2</v>
      </c>
      <c r="ID488" s="3">
        <v>0</v>
      </c>
      <c r="IE488" s="3">
        <v>0</v>
      </c>
      <c r="IF488" s="3">
        <v>0</v>
      </c>
      <c r="IG488" s="3">
        <v>0</v>
      </c>
      <c r="IH488" s="3">
        <v>2</v>
      </c>
    </row>
    <row r="489" spans="1:253" s="3" customFormat="1" x14ac:dyDescent="0.2">
      <c r="A489" s="3" t="b">
        <v>0</v>
      </c>
      <c r="D489" s="3">
        <v>10446</v>
      </c>
      <c r="E489" s="3">
        <v>9</v>
      </c>
      <c r="F489" s="3">
        <v>6</v>
      </c>
      <c r="G489" s="3" t="s">
        <v>495</v>
      </c>
      <c r="H489" s="3">
        <v>6</v>
      </c>
      <c r="I489" s="3">
        <v>2.1000000000000014</v>
      </c>
      <c r="J489" s="3">
        <v>0.30254775026295233</v>
      </c>
      <c r="K489" s="3">
        <v>0.35249760897778515</v>
      </c>
      <c r="L489" s="3">
        <v>0.21760281429558831</v>
      </c>
      <c r="M489" s="3">
        <f>AA489-AS489</f>
        <v>-1.7537613477218699</v>
      </c>
      <c r="N489" s="3">
        <f>AB489-AS489</f>
        <v>-2.1000000000000014</v>
      </c>
      <c r="O489" s="3">
        <f>AC489-AS489</f>
        <v>0</v>
      </c>
      <c r="P489" s="3">
        <f>AD489-AS489</f>
        <v>-1.7868164060491267</v>
      </c>
      <c r="Q489" s="3">
        <f>AE489-AS489</f>
        <v>-2.1000000000000014</v>
      </c>
      <c r="R489" s="3">
        <f>AF489-AS489</f>
        <v>-2.1000000000000014</v>
      </c>
      <c r="S489" s="3">
        <f>AG489-AS489</f>
        <v>-2</v>
      </c>
      <c r="T489" s="3">
        <f>AH489-AS489</f>
        <v>-1.6000000000000014</v>
      </c>
      <c r="U489" s="3">
        <f>AI489-AS489</f>
        <v>-1.3999999999999986</v>
      </c>
      <c r="V489" s="3">
        <f>AJ489-AS489</f>
        <v>-1</v>
      </c>
      <c r="W489" s="3">
        <f>(AA489-AY489)/(AX489-AY489)</f>
        <v>0.55575694650480401</v>
      </c>
      <c r="X489" s="3">
        <f>(AX489-AA489)/(AA489-AY489)</f>
        <v>0.79934772977481083</v>
      </c>
      <c r="Y489" s="3">
        <f>J489/AA489</f>
        <v>1.1751143704875962E-2</v>
      </c>
      <c r="Z489" s="3">
        <f>(AA489-AY489)/(AX489-AA489)</f>
        <v>1.2510200038745543</v>
      </c>
      <c r="AA489" s="3">
        <v>25.74623865227813</v>
      </c>
      <c r="AB489" s="3">
        <v>25.4</v>
      </c>
      <c r="AC489" s="3">
        <v>27.5</v>
      </c>
      <c r="AD489" s="3">
        <v>25.713183593950873</v>
      </c>
      <c r="AE489" s="3">
        <v>25.4</v>
      </c>
      <c r="AF489" s="3">
        <v>25.4</v>
      </c>
      <c r="AG489" s="3">
        <v>25.5</v>
      </c>
      <c r="AH489" s="3">
        <v>25.9</v>
      </c>
      <c r="AI489" s="3">
        <v>26.1</v>
      </c>
      <c r="AJ489" s="3">
        <v>26.5</v>
      </c>
      <c r="AK489" s="3">
        <v>2020</v>
      </c>
      <c r="AL489" s="3">
        <v>10</v>
      </c>
      <c r="AM489" s="3">
        <v>27</v>
      </c>
      <c r="AN489" s="3">
        <v>15</v>
      </c>
      <c r="AO489" s="3">
        <v>47</v>
      </c>
      <c r="AP489" s="3">
        <v>20</v>
      </c>
      <c r="AQ489" s="3">
        <v>473.00000000000006</v>
      </c>
      <c r="AR489" s="4">
        <v>0.65763888888888888</v>
      </c>
      <c r="AS489" s="3">
        <f>VLOOKUP(AR489,גיליון1!A404:F987,2,0)</f>
        <v>27.5</v>
      </c>
      <c r="AT489" s="3">
        <f>VLOOKUP(AR489,גיליון1!A404:F987,3,0)</f>
        <v>60</v>
      </c>
      <c r="AU489" s="3">
        <f>VLOOKUP(AR489,גיליון1!A404:F987,4,0)</f>
        <v>98</v>
      </c>
      <c r="AV489" s="3">
        <f>VLOOKUP(AR489,גיליון1!A404:F987,5,0)</f>
        <v>0.7</v>
      </c>
      <c r="AW489" s="3">
        <f>VLOOKUP(AR489,גיליון1!A404:F987,6,0)</f>
        <v>313</v>
      </c>
      <c r="AX489" s="3">
        <f>AS489+(AZ489*BF489)/(BB489*1005)</f>
        <v>28.269487104686114</v>
      </c>
      <c r="AY489" s="3">
        <f>AS489+(AZ489*BD489*BE489*BF489)/(BB489*1005*(BE489*BD489+BK489*AZ489))-(AZ489*BL489)/(BE489*BD489+BK489*AZ489)</f>
        <v>22.589604363570231</v>
      </c>
      <c r="AZ489" s="3">
        <f>BA489*BC489/(BA489+BC489)</f>
        <v>31.669064062405582</v>
      </c>
      <c r="BA489" s="3">
        <f>BB489*1005/(4*0.98*0.0000000567*(AS489+273.15)^3)</f>
        <v>195.34898737522633</v>
      </c>
      <c r="BB489" s="3">
        <f>101325/(287.05*(AS489+273.15))</f>
        <v>1.1740804405295813</v>
      </c>
      <c r="BC489" s="3">
        <f>100*SQRT(0.1/AV489)</f>
        <v>37.796447300922722</v>
      </c>
      <c r="BD489" s="3">
        <f>BC489/1.08</f>
        <v>34.99671046381733</v>
      </c>
      <c r="BE489" s="3">
        <f>0.072*AS489+64.67</f>
        <v>66.650000000000006</v>
      </c>
      <c r="BF489" s="3">
        <f>AU489*(1-0.21)+BG489-BH489</f>
        <v>28.670154440206545</v>
      </c>
      <c r="BG489" s="3">
        <f>(1.72*(BI489/1000/(AS489+273.16))^(1/7)*0.0000000567*(AS489+273.16)^4)</f>
        <v>394.8067615858572</v>
      </c>
      <c r="BH489" s="3">
        <f>0.98*0.0000000567*(AA489+273.16)^4</f>
        <v>443.55660714565067</v>
      </c>
      <c r="BI489" s="3">
        <f>BJ489*AT489/100</f>
        <v>2202.2615606861932</v>
      </c>
      <c r="BJ489" s="3">
        <f>(610.7*10^(7.5*AS489/(AS489+237.3)))</f>
        <v>3670.4359344769887</v>
      </c>
      <c r="BK489" s="3">
        <f>(EXP((0.0492)*AS489))*55.259</f>
        <v>213.79791000156325</v>
      </c>
      <c r="BL489" s="3">
        <f>(1-(AT489/100))*BJ489</f>
        <v>1468.1743737907955</v>
      </c>
      <c r="HJ489" s="3">
        <v>291</v>
      </c>
      <c r="HK489" s="3">
        <v>434</v>
      </c>
      <c r="HL489" s="3">
        <v>587</v>
      </c>
      <c r="HM489" s="3">
        <v>834</v>
      </c>
      <c r="HN489" s="3">
        <v>428</v>
      </c>
      <c r="HO489" s="3">
        <v>340</v>
      </c>
      <c r="HP489" s="3">
        <v>312</v>
      </c>
      <c r="HQ489" s="3">
        <v>159</v>
      </c>
      <c r="HR489" s="3">
        <v>65</v>
      </c>
      <c r="HS489" s="3">
        <v>51</v>
      </c>
      <c r="HT489" s="3">
        <v>30</v>
      </c>
      <c r="HU489" s="3">
        <v>17</v>
      </c>
      <c r="HV489" s="3">
        <v>15</v>
      </c>
      <c r="HW489" s="3">
        <v>7</v>
      </c>
      <c r="HX489" s="3">
        <v>2</v>
      </c>
      <c r="HY489" s="3">
        <v>8</v>
      </c>
      <c r="HZ489" s="3">
        <v>12</v>
      </c>
      <c r="IA489" s="3">
        <v>4</v>
      </c>
      <c r="IB489" s="3">
        <v>4</v>
      </c>
      <c r="IC489" s="3">
        <v>0</v>
      </c>
      <c r="ID489" s="3">
        <v>4</v>
      </c>
      <c r="IE489" s="3">
        <v>6</v>
      </c>
      <c r="IF489" s="3">
        <v>1</v>
      </c>
      <c r="IG489" s="3">
        <v>1</v>
      </c>
      <c r="IH489" s="3">
        <v>1</v>
      </c>
      <c r="II489" s="3">
        <v>0</v>
      </c>
      <c r="IJ489" s="3">
        <v>1</v>
      </c>
    </row>
    <row r="490" spans="1:253" s="3" customFormat="1" x14ac:dyDescent="0.2">
      <c r="A490" s="3" t="b">
        <v>1</v>
      </c>
      <c r="B490" s="3">
        <v>10</v>
      </c>
      <c r="D490" s="3">
        <v>10446</v>
      </c>
      <c r="E490" s="3">
        <v>8</v>
      </c>
      <c r="F490" s="3">
        <v>6</v>
      </c>
      <c r="G490" s="3" t="s">
        <v>182</v>
      </c>
      <c r="H490" s="3">
        <v>6</v>
      </c>
      <c r="I490" s="3">
        <v>1</v>
      </c>
      <c r="J490" s="3">
        <v>0.23483774087860171</v>
      </c>
      <c r="K490" s="3">
        <v>0.36365389985860475</v>
      </c>
      <c r="L490" s="3">
        <v>0.1929919445371569</v>
      </c>
      <c r="M490" s="3">
        <f>AA490-AS490</f>
        <v>0.50144188371312381</v>
      </c>
      <c r="N490" s="3">
        <f>AB490-AS490</f>
        <v>-0.19999999999999929</v>
      </c>
      <c r="O490" s="3">
        <f>AC490-AS490</f>
        <v>0.80000000000000071</v>
      </c>
      <c r="P490" s="3">
        <f>AD490-AS490</f>
        <v>0.54854966809517691</v>
      </c>
      <c r="Q490" s="3">
        <f>AE490-AS490</f>
        <v>-0.10000000000000142</v>
      </c>
      <c r="R490" s="3">
        <f>AF490-AS490</f>
        <v>0.19999999999999929</v>
      </c>
      <c r="S490" s="3">
        <f>AG490-AS490</f>
        <v>0.30000000000000071</v>
      </c>
      <c r="T490" s="3">
        <f>AH490-AS490</f>
        <v>0.69999999999999929</v>
      </c>
      <c r="U490" s="3">
        <f>AI490-AS490</f>
        <v>0.80000000000000071</v>
      </c>
      <c r="V490" s="3">
        <f>AJ490-AS490</f>
        <v>0.89999999999999858</v>
      </c>
      <c r="W490" s="3">
        <f>(AA490-AY490)/(AX490-AY490)</f>
        <v>1.0131679192120224</v>
      </c>
      <c r="X490" s="3">
        <f>(AX490-AA490)/(AA490-AY490)</f>
        <v>-1.2996778680343112E-2</v>
      </c>
      <c r="Y490" s="3">
        <f>J490/AA490</f>
        <v>8.3866302976059858E-3</v>
      </c>
      <c r="Z490" s="3">
        <f>(AA490-AY490)/(AX490-AA490)</f>
        <v>-76.942142710519718</v>
      </c>
      <c r="AA490" s="3">
        <v>28.001441883713124</v>
      </c>
      <c r="AB490" s="3">
        <v>27.3</v>
      </c>
      <c r="AC490" s="3">
        <v>28.3</v>
      </c>
      <c r="AD490" s="3">
        <v>28.048549668095177</v>
      </c>
      <c r="AE490" s="3">
        <v>27.4</v>
      </c>
      <c r="AF490" s="3">
        <v>27.7</v>
      </c>
      <c r="AG490" s="3">
        <v>27.8</v>
      </c>
      <c r="AH490" s="3">
        <v>28.2</v>
      </c>
      <c r="AI490" s="3">
        <v>28.3</v>
      </c>
      <c r="AJ490" s="3">
        <v>28.4</v>
      </c>
      <c r="AK490" s="3">
        <v>2020</v>
      </c>
      <c r="AL490" s="3">
        <v>10</v>
      </c>
      <c r="AM490" s="3">
        <v>27</v>
      </c>
      <c r="AN490" s="3">
        <v>15</v>
      </c>
      <c r="AO490" s="3">
        <v>48</v>
      </c>
      <c r="AP490" s="3">
        <v>3</v>
      </c>
      <c r="AQ490" s="3">
        <v>352</v>
      </c>
      <c r="AR490" s="4">
        <v>0.65833333333333333</v>
      </c>
      <c r="AS490" s="3">
        <f>VLOOKUP(AR490,גיליון1!A405:F988,2,0)</f>
        <v>27.5</v>
      </c>
      <c r="AT490" s="3">
        <f>VLOOKUP(AR490,גיליון1!A405:F988,3,0)</f>
        <v>59</v>
      </c>
      <c r="AU490" s="3">
        <f>VLOOKUP(AR490,גיליון1!A405:F988,4,0)</f>
        <v>99</v>
      </c>
      <c r="AV490" s="3">
        <f>VLOOKUP(AR490,גיליון1!A405:F988,5,0)</f>
        <v>0.6</v>
      </c>
      <c r="AW490" s="3">
        <f>VLOOKUP(AR490,גיליון1!A405:F988,6,0)</f>
        <v>48</v>
      </c>
      <c r="AX490" s="3">
        <f>AS490+(AZ490*BF490)/(BB490*1005)</f>
        <v>27.928549958861794</v>
      </c>
      <c r="AY490" s="3">
        <f>AS490+(AZ490*BD490*BE490*BF490)/(BB490*1005*(BE490*BD490+BK490*AZ490))-(AZ490*BL490)/(BE490*BD490+BK490*AZ490)</f>
        <v>22.392980999357611</v>
      </c>
      <c r="AZ490" s="3">
        <f>BA490*BC490/(BA490+BC490)</f>
        <v>33.767879669358969</v>
      </c>
      <c r="BA490" s="3">
        <f>BB490*1005/(4*0.98*0.0000000567*(AS490+273.15)^3)</f>
        <v>195.34898737522633</v>
      </c>
      <c r="BB490" s="3">
        <f>101325/(287.05*(AS490+273.15))</f>
        <v>1.1740804405295813</v>
      </c>
      <c r="BC490" s="3">
        <f>100*SQRT(0.1/AV490)</f>
        <v>40.824829046386299</v>
      </c>
      <c r="BD490" s="3">
        <f>BC490/1.08</f>
        <v>37.800767635542869</v>
      </c>
      <c r="BE490" s="3">
        <f>0.072*AS490+64.67</f>
        <v>66.650000000000006</v>
      </c>
      <c r="BF490" s="3">
        <f>AU490*(1-0.21)+BG490-BH490</f>
        <v>14.974818971849118</v>
      </c>
      <c r="BG490" s="3">
        <f>(1.72*(BI490/1000/(AS490+273.16))^(1/7)*0.0000000567*(AS490+273.16)^4)</f>
        <v>393.85996097511565</v>
      </c>
      <c r="BH490" s="3">
        <f>0.98*0.0000000567*(AA490+273.16)^4</f>
        <v>457.09514200326657</v>
      </c>
      <c r="BI490" s="3">
        <f>BJ490*AT490/100</f>
        <v>2165.557201341423</v>
      </c>
      <c r="BJ490" s="3">
        <f>(610.7*10^(7.5*AS490/(AS490+237.3)))</f>
        <v>3670.4359344769887</v>
      </c>
      <c r="BK490" s="3">
        <f>(EXP((0.0492)*AS490))*55.259</f>
        <v>213.79791000156325</v>
      </c>
      <c r="BL490" s="3">
        <f>(1-(AT490/100))*BJ490</f>
        <v>1504.8787331355654</v>
      </c>
      <c r="IB490" s="3">
        <v>0</v>
      </c>
      <c r="IC490" s="3">
        <v>8</v>
      </c>
      <c r="ID490" s="3">
        <v>14</v>
      </c>
      <c r="IE490" s="3">
        <v>12</v>
      </c>
      <c r="IF490" s="3">
        <v>33</v>
      </c>
      <c r="IG490" s="3">
        <v>78</v>
      </c>
      <c r="IH490" s="3">
        <v>55</v>
      </c>
      <c r="II490" s="3">
        <v>89</v>
      </c>
      <c r="IJ490" s="3">
        <v>96</v>
      </c>
      <c r="IK490" s="3">
        <v>107</v>
      </c>
      <c r="IL490" s="3">
        <v>120</v>
      </c>
      <c r="IM490" s="3">
        <v>34</v>
      </c>
      <c r="IN490" s="3">
        <v>3</v>
      </c>
    </row>
    <row r="491" spans="1:253" s="3" customFormat="1" x14ac:dyDescent="0.2">
      <c r="A491" s="3" t="b">
        <v>1</v>
      </c>
      <c r="B491" s="3">
        <v>10</v>
      </c>
      <c r="D491" s="3">
        <v>10446</v>
      </c>
      <c r="E491" s="3">
        <v>8</v>
      </c>
      <c r="F491" s="3">
        <v>6</v>
      </c>
      <c r="G491" s="3" t="s">
        <v>348</v>
      </c>
      <c r="H491" s="3">
        <v>6</v>
      </c>
      <c r="I491" s="3">
        <v>1</v>
      </c>
      <c r="J491" s="3">
        <v>0.19848310778935516</v>
      </c>
      <c r="K491" s="3">
        <v>0.23569130454887954</v>
      </c>
      <c r="L491" s="3">
        <v>0.14921769515628278</v>
      </c>
      <c r="M491" s="3">
        <f>AA491-AS491</f>
        <v>-0.18939258267426951</v>
      </c>
      <c r="N491" s="3">
        <f>AB491-AS491</f>
        <v>-0.89999999999999858</v>
      </c>
      <c r="O491" s="3">
        <f>AC491-AS491</f>
        <v>0.10000000000000142</v>
      </c>
      <c r="P491" s="3">
        <f>AD491-AS491</f>
        <v>-0.1809463567613534</v>
      </c>
      <c r="Q491" s="3">
        <f>AE491-AS491</f>
        <v>-0.69999999999999929</v>
      </c>
      <c r="R491" s="3">
        <f>AF491-AS491</f>
        <v>-0.39999999999999858</v>
      </c>
      <c r="S491" s="3">
        <f>AG491-AS491</f>
        <v>-0.30000000000000071</v>
      </c>
      <c r="T491" s="3">
        <f>AH491-AS491</f>
        <v>-0.10000000000000142</v>
      </c>
      <c r="U491" s="3">
        <f>AI491-AS491</f>
        <v>0</v>
      </c>
      <c r="V491" s="3">
        <f>AJ491-AS491</f>
        <v>0.10000000000000142</v>
      </c>
      <c r="W491" s="3">
        <f>(AA491-AY491)/(AX491-AY491)</f>
        <v>0.86886090490364321</v>
      </c>
      <c r="X491" s="3">
        <f>(AX491-AA491)/(AA491-AY491)</f>
        <v>0.15093220831578352</v>
      </c>
      <c r="Y491" s="3">
        <f>J491/AA491</f>
        <v>7.2676196745239119E-3</v>
      </c>
      <c r="Z491" s="3">
        <f>(AA491-AY491)/(AX491-AA491)</f>
        <v>6.6254910807889269</v>
      </c>
      <c r="AA491" s="3">
        <v>27.31060741732573</v>
      </c>
      <c r="AB491" s="3">
        <v>26.6</v>
      </c>
      <c r="AC491" s="3">
        <v>27.6</v>
      </c>
      <c r="AD491" s="3">
        <v>27.319053643238647</v>
      </c>
      <c r="AE491" s="3">
        <v>26.8</v>
      </c>
      <c r="AF491" s="3">
        <v>27.1</v>
      </c>
      <c r="AG491" s="3">
        <v>27.2</v>
      </c>
      <c r="AH491" s="3">
        <v>27.4</v>
      </c>
      <c r="AI491" s="3">
        <v>27.5</v>
      </c>
      <c r="AJ491" s="3">
        <v>27.6</v>
      </c>
      <c r="AK491" s="3">
        <v>2020</v>
      </c>
      <c r="AL491" s="3">
        <v>10</v>
      </c>
      <c r="AM491" s="3">
        <v>27</v>
      </c>
      <c r="AN491" s="3">
        <v>15</v>
      </c>
      <c r="AO491" s="3">
        <v>48</v>
      </c>
      <c r="AP491" s="3">
        <v>15</v>
      </c>
      <c r="AQ491" s="3">
        <v>193</v>
      </c>
      <c r="AR491" s="4">
        <v>0.65833333333333333</v>
      </c>
      <c r="AS491" s="3">
        <f>VLOOKUP(AR491,גיליון1!A406:F989,2,0)</f>
        <v>27.5</v>
      </c>
      <c r="AT491" s="3">
        <f>VLOOKUP(AR491,גיליון1!A406:F989,3,0)</f>
        <v>59</v>
      </c>
      <c r="AU491" s="3">
        <f>VLOOKUP(AR491,גיליון1!A406:F989,4,0)</f>
        <v>99</v>
      </c>
      <c r="AV491" s="3">
        <f>VLOOKUP(AR491,גיליון1!A406:F989,5,0)</f>
        <v>0.6</v>
      </c>
      <c r="AW491" s="3">
        <f>VLOOKUP(AR491,גיליון1!A406:F989,6,0)</f>
        <v>48</v>
      </c>
      <c r="AX491" s="3">
        <f>AS491+(AZ491*BF491)/(BB491*1005)</f>
        <v>28.048165187599402</v>
      </c>
      <c r="AY491" s="3">
        <f>AS491+(AZ491*BD491*BE491*BF491)/(BB491*1005*(BE491*BD491+BK491*AZ491))-(AZ491*BL491)/(BE491*BD491+BK491*AZ491)</f>
        <v>22.423924988810953</v>
      </c>
      <c r="AZ491" s="3">
        <f>BA491*BC491/(BA491+BC491)</f>
        <v>33.767879669358969</v>
      </c>
      <c r="BA491" s="3">
        <f>BB491*1005/(4*0.98*0.0000000567*(AS491+273.15)^3)</f>
        <v>195.34898737522633</v>
      </c>
      <c r="BB491" s="3">
        <f>101325/(287.05*(AS491+273.15))</f>
        <v>1.1740804405295813</v>
      </c>
      <c r="BC491" s="3">
        <f>100*SQRT(0.1/AV491)</f>
        <v>40.824829046386299</v>
      </c>
      <c r="BD491" s="3">
        <f>BC491/1.08</f>
        <v>37.800767635542869</v>
      </c>
      <c r="BE491" s="3">
        <f>0.072*AS491+64.67</f>
        <v>66.650000000000006</v>
      </c>
      <c r="BF491" s="3">
        <f>AU491*(1-0.21)+BG491-BH491</f>
        <v>19.154533284223305</v>
      </c>
      <c r="BG491" s="3">
        <f>(1.72*(BI491/1000/(AS491+273.16))^(1/7)*0.0000000567*(AS491+273.16)^4)</f>
        <v>393.85996097511565</v>
      </c>
      <c r="BH491" s="3">
        <f>0.98*0.0000000567*(AA491+273.16)^4</f>
        <v>452.91542769089239</v>
      </c>
      <c r="BI491" s="3">
        <f>BJ491*AT491/100</f>
        <v>2165.557201341423</v>
      </c>
      <c r="BJ491" s="3">
        <f>(610.7*10^(7.5*AS491/(AS491+237.3)))</f>
        <v>3670.4359344769887</v>
      </c>
      <c r="BK491" s="3">
        <f>(EXP((0.0492)*AS491))*55.259</f>
        <v>213.79791000156325</v>
      </c>
      <c r="BL491" s="3">
        <f>(1-(AT491/100))*BJ491</f>
        <v>1504.8787331355654</v>
      </c>
      <c r="HW491" s="3">
        <v>14</v>
      </c>
      <c r="HX491" s="3">
        <v>15</v>
      </c>
      <c r="HY491" s="3">
        <v>27</v>
      </c>
      <c r="HZ491" s="3">
        <v>36</v>
      </c>
      <c r="IA491" s="3">
        <v>106</v>
      </c>
      <c r="IB491" s="3">
        <v>162</v>
      </c>
      <c r="IC491" s="3">
        <v>315</v>
      </c>
      <c r="ID491" s="3">
        <v>343</v>
      </c>
      <c r="IE491" s="3">
        <v>282</v>
      </c>
      <c r="IF491" s="3">
        <v>158</v>
      </c>
      <c r="IG491" s="3">
        <v>58</v>
      </c>
      <c r="IH491" s="3">
        <v>2</v>
      </c>
      <c r="II491" s="3">
        <v>1</v>
      </c>
      <c r="IJ491" s="3">
        <v>1</v>
      </c>
      <c r="IK491" s="3">
        <v>2</v>
      </c>
      <c r="IL491" s="3">
        <v>0</v>
      </c>
      <c r="IM491" s="3">
        <v>0</v>
      </c>
      <c r="IN491" s="3">
        <v>0</v>
      </c>
      <c r="IO491" s="3">
        <v>0</v>
      </c>
      <c r="IP491" s="3">
        <v>1</v>
      </c>
      <c r="IQ491" s="3">
        <v>1</v>
      </c>
    </row>
    <row r="492" spans="1:253" s="3" customFormat="1" x14ac:dyDescent="0.2">
      <c r="A492" s="3" t="b">
        <v>1</v>
      </c>
      <c r="B492" s="3">
        <v>10</v>
      </c>
      <c r="D492" s="3">
        <v>10446</v>
      </c>
      <c r="E492" s="3">
        <v>8</v>
      </c>
      <c r="F492" s="3">
        <v>6</v>
      </c>
      <c r="G492" s="3" t="s">
        <v>496</v>
      </c>
      <c r="H492" s="3">
        <v>6</v>
      </c>
      <c r="I492" s="3">
        <v>1.2999999999999972</v>
      </c>
      <c r="J492" s="3">
        <v>0.28040291630704994</v>
      </c>
      <c r="K492" s="3">
        <v>0.35386782185935317</v>
      </c>
      <c r="L492" s="3">
        <v>0.22235666157402717</v>
      </c>
      <c r="M492" s="3">
        <f>AA492-AS492</f>
        <v>-0.25549042251511977</v>
      </c>
      <c r="N492" s="3">
        <f>AB492-AS492</f>
        <v>-0.89999999999999858</v>
      </c>
      <c r="O492" s="3">
        <f>AC492-AS492</f>
        <v>0.39999999999999858</v>
      </c>
      <c r="P492" s="3">
        <f>AD492-AS492</f>
        <v>-0.28644389454399288</v>
      </c>
      <c r="Q492" s="3">
        <f>AE492-AS492</f>
        <v>-0.80000000000000071</v>
      </c>
      <c r="R492" s="3">
        <f>AF492-AS492</f>
        <v>-0.60000000000000142</v>
      </c>
      <c r="S492" s="3">
        <f>AG492-AS492</f>
        <v>-0.5</v>
      </c>
      <c r="T492" s="3">
        <f>AH492-AS492</f>
        <v>-0.10000000000000142</v>
      </c>
      <c r="U492" s="3">
        <f>AI492-AS492</f>
        <v>0.19999999999999929</v>
      </c>
      <c r="V492" s="3">
        <f>AJ492-AS492</f>
        <v>0.39999999999999858</v>
      </c>
      <c r="W492" s="3">
        <f>(AA492-AY492)/(AX492-AY492)</f>
        <v>0.85529884940569023</v>
      </c>
      <c r="X492" s="3">
        <f>(AX492-AA492)/(AA492-AY492)</f>
        <v>0.16918197738118823</v>
      </c>
      <c r="Y492" s="3">
        <f>J492/AA492</f>
        <v>1.0292088962349228E-2</v>
      </c>
      <c r="Z492" s="3">
        <f>(AA492-AY492)/(AX492-AA492)</f>
        <v>5.9107950827816271</v>
      </c>
      <c r="AA492" s="3">
        <v>27.24450957748488</v>
      </c>
      <c r="AB492" s="3">
        <v>26.6</v>
      </c>
      <c r="AC492" s="3">
        <v>27.9</v>
      </c>
      <c r="AD492" s="3">
        <v>27.213556105456007</v>
      </c>
      <c r="AE492" s="3">
        <v>26.7</v>
      </c>
      <c r="AF492" s="3">
        <v>26.9</v>
      </c>
      <c r="AG492" s="3">
        <v>27</v>
      </c>
      <c r="AH492" s="3">
        <v>27.4</v>
      </c>
      <c r="AI492" s="3">
        <v>27.7</v>
      </c>
      <c r="AJ492" s="3">
        <v>27.9</v>
      </c>
      <c r="AK492" s="3">
        <v>2020</v>
      </c>
      <c r="AL492" s="3">
        <v>10</v>
      </c>
      <c r="AM492" s="3">
        <v>27</v>
      </c>
      <c r="AN492" s="3">
        <v>15</v>
      </c>
      <c r="AO492" s="3">
        <v>48</v>
      </c>
      <c r="AP492" s="3">
        <v>43</v>
      </c>
      <c r="AQ492" s="3">
        <v>993</v>
      </c>
      <c r="AR492" s="4">
        <v>0.65833333333333333</v>
      </c>
      <c r="AS492" s="3">
        <f>VLOOKUP(AR492,גיליון1!A407:F990,2,0)</f>
        <v>27.5</v>
      </c>
      <c r="AT492" s="3">
        <f>VLOOKUP(AR492,גיליון1!A407:F990,3,0)</f>
        <v>59</v>
      </c>
      <c r="AU492" s="3">
        <f>VLOOKUP(AR492,גיליון1!A407:F990,4,0)</f>
        <v>99</v>
      </c>
      <c r="AV492" s="3">
        <f>VLOOKUP(AR492,גיליון1!A407:F990,5,0)</f>
        <v>0.6</v>
      </c>
      <c r="AW492" s="3">
        <f>VLOOKUP(AR492,גיליון1!A407:F990,6,0)</f>
        <v>48</v>
      </c>
      <c r="AX492" s="3">
        <f>AS492+(AZ492*BF492)/(BB492*1005)</f>
        <v>28.059566607656571</v>
      </c>
      <c r="AY492" s="3">
        <f>AS492+(AZ492*BD492*BE492*BF492)/(BB492*1005*(BE492*BD492+BK492*AZ492))-(AZ492*BL492)/(BE492*BD492+BK492*AZ492)</f>
        <v>22.426874491359456</v>
      </c>
      <c r="AZ492" s="3">
        <f>BA492*BC492/(BA492+BC492)</f>
        <v>33.767879669358969</v>
      </c>
      <c r="BA492" s="3">
        <f>BB492*1005/(4*0.98*0.0000000567*(AS492+273.15)^3)</f>
        <v>195.34898737522633</v>
      </c>
      <c r="BB492" s="3">
        <f>101325/(287.05*(AS492+273.15))</f>
        <v>1.1740804405295813</v>
      </c>
      <c r="BC492" s="3">
        <f>100*SQRT(0.1/AV492)</f>
        <v>40.824829046386299</v>
      </c>
      <c r="BD492" s="3">
        <f>BC492/1.08</f>
        <v>37.800767635542869</v>
      </c>
      <c r="BE492" s="3">
        <f>0.072*AS492+64.67</f>
        <v>66.650000000000006</v>
      </c>
      <c r="BF492" s="3">
        <f>AU492*(1-0.21)+BG492-BH492</f>
        <v>19.552933045669022</v>
      </c>
      <c r="BG492" s="3">
        <f>(1.72*(BI492/1000/(AS492+273.16))^(1/7)*0.0000000567*(AS492+273.16)^4)</f>
        <v>393.85996097511565</v>
      </c>
      <c r="BH492" s="3">
        <f>0.98*0.0000000567*(AA492+273.16)^4</f>
        <v>452.51702792944667</v>
      </c>
      <c r="BI492" s="3">
        <f>BJ492*AT492/100</f>
        <v>2165.557201341423</v>
      </c>
      <c r="BJ492" s="3">
        <f>(610.7*10^(7.5*AS492/(AS492+237.3)))</f>
        <v>3670.4359344769887</v>
      </c>
      <c r="BK492" s="3">
        <f>(EXP((0.0492)*AS492))*55.259</f>
        <v>213.79791000156325</v>
      </c>
      <c r="BL492" s="3">
        <f>(1-(AT492/100))*BJ492</f>
        <v>1504.8787331355654</v>
      </c>
      <c r="HV492" s="3">
        <v>0</v>
      </c>
      <c r="HW492" s="3">
        <v>20</v>
      </c>
      <c r="HX492" s="3">
        <v>18</v>
      </c>
      <c r="HY492" s="3">
        <v>43</v>
      </c>
      <c r="HZ492" s="3">
        <v>87</v>
      </c>
      <c r="IA492" s="3">
        <v>115</v>
      </c>
      <c r="IB492" s="3">
        <v>144</v>
      </c>
      <c r="IC492" s="3">
        <v>117</v>
      </c>
      <c r="ID492" s="3">
        <v>140</v>
      </c>
      <c r="IE492" s="3">
        <v>76</v>
      </c>
      <c r="IF492" s="3">
        <v>32</v>
      </c>
      <c r="IG492" s="3">
        <v>45</v>
      </c>
      <c r="IH492" s="3">
        <v>35</v>
      </c>
      <c r="II492" s="3">
        <v>25</v>
      </c>
      <c r="IJ492" s="3">
        <v>12</v>
      </c>
    </row>
    <row r="493" spans="1:253" s="3" customFormat="1" x14ac:dyDescent="0.2">
      <c r="A493" s="3" t="b">
        <v>0</v>
      </c>
      <c r="D493" s="3">
        <v>10446</v>
      </c>
      <c r="E493" s="3">
        <v>8</v>
      </c>
      <c r="F493" s="3">
        <v>6</v>
      </c>
      <c r="G493" s="3" t="s">
        <v>183</v>
      </c>
      <c r="H493" s="3">
        <v>6</v>
      </c>
      <c r="I493" s="3">
        <v>1</v>
      </c>
      <c r="J493" s="3">
        <v>0.25002862222524824</v>
      </c>
      <c r="K493" s="3">
        <v>0.39992983550848749</v>
      </c>
      <c r="L493" s="3">
        <v>0.21277956798479813</v>
      </c>
      <c r="M493" s="3">
        <f>AA493-AS493</f>
        <v>-0.98750004435881777</v>
      </c>
      <c r="N493" s="3">
        <f>AB493-AS493</f>
        <v>-1.5</v>
      </c>
      <c r="O493" s="3">
        <f>AC493-AS493</f>
        <v>-0.5</v>
      </c>
      <c r="P493" s="3">
        <f>AD493-AS493</f>
        <v>-1.0246666980721102</v>
      </c>
      <c r="Q493" s="3">
        <f>AE493-AS493</f>
        <v>-1.3999999999999986</v>
      </c>
      <c r="R493" s="3">
        <f>AF493-AS493</f>
        <v>-1.3000000000000007</v>
      </c>
      <c r="S493" s="3">
        <f>AG493-AS493</f>
        <v>-1.1999999999999993</v>
      </c>
      <c r="T493" s="3">
        <f>AH493-AS493</f>
        <v>-0.80000000000000071</v>
      </c>
      <c r="U493" s="3">
        <f>AI493-AS493</f>
        <v>-0.60000000000000142</v>
      </c>
      <c r="V493" s="3">
        <f>AJ493-AS493</f>
        <v>-0.5</v>
      </c>
      <c r="W493" s="3">
        <f>(AA493-AY493)/(AX493-AY493)</f>
        <v>0.66127499127770129</v>
      </c>
      <c r="X493" s="3">
        <f>(AX493-AA493)/(AA493-AY493)</f>
        <v>0.5122301813770721</v>
      </c>
      <c r="Y493" s="3">
        <f>J493/AA493</f>
        <v>9.4305939705262888E-3</v>
      </c>
      <c r="Z493" s="3">
        <f>(AA493-AY493)/(AX493-AA493)</f>
        <v>1.952247322310479</v>
      </c>
      <c r="AA493" s="3">
        <v>26.512499955641182</v>
      </c>
      <c r="AB493" s="3">
        <v>26</v>
      </c>
      <c r="AC493" s="3">
        <v>27</v>
      </c>
      <c r="AD493" s="3">
        <v>26.47533330192789</v>
      </c>
      <c r="AE493" s="3">
        <v>26.1</v>
      </c>
      <c r="AF493" s="3">
        <v>26.2</v>
      </c>
      <c r="AG493" s="3">
        <v>26.3</v>
      </c>
      <c r="AH493" s="3">
        <v>26.7</v>
      </c>
      <c r="AI493" s="3">
        <v>26.9</v>
      </c>
      <c r="AJ493" s="3">
        <v>27</v>
      </c>
      <c r="AK493" s="3">
        <v>2020</v>
      </c>
      <c r="AL493" s="3">
        <v>10</v>
      </c>
      <c r="AM493" s="3">
        <v>27</v>
      </c>
      <c r="AN493" s="3">
        <v>15</v>
      </c>
      <c r="AO493" s="3">
        <v>49</v>
      </c>
      <c r="AP493" s="3">
        <v>8</v>
      </c>
      <c r="AQ493" s="3">
        <v>470.00000000000006</v>
      </c>
      <c r="AR493" s="4">
        <v>0.65902777777777777</v>
      </c>
      <c r="AS493" s="3">
        <f>VLOOKUP(AR493,גיליון1!A408:F991,2,0)</f>
        <v>27.5</v>
      </c>
      <c r="AT493" s="3">
        <f>VLOOKUP(AR493,גיליון1!A408:F991,3,0)</f>
        <v>60</v>
      </c>
      <c r="AU493" s="3">
        <f>VLOOKUP(AR493,גיליון1!A408:F991,4,0)</f>
        <v>128</v>
      </c>
      <c r="AV493" s="3">
        <f>VLOOKUP(AR493,גיליון1!A408:F991,5,0)</f>
        <v>1.2</v>
      </c>
      <c r="AW493" s="3">
        <f>VLOOKUP(AR493,גיליון1!A408:F991,6,0)</f>
        <v>330</v>
      </c>
      <c r="AX493" s="3">
        <f>AS493+(AZ493*BF493)/(BB493*1005)</f>
        <v>28.518957706508523</v>
      </c>
      <c r="AY493" s="3">
        <f>AS493+(AZ493*BD493*BE493*BF493)/(BB493*1005*(BE493*BD493+BK493*AZ493))-(AZ493*BL493)/(BE493*BD493+BK493*AZ493)</f>
        <v>22.59539818418131</v>
      </c>
      <c r="AZ493" s="3">
        <f>BA493*BC493/(BA493+BC493)</f>
        <v>25.150867582701391</v>
      </c>
      <c r="BA493" s="3">
        <f>BB493*1005/(4*0.98*0.0000000567*(AS493+273.15)^3)</f>
        <v>195.34898737522633</v>
      </c>
      <c r="BB493" s="3">
        <f>101325/(287.05*(AS493+273.15))</f>
        <v>1.1740804405295813</v>
      </c>
      <c r="BC493" s="3">
        <f>100*SQRT(0.1/AV493)</f>
        <v>28.867513459481291</v>
      </c>
      <c r="BD493" s="3">
        <f>BC493/1.08</f>
        <v>26.72917912914934</v>
      </c>
      <c r="BE493" s="3">
        <f>0.072*AS493+64.67</f>
        <v>66.650000000000006</v>
      </c>
      <c r="BF493" s="3">
        <f>AU493*(1-0.21)+BG493-BH493</f>
        <v>47.804315320326339</v>
      </c>
      <c r="BG493" s="3">
        <f>(1.72*(BI493/1000/(AS493+273.16))^(1/7)*0.0000000567*(AS493+273.16)^4)</f>
        <v>394.8067615858572</v>
      </c>
      <c r="BH493" s="3">
        <f>0.98*0.0000000567*(AA493+273.16)^4</f>
        <v>448.12244626553087</v>
      </c>
      <c r="BI493" s="3">
        <f>BJ493*AT493/100</f>
        <v>2202.2615606861932</v>
      </c>
      <c r="BJ493" s="3">
        <f>(610.7*10^(7.5*AS493/(AS493+237.3)))</f>
        <v>3670.4359344769887</v>
      </c>
      <c r="BK493" s="3">
        <f>(EXP((0.0492)*AS493))*55.259</f>
        <v>213.79791000156325</v>
      </c>
      <c r="BL493" s="3">
        <f>(1-(AT493/100))*BJ493</f>
        <v>1468.1743737907955</v>
      </c>
      <c r="HO493" s="3">
        <v>1</v>
      </c>
      <c r="HP493" s="3">
        <v>24</v>
      </c>
      <c r="HQ493" s="3">
        <v>93</v>
      </c>
      <c r="HR493" s="3">
        <v>180</v>
      </c>
      <c r="HS493" s="3">
        <v>195</v>
      </c>
      <c r="HT493" s="3">
        <v>169</v>
      </c>
      <c r="HU493" s="3">
        <v>126</v>
      </c>
      <c r="HV493" s="3">
        <v>134</v>
      </c>
      <c r="HW493" s="3">
        <v>99</v>
      </c>
      <c r="HX493" s="3">
        <v>129</v>
      </c>
      <c r="HY493" s="3">
        <v>77</v>
      </c>
      <c r="HZ493" s="3">
        <v>13</v>
      </c>
      <c r="IA493" s="3">
        <v>4</v>
      </c>
      <c r="IB493" s="3">
        <v>0</v>
      </c>
    </row>
    <row r="494" spans="1:253" s="3" customFormat="1" x14ac:dyDescent="0.2">
      <c r="A494" s="3" t="b">
        <v>0</v>
      </c>
      <c r="D494" s="3">
        <v>10446</v>
      </c>
      <c r="E494" s="3">
        <v>8</v>
      </c>
      <c r="F494" s="3">
        <v>6</v>
      </c>
      <c r="G494" s="3" t="s">
        <v>349</v>
      </c>
      <c r="H494" s="3">
        <v>6</v>
      </c>
      <c r="I494" s="3">
        <v>0.40000000000000213</v>
      </c>
      <c r="J494" s="3">
        <v>0.13345966096217718</v>
      </c>
      <c r="K494" s="3">
        <v>0.19867936149029219</v>
      </c>
      <c r="L494" s="3">
        <v>0.11068748273828</v>
      </c>
      <c r="M494" s="3">
        <f>AA494-AS494</f>
        <v>-0.29770133995694792</v>
      </c>
      <c r="N494" s="3">
        <f>AB494-AS494</f>
        <v>-0.60000000000000142</v>
      </c>
      <c r="O494" s="3">
        <f>AC494-AS494</f>
        <v>-0.19999999999999929</v>
      </c>
      <c r="P494" s="3">
        <f>AD494-AS494</f>
        <v>-0.29886205390670284</v>
      </c>
      <c r="Q494" s="3">
        <f>AE494-AS494</f>
        <v>-0.60000000000000142</v>
      </c>
      <c r="R494" s="3">
        <f>AF494-AS494</f>
        <v>-0.5</v>
      </c>
      <c r="S494" s="3">
        <f>AG494-AS494</f>
        <v>-0.39999999999999858</v>
      </c>
      <c r="T494" s="3">
        <f>AH494-AS494</f>
        <v>-0.19999999999999929</v>
      </c>
      <c r="U494" s="3">
        <f>AI494-AS494</f>
        <v>-0.10000000000000142</v>
      </c>
      <c r="V494" s="3">
        <f>AJ494-AS494</f>
        <v>-0.10000000000000142</v>
      </c>
      <c r="W494" s="3">
        <f>(AA494-AY494)/(AX494-AY494)</f>
        <v>0.79027639072762612</v>
      </c>
      <c r="X494" s="3">
        <f>(AX494-AA494)/(AA494-AY494)</f>
        <v>0.26538007680993281</v>
      </c>
      <c r="Y494" s="3">
        <f>J494/AA494</f>
        <v>4.9061905624252847E-3</v>
      </c>
      <c r="Z494" s="3">
        <f>(AA494-AY494)/(AX494-AA494)</f>
        <v>3.7681803849812261</v>
      </c>
      <c r="AA494" s="3">
        <v>27.202298660043052</v>
      </c>
      <c r="AB494" s="3">
        <v>26.9</v>
      </c>
      <c r="AC494" s="3">
        <v>27.3</v>
      </c>
      <c r="AD494" s="3">
        <v>27.201137946093297</v>
      </c>
      <c r="AE494" s="3">
        <v>26.9</v>
      </c>
      <c r="AF494" s="3">
        <v>27</v>
      </c>
      <c r="AG494" s="3">
        <v>27.1</v>
      </c>
      <c r="AH494" s="3">
        <v>27.3</v>
      </c>
      <c r="AI494" s="3">
        <v>27.4</v>
      </c>
      <c r="AJ494" s="3">
        <v>27.4</v>
      </c>
      <c r="AK494" s="3">
        <v>2020</v>
      </c>
      <c r="AL494" s="3">
        <v>10</v>
      </c>
      <c r="AM494" s="3">
        <v>27</v>
      </c>
      <c r="AN494" s="3">
        <v>15</v>
      </c>
      <c r="AO494" s="3">
        <v>49</v>
      </c>
      <c r="AP494" s="3">
        <v>31</v>
      </c>
      <c r="AQ494" s="3">
        <v>513</v>
      </c>
      <c r="AR494" s="4">
        <v>0.65902777777777777</v>
      </c>
      <c r="AS494" s="3">
        <f>VLOOKUP(AR494,גיליון1!A409:F992,2,0)</f>
        <v>27.5</v>
      </c>
      <c r="AT494" s="3">
        <f>VLOOKUP(AR494,גיליון1!A409:F992,3,0)</f>
        <v>60</v>
      </c>
      <c r="AU494" s="3">
        <f>VLOOKUP(AR494,גיליון1!A409:F992,4,0)</f>
        <v>128</v>
      </c>
      <c r="AV494" s="3">
        <f>VLOOKUP(AR494,גיליון1!A409:F992,5,0)</f>
        <v>1.2</v>
      </c>
      <c r="AW494" s="3">
        <f>VLOOKUP(AR494,גיליון1!A409:F992,6,0)</f>
        <v>330</v>
      </c>
      <c r="AX494" s="3">
        <f>AS494+(AZ494*BF494)/(BB494*1005)</f>
        <v>28.430706539657489</v>
      </c>
      <c r="AY494" s="3">
        <f>AS494+(AZ494*BD494*BE494*BF494)/(BB494*1005*(BE494*BD494+BK494*AZ494))-(AZ494*BL494)/(BE494*BD494+BK494*AZ494)</f>
        <v>22.573436183323551</v>
      </c>
      <c r="AZ494" s="3">
        <f>BA494*BC494/(BA494+BC494)</f>
        <v>25.150867582701391</v>
      </c>
      <c r="BA494" s="3">
        <f>BB494*1005/(4*0.98*0.0000000567*(AS494+273.15)^3)</f>
        <v>195.34898737522633</v>
      </c>
      <c r="BB494" s="3">
        <f>101325/(287.05*(AS494+273.15))</f>
        <v>1.1740804405295813</v>
      </c>
      <c r="BC494" s="3">
        <f>100*SQRT(0.1/AV494)</f>
        <v>28.867513459481291</v>
      </c>
      <c r="BD494" s="3">
        <f>BC494/1.08</f>
        <v>26.72917912914934</v>
      </c>
      <c r="BE494" s="3">
        <f>0.072*AS494+64.67</f>
        <v>66.650000000000006</v>
      </c>
      <c r="BF494" s="3">
        <f>AU494*(1-0.21)+BG494-BH494</f>
        <v>43.664019230914221</v>
      </c>
      <c r="BG494" s="3">
        <f>(1.72*(BI494/1000/(AS494+273.16))^(1/7)*0.0000000567*(AS494+273.16)^4)</f>
        <v>394.8067615858572</v>
      </c>
      <c r="BH494" s="3">
        <f>0.98*0.0000000567*(AA494+273.16)^4</f>
        <v>452.26274235494299</v>
      </c>
      <c r="BI494" s="3">
        <f>BJ494*AT494/100</f>
        <v>2202.2615606861932</v>
      </c>
      <c r="BJ494" s="3">
        <f>(610.7*10^(7.5*AS494/(AS494+237.3)))</f>
        <v>3670.4359344769887</v>
      </c>
      <c r="BK494" s="3">
        <f>(EXP((0.0492)*AS494))*55.259</f>
        <v>213.79791000156325</v>
      </c>
      <c r="BL494" s="3">
        <f>(1-(AT494/100))*BJ494</f>
        <v>1468.1743737907955</v>
      </c>
      <c r="HY494" s="3">
        <v>36</v>
      </c>
      <c r="HZ494" s="3">
        <v>60</v>
      </c>
      <c r="IA494" s="3">
        <v>115</v>
      </c>
      <c r="IB494" s="3">
        <v>100</v>
      </c>
      <c r="IC494" s="3">
        <v>93</v>
      </c>
    </row>
    <row r="495" spans="1:253" s="3" customFormat="1" x14ac:dyDescent="0.2">
      <c r="A495" s="3" t="b">
        <v>0</v>
      </c>
      <c r="D495" s="3">
        <v>10446</v>
      </c>
      <c r="E495" s="3">
        <v>8</v>
      </c>
      <c r="F495" s="3">
        <v>6</v>
      </c>
      <c r="G495" s="3" t="s">
        <v>497</v>
      </c>
      <c r="H495" s="3">
        <v>6</v>
      </c>
      <c r="I495" s="3">
        <v>0.5</v>
      </c>
      <c r="J495" s="3">
        <v>0.14984302664774429</v>
      </c>
      <c r="K495" s="3">
        <v>0.2766723777578477</v>
      </c>
      <c r="L495" s="3">
        <v>0.12712641782936507</v>
      </c>
      <c r="M495" s="3">
        <f>AA495-AS495</f>
        <v>-1.6492095306809311</v>
      </c>
      <c r="N495" s="3">
        <f>AB495-AS495</f>
        <v>-1.8000000000000007</v>
      </c>
      <c r="O495" s="3">
        <f>AC495-AS495</f>
        <v>-1.3000000000000007</v>
      </c>
      <c r="P495" s="3">
        <f>AD495-AS495</f>
        <v>-1.6609904803594873</v>
      </c>
      <c r="Q495" s="3">
        <f>AE495-AS495</f>
        <v>-1.8000000000000007</v>
      </c>
      <c r="R495" s="3">
        <f>AF495-AS495</f>
        <v>-1.8000000000000007</v>
      </c>
      <c r="S495" s="3">
        <f>AG495-AS495</f>
        <v>-1.8000000000000007</v>
      </c>
      <c r="T495" s="3">
        <f>AH495-AS495</f>
        <v>-1.5</v>
      </c>
      <c r="U495" s="3">
        <f>AI495-AS495</f>
        <v>-1.3999999999999986</v>
      </c>
      <c r="V495" s="3">
        <f>AJ495-AS495</f>
        <v>-1.3000000000000007</v>
      </c>
      <c r="W495" s="3">
        <f>(AA495-AY495)/(AX495-AY495)</f>
        <v>0.54027352315176391</v>
      </c>
      <c r="X495" s="3">
        <f>(AX495-AA495)/(AA495-AY495)</f>
        <v>0.85091431867020817</v>
      </c>
      <c r="Y495" s="3">
        <f>J495/AA495</f>
        <v>5.7964582098789215E-3</v>
      </c>
      <c r="Z495" s="3">
        <f>(AA495-AY495)/(AX495-AA495)</f>
        <v>1.1752064550550518</v>
      </c>
      <c r="AA495" s="3">
        <v>25.850790469319069</v>
      </c>
      <c r="AB495" s="3">
        <v>25.7</v>
      </c>
      <c r="AC495" s="3">
        <v>26.2</v>
      </c>
      <c r="AD495" s="3">
        <v>25.839009519640513</v>
      </c>
      <c r="AE495" s="3">
        <v>25.7</v>
      </c>
      <c r="AF495" s="3">
        <v>25.7</v>
      </c>
      <c r="AG495" s="3">
        <v>25.7</v>
      </c>
      <c r="AH495" s="3">
        <v>26</v>
      </c>
      <c r="AI495" s="3">
        <v>26.1</v>
      </c>
      <c r="AJ495" s="3">
        <v>26.2</v>
      </c>
      <c r="AK495" s="3">
        <v>2020</v>
      </c>
      <c r="AL495" s="3">
        <v>10</v>
      </c>
      <c r="AM495" s="3">
        <v>27</v>
      </c>
      <c r="AN495" s="3">
        <v>15</v>
      </c>
      <c r="AO495" s="3">
        <v>49</v>
      </c>
      <c r="AP495" s="3">
        <v>41</v>
      </c>
      <c r="AQ495" s="3">
        <v>110</v>
      </c>
      <c r="AR495" s="4">
        <v>0.65902777777777777</v>
      </c>
      <c r="AS495" s="3">
        <f>VLOOKUP(AR495,גיליון1!A410:F993,2,0)</f>
        <v>27.5</v>
      </c>
      <c r="AT495" s="3">
        <f>VLOOKUP(AR495,גיליון1!A410:F993,3,0)</f>
        <v>60</v>
      </c>
      <c r="AU495" s="3">
        <f>VLOOKUP(AR495,גיליון1!A410:F993,4,0)</f>
        <v>128</v>
      </c>
      <c r="AV495" s="3">
        <f>VLOOKUP(AR495,גיליון1!A410:F993,5,0)</f>
        <v>1.2</v>
      </c>
      <c r="AW495" s="3">
        <f>VLOOKUP(AR495,גיליון1!A410:F993,6,0)</f>
        <v>330</v>
      </c>
      <c r="AX495" s="3">
        <f>AS495+(AZ495*BF495)/(BB495*1005)</f>
        <v>28.603044442923533</v>
      </c>
      <c r="AY495" s="3">
        <f>AS495+(AZ495*BD495*BE495*BF495)/(BB495*1005*(BE495*BD495+BK495*AZ495))-(AZ495*BL495)/(BE495*BD495+BK495*AZ495)</f>
        <v>22.616323833588186</v>
      </c>
      <c r="AZ495" s="3">
        <f>BA495*BC495/(BA495+BC495)</f>
        <v>25.150867582701391</v>
      </c>
      <c r="BA495" s="3">
        <f>BB495*1005/(4*0.98*0.0000000567*(AS495+273.15)^3)</f>
        <v>195.34898737522633</v>
      </c>
      <c r="BB495" s="3">
        <f>101325/(287.05*(AS495+273.15))</f>
        <v>1.1740804405295813</v>
      </c>
      <c r="BC495" s="3">
        <f>100*SQRT(0.1/AV495)</f>
        <v>28.867513459481291</v>
      </c>
      <c r="BD495" s="3">
        <f>BC495/1.08</f>
        <v>26.72917912914934</v>
      </c>
      <c r="BE495" s="3">
        <f>0.072*AS495+64.67</f>
        <v>66.650000000000006</v>
      </c>
      <c r="BF495" s="3">
        <f>AU495*(1-0.21)+BG495-BH495</f>
        <v>51.749237505187011</v>
      </c>
      <c r="BG495" s="3">
        <f>(1.72*(BI495/1000/(AS495+273.16))^(1/7)*0.0000000567*(AS495+273.16)^4)</f>
        <v>394.8067615858572</v>
      </c>
      <c r="BH495" s="3">
        <f>0.98*0.0000000567*(AA495+273.16)^4</f>
        <v>444.1775240806702</v>
      </c>
      <c r="BI495" s="3">
        <f>BJ495*AT495/100</f>
        <v>2202.2615606861932</v>
      </c>
      <c r="BJ495" s="3">
        <f>(610.7*10^(7.5*AS495/(AS495+237.3)))</f>
        <v>3670.4359344769887</v>
      </c>
      <c r="BK495" s="3">
        <f>(EXP((0.0492)*AS495))*55.259</f>
        <v>213.79791000156325</v>
      </c>
      <c r="BL495" s="3">
        <f>(1-(AT495/100))*BJ495</f>
        <v>1468.1743737907955</v>
      </c>
      <c r="HM495" s="3">
        <v>160</v>
      </c>
      <c r="HN495" s="3">
        <v>203</v>
      </c>
      <c r="HO495" s="3">
        <v>175</v>
      </c>
      <c r="HP495" s="3">
        <v>144</v>
      </c>
      <c r="HQ495" s="3">
        <v>32</v>
      </c>
      <c r="HR495" s="3">
        <v>12</v>
      </c>
      <c r="HS495" s="3">
        <v>3</v>
      </c>
    </row>
    <row r="496" spans="1:253" s="3" customFormat="1" x14ac:dyDescent="0.2">
      <c r="A496" s="3" t="b">
        <v>1</v>
      </c>
      <c r="B496" s="3">
        <v>10</v>
      </c>
      <c r="D496" s="3">
        <v>10446</v>
      </c>
      <c r="E496" s="3">
        <v>6</v>
      </c>
      <c r="F496" s="3">
        <v>6</v>
      </c>
      <c r="G496" s="3" t="s">
        <v>184</v>
      </c>
      <c r="H496" s="3">
        <v>6</v>
      </c>
      <c r="I496" s="3">
        <v>1.6000000000000014</v>
      </c>
      <c r="J496" s="3">
        <v>0.31803151158568604</v>
      </c>
      <c r="K496" s="3">
        <v>0.44616978233921145</v>
      </c>
      <c r="L496" s="3">
        <v>0.26024405168209713</v>
      </c>
      <c r="M496" s="3">
        <f>AA496-AS496</f>
        <v>9.2705101647538868E-3</v>
      </c>
      <c r="N496" s="3">
        <f>AB496-AS496</f>
        <v>-0.89999999999999858</v>
      </c>
      <c r="O496" s="3">
        <f>AC496-AS496</f>
        <v>0.70000000000000284</v>
      </c>
      <c r="P496" s="3">
        <f>AD496-AS496</f>
        <v>-3.4024965147949615E-4</v>
      </c>
      <c r="Q496" s="3">
        <f>AE496-AS496</f>
        <v>-0.69999999999999929</v>
      </c>
      <c r="R496" s="3">
        <f>AF496-AS496</f>
        <v>-0.39999999999999858</v>
      </c>
      <c r="S496" s="3">
        <f>AG496-AS496</f>
        <v>-0.19999999999999929</v>
      </c>
      <c r="T496" s="3">
        <f>AH496-AS496</f>
        <v>0.20000000000000284</v>
      </c>
      <c r="U496" s="3">
        <f>AI496-AS496</f>
        <v>0.40000000000000213</v>
      </c>
      <c r="V496" s="3">
        <f>AJ496-AS496</f>
        <v>0.60000000000000142</v>
      </c>
      <c r="W496" s="3">
        <f>(AA496-AY496)/(AX496-AY496)</f>
        <v>0.86278875677892453</v>
      </c>
      <c r="X496" s="3">
        <f>(AX496-AA496)/(AA496-AY496)</f>
        <v>0.15903225690298797</v>
      </c>
      <c r="Y496" s="3">
        <f>J496/AA496</f>
        <v>1.160306369583035E-2</v>
      </c>
      <c r="Z496" s="3">
        <f>(AA496-AY496)/(AX496-AA496)</f>
        <v>6.2880325002871258</v>
      </c>
      <c r="AA496" s="3">
        <v>27.409270510164752</v>
      </c>
      <c r="AB496" s="3">
        <v>26.5</v>
      </c>
      <c r="AC496" s="3">
        <v>28.1</v>
      </c>
      <c r="AD496" s="3">
        <v>27.399659750348519</v>
      </c>
      <c r="AE496" s="3">
        <v>26.7</v>
      </c>
      <c r="AF496" s="3">
        <v>27</v>
      </c>
      <c r="AG496" s="3">
        <v>27.2</v>
      </c>
      <c r="AH496" s="3">
        <v>27.6</v>
      </c>
      <c r="AI496" s="3">
        <v>27.8</v>
      </c>
      <c r="AJ496" s="3">
        <v>28</v>
      </c>
      <c r="AK496" s="3">
        <v>2020</v>
      </c>
      <c r="AL496" s="3">
        <v>10</v>
      </c>
      <c r="AM496" s="3">
        <v>27</v>
      </c>
      <c r="AN496" s="3">
        <v>15</v>
      </c>
      <c r="AO496" s="3">
        <v>50</v>
      </c>
      <c r="AP496" s="3">
        <v>13</v>
      </c>
      <c r="AQ496" s="3">
        <v>591</v>
      </c>
      <c r="AR496" s="4">
        <v>0.65972222222222221</v>
      </c>
      <c r="AS496" s="3">
        <f>VLOOKUP(AR496,גיליון1!A411:F994,2,0)</f>
        <v>27.4</v>
      </c>
      <c r="AT496" s="3">
        <f>VLOOKUP(AR496,גיליון1!A411:F994,3,0)</f>
        <v>60</v>
      </c>
      <c r="AU496" s="3">
        <f>VLOOKUP(AR496,גיליון1!A411:F994,4,0)</f>
        <v>119</v>
      </c>
      <c r="AV496" s="3">
        <f>VLOOKUP(AR496,גיליון1!A411:F994,5,0)</f>
        <v>1</v>
      </c>
      <c r="AW496" s="3">
        <f>VLOOKUP(AR496,גיליון1!A411:F994,6,0)</f>
        <v>36</v>
      </c>
      <c r="AX496" s="3">
        <f>AS496+(AZ496*BF496)/(BB496*1005)</f>
        <v>28.194990028223749</v>
      </c>
      <c r="AY496" s="3">
        <f>AS496+(AZ496*BD496*BE496*BF496)/(BB496*1005*(BE496*BD496+BK496*AZ496))-(AZ496*BL496)/(BE496*BD496+BK496*AZ496)</f>
        <v>22.468640644499843</v>
      </c>
      <c r="AZ496" s="3">
        <f>BA496*BC496/(BA496+BC496)</f>
        <v>27.221985703443689</v>
      </c>
      <c r="BA496" s="3">
        <f>BB496*1005/(4*0.98*0.0000000567*(AS496+273.15)^3)</f>
        <v>195.60910583106346</v>
      </c>
      <c r="BB496" s="3">
        <f>101325/(287.05*(AS496+273.15))</f>
        <v>1.1744710844958199</v>
      </c>
      <c r="BC496" s="3">
        <f>100*SQRT(0.1/AV496)</f>
        <v>31.622776601683793</v>
      </c>
      <c r="BD496" s="3">
        <f>BC496/1.08</f>
        <v>29.280348705262767</v>
      </c>
      <c r="BE496" s="3">
        <f>0.072*AS496+64.67</f>
        <v>66.642800000000008</v>
      </c>
      <c r="BF496" s="3">
        <f>AU496*(1-0.21)+BG496-BH496</f>
        <v>34.470713299054466</v>
      </c>
      <c r="BG496" s="3">
        <f>(1.72*(BI496/1000/(AS496+273.16))^(1/7)*0.0000000567*(AS496+273.16)^4)</f>
        <v>393.97131469934561</v>
      </c>
      <c r="BH496" s="3">
        <f>0.98*0.0000000567*(AA496+273.16)^4</f>
        <v>453.51060140029114</v>
      </c>
      <c r="BI496" s="3">
        <f>BJ496*AT496/100</f>
        <v>2189.4234027530956</v>
      </c>
      <c r="BJ496" s="3">
        <f>(610.7*10^(7.5*AS496/(AS496+237.3)))</f>
        <v>3649.0390045884924</v>
      </c>
      <c r="BK496" s="3">
        <f>(EXP((0.0492)*AS496))*55.259</f>
        <v>212.74860768470677</v>
      </c>
      <c r="BL496" s="3">
        <f>(1-(AT496/100))*BJ496</f>
        <v>1459.615601835397</v>
      </c>
      <c r="HV496" s="3">
        <v>8</v>
      </c>
      <c r="HW496" s="3">
        <v>16</v>
      </c>
      <c r="HX496" s="3">
        <v>23</v>
      </c>
      <c r="HY496" s="3">
        <v>44</v>
      </c>
      <c r="HZ496" s="3">
        <v>66</v>
      </c>
      <c r="IA496" s="3">
        <v>91</v>
      </c>
      <c r="IB496" s="3">
        <v>123</v>
      </c>
      <c r="IC496" s="3">
        <v>181</v>
      </c>
      <c r="ID496" s="3">
        <v>212</v>
      </c>
      <c r="IE496" s="3">
        <v>126</v>
      </c>
      <c r="IF496" s="3">
        <v>152</v>
      </c>
      <c r="IG496" s="3">
        <v>174</v>
      </c>
      <c r="IH496" s="3">
        <v>136</v>
      </c>
      <c r="II496" s="3">
        <v>68</v>
      </c>
      <c r="IJ496" s="3">
        <v>42</v>
      </c>
      <c r="IK496" s="3">
        <v>31</v>
      </c>
      <c r="IL496" s="3">
        <v>9</v>
      </c>
    </row>
    <row r="497" spans="1:253" s="3" customFormat="1" x14ac:dyDescent="0.2">
      <c r="A497" s="3" t="b">
        <v>1</v>
      </c>
      <c r="B497" s="3">
        <v>10</v>
      </c>
      <c r="D497" s="3">
        <v>10446</v>
      </c>
      <c r="E497" s="3">
        <v>6</v>
      </c>
      <c r="F497" s="3">
        <v>6</v>
      </c>
      <c r="G497" s="3" t="s">
        <v>350</v>
      </c>
      <c r="H497" s="3">
        <v>6</v>
      </c>
      <c r="I497" s="3">
        <v>1.3000000000000007</v>
      </c>
      <c r="J497" s="3">
        <v>0.25482073753254514</v>
      </c>
      <c r="K497" s="3">
        <v>0.25201888933247574</v>
      </c>
      <c r="L497" s="3">
        <v>0.18050684692729957</v>
      </c>
      <c r="M497" s="3">
        <f>AA497-AS497</f>
        <v>0.89054704289202391</v>
      </c>
      <c r="N497" s="3">
        <f>AB497-AS497</f>
        <v>0</v>
      </c>
      <c r="O497" s="3">
        <f>AC497-AS497</f>
        <v>1.3000000000000007</v>
      </c>
      <c r="P497" s="3">
        <f>AD497-AS497</f>
        <v>0.91933296677851928</v>
      </c>
      <c r="Q497" s="3">
        <f>AE497-AS497</f>
        <v>0.20000000000000284</v>
      </c>
      <c r="R497" s="3">
        <f>AF497-AS497</f>
        <v>0.60000000000000142</v>
      </c>
      <c r="S497" s="3">
        <f>AG497-AS497</f>
        <v>0.80000000000000071</v>
      </c>
      <c r="T497" s="3">
        <f>AH497-AS497</f>
        <v>1</v>
      </c>
      <c r="U497" s="3">
        <f>AI497-AS497</f>
        <v>1.2000000000000028</v>
      </c>
      <c r="V497" s="3">
        <f>AJ497-AS497</f>
        <v>1.3000000000000007</v>
      </c>
      <c r="W497" s="3">
        <f>(AA497-AY497)/(AX497-AY497)</f>
        <v>1.0388279586921745</v>
      </c>
      <c r="X497" s="3">
        <f>(AX497-AA497)/(AA497-AY497)</f>
        <v>-3.7376697813424849E-2</v>
      </c>
      <c r="Y497" s="3">
        <f>J497/AA497</f>
        <v>9.0072750147321256E-3</v>
      </c>
      <c r="Z497" s="3">
        <f>(AA497-AY497)/(AX497-AA497)</f>
        <v>-26.754637474710862</v>
      </c>
      <c r="AA497" s="3">
        <v>28.290547042892022</v>
      </c>
      <c r="AB497" s="3">
        <v>27.4</v>
      </c>
      <c r="AC497" s="3">
        <v>28.7</v>
      </c>
      <c r="AD497" s="3">
        <v>28.319332966778518</v>
      </c>
      <c r="AE497" s="3">
        <v>27.6</v>
      </c>
      <c r="AF497" s="3">
        <v>28</v>
      </c>
      <c r="AG497" s="3">
        <v>28.2</v>
      </c>
      <c r="AH497" s="3">
        <v>28.4</v>
      </c>
      <c r="AI497" s="3">
        <v>28.6</v>
      </c>
      <c r="AJ497" s="3">
        <v>28.7</v>
      </c>
      <c r="AK497" s="3">
        <v>2020</v>
      </c>
      <c r="AL497" s="3">
        <v>10</v>
      </c>
      <c r="AM497" s="3">
        <v>27</v>
      </c>
      <c r="AN497" s="3">
        <v>15</v>
      </c>
      <c r="AO497" s="3">
        <v>50</v>
      </c>
      <c r="AP497" s="3">
        <v>28</v>
      </c>
      <c r="AQ497" s="3">
        <v>312</v>
      </c>
      <c r="AR497" s="4">
        <v>0.65972222222222221</v>
      </c>
      <c r="AS497" s="3">
        <f>VLOOKUP(AR497,גיליון1!A412:F995,2,0)</f>
        <v>27.4</v>
      </c>
      <c r="AT497" s="3">
        <f>VLOOKUP(AR497,גיליון1!A412:F995,3,0)</f>
        <v>60</v>
      </c>
      <c r="AU497" s="3">
        <f>VLOOKUP(AR497,גיליון1!A412:F995,4,0)</f>
        <v>119</v>
      </c>
      <c r="AV497" s="3">
        <f>VLOOKUP(AR497,גיליון1!A412:F995,5,0)</f>
        <v>1</v>
      </c>
      <c r="AW497" s="3">
        <f>VLOOKUP(AR497,גיליון1!A412:F995,6,0)</f>
        <v>36</v>
      </c>
      <c r="AX497" s="3">
        <f>AS497+(AZ497*BF497)/(BB497*1005)</f>
        <v>28.071782839152174</v>
      </c>
      <c r="AY497" s="3">
        <f>AS497+(AZ497*BD497*BE497*BF497)/(BB497*1005*(BE497*BD497+BK497*AZ497))-(AZ497*BL497)/(BE497*BD497+BK497*AZ497)</f>
        <v>22.437590079388595</v>
      </c>
      <c r="AZ497" s="3">
        <f>BA497*BC497/(BA497+BC497)</f>
        <v>27.221985703443689</v>
      </c>
      <c r="BA497" s="3">
        <f>BB497*1005/(4*0.98*0.0000000567*(AS497+273.15)^3)</f>
        <v>195.60910583106346</v>
      </c>
      <c r="BB497" s="3">
        <f>101325/(287.05*(AS497+273.15))</f>
        <v>1.1744710844958199</v>
      </c>
      <c r="BC497" s="3">
        <f>100*SQRT(0.1/AV497)</f>
        <v>31.622776601683793</v>
      </c>
      <c r="BD497" s="3">
        <f>BC497/1.08</f>
        <v>29.280348705262767</v>
      </c>
      <c r="BE497" s="3">
        <f>0.072*AS497+64.67</f>
        <v>66.642800000000008</v>
      </c>
      <c r="BF497" s="3">
        <f>AU497*(1-0.21)+BG497-BH497</f>
        <v>29.128458000132241</v>
      </c>
      <c r="BG497" s="3">
        <f>(1.72*(BI497/1000/(AS497+273.16))^(1/7)*0.0000000567*(AS497+273.16)^4)</f>
        <v>393.97131469934561</v>
      </c>
      <c r="BH497" s="3">
        <f>0.98*0.0000000567*(AA497+273.16)^4</f>
        <v>458.85285669921336</v>
      </c>
      <c r="BI497" s="3">
        <f>BJ497*AT497/100</f>
        <v>2189.4234027530956</v>
      </c>
      <c r="BJ497" s="3">
        <f>(610.7*10^(7.5*AS497/(AS497+237.3)))</f>
        <v>3649.0390045884924</v>
      </c>
      <c r="BK497" s="3">
        <f>(EXP((0.0492)*AS497))*55.259</f>
        <v>212.74860768470677</v>
      </c>
      <c r="BL497" s="3">
        <f>(1-(AT497/100))*BJ497</f>
        <v>1459.615601835397</v>
      </c>
      <c r="IA497" s="3">
        <v>1</v>
      </c>
      <c r="IB497" s="3">
        <v>4</v>
      </c>
      <c r="IC497" s="3">
        <v>0</v>
      </c>
      <c r="ID497" s="3">
        <v>3</v>
      </c>
      <c r="IE497" s="3">
        <v>5</v>
      </c>
      <c r="IF497" s="3">
        <v>5</v>
      </c>
      <c r="IG497" s="3">
        <v>8</v>
      </c>
      <c r="IH497" s="3">
        <v>11</v>
      </c>
      <c r="II497" s="3">
        <v>30</v>
      </c>
      <c r="IJ497" s="3">
        <v>27</v>
      </c>
      <c r="IK497" s="3">
        <v>43</v>
      </c>
      <c r="IL497" s="3">
        <v>83</v>
      </c>
      <c r="IM497" s="3">
        <v>171</v>
      </c>
      <c r="IN497" s="3">
        <v>199</v>
      </c>
      <c r="IO497" s="3">
        <v>117</v>
      </c>
      <c r="IP497" s="3">
        <v>71</v>
      </c>
      <c r="IQ497" s="3">
        <v>45</v>
      </c>
      <c r="IR497" s="3">
        <v>23</v>
      </c>
      <c r="IS497" s="3">
        <v>3</v>
      </c>
    </row>
    <row r="498" spans="1:253" s="3" customFormat="1" x14ac:dyDescent="0.2">
      <c r="A498" s="3" t="b">
        <v>1</v>
      </c>
      <c r="B498" s="3">
        <v>10</v>
      </c>
      <c r="D498" s="3">
        <v>10446</v>
      </c>
      <c r="E498" s="3">
        <v>6</v>
      </c>
      <c r="F498" s="3">
        <v>6</v>
      </c>
      <c r="G498" s="3" t="s">
        <v>498</v>
      </c>
      <c r="H498" s="3">
        <v>6</v>
      </c>
      <c r="I498" s="3">
        <v>1.5999999999999979</v>
      </c>
      <c r="J498" s="3">
        <v>0.28731115219280345</v>
      </c>
      <c r="K498" s="3">
        <v>0.36638815759783938</v>
      </c>
      <c r="L498" s="3">
        <v>0.22392487547498927</v>
      </c>
      <c r="M498" s="3">
        <f>AA498-AS498</f>
        <v>-0.21163806113113637</v>
      </c>
      <c r="N498" s="3">
        <f>AB498-AS498</f>
        <v>-1.0999999999999979</v>
      </c>
      <c r="O498" s="3">
        <f>AC498-AS498</f>
        <v>0.5</v>
      </c>
      <c r="P498" s="3">
        <f>AD498-AS498</f>
        <v>-0.19265279814597847</v>
      </c>
      <c r="Q498" s="3">
        <f>AE498-AS498</f>
        <v>-0.79999999999999716</v>
      </c>
      <c r="R498" s="3">
        <f>AF498-AS498</f>
        <v>-0.59999999999999787</v>
      </c>
      <c r="S498" s="3">
        <f>AG498-AS498</f>
        <v>-0.39999999999999858</v>
      </c>
      <c r="T498" s="3">
        <f>AH498-AS498</f>
        <v>0</v>
      </c>
      <c r="U498" s="3">
        <f>AI498-AS498</f>
        <v>0.10000000000000142</v>
      </c>
      <c r="V498" s="3">
        <f>AJ498-AS498</f>
        <v>0.40000000000000213</v>
      </c>
      <c r="W498" s="3">
        <f>(AA498-AY498)/(AX498-AY498)</f>
        <v>0.81957130866108197</v>
      </c>
      <c r="X498" s="3">
        <f>(AX498-AA498)/(AA498-AY498)</f>
        <v>0.22015008264952673</v>
      </c>
      <c r="Y498" s="3">
        <f>J498/AA498</f>
        <v>1.0567431492886647E-2</v>
      </c>
      <c r="Z498" s="3">
        <f>(AA498-AY498)/(AX498-AA498)</f>
        <v>4.542355778225958</v>
      </c>
      <c r="AA498" s="3">
        <v>27.188361938868862</v>
      </c>
      <c r="AB498" s="3">
        <v>26.3</v>
      </c>
      <c r="AC498" s="3">
        <v>27.9</v>
      </c>
      <c r="AD498" s="3">
        <v>27.20734720185402</v>
      </c>
      <c r="AE498" s="3">
        <v>26.6</v>
      </c>
      <c r="AF498" s="3">
        <v>26.8</v>
      </c>
      <c r="AG498" s="3">
        <v>27</v>
      </c>
      <c r="AH498" s="3">
        <v>27.4</v>
      </c>
      <c r="AI498" s="3">
        <v>27.5</v>
      </c>
      <c r="AJ498" s="3">
        <v>27.8</v>
      </c>
      <c r="AK498" s="3">
        <v>2020</v>
      </c>
      <c r="AL498" s="3">
        <v>10</v>
      </c>
      <c r="AM498" s="3">
        <v>27</v>
      </c>
      <c r="AN498" s="3">
        <v>15</v>
      </c>
      <c r="AO498" s="3">
        <v>50</v>
      </c>
      <c r="AP498" s="3">
        <v>42</v>
      </c>
      <c r="AQ498" s="3">
        <v>712</v>
      </c>
      <c r="AR498" s="4">
        <v>0.65972222222222221</v>
      </c>
      <c r="AS498" s="3">
        <f>VLOOKUP(AR498,גיליון1!A413:F996,2,0)</f>
        <v>27.4</v>
      </c>
      <c r="AT498" s="3">
        <f>VLOOKUP(AR498,גיליון1!A413:F996,3,0)</f>
        <v>60</v>
      </c>
      <c r="AU498" s="3">
        <f>VLOOKUP(AR498,גיליון1!A413:F996,4,0)</f>
        <v>119</v>
      </c>
      <c r="AV498" s="3">
        <f>VLOOKUP(AR498,גיליון1!A413:F996,5,0)</f>
        <v>1</v>
      </c>
      <c r="AW498" s="3">
        <f>VLOOKUP(AR498,גיליון1!A413:F996,6,0)</f>
        <v>36</v>
      </c>
      <c r="AX498" s="3">
        <f>AS498+(AZ498*BF498)/(BB498*1005)</f>
        <v>28.225704851292811</v>
      </c>
      <c r="AY498" s="3">
        <f>AS498+(AZ498*BD498*BE498*BF498)/(BB498*1005*(BE498*BD498+BK498*AZ498))-(AZ498*BL498)/(BE498*BD498+BK498*AZ498)</f>
        <v>22.476381366618195</v>
      </c>
      <c r="AZ498" s="3">
        <f>BA498*BC498/(BA498+BC498)</f>
        <v>27.221985703443689</v>
      </c>
      <c r="BA498" s="3">
        <f>BB498*1005/(4*0.98*0.0000000567*(AS498+273.15)^3)</f>
        <v>195.60910583106346</v>
      </c>
      <c r="BB498" s="3">
        <f>101325/(287.05*(AS498+273.15))</f>
        <v>1.1744710844958199</v>
      </c>
      <c r="BC498" s="3">
        <f>100*SQRT(0.1/AV498)</f>
        <v>31.622776601683793</v>
      </c>
      <c r="BD498" s="3">
        <f>BC498/1.08</f>
        <v>29.280348705262767</v>
      </c>
      <c r="BE498" s="3">
        <f>0.072*AS498+64.67</f>
        <v>66.642800000000008</v>
      </c>
      <c r="BF498" s="3">
        <f>AU498*(1-0.21)+BG498-BH498</f>
        <v>35.802505928466985</v>
      </c>
      <c r="BG498" s="3">
        <f>(1.72*(BI498/1000/(AS498+273.16))^(1/7)*0.0000000567*(AS498+273.16)^4)</f>
        <v>393.97131469934561</v>
      </c>
      <c r="BH498" s="3">
        <f>0.98*0.0000000567*(AA498+273.16)^4</f>
        <v>452.17880877087862</v>
      </c>
      <c r="BI498" s="3">
        <f>BJ498*AT498/100</f>
        <v>2189.4234027530956</v>
      </c>
      <c r="BJ498" s="3">
        <f>(610.7*10^(7.5*AS498/(AS498+237.3)))</f>
        <v>3649.0390045884924</v>
      </c>
      <c r="BK498" s="3">
        <f>(EXP((0.0492)*AS498))*55.259</f>
        <v>212.74860768470677</v>
      </c>
      <c r="BL498" s="3">
        <f>(1-(AT498/100))*BJ498</f>
        <v>1459.615601835397</v>
      </c>
      <c r="HT498" s="3">
        <v>10</v>
      </c>
      <c r="HU498" s="3">
        <v>16</v>
      </c>
      <c r="HV498" s="3">
        <v>23</v>
      </c>
      <c r="HW498" s="3">
        <v>54</v>
      </c>
      <c r="HX498" s="3">
        <v>83</v>
      </c>
      <c r="HY498" s="3">
        <v>155</v>
      </c>
      <c r="HZ498" s="3">
        <v>176</v>
      </c>
      <c r="IA498" s="3">
        <v>210</v>
      </c>
      <c r="IB498" s="3">
        <v>293</v>
      </c>
      <c r="IC498" s="3">
        <v>315</v>
      </c>
      <c r="ID498" s="3">
        <v>332</v>
      </c>
      <c r="IE498" s="3">
        <v>234</v>
      </c>
      <c r="IF498" s="3">
        <v>91</v>
      </c>
      <c r="IG498" s="3">
        <v>55</v>
      </c>
      <c r="IH498" s="3">
        <v>39</v>
      </c>
      <c r="II498" s="3">
        <v>20</v>
      </c>
      <c r="IJ498" s="3">
        <v>7</v>
      </c>
      <c r="IK498" s="3">
        <v>3</v>
      </c>
      <c r="IL498" s="3">
        <v>3</v>
      </c>
      <c r="IM498" s="3">
        <v>1</v>
      </c>
      <c r="IN498" s="3">
        <v>0</v>
      </c>
      <c r="IO498" s="3">
        <v>0</v>
      </c>
      <c r="IP498" s="3">
        <v>0</v>
      </c>
      <c r="IQ498" s="3">
        <v>0</v>
      </c>
      <c r="IR498" s="3">
        <v>0</v>
      </c>
      <c r="IS498" s="3">
        <v>1</v>
      </c>
    </row>
    <row r="499" spans="1:253" s="3" customFormat="1" x14ac:dyDescent="0.2">
      <c r="A499" s="3" t="b">
        <v>0</v>
      </c>
      <c r="D499" s="3">
        <v>10446</v>
      </c>
      <c r="E499" s="3">
        <v>6</v>
      </c>
      <c r="F499" s="3">
        <v>6</v>
      </c>
      <c r="G499" s="3" t="s">
        <v>185</v>
      </c>
      <c r="H499" s="3">
        <v>6</v>
      </c>
      <c r="I499" s="3">
        <v>1.1999999999999993</v>
      </c>
      <c r="J499" s="3">
        <v>0.27731415429336731</v>
      </c>
      <c r="K499" s="3">
        <v>0.45474908955611681</v>
      </c>
      <c r="L499" s="3">
        <v>0.23348195226499432</v>
      </c>
      <c r="M499" s="3">
        <f>AA499-AS499</f>
        <v>-0.55188972400345193</v>
      </c>
      <c r="N499" s="3">
        <f>AB499-AS499</f>
        <v>-1.1999999999999993</v>
      </c>
      <c r="O499" s="3">
        <f>AC499-AS499</f>
        <v>0</v>
      </c>
      <c r="P499" s="3">
        <f>AD499-AS499</f>
        <v>-0.56583358603742084</v>
      </c>
      <c r="Q499" s="3">
        <f>AE499-AS499</f>
        <v>-1</v>
      </c>
      <c r="R499" s="3">
        <f>AF499-AS499</f>
        <v>-0.89999999999999858</v>
      </c>
      <c r="S499" s="3">
        <f>AG499-AS499</f>
        <v>-0.79999999999999716</v>
      </c>
      <c r="T499" s="3">
        <f>AH499-AS499</f>
        <v>-0.29999999999999716</v>
      </c>
      <c r="U499" s="3">
        <f>AI499-AS499</f>
        <v>-0.19999999999999929</v>
      </c>
      <c r="V499" s="3">
        <f>AJ499-AS499</f>
        <v>0</v>
      </c>
      <c r="W499" s="3">
        <f>(AA499-AY499)/(AX499-AY499)</f>
        <v>0.73005545856742238</v>
      </c>
      <c r="X499" s="3">
        <f>(AX499-AA499)/(AA499-AY499)</f>
        <v>0.36975895223396582</v>
      </c>
      <c r="Y499" s="3">
        <f>J499/AA499</f>
        <v>1.0329000866079539E-2</v>
      </c>
      <c r="Z499" s="3">
        <f>(AA499-AY499)/(AX499-AA499)</f>
        <v>2.7044646085194652</v>
      </c>
      <c r="AA499" s="3">
        <v>26.848110275996547</v>
      </c>
      <c r="AB499" s="3">
        <v>26.2</v>
      </c>
      <c r="AC499" s="3">
        <v>27.4</v>
      </c>
      <c r="AD499" s="3">
        <v>26.834166413962578</v>
      </c>
      <c r="AE499" s="3">
        <v>26.4</v>
      </c>
      <c r="AF499" s="3">
        <v>26.5</v>
      </c>
      <c r="AG499" s="3">
        <v>26.6</v>
      </c>
      <c r="AH499" s="3">
        <v>27.1</v>
      </c>
      <c r="AI499" s="3">
        <v>27.2</v>
      </c>
      <c r="AJ499" s="3">
        <v>27.4</v>
      </c>
      <c r="AK499" s="3">
        <v>2020</v>
      </c>
      <c r="AL499" s="3">
        <v>10</v>
      </c>
      <c r="AM499" s="3">
        <v>27</v>
      </c>
      <c r="AN499" s="3">
        <v>15</v>
      </c>
      <c r="AO499" s="3">
        <v>51</v>
      </c>
      <c r="AP499" s="3">
        <v>11</v>
      </c>
      <c r="AQ499" s="3">
        <v>191</v>
      </c>
      <c r="AR499" s="4">
        <v>0.66041666666666665</v>
      </c>
      <c r="AS499" s="3">
        <f>VLOOKUP(AR499,גיליון1!A414:F997,2,0)</f>
        <v>27.4</v>
      </c>
      <c r="AT499" s="3">
        <f>VLOOKUP(AR499,גיליון1!A414:F997,3,0)</f>
        <v>60</v>
      </c>
      <c r="AU499" s="3">
        <f>VLOOKUP(AR499,גיליון1!A414:F997,4,0)</f>
        <v>131</v>
      </c>
      <c r="AV499" s="3">
        <f>VLOOKUP(AR499,גיליון1!A414:F997,5,0)</f>
        <v>1.1000000000000001</v>
      </c>
      <c r="AW499" s="3">
        <f>VLOOKUP(AR499,גיליון1!A414:F997,6,0)</f>
        <v>219</v>
      </c>
      <c r="AX499" s="3">
        <f>AS499+(AZ499*BF499)/(BB499*1005)</f>
        <v>28.447503331640689</v>
      </c>
      <c r="AY499" s="3">
        <f>AS499+(AZ499*BD499*BE499*BF499)/(BB499*1005*(BE499*BD499+BK499*AZ499))-(AZ499*BL499)/(BE499*BD499+BK499*AZ499)</f>
        <v>22.522608361895159</v>
      </c>
      <c r="AZ499" s="3">
        <f>BA499*BC499/(BA499+BC499)</f>
        <v>26.124336346967258</v>
      </c>
      <c r="BA499" s="3">
        <f>BB499*1005/(4*0.98*0.0000000567*(AS499+273.15)^3)</f>
        <v>195.60910583106346</v>
      </c>
      <c r="BB499" s="3">
        <f>101325/(287.05*(AS499+273.15))</f>
        <v>1.1744710844958199</v>
      </c>
      <c r="BC499" s="3">
        <f>100*SQRT(0.1/AV499)</f>
        <v>30.151134457776362</v>
      </c>
      <c r="BD499" s="3">
        <f>BC499/1.08</f>
        <v>27.917717090533667</v>
      </c>
      <c r="BE499" s="3">
        <f>0.072*AS499+64.67</f>
        <v>66.642800000000008</v>
      </c>
      <c r="BF499" s="3">
        <f>AU499*(1-0.21)+BG499-BH499</f>
        <v>47.328041921271108</v>
      </c>
      <c r="BG499" s="3">
        <f>(1.72*(BI499/1000/(AS499+273.16))^(1/7)*0.0000000567*(AS499+273.16)^4)</f>
        <v>393.97131469934561</v>
      </c>
      <c r="BH499" s="3">
        <f>0.98*0.0000000567*(AA499+273.16)^4</f>
        <v>450.13327277807451</v>
      </c>
      <c r="BI499" s="3">
        <f>BJ499*AT499/100</f>
        <v>2189.4234027530956</v>
      </c>
      <c r="BJ499" s="3">
        <f>(610.7*10^(7.5*AS499/(AS499+237.3)))</f>
        <v>3649.0390045884924</v>
      </c>
      <c r="BK499" s="3">
        <f>(EXP((0.0492)*AS499))*55.259</f>
        <v>212.74860768470677</v>
      </c>
      <c r="BL499" s="3">
        <f>(1-(AT499/100))*BJ499</f>
        <v>1459.615601835397</v>
      </c>
      <c r="HR499" s="3">
        <v>2</v>
      </c>
      <c r="HS499" s="3">
        <v>6</v>
      </c>
      <c r="HT499" s="3">
        <v>22</v>
      </c>
      <c r="HU499" s="3">
        <v>79</v>
      </c>
      <c r="HV499" s="3">
        <v>158</v>
      </c>
      <c r="HW499" s="3">
        <v>154</v>
      </c>
      <c r="HX499" s="3">
        <v>124</v>
      </c>
      <c r="HY499" s="3">
        <v>133</v>
      </c>
      <c r="HZ499" s="3">
        <v>121</v>
      </c>
      <c r="IA499" s="3">
        <v>112</v>
      </c>
      <c r="IB499" s="3">
        <v>134</v>
      </c>
      <c r="IC499" s="3">
        <v>70</v>
      </c>
      <c r="ID499" s="3">
        <v>40</v>
      </c>
      <c r="IE499" s="3">
        <v>12</v>
      </c>
      <c r="IF499" s="3">
        <v>3</v>
      </c>
      <c r="IG499" s="3">
        <v>1</v>
      </c>
      <c r="IH499" s="3">
        <v>0</v>
      </c>
      <c r="II499" s="3">
        <v>2</v>
      </c>
      <c r="IJ499" s="3">
        <v>0</v>
      </c>
    </row>
    <row r="500" spans="1:253" s="3" customFormat="1" x14ac:dyDescent="0.2">
      <c r="A500" s="3" t="b">
        <v>0</v>
      </c>
      <c r="D500" s="3">
        <v>10446</v>
      </c>
      <c r="E500" s="3">
        <v>6</v>
      </c>
      <c r="F500" s="3">
        <v>6</v>
      </c>
      <c r="G500" s="3" t="s">
        <v>351</v>
      </c>
      <c r="H500" s="3">
        <v>6</v>
      </c>
      <c r="I500" s="3">
        <v>1.4000000000000021</v>
      </c>
      <c r="J500" s="3">
        <v>0.29863048683426924</v>
      </c>
      <c r="K500" s="3">
        <v>0.44292261096580887</v>
      </c>
      <c r="L500" s="3">
        <v>0.24605908374569346</v>
      </c>
      <c r="M500" s="3">
        <f>AA500-AS500</f>
        <v>-0.71584580979058288</v>
      </c>
      <c r="N500" s="3">
        <f>AB500-AS500</f>
        <v>-1.5</v>
      </c>
      <c r="O500" s="3">
        <f>AC500-AS500</f>
        <v>-9.9999999999997868E-2</v>
      </c>
      <c r="P500" s="3">
        <f>AD500-AS500</f>
        <v>-0.75290338730072648</v>
      </c>
      <c r="Q500" s="3">
        <f>AE500-AS500</f>
        <v>-1.2999999999999972</v>
      </c>
      <c r="R500" s="3">
        <f>AF500-AS500</f>
        <v>-1.0999999999999979</v>
      </c>
      <c r="S500" s="3">
        <f>AG500-AS500</f>
        <v>-0.89999999999999858</v>
      </c>
      <c r="T500" s="3">
        <f>AH500-AS500</f>
        <v>-0.5</v>
      </c>
      <c r="U500" s="3">
        <f>AI500-AS500</f>
        <v>-0.29999999999999716</v>
      </c>
      <c r="V500" s="3">
        <f>AJ500-AS500</f>
        <v>-9.9999999999997868E-2</v>
      </c>
      <c r="W500" s="3">
        <f>(AA500-AY500)/(AX500-AY500)</f>
        <v>0.69953704079546208</v>
      </c>
      <c r="X500" s="3">
        <f>(AX500-AA500)/(AA500-AY500)</f>
        <v>0.42951686856048898</v>
      </c>
      <c r="Y500" s="3">
        <f>J500/AA500</f>
        <v>1.1191304198948102E-2</v>
      </c>
      <c r="Z500" s="3">
        <f>(AA500-AY500)/(AX500-AA500)</f>
        <v>2.328197268133998</v>
      </c>
      <c r="AA500" s="3">
        <v>26.684154190209416</v>
      </c>
      <c r="AB500" s="3">
        <v>25.9</v>
      </c>
      <c r="AC500" s="3">
        <v>27.3</v>
      </c>
      <c r="AD500" s="3">
        <v>26.647096612699272</v>
      </c>
      <c r="AE500" s="3">
        <v>26.1</v>
      </c>
      <c r="AF500" s="3">
        <v>26.3</v>
      </c>
      <c r="AG500" s="3">
        <v>26.5</v>
      </c>
      <c r="AH500" s="3">
        <v>26.9</v>
      </c>
      <c r="AI500" s="3">
        <v>27.1</v>
      </c>
      <c r="AJ500" s="3">
        <v>27.3</v>
      </c>
      <c r="AK500" s="3">
        <v>2020</v>
      </c>
      <c r="AL500" s="3">
        <v>10</v>
      </c>
      <c r="AM500" s="3">
        <v>27</v>
      </c>
      <c r="AN500" s="3">
        <v>15</v>
      </c>
      <c r="AO500" s="3">
        <v>51</v>
      </c>
      <c r="AP500" s="3">
        <v>28</v>
      </c>
      <c r="AQ500" s="3">
        <v>789</v>
      </c>
      <c r="AR500" s="4">
        <v>0.66041666666666665</v>
      </c>
      <c r="AS500" s="3">
        <f>VLOOKUP(AR500,גיליון1!A415:F998,2,0)</f>
        <v>27.4</v>
      </c>
      <c r="AT500" s="3">
        <f>VLOOKUP(AR500,גיליון1!A415:F998,3,0)</f>
        <v>60</v>
      </c>
      <c r="AU500" s="3">
        <f>VLOOKUP(AR500,גיליון1!A415:F998,4,0)</f>
        <v>131</v>
      </c>
      <c r="AV500" s="3">
        <f>VLOOKUP(AR500,גיליון1!A415:F998,5,0)</f>
        <v>1.1000000000000001</v>
      </c>
      <c r="AW500" s="3">
        <f>VLOOKUP(AR500,גיליון1!A415:F998,6,0)</f>
        <v>219</v>
      </c>
      <c r="AX500" s="3">
        <f>AS500+(AZ500*BF500)/(BB500*1005)</f>
        <v>28.469264213789714</v>
      </c>
      <c r="AY500" s="3">
        <f>AS500+(AZ500*BD500*BE500*BF500)/(BB500*1005*(BE500*BD500+BK500*AZ500))-(AZ500*BL500)/(BE500*BD500+BK500*AZ500)</f>
        <v>22.528065909991149</v>
      </c>
      <c r="AZ500" s="3">
        <f>BA500*BC500/(BA500+BC500)</f>
        <v>26.124336346967258</v>
      </c>
      <c r="BA500" s="3">
        <f>BB500*1005/(4*0.98*0.0000000567*(AS500+273.15)^3)</f>
        <v>195.60910583106346</v>
      </c>
      <c r="BB500" s="3">
        <f>101325/(287.05*(AS500+273.15))</f>
        <v>1.1744710844958199</v>
      </c>
      <c r="BC500" s="3">
        <f>100*SQRT(0.1/AV500)</f>
        <v>30.151134457776362</v>
      </c>
      <c r="BD500" s="3">
        <f>BC500/1.08</f>
        <v>27.917717090533667</v>
      </c>
      <c r="BE500" s="3">
        <f>0.072*AS500+64.67</f>
        <v>66.642800000000008</v>
      </c>
      <c r="BF500" s="3">
        <f>AU500*(1-0.21)+BG500-BH500</f>
        <v>48.311236830045004</v>
      </c>
      <c r="BG500" s="3">
        <f>(1.72*(BI500/1000/(AS500+273.16))^(1/7)*0.0000000567*(AS500+273.16)^4)</f>
        <v>393.97131469934561</v>
      </c>
      <c r="BH500" s="3">
        <f>0.98*0.0000000567*(AA500+273.16)^4</f>
        <v>449.15007786930062</v>
      </c>
      <c r="BI500" s="3">
        <f>BJ500*AT500/100</f>
        <v>2189.4234027530956</v>
      </c>
      <c r="BJ500" s="3">
        <f>(610.7*10^(7.5*AS500/(AS500+237.3)))</f>
        <v>3649.0390045884924</v>
      </c>
      <c r="BK500" s="3">
        <f>(EXP((0.0492)*AS500))*55.259</f>
        <v>212.74860768470677</v>
      </c>
      <c r="BL500" s="3">
        <f>(1-(AT500/100))*BJ500</f>
        <v>1459.615601835397</v>
      </c>
      <c r="HO500" s="3">
        <v>10</v>
      </c>
      <c r="HP500" s="3">
        <v>31</v>
      </c>
      <c r="HQ500" s="3">
        <v>50</v>
      </c>
      <c r="HR500" s="3">
        <v>76</v>
      </c>
      <c r="HS500" s="3">
        <v>142</v>
      </c>
      <c r="HT500" s="3">
        <v>313</v>
      </c>
      <c r="HU500" s="3">
        <v>321</v>
      </c>
      <c r="HV500" s="3">
        <v>246</v>
      </c>
      <c r="HW500" s="3">
        <v>186</v>
      </c>
      <c r="HX500" s="3">
        <v>163</v>
      </c>
      <c r="HY500" s="3">
        <v>168</v>
      </c>
      <c r="HZ500" s="3">
        <v>152</v>
      </c>
      <c r="IA500" s="3">
        <v>141</v>
      </c>
      <c r="IB500" s="3">
        <v>60</v>
      </c>
      <c r="IC500" s="3">
        <v>27</v>
      </c>
      <c r="ID500" s="3">
        <v>0</v>
      </c>
      <c r="IE500" s="3">
        <v>0</v>
      </c>
      <c r="IF500" s="3">
        <v>1</v>
      </c>
      <c r="IG500" s="3">
        <v>0</v>
      </c>
      <c r="IH500" s="3">
        <v>1</v>
      </c>
      <c r="II500" s="3">
        <v>0</v>
      </c>
      <c r="IJ500" s="3">
        <v>0</v>
      </c>
      <c r="IK500" s="3">
        <v>0</v>
      </c>
    </row>
    <row r="501" spans="1:253" s="3" customFormat="1" x14ac:dyDescent="0.2">
      <c r="A501" s="3" t="b">
        <v>0</v>
      </c>
      <c r="D501" s="3">
        <v>10446</v>
      </c>
      <c r="E501" s="3">
        <v>6</v>
      </c>
      <c r="F501" s="3">
        <v>6</v>
      </c>
      <c r="G501" s="3" t="s">
        <v>499</v>
      </c>
      <c r="H501" s="3">
        <v>6</v>
      </c>
      <c r="I501" s="3">
        <v>0.5</v>
      </c>
      <c r="J501" s="3">
        <v>9.4308417515891294E-2</v>
      </c>
      <c r="K501" s="3">
        <v>0</v>
      </c>
      <c r="L501" s="3">
        <v>4.782659323233153E-2</v>
      </c>
      <c r="M501" s="3">
        <f>AA501-AS501</f>
        <v>-1.4884633304938433</v>
      </c>
      <c r="N501" s="3">
        <f>AB501-AS501</f>
        <v>-1.5</v>
      </c>
      <c r="O501" s="3">
        <f>AC501-AS501</f>
        <v>-1</v>
      </c>
      <c r="P501" s="3">
        <f>AD501-AS501</f>
        <v>-1.516985962179227</v>
      </c>
      <c r="Q501" s="3">
        <f>AE501-AS501</f>
        <v>-1.5</v>
      </c>
      <c r="R501" s="3">
        <f>AF501-AS501</f>
        <v>-1.5</v>
      </c>
      <c r="S501" s="3">
        <f>AG501-AS501</f>
        <v>-1.5</v>
      </c>
      <c r="T501" s="3">
        <f>AH501-AS501</f>
        <v>-1.5</v>
      </c>
      <c r="U501" s="3">
        <f>AI501-AS501</f>
        <v>-1.3999999999999986</v>
      </c>
      <c r="V501" s="3">
        <f>AJ501-AS501</f>
        <v>-1.1999999999999993</v>
      </c>
      <c r="W501" s="3">
        <f>(AA501-AY501)/(AX501-AY501)</f>
        <v>0.55800257442220491</v>
      </c>
      <c r="X501" s="3">
        <f>(AX501-AA501)/(AA501-AY501)</f>
        <v>0.7921064271710041</v>
      </c>
      <c r="Y501" s="3">
        <f>J501/AA501</f>
        <v>3.6396304363869557E-3</v>
      </c>
      <c r="Z501" s="3">
        <f>(AA501-AY501)/(AX501-AA501)</f>
        <v>1.2624566165578084</v>
      </c>
      <c r="AA501" s="3">
        <v>25.911536669506155</v>
      </c>
      <c r="AB501" s="3">
        <v>25.9</v>
      </c>
      <c r="AC501" s="3">
        <v>26.4</v>
      </c>
      <c r="AD501" s="3">
        <v>25.883014037820772</v>
      </c>
      <c r="AE501" s="3">
        <v>25.9</v>
      </c>
      <c r="AF501" s="3">
        <v>25.9</v>
      </c>
      <c r="AG501" s="3">
        <v>25.9</v>
      </c>
      <c r="AH501" s="3">
        <v>25.9</v>
      </c>
      <c r="AI501" s="3">
        <v>26</v>
      </c>
      <c r="AJ501" s="3">
        <v>26.2</v>
      </c>
      <c r="AK501" s="3">
        <v>2020</v>
      </c>
      <c r="AL501" s="3">
        <v>10</v>
      </c>
      <c r="AM501" s="3">
        <v>27</v>
      </c>
      <c r="AN501" s="3">
        <v>15</v>
      </c>
      <c r="AO501" s="3">
        <v>51</v>
      </c>
      <c r="AP501" s="3">
        <v>39</v>
      </c>
      <c r="AQ501" s="3">
        <v>349.00000000000006</v>
      </c>
      <c r="AR501" s="4">
        <v>0.66041666666666665</v>
      </c>
      <c r="AS501" s="3">
        <f>VLOOKUP(AR501,גיליון1!A416:F999,2,0)</f>
        <v>27.4</v>
      </c>
      <c r="AT501" s="3">
        <f>VLOOKUP(AR501,גיליון1!A416:F999,3,0)</f>
        <v>60</v>
      </c>
      <c r="AU501" s="3">
        <f>VLOOKUP(AR501,גיליון1!A416:F999,4,0)</f>
        <v>131</v>
      </c>
      <c r="AV501" s="3">
        <f>VLOOKUP(AR501,גיליון1!A416:F999,5,0)</f>
        <v>1.1000000000000001</v>
      </c>
      <c r="AW501" s="3">
        <f>VLOOKUP(AR501,גיליון1!A416:F999,6,0)</f>
        <v>219</v>
      </c>
      <c r="AX501" s="3">
        <f>AS501+(AZ501*BF501)/(BB501*1005)</f>
        <v>28.571329571903387</v>
      </c>
      <c r="AY501" s="3">
        <f>AS501+(AZ501*BD501*BE501*BF501)/(BB501*1005*(BE501*BD501+BK501*AZ501))-(AZ501*BL501)/(BE501*BD501+BK501*AZ501)</f>
        <v>22.553663521201273</v>
      </c>
      <c r="AZ501" s="3">
        <f>BA501*BC501/(BA501+BC501)</f>
        <v>26.124336346967258</v>
      </c>
      <c r="BA501" s="3">
        <f>BB501*1005/(4*0.98*0.0000000567*(AS501+273.15)^3)</f>
        <v>195.60910583106346</v>
      </c>
      <c r="BB501" s="3">
        <f>101325/(287.05*(AS501+273.15))</f>
        <v>1.1744710844958199</v>
      </c>
      <c r="BC501" s="3">
        <f>100*SQRT(0.1/AV501)</f>
        <v>30.151134457776362</v>
      </c>
      <c r="BD501" s="3">
        <f>BC501/1.08</f>
        <v>27.917717090533667</v>
      </c>
      <c r="BE501" s="3">
        <f>0.072*AS501+64.67</f>
        <v>66.642800000000008</v>
      </c>
      <c r="BF501" s="3">
        <f>AU501*(1-0.21)+BG501-BH501</f>
        <v>52.922729129499089</v>
      </c>
      <c r="BG501" s="3">
        <f>(1.72*(BI501/1000/(AS501+273.16))^(1/7)*0.0000000567*(AS501+273.16)^4)</f>
        <v>393.97131469934561</v>
      </c>
      <c r="BH501" s="3">
        <f>0.98*0.0000000567*(AA501+273.16)^4</f>
        <v>444.53858556984653</v>
      </c>
      <c r="BI501" s="3">
        <f>BJ501*AT501/100</f>
        <v>2189.4234027530956</v>
      </c>
      <c r="BJ501" s="3">
        <f>(610.7*10^(7.5*AS501/(AS501+237.3)))</f>
        <v>3649.0390045884924</v>
      </c>
      <c r="BK501" s="3">
        <f>(EXP((0.0492)*AS501))*55.259</f>
        <v>212.74860768470677</v>
      </c>
      <c r="BL501" s="3">
        <f>(1-(AT501/100))*BJ501</f>
        <v>1459.615601835397</v>
      </c>
      <c r="HO501" s="3">
        <v>74</v>
      </c>
      <c r="HP501" s="3">
        <v>40</v>
      </c>
      <c r="HQ501" s="3">
        <v>23</v>
      </c>
      <c r="HR501" s="3">
        <v>8</v>
      </c>
      <c r="HS501" s="3">
        <v>7</v>
      </c>
      <c r="HT501" s="3">
        <v>5</v>
      </c>
      <c r="HU501" s="3">
        <v>1</v>
      </c>
      <c r="HV501" s="3">
        <v>0</v>
      </c>
      <c r="HW501" s="3">
        <v>2</v>
      </c>
      <c r="HX501" s="3">
        <v>0</v>
      </c>
    </row>
    <row r="502" spans="1:253" s="3" customFormat="1" x14ac:dyDescent="0.2">
      <c r="A502" s="3" t="b">
        <v>1</v>
      </c>
      <c r="B502" s="3" t="s">
        <v>562</v>
      </c>
      <c r="D502" s="3">
        <v>10446</v>
      </c>
      <c r="E502" s="3">
        <v>1</v>
      </c>
      <c r="F502" s="3">
        <v>6</v>
      </c>
      <c r="G502" s="3" t="s">
        <v>186</v>
      </c>
      <c r="H502" s="3">
        <v>6</v>
      </c>
      <c r="I502" s="3">
        <v>1.3000000000000007</v>
      </c>
      <c r="J502" s="3">
        <v>0.27871383345126066</v>
      </c>
      <c r="K502" s="3">
        <v>0.37695189222358749</v>
      </c>
      <c r="L502" s="3">
        <v>0.22676274782759853</v>
      </c>
      <c r="M502" s="3">
        <f>AA502-AS502</f>
        <v>0.22693878649841182</v>
      </c>
      <c r="N502" s="3">
        <f>AB502-AS502</f>
        <v>-0.5</v>
      </c>
      <c r="O502" s="3">
        <f>AC502-AS502</f>
        <v>0.80000000000000071</v>
      </c>
      <c r="P502" s="3">
        <f>AD502-AS502</f>
        <v>0.24003195949416067</v>
      </c>
      <c r="Q502" s="3">
        <f>AE502-AS502</f>
        <v>-0.39999999999999858</v>
      </c>
      <c r="R502" s="3">
        <f>AF502-AS502</f>
        <v>-0.19999999999999929</v>
      </c>
      <c r="S502" s="3">
        <f>AG502-AS502</f>
        <v>0</v>
      </c>
      <c r="T502" s="3">
        <f>AH502-AS502</f>
        <v>0.39999999999999858</v>
      </c>
      <c r="U502" s="3">
        <f>AI502-AS502</f>
        <v>0.60000000000000142</v>
      </c>
      <c r="V502" s="3">
        <f>AJ502-AS502</f>
        <v>0.80000000000000071</v>
      </c>
      <c r="W502" s="3">
        <f>(AA502-AY502)/(AX502-AY502)</f>
        <v>0.86771279282091873</v>
      </c>
      <c r="X502" s="3">
        <f>(AX502-AA502)/(AA502-AY502)</f>
        <v>0.15245506148297977</v>
      </c>
      <c r="Y502" s="3">
        <f>J502/AA502</f>
        <v>1.005209538627394E-2</v>
      </c>
      <c r="Z502" s="3">
        <f>(AA502-AY502)/(AX502-AA502)</f>
        <v>6.5593099387627802</v>
      </c>
      <c r="AA502" s="3">
        <v>27.726938786498412</v>
      </c>
      <c r="AB502" s="3">
        <v>27</v>
      </c>
      <c r="AC502" s="3">
        <v>28.3</v>
      </c>
      <c r="AD502" s="3">
        <v>27.740031959494161</v>
      </c>
      <c r="AE502" s="3">
        <v>27.1</v>
      </c>
      <c r="AF502" s="3">
        <v>27.3</v>
      </c>
      <c r="AG502" s="3">
        <v>27.5</v>
      </c>
      <c r="AH502" s="3">
        <v>27.9</v>
      </c>
      <c r="AI502" s="3">
        <v>28.1</v>
      </c>
      <c r="AJ502" s="3">
        <v>28.3</v>
      </c>
      <c r="AK502" s="3">
        <v>2020</v>
      </c>
      <c r="AL502" s="3">
        <v>10</v>
      </c>
      <c r="AM502" s="3">
        <v>27</v>
      </c>
      <c r="AN502" s="3">
        <v>15</v>
      </c>
      <c r="AO502" s="3">
        <v>52</v>
      </c>
      <c r="AP502" s="3">
        <v>11</v>
      </c>
      <c r="AQ502" s="3">
        <v>830.00000000000011</v>
      </c>
      <c r="AR502" s="4">
        <v>0.66111111111111109</v>
      </c>
      <c r="AS502" s="3">
        <f>VLOOKUP(AR502,גיליון1!A417:F1000,2,0)</f>
        <v>27.5</v>
      </c>
      <c r="AT502" s="3">
        <f>VLOOKUP(AR502,גיליון1!A417:F1000,3,0)</f>
        <v>60</v>
      </c>
      <c r="AU502" s="3">
        <f>VLOOKUP(AR502,גיליון1!A417:F1000,4,0)</f>
        <v>132</v>
      </c>
      <c r="AV502" s="3">
        <f>VLOOKUP(AR502,גיליון1!A417:F1000,5,0)</f>
        <v>1</v>
      </c>
      <c r="AW502" s="3">
        <f>VLOOKUP(AR502,גיליון1!A417:F1000,6,0)</f>
        <v>263</v>
      </c>
      <c r="AX502" s="3">
        <f>AS502+(AZ502*BF502)/(BB502*1005)</f>
        <v>28.506973727423713</v>
      </c>
      <c r="AY502" s="3">
        <f>AS502+(AZ502*BD502*BE502*BF502)/(BB502*1005*(BE502*BD502+BK502*AZ502))-(AZ502*BL502)/(BE502*BD502+BK502*AZ502)</f>
        <v>22.610447845904847</v>
      </c>
      <c r="AZ502" s="3">
        <f>BA502*BC502/(BA502+BC502)</f>
        <v>27.216942226172087</v>
      </c>
      <c r="BA502" s="3">
        <f>BB502*1005/(4*0.98*0.0000000567*(AS502+273.15)^3)</f>
        <v>195.34898737522633</v>
      </c>
      <c r="BB502" s="3">
        <f>101325/(287.05*(AS502+273.15))</f>
        <v>1.1740804405295813</v>
      </c>
      <c r="BC502" s="3">
        <f>100*SQRT(0.1/AV502)</f>
        <v>31.622776601683793</v>
      </c>
      <c r="BD502" s="3">
        <f>BC502/1.08</f>
        <v>29.280348705262767</v>
      </c>
      <c r="BE502" s="3">
        <f>0.072*AS502+64.67</f>
        <v>66.650000000000006</v>
      </c>
      <c r="BF502" s="3">
        <f>AU502*(1-0.21)+BG502-BH502</f>
        <v>43.655877593047876</v>
      </c>
      <c r="BG502" s="3">
        <f>(1.72*(BI502/1000/(AS502+273.16))^(1/7)*0.0000000567*(AS502+273.16)^4)</f>
        <v>394.8067615858572</v>
      </c>
      <c r="BH502" s="3">
        <f>0.98*0.0000000567*(AA502+273.16)^4</f>
        <v>455.4308839928093</v>
      </c>
      <c r="BI502" s="3">
        <f>BJ502*AT502/100</f>
        <v>2202.2615606861932</v>
      </c>
      <c r="BJ502" s="3">
        <f>(610.7*10^(7.5*AS502/(AS502+237.3)))</f>
        <v>3670.4359344769887</v>
      </c>
      <c r="BK502" s="3">
        <f>(EXP((0.0492)*AS502))*55.259</f>
        <v>213.79791000156325</v>
      </c>
      <c r="BL502" s="3">
        <f>(1-(AT502/100))*BJ502</f>
        <v>1468.1743737907955</v>
      </c>
      <c r="IA502" s="3">
        <v>20</v>
      </c>
      <c r="IB502" s="3">
        <v>45</v>
      </c>
      <c r="IC502" s="3">
        <v>97</v>
      </c>
      <c r="ID502" s="3">
        <v>109</v>
      </c>
      <c r="IE502" s="3">
        <v>155</v>
      </c>
      <c r="IF502" s="3">
        <v>224</v>
      </c>
      <c r="IG502" s="3">
        <v>269</v>
      </c>
      <c r="IH502" s="3">
        <v>232</v>
      </c>
      <c r="II502" s="3">
        <v>290</v>
      </c>
      <c r="IJ502" s="3">
        <v>249</v>
      </c>
      <c r="IK502" s="3">
        <v>129</v>
      </c>
      <c r="IL502" s="3">
        <v>98</v>
      </c>
      <c r="IM502" s="3">
        <v>71</v>
      </c>
      <c r="IN502" s="3">
        <v>17</v>
      </c>
      <c r="IO502" s="3">
        <v>4</v>
      </c>
    </row>
    <row r="503" spans="1:253" s="3" customFormat="1" x14ac:dyDescent="0.2">
      <c r="A503" s="3" t="b">
        <v>1</v>
      </c>
      <c r="B503" s="3" t="s">
        <v>562</v>
      </c>
      <c r="D503" s="3">
        <v>10446</v>
      </c>
      <c r="E503" s="3">
        <v>1</v>
      </c>
      <c r="F503" s="3">
        <v>6</v>
      </c>
      <c r="G503" s="3" t="s">
        <v>352</v>
      </c>
      <c r="H503" s="3">
        <v>6</v>
      </c>
      <c r="I503" s="3">
        <v>1.8000000000000007</v>
      </c>
      <c r="J503" s="3">
        <v>0.35441037795639851</v>
      </c>
      <c r="K503" s="3">
        <v>0.5008247376140389</v>
      </c>
      <c r="L503" s="3">
        <v>0.28671770940574981</v>
      </c>
      <c r="M503" s="3">
        <f>AA503-AS503</f>
        <v>0.18073478437897705</v>
      </c>
      <c r="N503" s="3">
        <f>AB503-AS503</f>
        <v>-0.80000000000000071</v>
      </c>
      <c r="O503" s="3">
        <f>AC503-AS503</f>
        <v>1</v>
      </c>
      <c r="P503" s="3">
        <f>AD503-AS503</f>
        <v>0.15349177789147461</v>
      </c>
      <c r="Q503" s="3">
        <f>AE503-AS503</f>
        <v>-0.39999999999999858</v>
      </c>
      <c r="R503" s="3">
        <f>AF503-AS503</f>
        <v>-0.30000000000000071</v>
      </c>
      <c r="S503" s="3">
        <f>AG503-AS503</f>
        <v>-0.10000000000000142</v>
      </c>
      <c r="T503" s="3">
        <f>AH503-AS503</f>
        <v>0.39999999999999858</v>
      </c>
      <c r="U503" s="3">
        <f>AI503-AS503</f>
        <v>0.69999999999999929</v>
      </c>
      <c r="V503" s="3">
        <f>AJ503-AS503</f>
        <v>0.89999999999999858</v>
      </c>
      <c r="W503" s="3">
        <f>(AA503-AY503)/(AX503-AY503)</f>
        <v>0.85889854222096607</v>
      </c>
      <c r="X503" s="3">
        <f>(AX503-AA503)/(AA503-AY503)</f>
        <v>0.16428186897857508</v>
      </c>
      <c r="Y503" s="3">
        <f>J503/AA503</f>
        <v>1.2803503256582709E-2</v>
      </c>
      <c r="Z503" s="3">
        <f>(AA503-AY503)/(AX503-AA503)</f>
        <v>6.0870989977014185</v>
      </c>
      <c r="AA503" s="3">
        <v>27.680734784378977</v>
      </c>
      <c r="AB503" s="3">
        <v>26.7</v>
      </c>
      <c r="AC503" s="3">
        <v>28.5</v>
      </c>
      <c r="AD503" s="3">
        <v>27.653491777891475</v>
      </c>
      <c r="AE503" s="3">
        <v>27.1</v>
      </c>
      <c r="AF503" s="3">
        <v>27.2</v>
      </c>
      <c r="AG503" s="3">
        <v>27.4</v>
      </c>
      <c r="AH503" s="3">
        <v>27.9</v>
      </c>
      <c r="AI503" s="3">
        <v>28.2</v>
      </c>
      <c r="AJ503" s="3">
        <v>28.4</v>
      </c>
      <c r="AK503" s="3">
        <v>2020</v>
      </c>
      <c r="AL503" s="3">
        <v>10</v>
      </c>
      <c r="AM503" s="3">
        <v>27</v>
      </c>
      <c r="AN503" s="3">
        <v>15</v>
      </c>
      <c r="AO503" s="3">
        <v>52</v>
      </c>
      <c r="AP503" s="3">
        <v>34</v>
      </c>
      <c r="AQ503" s="3">
        <v>870</v>
      </c>
      <c r="AR503" s="4">
        <v>0.66111111111111109</v>
      </c>
      <c r="AS503" s="3">
        <f>VLOOKUP(AR503,גיליון1!A418:F1001,2,0)</f>
        <v>27.5</v>
      </c>
      <c r="AT503" s="3">
        <f>VLOOKUP(AR503,גיליון1!A418:F1001,3,0)</f>
        <v>60</v>
      </c>
      <c r="AU503" s="3">
        <f>VLOOKUP(AR503,גיליון1!A418:F1001,4,0)</f>
        <v>132</v>
      </c>
      <c r="AV503" s="3">
        <f>VLOOKUP(AR503,גיליון1!A418:F1001,5,0)</f>
        <v>1</v>
      </c>
      <c r="AW503" s="3">
        <f>VLOOKUP(AR503,גיליון1!A418:F1001,6,0)</f>
        <v>263</v>
      </c>
      <c r="AX503" s="3">
        <f>AS503+(AZ503*BF503)/(BB503*1005)</f>
        <v>28.513424832398123</v>
      </c>
      <c r="AY503" s="3">
        <f>AS503+(AZ503*BD503*BE503*BF503)/(BB503*1005*(BE503*BD503+BK503*AZ503))-(AZ503*BL503)/(BE503*BD503+BK503*AZ503)</f>
        <v>22.612068027685691</v>
      </c>
      <c r="AZ503" s="3">
        <f>BA503*BC503/(BA503+BC503)</f>
        <v>27.216942226172087</v>
      </c>
      <c r="BA503" s="3">
        <f>BB503*1005/(4*0.98*0.0000000567*(AS503+273.15)^3)</f>
        <v>195.34898737522633</v>
      </c>
      <c r="BB503" s="3">
        <f>101325/(287.05*(AS503+273.15))</f>
        <v>1.1740804405295813</v>
      </c>
      <c r="BC503" s="3">
        <f>100*SQRT(0.1/AV503)</f>
        <v>31.622776601683793</v>
      </c>
      <c r="BD503" s="3">
        <f>BC503/1.08</f>
        <v>29.280348705262767</v>
      </c>
      <c r="BE503" s="3">
        <f>0.072*AS503+64.67</f>
        <v>66.650000000000006</v>
      </c>
      <c r="BF503" s="3">
        <f>AU503*(1-0.21)+BG503-BH503</f>
        <v>43.935555842274141</v>
      </c>
      <c r="BG503" s="3">
        <f>(1.72*(BI503/1000/(AS503+273.16))^(1/7)*0.0000000567*(AS503+273.16)^4)</f>
        <v>394.8067615858572</v>
      </c>
      <c r="BH503" s="3">
        <f>0.98*0.0000000567*(AA503+273.16)^4</f>
        <v>455.15120574358303</v>
      </c>
      <c r="BI503" s="3">
        <f>BJ503*AT503/100</f>
        <v>2202.2615606861932</v>
      </c>
      <c r="BJ503" s="3">
        <f>(610.7*10^(7.5*AS503/(AS503+237.3)))</f>
        <v>3670.4359344769887</v>
      </c>
      <c r="BK503" s="3">
        <f>(EXP((0.0492)*AS503))*55.259</f>
        <v>213.79791000156325</v>
      </c>
      <c r="BL503" s="3">
        <f>(1-(AT503/100))*BJ503</f>
        <v>1468.1743737907955</v>
      </c>
      <c r="HW503" s="3">
        <v>6</v>
      </c>
      <c r="HX503" s="3">
        <v>5</v>
      </c>
      <c r="HY503" s="3">
        <v>16</v>
      </c>
      <c r="HZ503" s="3">
        <v>21</v>
      </c>
      <c r="IA503" s="3">
        <v>72</v>
      </c>
      <c r="IB503" s="3">
        <v>158</v>
      </c>
      <c r="IC503" s="3">
        <v>173</v>
      </c>
      <c r="ID503" s="3">
        <v>174</v>
      </c>
      <c r="IE503" s="3">
        <v>193</v>
      </c>
      <c r="IF503" s="3">
        <v>237</v>
      </c>
      <c r="IG503" s="3">
        <v>199</v>
      </c>
      <c r="IH503" s="3">
        <v>119</v>
      </c>
      <c r="II503" s="3">
        <v>133</v>
      </c>
      <c r="IJ503" s="3">
        <v>105</v>
      </c>
      <c r="IK503" s="3">
        <v>70</v>
      </c>
      <c r="IL503" s="3">
        <v>81</v>
      </c>
      <c r="IM503" s="3">
        <v>76</v>
      </c>
      <c r="IN503" s="3">
        <v>38</v>
      </c>
      <c r="IO503" s="3">
        <v>6</v>
      </c>
    </row>
    <row r="504" spans="1:253" s="3" customFormat="1" x14ac:dyDescent="0.2">
      <c r="A504" s="3" t="b">
        <v>1</v>
      </c>
      <c r="B504" s="3" t="s">
        <v>562</v>
      </c>
      <c r="D504" s="3">
        <v>10446</v>
      </c>
      <c r="E504" s="3">
        <v>1</v>
      </c>
      <c r="F504" s="3">
        <v>6</v>
      </c>
      <c r="G504" s="3" t="s">
        <v>500</v>
      </c>
      <c r="H504" s="3">
        <v>6</v>
      </c>
      <c r="I504" s="3">
        <v>1.1000000000000014</v>
      </c>
      <c r="J504" s="3">
        <v>0.20741169919418859</v>
      </c>
      <c r="K504" s="3">
        <v>0.22939154029381825</v>
      </c>
      <c r="L504" s="3">
        <v>0.15800334510692857</v>
      </c>
      <c r="M504" s="3">
        <f>AA504-AS504</f>
        <v>-0.13415277601660236</v>
      </c>
      <c r="N504" s="3">
        <f>AB504-AS504</f>
        <v>-0.80000000000000071</v>
      </c>
      <c r="O504" s="3">
        <f>AC504-AS504</f>
        <v>0.30000000000000071</v>
      </c>
      <c r="P504" s="3">
        <f>AD504-AS504</f>
        <v>-0.11273733219439919</v>
      </c>
      <c r="Q504" s="3">
        <f>AE504-AS504</f>
        <v>-0.69999999999999929</v>
      </c>
      <c r="R504" s="3">
        <f>AF504-AS504</f>
        <v>-0.39999999999999858</v>
      </c>
      <c r="S504" s="3">
        <f>AG504-AS504</f>
        <v>-0.19999999999999929</v>
      </c>
      <c r="T504" s="3">
        <f>AH504-AS504</f>
        <v>0</v>
      </c>
      <c r="U504" s="3">
        <f>AI504-AS504</f>
        <v>0.10000000000000142</v>
      </c>
      <c r="V504" s="3">
        <f>AJ504-AS504</f>
        <v>0.30000000000000071</v>
      </c>
      <c r="W504" s="3">
        <f>(AA504-AY504)/(AX504-AY504)</f>
        <v>0.7992215322806967</v>
      </c>
      <c r="X504" s="3">
        <f>(AX504-AA504)/(AA504-AY504)</f>
        <v>0.25121754058146095</v>
      </c>
      <c r="Y504" s="3">
        <f>J504/AA504</f>
        <v>7.5792171715558364E-3</v>
      </c>
      <c r="Z504" s="3">
        <f>(AA504-AY504)/(AX504-AA504)</f>
        <v>3.9806137648088926</v>
      </c>
      <c r="AA504" s="3">
        <v>27.365847223983398</v>
      </c>
      <c r="AB504" s="3">
        <v>26.7</v>
      </c>
      <c r="AC504" s="3">
        <v>27.8</v>
      </c>
      <c r="AD504" s="3">
        <v>27.387262667805601</v>
      </c>
      <c r="AE504" s="3">
        <v>26.8</v>
      </c>
      <c r="AF504" s="3">
        <v>27.1</v>
      </c>
      <c r="AG504" s="3">
        <v>27.3</v>
      </c>
      <c r="AH504" s="3">
        <v>27.5</v>
      </c>
      <c r="AI504" s="3">
        <v>27.6</v>
      </c>
      <c r="AJ504" s="3">
        <v>27.8</v>
      </c>
      <c r="AK504" s="3">
        <v>2020</v>
      </c>
      <c r="AL504" s="3">
        <v>10</v>
      </c>
      <c r="AM504" s="3">
        <v>27</v>
      </c>
      <c r="AN504" s="3">
        <v>15</v>
      </c>
      <c r="AO504" s="3">
        <v>52</v>
      </c>
      <c r="AP504" s="3">
        <v>47</v>
      </c>
      <c r="AQ504" s="3">
        <v>989</v>
      </c>
      <c r="AR504" s="4">
        <v>0.66111111111111109</v>
      </c>
      <c r="AS504" s="3">
        <f>VLOOKUP(AR504,גיליון1!A419:F1002,2,0)</f>
        <v>27.5</v>
      </c>
      <c r="AT504" s="3">
        <f>VLOOKUP(AR504,גיליון1!A419:F1002,3,0)</f>
        <v>60</v>
      </c>
      <c r="AU504" s="3">
        <f>VLOOKUP(AR504,גיליון1!A419:F1002,4,0)</f>
        <v>132</v>
      </c>
      <c r="AV504" s="3">
        <f>VLOOKUP(AR504,גיליון1!A419:F1002,5,0)</f>
        <v>1</v>
      </c>
      <c r="AW504" s="3">
        <f>VLOOKUP(AR504,גיליון1!A419:F1002,6,0)</f>
        <v>263</v>
      </c>
      <c r="AX504" s="3">
        <f>AS504+(AZ504*BF504)/(BB504*1005)</f>
        <v>28.557311039758275</v>
      </c>
      <c r="AY504" s="3">
        <f>AS504+(AZ504*BD504*BE504*BF504)/(BB504*1005*(BE504*BD504+BK504*AZ504))-(AZ504*BL504)/(BE504*BD504+BK504*AZ504)</f>
        <v>22.623089958638193</v>
      </c>
      <c r="AZ504" s="3">
        <f>BA504*BC504/(BA504+BC504)</f>
        <v>27.216942226172087</v>
      </c>
      <c r="BA504" s="3">
        <f>BB504*1005/(4*0.98*0.0000000567*(AS504+273.15)^3)</f>
        <v>195.34898737522633</v>
      </c>
      <c r="BB504" s="3">
        <f>101325/(287.05*(AS504+273.15))</f>
        <v>1.1740804405295813</v>
      </c>
      <c r="BC504" s="3">
        <f>100*SQRT(0.1/AV504)</f>
        <v>31.622776601683793</v>
      </c>
      <c r="BD504" s="3">
        <f>BC504/1.08</f>
        <v>29.280348705262767</v>
      </c>
      <c r="BE504" s="3">
        <f>0.072*AS504+64.67</f>
        <v>66.650000000000006</v>
      </c>
      <c r="BF504" s="3">
        <f>AU504*(1-0.21)+BG504-BH504</f>
        <v>45.838178367927924</v>
      </c>
      <c r="BG504" s="3">
        <f>(1.72*(BI504/1000/(AS504+273.16))^(1/7)*0.0000000567*(AS504+273.16)^4)</f>
        <v>394.8067615858572</v>
      </c>
      <c r="BH504" s="3">
        <f>0.98*0.0000000567*(AA504+273.16)^4</f>
        <v>453.24858321792925</v>
      </c>
      <c r="BI504" s="3">
        <f>BJ504*AT504/100</f>
        <v>2202.2615606861932</v>
      </c>
      <c r="BJ504" s="3">
        <f>(610.7*10^(7.5*AS504/(AS504+237.3)))</f>
        <v>3670.4359344769887</v>
      </c>
      <c r="BK504" s="3">
        <f>(EXP((0.0492)*AS504))*55.259</f>
        <v>213.79791000156325</v>
      </c>
      <c r="BL504" s="3">
        <f>(1-(AT504/100))*BJ504</f>
        <v>1468.1743737907955</v>
      </c>
      <c r="HW504" s="3">
        <v>6</v>
      </c>
      <c r="HX504" s="3">
        <v>21</v>
      </c>
      <c r="HY504" s="3">
        <v>27</v>
      </c>
      <c r="HZ504" s="3">
        <v>37</v>
      </c>
      <c r="IA504" s="3">
        <v>68</v>
      </c>
      <c r="IB504" s="3">
        <v>112</v>
      </c>
      <c r="IC504" s="3">
        <v>199</v>
      </c>
      <c r="ID504" s="3">
        <v>217</v>
      </c>
      <c r="IE504" s="3">
        <v>103</v>
      </c>
      <c r="IF504" s="3">
        <v>52</v>
      </c>
      <c r="IG504" s="3">
        <v>32</v>
      </c>
      <c r="IH504" s="3">
        <v>10</v>
      </c>
    </row>
    <row r="505" spans="1:253" s="3" customFormat="1" x14ac:dyDescent="0.2">
      <c r="A505" s="3" t="b">
        <v>0</v>
      </c>
      <c r="D505" s="3">
        <v>10446</v>
      </c>
      <c r="E505" s="3">
        <v>1</v>
      </c>
      <c r="F505" s="3">
        <v>6</v>
      </c>
      <c r="G505" s="3" t="s">
        <v>187</v>
      </c>
      <c r="H505" s="3">
        <v>6</v>
      </c>
      <c r="I505" s="3">
        <v>0.89999999999999858</v>
      </c>
      <c r="J505" s="3">
        <v>0.20856979222066782</v>
      </c>
      <c r="K505" s="3">
        <v>0.31696013886704577</v>
      </c>
      <c r="L505" s="3">
        <v>0.17310443892675814</v>
      </c>
      <c r="M505" s="3">
        <f>AA505-AS505</f>
        <v>-0.3953899947388777</v>
      </c>
      <c r="N505" s="3">
        <f>AB505-AS505</f>
        <v>-0.89999999999999858</v>
      </c>
      <c r="O505" s="3">
        <f>AC505-AS505</f>
        <v>0</v>
      </c>
      <c r="P505" s="3">
        <f>AD505-AS505</f>
        <v>-0.41690490169230543</v>
      </c>
      <c r="Q505" s="3">
        <f>AE505-AS505</f>
        <v>-0.80000000000000071</v>
      </c>
      <c r="R505" s="3">
        <f>AF505-AS505</f>
        <v>-0.69999999999999929</v>
      </c>
      <c r="S505" s="3">
        <f>AG505-AS505</f>
        <v>-0.60000000000000142</v>
      </c>
      <c r="T505" s="3">
        <f>AH505-AS505</f>
        <v>-0.19999999999999929</v>
      </c>
      <c r="U505" s="3">
        <f>AI505-AS505</f>
        <v>-0.10000000000000142</v>
      </c>
      <c r="V505" s="3">
        <f>AJ505-AS505</f>
        <v>0</v>
      </c>
      <c r="W505" s="3">
        <f>(AA505-AY505)/(AX505-AY505)</f>
        <v>0.67379880460528674</v>
      </c>
      <c r="X505" s="3">
        <f>(AX505-AA505)/(AA505-AY505)</f>
        <v>0.48412254988460962</v>
      </c>
      <c r="Y505" s="3">
        <f>J505/AA505</f>
        <v>7.6949932937674997E-3</v>
      </c>
      <c r="Z505" s="3">
        <f>(AA505-AY505)/(AX505-AA505)</f>
        <v>2.0655926897814396</v>
      </c>
      <c r="AA505" s="3">
        <v>27.104610005261122</v>
      </c>
      <c r="AB505" s="3">
        <v>26.6</v>
      </c>
      <c r="AC505" s="3">
        <v>27.5</v>
      </c>
      <c r="AD505" s="3">
        <v>27.083095098307695</v>
      </c>
      <c r="AE505" s="3">
        <v>26.7</v>
      </c>
      <c r="AF505" s="3">
        <v>26.8</v>
      </c>
      <c r="AG505" s="3">
        <v>26.9</v>
      </c>
      <c r="AH505" s="3">
        <v>27.3</v>
      </c>
      <c r="AI505" s="3">
        <v>27.4</v>
      </c>
      <c r="AJ505" s="3">
        <v>27.5</v>
      </c>
      <c r="AK505" s="3">
        <v>2020</v>
      </c>
      <c r="AL505" s="3">
        <v>10</v>
      </c>
      <c r="AM505" s="3">
        <v>27</v>
      </c>
      <c r="AN505" s="3">
        <v>15</v>
      </c>
      <c r="AO505" s="3">
        <v>53</v>
      </c>
      <c r="AP505" s="3">
        <v>0</v>
      </c>
      <c r="AQ505" s="3">
        <v>469</v>
      </c>
      <c r="AR505" s="4">
        <v>0.66180555555555554</v>
      </c>
      <c r="AS505" s="3">
        <f>VLOOKUP(AR505,גיליון1!A420:F1003,2,0)</f>
        <v>27.5</v>
      </c>
      <c r="AT505" s="3">
        <f>VLOOKUP(AR505,גיליון1!A420:F1003,3,0)</f>
        <v>60</v>
      </c>
      <c r="AU505" s="3">
        <f>VLOOKUP(AR505,גיליון1!A420:F1003,4,0)</f>
        <v>140</v>
      </c>
      <c r="AV505" s="3">
        <f>VLOOKUP(AR505,גיליון1!A420:F1003,5,0)</f>
        <v>0.5</v>
      </c>
      <c r="AW505" s="3">
        <f>VLOOKUP(AR505,גיליון1!A420:F1003,6,0)</f>
        <v>312</v>
      </c>
      <c r="AX505" s="3">
        <f>AS505+(AZ505*BF505)/(BB505*1005)</f>
        <v>29.157133698034919</v>
      </c>
      <c r="AY505" s="3">
        <f>AS505+(AZ505*BD505*BE505*BF505)/(BB505*1005*(BE505*BD505+BK505*AZ505))-(AZ505*BL505)/(BE505*BD505+BK505*AZ505)</f>
        <v>22.864932069864363</v>
      </c>
      <c r="AZ505" s="3">
        <f>BA505*BC505/(BA505+BC505)</f>
        <v>36.390468102486182</v>
      </c>
      <c r="BA505" s="3">
        <f>BB505*1005/(4*0.98*0.0000000567*(AS505+273.15)^3)</f>
        <v>195.34898737522633</v>
      </c>
      <c r="BB505" s="3">
        <f>101325/(287.05*(AS505+273.15))</f>
        <v>1.1740804405295813</v>
      </c>
      <c r="BC505" s="3">
        <f>100*SQRT(0.1/AV505)</f>
        <v>44.721359549995796</v>
      </c>
      <c r="BD505" s="3">
        <f>BC505/1.08</f>
        <v>41.408666249996102</v>
      </c>
      <c r="BE505" s="3">
        <f>0.072*AS505+64.67</f>
        <v>66.650000000000006</v>
      </c>
      <c r="BF505" s="3">
        <f>AU505*(1-0.21)+BG505-BH505</f>
        <v>53.732100889977005</v>
      </c>
      <c r="BG505" s="3">
        <f>(1.72*(BI505/1000/(AS505+273.16))^(1/7)*0.0000000567*(AS505+273.16)^4)</f>
        <v>394.8067615858572</v>
      </c>
      <c r="BH505" s="3">
        <f>0.98*0.0000000567*(AA505+273.16)^4</f>
        <v>451.67466069588022</v>
      </c>
      <c r="BI505" s="3">
        <f>BJ505*AT505/100</f>
        <v>2202.2615606861932</v>
      </c>
      <c r="BJ505" s="3">
        <f>(610.7*10^(7.5*AS505/(AS505+237.3)))</f>
        <v>3670.4359344769887</v>
      </c>
      <c r="BK505" s="3">
        <f>(EXP((0.0492)*AS505))*55.259</f>
        <v>213.79791000156325</v>
      </c>
      <c r="BL505" s="3">
        <f>(1-(AT505/100))*BJ505</f>
        <v>1468.1743737907955</v>
      </c>
      <c r="HV505" s="3">
        <v>3</v>
      </c>
      <c r="HW505" s="3">
        <v>21</v>
      </c>
      <c r="HX505" s="3">
        <v>67</v>
      </c>
      <c r="HY505" s="3">
        <v>193</v>
      </c>
      <c r="HZ505" s="3">
        <v>218</v>
      </c>
      <c r="IA505" s="3">
        <v>300</v>
      </c>
      <c r="IB505" s="3">
        <v>202</v>
      </c>
      <c r="IC505" s="3">
        <v>219</v>
      </c>
      <c r="ID505" s="3">
        <v>162</v>
      </c>
      <c r="IE505" s="3">
        <v>98</v>
      </c>
      <c r="IF505" s="3">
        <v>43</v>
      </c>
      <c r="IG505" s="3">
        <v>2</v>
      </c>
    </row>
    <row r="506" spans="1:253" s="3" customFormat="1" x14ac:dyDescent="0.2">
      <c r="A506" s="3" t="b">
        <v>0</v>
      </c>
      <c r="D506" s="3">
        <v>10446</v>
      </c>
      <c r="E506" s="3">
        <v>1</v>
      </c>
      <c r="F506" s="3">
        <v>6</v>
      </c>
      <c r="G506" s="3" t="s">
        <v>353</v>
      </c>
      <c r="H506" s="3">
        <v>6</v>
      </c>
      <c r="I506" s="3">
        <v>0.60000000000000142</v>
      </c>
      <c r="J506" s="3">
        <v>0.12305665191180314</v>
      </c>
      <c r="K506" s="3">
        <v>0.17986454726155898</v>
      </c>
      <c r="L506" s="3">
        <v>0.10194675203539223</v>
      </c>
      <c r="M506" s="3">
        <f>AA506-AS506</f>
        <v>-0.1815190216246485</v>
      </c>
      <c r="N506" s="3">
        <f>AB506-AS506</f>
        <v>-0.5</v>
      </c>
      <c r="O506" s="3">
        <f>AC506-AS506</f>
        <v>0.10000000000000142</v>
      </c>
      <c r="P506" s="3">
        <f>AD506-AS506</f>
        <v>-0.19335255967160947</v>
      </c>
      <c r="Q506" s="3">
        <f>AE506-AS506</f>
        <v>-0.39999999999999858</v>
      </c>
      <c r="R506" s="3">
        <f>AF506-AS506</f>
        <v>-0.30000000000000071</v>
      </c>
      <c r="S506" s="3">
        <f>AG506-AS506</f>
        <v>-0.30000000000000071</v>
      </c>
      <c r="T506" s="3">
        <f>AH506-AS506</f>
        <v>-0.10000000000000142</v>
      </c>
      <c r="U506" s="3">
        <f>AI506-AS506</f>
        <v>0</v>
      </c>
      <c r="V506" s="3">
        <f>AJ506-AS506</f>
        <v>0</v>
      </c>
      <c r="W506" s="3">
        <f>(AA506-AY506)/(AX506-AY506)</f>
        <v>0.71276409080868008</v>
      </c>
      <c r="X506" s="3">
        <f>(AX506-AA506)/(AA506-AY506)</f>
        <v>0.40298874886560415</v>
      </c>
      <c r="Y506" s="3">
        <f>J506/AA506</f>
        <v>4.50452029193028E-3</v>
      </c>
      <c r="Z506" s="3">
        <f>(AA506-AY506)/(AX506-AA506)</f>
        <v>2.481458856642913</v>
      </c>
      <c r="AA506" s="3">
        <v>27.318480978375351</v>
      </c>
      <c r="AB506" s="3">
        <v>27</v>
      </c>
      <c r="AC506" s="3">
        <v>27.6</v>
      </c>
      <c r="AD506" s="3">
        <v>27.306647440328391</v>
      </c>
      <c r="AE506" s="3">
        <v>27.1</v>
      </c>
      <c r="AF506" s="3">
        <v>27.2</v>
      </c>
      <c r="AG506" s="3">
        <v>27.2</v>
      </c>
      <c r="AH506" s="3">
        <v>27.4</v>
      </c>
      <c r="AI506" s="3">
        <v>27.5</v>
      </c>
      <c r="AJ506" s="3">
        <v>27.5</v>
      </c>
      <c r="AK506" s="3">
        <v>2020</v>
      </c>
      <c r="AL506" s="3">
        <v>10</v>
      </c>
      <c r="AM506" s="3">
        <v>27</v>
      </c>
      <c r="AN506" s="3">
        <v>15</v>
      </c>
      <c r="AO506" s="3">
        <v>53</v>
      </c>
      <c r="AP506" s="3">
        <v>8</v>
      </c>
      <c r="AQ506" s="3">
        <v>788</v>
      </c>
      <c r="AR506" s="4">
        <v>0.66180555555555554</v>
      </c>
      <c r="AS506" s="3">
        <f>VLOOKUP(AR506,גיליון1!A421:F1004,2,0)</f>
        <v>27.5</v>
      </c>
      <c r="AT506" s="3">
        <f>VLOOKUP(AR506,גיליון1!A421:F1004,3,0)</f>
        <v>60</v>
      </c>
      <c r="AU506" s="3">
        <f>VLOOKUP(AR506,גיליון1!A421:F1004,4,0)</f>
        <v>140</v>
      </c>
      <c r="AV506" s="3">
        <f>VLOOKUP(AR506,גיליון1!A421:F1004,5,0)</f>
        <v>0.5</v>
      </c>
      <c r="AW506" s="3">
        <f>VLOOKUP(AR506,גיליון1!A421:F1004,6,0)</f>
        <v>312</v>
      </c>
      <c r="AX506" s="3">
        <f>AS506+(AZ506*BF506)/(BB506*1005)</f>
        <v>29.11740346420406</v>
      </c>
      <c r="AY506" s="3">
        <f>AS506+(AZ506*BD506*BE506*BF506)/(BB506*1005*(BE506*BD506+BK506*AZ506))-(AZ506*BL506)/(BE506*BD506+BK506*AZ506)</f>
        <v>22.854528843501619</v>
      </c>
      <c r="AZ506" s="3">
        <f>BA506*BC506/(BA506+BC506)</f>
        <v>36.390468102486182</v>
      </c>
      <c r="BA506" s="3">
        <f>BB506*1005/(4*0.98*0.0000000567*(AS506+273.15)^3)</f>
        <v>195.34898737522633</v>
      </c>
      <c r="BB506" s="3">
        <f>101325/(287.05*(AS506+273.15))</f>
        <v>1.1740804405295813</v>
      </c>
      <c r="BC506" s="3">
        <f>100*SQRT(0.1/AV506)</f>
        <v>44.721359549995796</v>
      </c>
      <c r="BD506" s="3">
        <f>BC506/1.08</f>
        <v>41.408666249996102</v>
      </c>
      <c r="BE506" s="3">
        <f>0.072*AS506+64.67</f>
        <v>66.650000000000006</v>
      </c>
      <c r="BF506" s="3">
        <f>AU506*(1-0.21)+BG506-BH506</f>
        <v>52.443859069106679</v>
      </c>
      <c r="BG506" s="3">
        <f>(1.72*(BI506/1000/(AS506+273.16))^(1/7)*0.0000000567*(AS506+273.16)^4)</f>
        <v>394.8067615858572</v>
      </c>
      <c r="BH506" s="3">
        <f>0.98*0.0000000567*(AA506+273.16)^4</f>
        <v>452.96290251675055</v>
      </c>
      <c r="BI506" s="3">
        <f>BJ506*AT506/100</f>
        <v>2202.2615606861932</v>
      </c>
      <c r="BJ506" s="3">
        <f>(610.7*10^(7.5*AS506/(AS506+237.3)))</f>
        <v>3670.4359344769887</v>
      </c>
      <c r="BK506" s="3">
        <f>(EXP((0.0492)*AS506))*55.259</f>
        <v>213.79791000156325</v>
      </c>
      <c r="BL506" s="3">
        <f>(1-(AT506/100))*BJ506</f>
        <v>1468.1743737907955</v>
      </c>
      <c r="IA506" s="3">
        <v>29</v>
      </c>
      <c r="IB506" s="3">
        <v>118</v>
      </c>
      <c r="IC506" s="3">
        <v>294</v>
      </c>
      <c r="ID506" s="3">
        <v>222</v>
      </c>
      <c r="IE506" s="3">
        <v>207</v>
      </c>
      <c r="IF506" s="3">
        <v>56</v>
      </c>
      <c r="IG506" s="3">
        <v>5</v>
      </c>
    </row>
    <row r="507" spans="1:253" s="3" customFormat="1" x14ac:dyDescent="0.2">
      <c r="A507" s="3" t="b">
        <v>0</v>
      </c>
      <c r="D507" s="3">
        <v>10446</v>
      </c>
      <c r="E507" s="3">
        <v>1</v>
      </c>
      <c r="F507" s="3">
        <v>6</v>
      </c>
      <c r="G507" s="3" t="s">
        <v>501</v>
      </c>
      <c r="H507" s="3">
        <v>6</v>
      </c>
      <c r="I507" s="3">
        <v>0.89999999999999858</v>
      </c>
      <c r="J507" s="3">
        <v>0.20544972412020704</v>
      </c>
      <c r="K507" s="3">
        <v>0.31870304617683587</v>
      </c>
      <c r="L507" s="3">
        <v>0.17020810406201028</v>
      </c>
      <c r="M507" s="3">
        <f>AA507-AS507</f>
        <v>-0.9828599630512791</v>
      </c>
      <c r="N507" s="3">
        <f>AB507-AS507</f>
        <v>-1.3999999999999986</v>
      </c>
      <c r="O507" s="3">
        <f>AC507-AS507</f>
        <v>-0.5</v>
      </c>
      <c r="P507" s="3">
        <f>AD507-AS507</f>
        <v>-1.005915710462034</v>
      </c>
      <c r="Q507" s="3">
        <f>AE507-AS507</f>
        <v>-1.3000000000000007</v>
      </c>
      <c r="R507" s="3">
        <f>AF507-AS507</f>
        <v>-1.1999999999999993</v>
      </c>
      <c r="S507" s="3">
        <f>AG507-AS507</f>
        <v>-1.1999999999999993</v>
      </c>
      <c r="T507" s="3">
        <f>AH507-AS507</f>
        <v>-0.80000000000000071</v>
      </c>
      <c r="U507" s="3">
        <f>AI507-AS507</f>
        <v>-0.69999999999999929</v>
      </c>
      <c r="V507" s="3">
        <f>AJ507-AS507</f>
        <v>-0.5</v>
      </c>
      <c r="W507" s="3">
        <f>(AA507-AY507)/(AX507-AY507)</f>
        <v>0.56865943669355823</v>
      </c>
      <c r="X507" s="3">
        <f>(AX507-AA507)/(AA507-AY507)</f>
        <v>0.75852177150958711</v>
      </c>
      <c r="Y507" s="3">
        <f>J507/AA507</f>
        <v>7.7478085432265854E-3</v>
      </c>
      <c r="Z507" s="3">
        <f>(AA507-AY507)/(AX507-AA507)</f>
        <v>1.3183537210933711</v>
      </c>
      <c r="AA507" s="3">
        <v>26.517140036948721</v>
      </c>
      <c r="AB507" s="3">
        <v>26.1</v>
      </c>
      <c r="AC507" s="3">
        <v>27</v>
      </c>
      <c r="AD507" s="3">
        <v>26.494084289537966</v>
      </c>
      <c r="AE507" s="3">
        <v>26.2</v>
      </c>
      <c r="AF507" s="3">
        <v>26.3</v>
      </c>
      <c r="AG507" s="3">
        <v>26.3</v>
      </c>
      <c r="AH507" s="3">
        <v>26.7</v>
      </c>
      <c r="AI507" s="3">
        <v>26.8</v>
      </c>
      <c r="AJ507" s="3">
        <v>27</v>
      </c>
      <c r="AK507" s="3">
        <v>2020</v>
      </c>
      <c r="AL507" s="3">
        <v>10</v>
      </c>
      <c r="AM507" s="3">
        <v>27</v>
      </c>
      <c r="AN507" s="3">
        <v>15</v>
      </c>
      <c r="AO507" s="3">
        <v>53</v>
      </c>
      <c r="AP507" s="3">
        <v>32</v>
      </c>
      <c r="AQ507" s="3">
        <v>789</v>
      </c>
      <c r="AR507" s="4">
        <v>0.66180555555555554</v>
      </c>
      <c r="AS507" s="3">
        <f>VLOOKUP(AR507,גיליון1!A422:F1005,2,0)</f>
        <v>27.5</v>
      </c>
      <c r="AT507" s="3">
        <f>VLOOKUP(AR507,גיליון1!A422:F1005,3,0)</f>
        <v>60</v>
      </c>
      <c r="AU507" s="3">
        <f>VLOOKUP(AR507,גיליון1!A422:F1005,4,0)</f>
        <v>140</v>
      </c>
      <c r="AV507" s="3">
        <f>VLOOKUP(AR507,גיליון1!A422:F1005,5,0)</f>
        <v>0.5</v>
      </c>
      <c r="AW507" s="3">
        <f>VLOOKUP(AR507,גיליון1!A422:F1005,6,0)</f>
        <v>312</v>
      </c>
      <c r="AX507" s="3">
        <f>AS507+(AZ507*BF507)/(BB507*1005)</f>
        <v>29.265830360609986</v>
      </c>
      <c r="AY507" s="3">
        <f>AS507+(AZ507*BD507*BE507*BF507)/(BB507*1005*(BE507*BD507+BK507*AZ507))-(AZ507*BL507)/(BE507*BD507+BK507*AZ507)</f>
        <v>22.89339392061655</v>
      </c>
      <c r="AZ507" s="3">
        <f>BA507*BC507/(BA507+BC507)</f>
        <v>36.390468102486182</v>
      </c>
      <c r="BA507" s="3">
        <f>BB507*1005/(4*0.98*0.0000000567*(AS507+273.15)^3)</f>
        <v>195.34898737522633</v>
      </c>
      <c r="BB507" s="3">
        <f>101325/(287.05*(AS507+273.15))</f>
        <v>1.1740804405295813</v>
      </c>
      <c r="BC507" s="3">
        <f>100*SQRT(0.1/AV507)</f>
        <v>44.721359549995796</v>
      </c>
      <c r="BD507" s="3">
        <f>BC507/1.08</f>
        <v>41.408666249996102</v>
      </c>
      <c r="BE507" s="3">
        <f>0.072*AS507+64.67</f>
        <v>66.650000000000006</v>
      </c>
      <c r="BF507" s="3">
        <f>AU507*(1-0.21)+BG507-BH507</f>
        <v>57.256560049073926</v>
      </c>
      <c r="BG507" s="3">
        <f>(1.72*(BI507/1000/(AS507+273.16))^(1/7)*0.0000000567*(AS507+273.16)^4)</f>
        <v>394.8067615858572</v>
      </c>
      <c r="BH507" s="3">
        <f>0.98*0.0000000567*(AA507+273.16)^4</f>
        <v>448.1502015367833</v>
      </c>
      <c r="BI507" s="3">
        <f>BJ507*AT507/100</f>
        <v>2202.2615606861932</v>
      </c>
      <c r="BJ507" s="3">
        <f>(610.7*10^(7.5*AS507/(AS507+237.3)))</f>
        <v>3670.4359344769887</v>
      </c>
      <c r="BK507" s="3">
        <f>(EXP((0.0492)*AS507))*55.259</f>
        <v>213.79791000156325</v>
      </c>
      <c r="BL507" s="3">
        <f>(1-(AT507/100))*BJ507</f>
        <v>1468.1743737907955</v>
      </c>
      <c r="HR507" s="3">
        <v>20</v>
      </c>
      <c r="HS507" s="3">
        <v>127</v>
      </c>
      <c r="HT507" s="3">
        <v>162</v>
      </c>
      <c r="HU507" s="3">
        <v>164</v>
      </c>
      <c r="HV507" s="3">
        <v>155</v>
      </c>
      <c r="HW507" s="3">
        <v>106</v>
      </c>
      <c r="HX507" s="3">
        <v>108</v>
      </c>
      <c r="HY507" s="3">
        <v>45</v>
      </c>
      <c r="HZ507" s="3">
        <v>27</v>
      </c>
      <c r="IA507" s="3">
        <v>12</v>
      </c>
      <c r="IB507" s="3">
        <v>2</v>
      </c>
      <c r="IC507" s="3">
        <v>0</v>
      </c>
    </row>
    <row r="508" spans="1:253" s="3" customFormat="1" x14ac:dyDescent="0.2">
      <c r="A508" s="3" t="b">
        <v>1</v>
      </c>
      <c r="B508" s="3">
        <v>8</v>
      </c>
      <c r="D508" s="3">
        <v>10446</v>
      </c>
      <c r="E508" s="3">
        <v>12</v>
      </c>
      <c r="F508" s="3">
        <v>6</v>
      </c>
      <c r="G508" s="3" t="s">
        <v>188</v>
      </c>
      <c r="H508" s="3">
        <v>6</v>
      </c>
      <c r="I508" s="3">
        <v>2.4000000000000021</v>
      </c>
      <c r="J508" s="3">
        <v>0.34229908362965433</v>
      </c>
      <c r="K508" s="3">
        <v>0.39912840675953021</v>
      </c>
      <c r="L508" s="3">
        <v>0.25568120233247876</v>
      </c>
      <c r="M508" s="3">
        <f>AA508-AS508</f>
        <v>-0.86441556787253759</v>
      </c>
      <c r="N508" s="3">
        <f>AB508-AS508</f>
        <v>-1.9000000000000021</v>
      </c>
      <c r="O508" s="3">
        <f>AC508-AS508</f>
        <v>0.5</v>
      </c>
      <c r="P508" s="3">
        <f>AD508-AS508</f>
        <v>-0.85932836844555283</v>
      </c>
      <c r="Q508" s="3">
        <f>AE508-AS508</f>
        <v>-1.6000000000000014</v>
      </c>
      <c r="R508" s="3">
        <f>AF508-AS508</f>
        <v>-1.3000000000000007</v>
      </c>
      <c r="S508" s="3">
        <f>AG508-AS508</f>
        <v>-1.1000000000000014</v>
      </c>
      <c r="T508" s="3">
        <f>AH508-AS508</f>
        <v>-0.70000000000000284</v>
      </c>
      <c r="U508" s="3">
        <f>AI508-AS508</f>
        <v>-0.5</v>
      </c>
      <c r="V508" s="3">
        <f>AJ508-AS508</f>
        <v>0</v>
      </c>
      <c r="W508" s="3">
        <f>(AA508-AY508)/(AX508-AY508)</f>
        <v>0.59434797992668664</v>
      </c>
      <c r="X508" s="3">
        <f>(AX508-AA508)/(AA508-AY508)</f>
        <v>0.68251602390126898</v>
      </c>
      <c r="Y508" s="3">
        <f>J508/AA508</f>
        <v>1.2803127027151213E-2</v>
      </c>
      <c r="Z508" s="3">
        <f>(AA508-AY508)/(AX508-AA508)</f>
        <v>1.4651670656521576</v>
      </c>
      <c r="AA508" s="3">
        <v>26.735584432127464</v>
      </c>
      <c r="AB508" s="3">
        <v>25.7</v>
      </c>
      <c r="AC508" s="3">
        <v>28.1</v>
      </c>
      <c r="AD508" s="3">
        <v>26.740671631554449</v>
      </c>
      <c r="AE508" s="3">
        <v>26</v>
      </c>
      <c r="AF508" s="3">
        <v>26.3</v>
      </c>
      <c r="AG508" s="3">
        <v>26.5</v>
      </c>
      <c r="AH508" s="3">
        <v>26.9</v>
      </c>
      <c r="AI508" s="3">
        <v>27.1</v>
      </c>
      <c r="AJ508" s="3">
        <v>27.6</v>
      </c>
      <c r="AK508" s="3">
        <v>2020</v>
      </c>
      <c r="AL508" s="3">
        <v>10</v>
      </c>
      <c r="AM508" s="3">
        <v>27</v>
      </c>
      <c r="AN508" s="3">
        <v>15</v>
      </c>
      <c r="AO508" s="3">
        <v>54</v>
      </c>
      <c r="AP508" s="3">
        <v>44</v>
      </c>
      <c r="AQ508" s="3">
        <v>789</v>
      </c>
      <c r="AR508" s="4">
        <v>0.66249999999999998</v>
      </c>
      <c r="AS508" s="3">
        <f>VLOOKUP(AR508,גיליון1!A423:F1006,2,0)</f>
        <v>27.6</v>
      </c>
      <c r="AT508" s="3">
        <f>VLOOKUP(AR508,גיליון1!A423:F1006,3,0)</f>
        <v>60</v>
      </c>
      <c r="AU508" s="3">
        <f>VLOOKUP(AR508,גיליון1!A423:F1006,4,0)</f>
        <v>150</v>
      </c>
      <c r="AV508" s="3">
        <f>VLOOKUP(AR508,גיליון1!A423:F1006,5,0)</f>
        <v>0.7</v>
      </c>
      <c r="AW508" s="3">
        <f>VLOOKUP(AR508,גיליון1!A423:F1006,6,0)</f>
        <v>28</v>
      </c>
      <c r="AX508" s="3">
        <f>AS508+(AZ508*BF508)/(BB508*1005)</f>
        <v>29.336310002386526</v>
      </c>
      <c r="AY508" s="3">
        <f>AS508+(AZ508*BD508*BE508*BF508)/(BB508*1005*(BE508*BD508+BK508*AZ508))-(AZ508*BL508)/(BE508*BD508+BK508*AZ508)</f>
        <v>22.92508697978446</v>
      </c>
      <c r="AZ508" s="3">
        <f>BA508*BC508/(BA508+BC508)</f>
        <v>31.662231540391652</v>
      </c>
      <c r="BA508" s="3">
        <f>BB508*1005/(4*0.98*0.0000000567*(AS508+273.15)^3)</f>
        <v>195.08930115337509</v>
      </c>
      <c r="BB508" s="3">
        <f>101325/(287.05*(AS508+273.15))</f>
        <v>1.173690056343204</v>
      </c>
      <c r="BC508" s="3">
        <f>100*SQRT(0.1/AV508)</f>
        <v>37.796447300922722</v>
      </c>
      <c r="BD508" s="3">
        <f>BC508/1.08</f>
        <v>34.99671046381733</v>
      </c>
      <c r="BE508" s="3">
        <f>0.072*AS508+64.67</f>
        <v>66.657200000000003</v>
      </c>
      <c r="BF508" s="3">
        <f>AU508*(1-0.21)+BG508-BH508</f>
        <v>64.685245916423014</v>
      </c>
      <c r="BG508" s="3">
        <f>(1.72*(BI508/1000/(AS508+273.16))^(1/7)*0.0000000567*(AS508+273.16)^4)</f>
        <v>395.64356179234125</v>
      </c>
      <c r="BH508" s="3">
        <f>0.98*0.0000000567*(AA508+273.16)^4</f>
        <v>449.45831587591817</v>
      </c>
      <c r="BI508" s="3">
        <f>BJ508*AT508/100</f>
        <v>2215.1652197597664</v>
      </c>
      <c r="BJ508" s="3">
        <f>(610.7*10^(7.5*AS508/(AS508+237.3)))</f>
        <v>3691.9420329329441</v>
      </c>
      <c r="BK508" s="3">
        <f>(EXP((0.0492)*AS508))*55.259</f>
        <v>214.85238760658794</v>
      </c>
      <c r="BL508" s="3">
        <f>(1-(AT508/100))*BJ508</f>
        <v>1476.7768131731777</v>
      </c>
      <c r="HM508" s="3">
        <v>11</v>
      </c>
      <c r="HN508" s="3">
        <v>23</v>
      </c>
      <c r="HO508" s="3">
        <v>29</v>
      </c>
      <c r="HP508" s="3">
        <v>29</v>
      </c>
      <c r="HQ508" s="3">
        <v>37</v>
      </c>
      <c r="HR508" s="3">
        <v>110</v>
      </c>
      <c r="HS508" s="3">
        <v>201</v>
      </c>
      <c r="HT508" s="3">
        <v>251</v>
      </c>
      <c r="HU508" s="3">
        <v>308</v>
      </c>
      <c r="HV508" s="3">
        <v>361</v>
      </c>
      <c r="HW508" s="3">
        <v>387</v>
      </c>
      <c r="HX508" s="3">
        <v>428</v>
      </c>
      <c r="HY508" s="3">
        <v>346</v>
      </c>
      <c r="HZ508" s="3">
        <v>206</v>
      </c>
      <c r="IA508" s="3">
        <v>123</v>
      </c>
      <c r="IB508" s="3">
        <v>71</v>
      </c>
      <c r="IC508" s="3">
        <v>25</v>
      </c>
      <c r="ID508" s="3">
        <v>19</v>
      </c>
      <c r="IE508" s="3">
        <v>15</v>
      </c>
      <c r="IF508" s="3">
        <v>10</v>
      </c>
      <c r="IG508" s="3">
        <v>7</v>
      </c>
      <c r="IH508" s="3">
        <v>12</v>
      </c>
      <c r="II508" s="3">
        <v>7</v>
      </c>
      <c r="IJ508" s="3">
        <v>9</v>
      </c>
      <c r="IK508" s="3">
        <v>5</v>
      </c>
      <c r="IL508" s="3">
        <v>4</v>
      </c>
      <c r="IM508" s="3">
        <v>0</v>
      </c>
      <c r="IN508" s="3">
        <v>1</v>
      </c>
    </row>
    <row r="509" spans="1:253" s="3" customFormat="1" x14ac:dyDescent="0.2">
      <c r="A509" s="3" t="b">
        <v>1</v>
      </c>
      <c r="B509" s="3">
        <v>8</v>
      </c>
      <c r="D509" s="3">
        <v>10446</v>
      </c>
      <c r="E509" s="3">
        <v>12</v>
      </c>
      <c r="F509" s="3">
        <v>6</v>
      </c>
      <c r="G509" s="3" t="s">
        <v>354</v>
      </c>
      <c r="H509" s="3">
        <v>6</v>
      </c>
      <c r="I509" s="3">
        <v>1.1999999999999993</v>
      </c>
      <c r="J509" s="3">
        <v>0.28340150411454362</v>
      </c>
      <c r="K509" s="3">
        <v>0.46281794294702649</v>
      </c>
      <c r="L509" s="3">
        <v>0.24133445655379263</v>
      </c>
      <c r="M509" s="3">
        <f>AA509-AS509</f>
        <v>-1.1836437377806241</v>
      </c>
      <c r="N509" s="3">
        <f>AB509-AS509</f>
        <v>-1.8000000000000007</v>
      </c>
      <c r="O509" s="3">
        <f>AC509-AS509</f>
        <v>-0.60000000000000142</v>
      </c>
      <c r="P509" s="3">
        <f>AD509-AS509</f>
        <v>-1.1903205763762017</v>
      </c>
      <c r="Q509" s="3">
        <f>AE509-AS509</f>
        <v>-1.7000000000000028</v>
      </c>
      <c r="R509" s="3">
        <f>AF509-AS509</f>
        <v>-1.6000000000000014</v>
      </c>
      <c r="S509" s="3">
        <f>AG509-AS509</f>
        <v>-1.4000000000000021</v>
      </c>
      <c r="T509" s="3">
        <f>AH509-AS509</f>
        <v>-1</v>
      </c>
      <c r="U509" s="3">
        <f>AI509-AS509</f>
        <v>-0.80000000000000071</v>
      </c>
      <c r="V509" s="3">
        <f>AJ509-AS509</f>
        <v>-0.70000000000000284</v>
      </c>
      <c r="W509" s="3">
        <f>(AA509-AY509)/(AX509-AY509)</f>
        <v>0.53930062124833933</v>
      </c>
      <c r="X509" s="3">
        <f>(AX509-AA509)/(AA509-AY509)</f>
        <v>0.85425338039711984</v>
      </c>
      <c r="Y509" s="3">
        <f>J509/AA509</f>
        <v>1.0728258708407257E-2</v>
      </c>
      <c r="Z509" s="3">
        <f>(AA509-AY509)/(AX509-AA509)</f>
        <v>1.1706128684385497</v>
      </c>
      <c r="AA509" s="3">
        <v>26.416356262219377</v>
      </c>
      <c r="AB509" s="3">
        <v>25.8</v>
      </c>
      <c r="AC509" s="3">
        <v>27</v>
      </c>
      <c r="AD509" s="3">
        <v>26.4096794236238</v>
      </c>
      <c r="AE509" s="3">
        <v>25.9</v>
      </c>
      <c r="AF509" s="3">
        <v>26</v>
      </c>
      <c r="AG509" s="3">
        <v>26.2</v>
      </c>
      <c r="AH509" s="3">
        <v>26.6</v>
      </c>
      <c r="AI509" s="3">
        <v>26.8</v>
      </c>
      <c r="AJ509" s="3">
        <v>26.9</v>
      </c>
      <c r="AK509" s="3">
        <v>2020</v>
      </c>
      <c r="AL509" s="3">
        <v>10</v>
      </c>
      <c r="AM509" s="3">
        <v>27</v>
      </c>
      <c r="AN509" s="3">
        <v>15</v>
      </c>
      <c r="AO509" s="3">
        <v>54</v>
      </c>
      <c r="AP509" s="3">
        <v>50</v>
      </c>
      <c r="AQ509" s="3">
        <v>227</v>
      </c>
      <c r="AR509" s="4">
        <v>0.66249999999999998</v>
      </c>
      <c r="AS509" s="3">
        <f>VLOOKUP(AR509,גיליון1!A424:F1007,2,0)</f>
        <v>27.6</v>
      </c>
      <c r="AT509" s="3">
        <f>VLOOKUP(AR509,גיליון1!A424:F1007,3,0)</f>
        <v>60</v>
      </c>
      <c r="AU509" s="3">
        <f>VLOOKUP(AR509,גיליון1!A424:F1007,4,0)</f>
        <v>150</v>
      </c>
      <c r="AV509" s="3">
        <f>VLOOKUP(AR509,גיליון1!A424:F1007,5,0)</f>
        <v>0.7</v>
      </c>
      <c r="AW509" s="3">
        <f>VLOOKUP(AR509,גיליון1!A424:F1007,6,0)</f>
        <v>28</v>
      </c>
      <c r="AX509" s="3">
        <f>AS509+(AZ509*BF509)/(BB509*1005)</f>
        <v>29.387597213512954</v>
      </c>
      <c r="AY509" s="3">
        <f>AS509+(AZ509*BD509*BE509*BF509)/(BB509*1005*(BE509*BD509+BK509*AZ509))-(AZ509*BL509)/(BE509*BD509+BK509*AZ509)</f>
        <v>22.938183369403518</v>
      </c>
      <c r="AZ509" s="3">
        <f>BA509*BC509/(BA509+BC509)</f>
        <v>31.662231540391652</v>
      </c>
      <c r="BA509" s="3">
        <f>BB509*1005/(4*0.98*0.0000000567*(AS509+273.15)^3)</f>
        <v>195.08930115337509</v>
      </c>
      <c r="BB509" s="3">
        <f>101325/(287.05*(AS509+273.15))</f>
        <v>1.173690056343204</v>
      </c>
      <c r="BC509" s="3">
        <f>100*SQRT(0.1/AV509)</f>
        <v>37.796447300922722</v>
      </c>
      <c r="BD509" s="3">
        <f>BC509/1.08</f>
        <v>34.99671046381733</v>
      </c>
      <c r="BE509" s="3">
        <f>0.072*AS509+64.67</f>
        <v>66.657200000000003</v>
      </c>
      <c r="BF509" s="3">
        <f>AU509*(1-0.21)+BG509-BH509</f>
        <v>66.595921924463426</v>
      </c>
      <c r="BG509" s="3">
        <f>(1.72*(BI509/1000/(AS509+273.16))^(1/7)*0.0000000567*(AS509+273.16)^4)</f>
        <v>395.64356179234125</v>
      </c>
      <c r="BH509" s="3">
        <f>0.98*0.0000000567*(AA509+273.16)^4</f>
        <v>447.54763986787776</v>
      </c>
      <c r="BI509" s="3">
        <f>BJ509*AT509/100</f>
        <v>2215.1652197597664</v>
      </c>
      <c r="BJ509" s="3">
        <f>(610.7*10^(7.5*AS509/(AS509+237.3)))</f>
        <v>3691.9420329329441</v>
      </c>
      <c r="BK509" s="3">
        <f>(EXP((0.0492)*AS509))*55.259</f>
        <v>214.85238760658794</v>
      </c>
      <c r="BL509" s="3">
        <f>(1-(AT509/100))*BJ509</f>
        <v>1476.7768131731777</v>
      </c>
      <c r="HM509" s="3">
        <v>3</v>
      </c>
      <c r="HN509" s="3">
        <v>3</v>
      </c>
      <c r="HO509" s="3">
        <v>27</v>
      </c>
      <c r="HP509" s="3">
        <v>102</v>
      </c>
      <c r="HQ509" s="3">
        <v>175</v>
      </c>
      <c r="HR509" s="3">
        <v>277</v>
      </c>
      <c r="HS509" s="3">
        <v>262</v>
      </c>
      <c r="HT509" s="3">
        <v>216</v>
      </c>
      <c r="HU509" s="3">
        <v>203</v>
      </c>
      <c r="HV509" s="3">
        <v>245</v>
      </c>
      <c r="HW509" s="3">
        <v>233</v>
      </c>
      <c r="HX509" s="3">
        <v>251</v>
      </c>
      <c r="HY509" s="3">
        <v>98</v>
      </c>
      <c r="HZ509" s="3">
        <v>43</v>
      </c>
      <c r="IA509" s="3">
        <v>19</v>
      </c>
      <c r="IB509" s="3">
        <v>4</v>
      </c>
      <c r="IC509" s="3">
        <v>1</v>
      </c>
      <c r="ID509" s="3">
        <v>1</v>
      </c>
      <c r="IE509" s="3">
        <v>0</v>
      </c>
      <c r="IF509" s="3">
        <v>1</v>
      </c>
    </row>
    <row r="510" spans="1:253" s="3" customFormat="1" x14ac:dyDescent="0.2">
      <c r="A510" s="3" t="b">
        <v>1</v>
      </c>
      <c r="B510" s="3">
        <v>8</v>
      </c>
      <c r="D510" s="3">
        <v>10446</v>
      </c>
      <c r="E510" s="3">
        <v>12</v>
      </c>
      <c r="F510" s="3">
        <v>6</v>
      </c>
      <c r="G510" s="3" t="s">
        <v>502</v>
      </c>
      <c r="H510" s="3">
        <v>6</v>
      </c>
      <c r="I510" s="3">
        <v>1.8000000000000007</v>
      </c>
      <c r="J510" s="3">
        <v>0.35490559290255075</v>
      </c>
      <c r="K510" s="3">
        <v>0.47898393261192496</v>
      </c>
      <c r="L510" s="3">
        <v>0.28343996082418005</v>
      </c>
      <c r="M510" s="3">
        <f>AA510-AS510</f>
        <v>-0.52477853966786014</v>
      </c>
      <c r="N510" s="3">
        <f>AB510-AS510</f>
        <v>-1.6000000000000014</v>
      </c>
      <c r="O510" s="3">
        <f>AC510-AS510</f>
        <v>0.19999999999999929</v>
      </c>
      <c r="P510" s="3">
        <f>AD510-AS510</f>
        <v>-0.522630295454519</v>
      </c>
      <c r="Q510" s="3">
        <f>AE510-AS510</f>
        <v>-1.3000000000000007</v>
      </c>
      <c r="R510" s="3">
        <f>AF510-AS510</f>
        <v>-1</v>
      </c>
      <c r="S510" s="3">
        <f>AG510-AS510</f>
        <v>-0.69999999999999929</v>
      </c>
      <c r="T510" s="3">
        <f>AH510-AS510</f>
        <v>-0.30000000000000071</v>
      </c>
      <c r="U510" s="3">
        <f>AI510-AS510</f>
        <v>-0.10000000000000142</v>
      </c>
      <c r="V510" s="3">
        <f>AJ510-AS510</f>
        <v>0.10000000000000142</v>
      </c>
      <c r="W510" s="3">
        <f>(AA510-AY510)/(AX510-AY510)</f>
        <v>0.67989496157187135</v>
      </c>
      <c r="X510" s="3">
        <f>(AX510-AA510)/(AA510-AY510)</f>
        <v>0.47081542961881545</v>
      </c>
      <c r="Y510" s="3">
        <f>J510/AA510</f>
        <v>1.315672582797698E-2</v>
      </c>
      <c r="Z510" s="3">
        <f>(AA510-AY510)/(AX510-AA510)</f>
        <v>2.1239745706924396</v>
      </c>
      <c r="AA510" s="3">
        <v>26.97522146033214</v>
      </c>
      <c r="AB510" s="3">
        <v>25.9</v>
      </c>
      <c r="AC510" s="3">
        <v>27.7</v>
      </c>
      <c r="AD510" s="3">
        <v>26.977369704545481</v>
      </c>
      <c r="AE510" s="3">
        <v>26.2</v>
      </c>
      <c r="AF510" s="3">
        <v>26.5</v>
      </c>
      <c r="AG510" s="3">
        <v>26.8</v>
      </c>
      <c r="AH510" s="3">
        <v>27.2</v>
      </c>
      <c r="AI510" s="3">
        <v>27.4</v>
      </c>
      <c r="AJ510" s="3">
        <v>27.6</v>
      </c>
      <c r="AK510" s="3">
        <v>2020</v>
      </c>
      <c r="AL510" s="3">
        <v>10</v>
      </c>
      <c r="AM510" s="3">
        <v>27</v>
      </c>
      <c r="AN510" s="3">
        <v>15</v>
      </c>
      <c r="AO510" s="3">
        <v>55</v>
      </c>
      <c r="AP510" s="3">
        <v>1</v>
      </c>
      <c r="AQ510" s="3">
        <v>109</v>
      </c>
      <c r="AR510" s="4">
        <v>0.66319444444444442</v>
      </c>
      <c r="AS510" s="3">
        <f>VLOOKUP(AR510,גיליון1!A425:F1008,2,0)</f>
        <v>27.5</v>
      </c>
      <c r="AT510" s="3">
        <f>VLOOKUP(AR510,גיליון1!A425:F1008,3,0)</f>
        <v>60</v>
      </c>
      <c r="AU510" s="3">
        <f>VLOOKUP(AR510,גיליון1!A425:F1008,4,0)</f>
        <v>130</v>
      </c>
      <c r="AV510" s="3">
        <f>VLOOKUP(AR510,גיליון1!A425:F1008,5,0)</f>
        <v>0.5</v>
      </c>
      <c r="AW510" s="3">
        <f>VLOOKUP(AR510,גיליון1!A425:F1008,6,0)</f>
        <v>359</v>
      </c>
      <c r="AX510" s="3">
        <f>AS510+(AZ510*BF510)/(BB510*1005)</f>
        <v>28.937487428692606</v>
      </c>
      <c r="AY510" s="3">
        <f>AS510+(AZ510*BD510*BE510*BF510)/(BB510*1005*(BE510*BD510+BK510*AZ510))-(AZ510*BL510)/(BE510*BD510+BK510*AZ510)</f>
        <v>22.807418442599335</v>
      </c>
      <c r="AZ510" s="3">
        <f>BA510*BC510/(BA510+BC510)</f>
        <v>36.390468102486182</v>
      </c>
      <c r="BA510" s="3">
        <f>BB510*1005/(4*0.98*0.0000000567*(AS510+273.15)^3)</f>
        <v>195.34898737522633</v>
      </c>
      <c r="BB510" s="3">
        <f>101325/(287.05*(AS510+273.15))</f>
        <v>1.1740804405295813</v>
      </c>
      <c r="BC510" s="3">
        <f>100*SQRT(0.1/AV510)</f>
        <v>44.721359549995796</v>
      </c>
      <c r="BD510" s="3">
        <f>BC510/1.08</f>
        <v>41.408666249996102</v>
      </c>
      <c r="BE510" s="3">
        <f>0.072*AS510+64.67</f>
        <v>66.650000000000006</v>
      </c>
      <c r="BF510" s="3">
        <f>AU510*(1-0.21)+BG510-BH510</f>
        <v>46.610131480747441</v>
      </c>
      <c r="BG510" s="3">
        <f>(1.72*(BI510/1000/(AS510+273.16))^(1/7)*0.0000000567*(AS510+273.16)^4)</f>
        <v>394.8067615858572</v>
      </c>
      <c r="BH510" s="3">
        <f>0.98*0.0000000567*(AA510+273.16)^4</f>
        <v>450.89663010510975</v>
      </c>
      <c r="BI510" s="3">
        <f>BJ510*AT510/100</f>
        <v>2202.2615606861932</v>
      </c>
      <c r="BJ510" s="3">
        <f>(610.7*10^(7.5*AS510/(AS510+237.3)))</f>
        <v>3670.4359344769887</v>
      </c>
      <c r="BK510" s="3">
        <f>(EXP((0.0492)*AS510))*55.259</f>
        <v>213.79791000156325</v>
      </c>
      <c r="BL510" s="3">
        <f>(1-(AT510/100))*BJ510</f>
        <v>1468.1743737907955</v>
      </c>
      <c r="HO510" s="3">
        <v>11</v>
      </c>
      <c r="HP510" s="3">
        <v>19</v>
      </c>
      <c r="HQ510" s="3">
        <v>17</v>
      </c>
      <c r="HR510" s="3">
        <v>18</v>
      </c>
      <c r="HS510" s="3">
        <v>45</v>
      </c>
      <c r="HT510" s="3">
        <v>89</v>
      </c>
      <c r="HU510" s="3">
        <v>104</v>
      </c>
      <c r="HV510" s="3">
        <v>108</v>
      </c>
      <c r="HW510" s="3">
        <v>144</v>
      </c>
      <c r="HX510" s="3">
        <v>243</v>
      </c>
      <c r="HY510" s="3">
        <v>251</v>
      </c>
      <c r="HZ510" s="3">
        <v>196</v>
      </c>
      <c r="IA510" s="3">
        <v>162</v>
      </c>
      <c r="IB510" s="3">
        <v>159</v>
      </c>
      <c r="IC510" s="3">
        <v>148</v>
      </c>
      <c r="ID510" s="3">
        <v>137</v>
      </c>
      <c r="IE510" s="3">
        <v>74</v>
      </c>
      <c r="IF510" s="3">
        <v>35</v>
      </c>
      <c r="IG510" s="3">
        <v>9</v>
      </c>
      <c r="IH510" s="3">
        <v>1</v>
      </c>
    </row>
    <row r="511" spans="1:253" s="3" customFormat="1" x14ac:dyDescent="0.2">
      <c r="A511" s="3" t="b">
        <v>0</v>
      </c>
      <c r="D511" s="3">
        <v>10446</v>
      </c>
      <c r="E511" s="3">
        <v>12</v>
      </c>
      <c r="F511" s="3">
        <v>6</v>
      </c>
      <c r="G511" s="3" t="s">
        <v>189</v>
      </c>
      <c r="H511" s="3">
        <v>6</v>
      </c>
      <c r="I511" s="3">
        <v>1.1999999999999993</v>
      </c>
      <c r="J511" s="3">
        <v>0.22886687148356924</v>
      </c>
      <c r="K511" s="3">
        <v>0.2631648647608813</v>
      </c>
      <c r="L511" s="3">
        <v>0.17518340932360274</v>
      </c>
      <c r="M511" s="3">
        <f>AA511-AS511</f>
        <v>-1.2920245043918577</v>
      </c>
      <c r="N511" s="3">
        <f>AB511-AS511</f>
        <v>-2</v>
      </c>
      <c r="O511" s="3">
        <f>AC511-AS511</f>
        <v>-0.80000000000000071</v>
      </c>
      <c r="P511" s="3">
        <f>AD511-AS511</f>
        <v>-1.2593272701963087</v>
      </c>
      <c r="Q511" s="3">
        <f>AE511-AS511</f>
        <v>-1.8000000000000007</v>
      </c>
      <c r="R511" s="3">
        <f>AF511-AS511</f>
        <v>-1.6000000000000014</v>
      </c>
      <c r="S511" s="3">
        <f>AG511-AS511</f>
        <v>-1.3999999999999986</v>
      </c>
      <c r="T511" s="3">
        <f>AH511-AS511</f>
        <v>-1.1999999999999993</v>
      </c>
      <c r="U511" s="3">
        <f>AI511-AS511</f>
        <v>-1</v>
      </c>
      <c r="V511" s="3">
        <f>AJ511-AS511</f>
        <v>-0.80000000000000071</v>
      </c>
      <c r="W511" s="3">
        <f>(AA511-AY511)/(AX511-AY511)</f>
        <v>0.53948160074753082</v>
      </c>
      <c r="X511" s="3">
        <f>(AX511-AA511)/(AA511-AY511)</f>
        <v>0.85363133536779268</v>
      </c>
      <c r="Y511" s="3">
        <f>J511/AA511</f>
        <v>8.7327184628176301E-3</v>
      </c>
      <c r="Z511" s="3">
        <f>(AA511-AY511)/(AX511-AA511)</f>
        <v>1.171465899350032</v>
      </c>
      <c r="AA511" s="3">
        <v>26.207975495608142</v>
      </c>
      <c r="AB511" s="3">
        <v>25.5</v>
      </c>
      <c r="AC511" s="3">
        <v>26.7</v>
      </c>
      <c r="AD511" s="3">
        <v>26.240672729803691</v>
      </c>
      <c r="AE511" s="3">
        <v>25.7</v>
      </c>
      <c r="AF511" s="3">
        <v>25.9</v>
      </c>
      <c r="AG511" s="3">
        <v>26.1</v>
      </c>
      <c r="AH511" s="3">
        <v>26.3</v>
      </c>
      <c r="AI511" s="3">
        <v>26.5</v>
      </c>
      <c r="AJ511" s="3">
        <v>26.7</v>
      </c>
      <c r="AK511" s="3">
        <v>2020</v>
      </c>
      <c r="AL511" s="3">
        <v>10</v>
      </c>
      <c r="AM511" s="3">
        <v>27</v>
      </c>
      <c r="AN511" s="3">
        <v>15</v>
      </c>
      <c r="AO511" s="3">
        <v>55</v>
      </c>
      <c r="AP511" s="3">
        <v>22</v>
      </c>
      <c r="AQ511" s="3">
        <v>387</v>
      </c>
      <c r="AR511" s="4">
        <v>0.66319444444444442</v>
      </c>
      <c r="AS511" s="3">
        <f>VLOOKUP(AR511,גיליון1!A426:F1009,2,0)</f>
        <v>27.5</v>
      </c>
      <c r="AT511" s="3">
        <f>VLOOKUP(AR511,גיליון1!A426:F1009,3,0)</f>
        <v>60</v>
      </c>
      <c r="AU511" s="3">
        <f>VLOOKUP(AR511,גיליון1!A426:F1009,4,0)</f>
        <v>130</v>
      </c>
      <c r="AV511" s="3">
        <f>VLOOKUP(AR511,גיליון1!A426:F1009,5,0)</f>
        <v>0.5</v>
      </c>
      <c r="AW511" s="3">
        <f>VLOOKUP(AR511,גיליון1!A426:F1009,6,0)</f>
        <v>359</v>
      </c>
      <c r="AX511" s="3">
        <f>AS511+(AZ511*BF511)/(BB511*1005)</f>
        <v>29.079136163795845</v>
      </c>
      <c r="AY511" s="3">
        <f>AS511+(AZ511*BD511*BE511*BF511)/(BB511*1005*(BE511*BD511+BK511*AZ511))-(AZ511*BL511)/(BE511*BD511+BK511*AZ511)</f>
        <v>22.844508681271197</v>
      </c>
      <c r="AZ511" s="3">
        <f>BA511*BC511/(BA511+BC511)</f>
        <v>36.390468102486182</v>
      </c>
      <c r="BA511" s="3">
        <f>BB511*1005/(4*0.98*0.0000000567*(AS511+273.15)^3)</f>
        <v>195.34898737522633</v>
      </c>
      <c r="BB511" s="3">
        <f>101325/(287.05*(AS511+273.15))</f>
        <v>1.1740804405295813</v>
      </c>
      <c r="BC511" s="3">
        <f>100*SQRT(0.1/AV511)</f>
        <v>44.721359549995796</v>
      </c>
      <c r="BD511" s="3">
        <f>BC511/1.08</f>
        <v>41.408666249996102</v>
      </c>
      <c r="BE511" s="3">
        <f>0.072*AS511+64.67</f>
        <v>66.650000000000006</v>
      </c>
      <c r="BF511" s="3">
        <f>AU511*(1-0.21)+BG511-BH511</f>
        <v>51.203052459018636</v>
      </c>
      <c r="BG511" s="3">
        <f>(1.72*(BI511/1000/(AS511+273.16))^(1/7)*0.0000000567*(AS511+273.16)^4)</f>
        <v>394.8067615858572</v>
      </c>
      <c r="BH511" s="3">
        <f>0.98*0.0000000567*(AA511+273.16)^4</f>
        <v>446.30370912683856</v>
      </c>
      <c r="BI511" s="3">
        <f>BJ511*AT511/100</f>
        <v>2202.2615606861932</v>
      </c>
      <c r="BJ511" s="3">
        <f>(610.7*10^(7.5*AS511/(AS511+237.3)))</f>
        <v>3670.4359344769887</v>
      </c>
      <c r="BK511" s="3">
        <f>(EXP((0.0492)*AS511))*55.259</f>
        <v>213.79791000156325</v>
      </c>
      <c r="BL511" s="3">
        <f>(1-(AT511/100))*BJ511</f>
        <v>1468.1743737907955</v>
      </c>
      <c r="HJ511" s="3">
        <v>0</v>
      </c>
      <c r="HK511" s="3">
        <v>19</v>
      </c>
      <c r="HL511" s="3">
        <v>50</v>
      </c>
      <c r="HM511" s="3">
        <v>67</v>
      </c>
      <c r="HN511" s="3">
        <v>99</v>
      </c>
      <c r="HO511" s="3">
        <v>142</v>
      </c>
      <c r="HP511" s="3">
        <v>229</v>
      </c>
      <c r="HQ511" s="3">
        <v>365</v>
      </c>
      <c r="HR511" s="3">
        <v>502</v>
      </c>
      <c r="HS511" s="3">
        <v>430</v>
      </c>
      <c r="HT511" s="3">
        <v>179</v>
      </c>
      <c r="HU511" s="3">
        <v>85</v>
      </c>
      <c r="HV511" s="3">
        <v>64</v>
      </c>
      <c r="HW511" s="3">
        <v>34</v>
      </c>
    </row>
    <row r="512" spans="1:253" s="3" customFormat="1" x14ac:dyDescent="0.2">
      <c r="A512" s="3" t="b">
        <v>0</v>
      </c>
      <c r="D512" s="3">
        <v>10446</v>
      </c>
      <c r="E512" s="3">
        <v>12</v>
      </c>
      <c r="F512" s="3">
        <v>6</v>
      </c>
      <c r="G512" s="3" t="s">
        <v>355</v>
      </c>
      <c r="H512" s="3">
        <v>6</v>
      </c>
      <c r="I512" s="3">
        <v>1.3999999999999986</v>
      </c>
      <c r="J512" s="3">
        <v>0.25434984954407996</v>
      </c>
      <c r="K512" s="3">
        <v>0.31941918380351808</v>
      </c>
      <c r="L512" s="3">
        <v>0.19867785426795365</v>
      </c>
      <c r="M512" s="3">
        <f>AA512-AS512</f>
        <v>-1.2491182938241501</v>
      </c>
      <c r="N512" s="3">
        <f>AB512-AS512</f>
        <v>-2</v>
      </c>
      <c r="O512" s="3">
        <f>AC512-AS512</f>
        <v>-0.60000000000000142</v>
      </c>
      <c r="P512" s="3">
        <f>AD512-AS512</f>
        <v>-1.2217474981413829</v>
      </c>
      <c r="Q512" s="3">
        <f>AE512-AS512</f>
        <v>-1.8000000000000007</v>
      </c>
      <c r="R512" s="3">
        <f>AF512-AS512</f>
        <v>-1.6000000000000014</v>
      </c>
      <c r="S512" s="3">
        <f>AG512-AS512</f>
        <v>-1.3999999999999986</v>
      </c>
      <c r="T512" s="3">
        <f>AH512-AS512</f>
        <v>-1.1000000000000014</v>
      </c>
      <c r="U512" s="3">
        <f>AI512-AS512</f>
        <v>-0.89999999999999858</v>
      </c>
      <c r="V512" s="3">
        <f>AJ512-AS512</f>
        <v>-0.69999999999999929</v>
      </c>
      <c r="W512" s="3">
        <f>(AA512-AY512)/(AX512-AY512)</f>
        <v>0.54720634221544839</v>
      </c>
      <c r="X512" s="3">
        <f>(AX512-AA512)/(AA512-AY512)</f>
        <v>0.82746419924766823</v>
      </c>
      <c r="Y512" s="3">
        <f>J512/AA512</f>
        <v>9.6891926294514121E-3</v>
      </c>
      <c r="Z512" s="3">
        <f>(AA512-AY512)/(AX512-AA512)</f>
        <v>1.2085114992397272</v>
      </c>
      <c r="AA512" s="3">
        <v>26.25088170617585</v>
      </c>
      <c r="AB512" s="3">
        <v>25.5</v>
      </c>
      <c r="AC512" s="3">
        <v>26.9</v>
      </c>
      <c r="AD512" s="3">
        <v>26.278252501858617</v>
      </c>
      <c r="AE512" s="3">
        <v>25.7</v>
      </c>
      <c r="AF512" s="3">
        <v>25.9</v>
      </c>
      <c r="AG512" s="3">
        <v>26.1</v>
      </c>
      <c r="AH512" s="3">
        <v>26.4</v>
      </c>
      <c r="AI512" s="3">
        <v>26.6</v>
      </c>
      <c r="AJ512" s="3">
        <v>26.8</v>
      </c>
      <c r="AK512" s="3">
        <v>2020</v>
      </c>
      <c r="AL512" s="3">
        <v>10</v>
      </c>
      <c r="AM512" s="3">
        <v>27</v>
      </c>
      <c r="AN512" s="3">
        <v>15</v>
      </c>
      <c r="AO512" s="3">
        <v>55</v>
      </c>
      <c r="AP512" s="3">
        <v>50</v>
      </c>
      <c r="AQ512" s="3">
        <v>227</v>
      </c>
      <c r="AR512" s="4">
        <v>0.66319444444444442</v>
      </c>
      <c r="AS512" s="3">
        <f>VLOOKUP(AR512,גיליון1!A427:F1010,2,0)</f>
        <v>27.5</v>
      </c>
      <c r="AT512" s="3">
        <f>VLOOKUP(AR512,גיליון1!A427:F1010,3,0)</f>
        <v>60</v>
      </c>
      <c r="AU512" s="3">
        <f>VLOOKUP(AR512,גיליון1!A427:F1010,4,0)</f>
        <v>130</v>
      </c>
      <c r="AV512" s="3">
        <f>VLOOKUP(AR512,גיליון1!A427:F1010,5,0)</f>
        <v>0.5</v>
      </c>
      <c r="AW512" s="3">
        <f>VLOOKUP(AR512,גיליון1!A427:F1010,6,0)</f>
        <v>359</v>
      </c>
      <c r="AX512" s="3">
        <f>AS512+(AZ512*BF512)/(BB512*1005)</f>
        <v>29.071243521882721</v>
      </c>
      <c r="AY512" s="3">
        <f>AS512+(AZ512*BD512*BE512*BF512)/(BB512*1005*(BE512*BD512+BK512*AZ512))-(AZ512*BL512)/(BE512*BD512+BK512*AZ512)</f>
        <v>22.84244201987746</v>
      </c>
      <c r="AZ512" s="3">
        <f>BA512*BC512/(BA512+BC512)</f>
        <v>36.390468102486182</v>
      </c>
      <c r="BA512" s="3">
        <f>BB512*1005/(4*0.98*0.0000000567*(AS512+273.15)^3)</f>
        <v>195.34898737522633</v>
      </c>
      <c r="BB512" s="3">
        <f>101325/(287.05*(AS512+273.15))</f>
        <v>1.1740804405295813</v>
      </c>
      <c r="BC512" s="3">
        <f>100*SQRT(0.1/AV512)</f>
        <v>44.721359549995796</v>
      </c>
      <c r="BD512" s="3">
        <f>BC512/1.08</f>
        <v>41.408666249996102</v>
      </c>
      <c r="BE512" s="3">
        <f>0.072*AS512+64.67</f>
        <v>66.650000000000006</v>
      </c>
      <c r="BF512" s="3">
        <f>AU512*(1-0.21)+BG512-BH512</f>
        <v>50.947135732403751</v>
      </c>
      <c r="BG512" s="3">
        <f>(1.72*(BI512/1000/(AS512+273.16))^(1/7)*0.0000000567*(AS512+273.16)^4)</f>
        <v>394.8067615858572</v>
      </c>
      <c r="BH512" s="3">
        <f>0.98*0.0000000567*(AA512+273.16)^4</f>
        <v>446.55962585345344</v>
      </c>
      <c r="BI512" s="3">
        <f>BJ512*AT512/100</f>
        <v>2202.2615606861932</v>
      </c>
      <c r="BJ512" s="3">
        <f>(610.7*10^(7.5*AS512/(AS512+237.3)))</f>
        <v>3670.4359344769887</v>
      </c>
      <c r="BK512" s="3">
        <f>(EXP((0.0492)*AS512))*55.259</f>
        <v>213.79791000156325</v>
      </c>
      <c r="BL512" s="3">
        <f>(1-(AT512/100))*BJ512</f>
        <v>1468.1743737907955</v>
      </c>
      <c r="HJ512" s="3">
        <v>1</v>
      </c>
      <c r="HK512" s="3">
        <v>15</v>
      </c>
      <c r="HL512" s="3">
        <v>45</v>
      </c>
      <c r="HM512" s="3">
        <v>65</v>
      </c>
      <c r="HN512" s="3">
        <v>99</v>
      </c>
      <c r="HO512" s="3">
        <v>146</v>
      </c>
      <c r="HP512" s="3">
        <v>164</v>
      </c>
      <c r="HQ512" s="3">
        <v>274</v>
      </c>
      <c r="HR512" s="3">
        <v>391</v>
      </c>
      <c r="HS512" s="3">
        <v>381</v>
      </c>
      <c r="HT512" s="3">
        <v>295</v>
      </c>
      <c r="HU512" s="3">
        <v>173</v>
      </c>
      <c r="HV512" s="3">
        <v>78</v>
      </c>
      <c r="HW512" s="3">
        <v>45</v>
      </c>
      <c r="HX512" s="3">
        <v>15</v>
      </c>
      <c r="HY512" s="3">
        <v>5</v>
      </c>
      <c r="HZ512" s="3">
        <v>1</v>
      </c>
      <c r="IA512" s="3">
        <v>0</v>
      </c>
    </row>
    <row r="513" spans="1:253" s="3" customFormat="1" x14ac:dyDescent="0.2">
      <c r="A513" s="3" t="b">
        <v>0</v>
      </c>
      <c r="D513" s="3">
        <v>10446</v>
      </c>
      <c r="E513" s="3">
        <v>12</v>
      </c>
      <c r="F513" s="3">
        <v>6</v>
      </c>
      <c r="G513" s="3" t="s">
        <v>503</v>
      </c>
      <c r="H513" s="3">
        <v>6</v>
      </c>
      <c r="I513" s="3">
        <v>1.6000000000000014</v>
      </c>
      <c r="J513" s="3">
        <v>0.30704526972204477</v>
      </c>
      <c r="K513" s="3">
        <v>0.44396560477571256</v>
      </c>
      <c r="L513" s="3">
        <v>0.2495570541616455</v>
      </c>
      <c r="M513" s="3">
        <f>AA513-AS513</f>
        <v>-1.0492673747564325</v>
      </c>
      <c r="N513" s="3">
        <f>AB513-AS513</f>
        <v>-1.8000000000000007</v>
      </c>
      <c r="O513" s="3">
        <f>AC513-AS513</f>
        <v>-0.19999999999999929</v>
      </c>
      <c r="P513" s="3">
        <f>AD513-AS513</f>
        <v>-1.0778120110185796</v>
      </c>
      <c r="Q513" s="3">
        <f>AE513-AS513</f>
        <v>-1.6000000000000014</v>
      </c>
      <c r="R513" s="3">
        <f>AF513-AS513</f>
        <v>-1.3999999999999986</v>
      </c>
      <c r="S513" s="3">
        <f>AG513-AS513</f>
        <v>-1.3000000000000007</v>
      </c>
      <c r="T513" s="3">
        <f>AH513-AS513</f>
        <v>-0.80000000000000071</v>
      </c>
      <c r="U513" s="3">
        <f>AI513-AS513</f>
        <v>-0.60000000000000142</v>
      </c>
      <c r="V513" s="3">
        <f>AJ513-AS513</f>
        <v>-0.39999999999999858</v>
      </c>
      <c r="W513" s="3">
        <f>(AA513-AY513)/(AX513-AY513)</f>
        <v>0.55952164713175767</v>
      </c>
      <c r="X513" s="3">
        <f>(AX513-AA513)/(AA513-AY513)</f>
        <v>0.78724094970452008</v>
      </c>
      <c r="Y513" s="3">
        <f>J513/AA513</f>
        <v>1.1608195284126554E-2</v>
      </c>
      <c r="Z513" s="3">
        <f>(AA513-AY513)/(AX513-AA513)</f>
        <v>1.2702591250815092</v>
      </c>
      <c r="AA513" s="3">
        <v>26.450732625243567</v>
      </c>
      <c r="AB513" s="3">
        <v>25.7</v>
      </c>
      <c r="AC513" s="3">
        <v>27.3</v>
      </c>
      <c r="AD513" s="3">
        <v>26.42218798898142</v>
      </c>
      <c r="AE513" s="3">
        <v>25.9</v>
      </c>
      <c r="AF513" s="3">
        <v>26.1</v>
      </c>
      <c r="AG513" s="3">
        <v>26.2</v>
      </c>
      <c r="AH513" s="3">
        <v>26.7</v>
      </c>
      <c r="AI513" s="3">
        <v>26.9</v>
      </c>
      <c r="AJ513" s="3">
        <v>27.1</v>
      </c>
      <c r="AK513" s="3">
        <v>2020</v>
      </c>
      <c r="AL513" s="3">
        <v>10</v>
      </c>
      <c r="AM513" s="3">
        <v>27</v>
      </c>
      <c r="AN513" s="3">
        <v>15</v>
      </c>
      <c r="AO513" s="3">
        <v>56</v>
      </c>
      <c r="AP513" s="3">
        <v>15</v>
      </c>
      <c r="AQ513" s="3">
        <v>187</v>
      </c>
      <c r="AR513" s="4">
        <v>0.66388888888888886</v>
      </c>
      <c r="AS513" s="3">
        <f>VLOOKUP(AR513,גיליון1!A428:F1011,2,0)</f>
        <v>27.5</v>
      </c>
      <c r="AT513" s="3">
        <f>VLOOKUP(AR513,גיליון1!A428:F1011,3,0)</f>
        <v>60</v>
      </c>
      <c r="AU513" s="3">
        <f>VLOOKUP(AR513,גיליון1!A428:F1011,4,0)</f>
        <v>139</v>
      </c>
      <c r="AV513" s="3">
        <f>VLOOKUP(AR513,גיליון1!A428:F1011,5,0)</f>
        <v>0.5</v>
      </c>
      <c r="AW513" s="3">
        <f>VLOOKUP(AR513,גיליון1!A428:F1011,6,0)</f>
        <v>313</v>
      </c>
      <c r="AX513" s="3">
        <f>AS513+(AZ513*BF513)/(BB513*1005)</f>
        <v>29.253713127770972</v>
      </c>
      <c r="AY513" s="3">
        <f>AS513+(AZ513*BD513*BE513*BF513)/(BB513*1005*(BE513*BD513+BK513*AZ513))-(AZ513*BL513)/(BE513*BD513+BK513*AZ513)</f>
        <v>22.890221064482578</v>
      </c>
      <c r="AZ513" s="3">
        <f>BA513*BC513/(BA513+BC513)</f>
        <v>36.390468102486182</v>
      </c>
      <c r="BA513" s="3">
        <f>BB513*1005/(4*0.98*0.0000000567*(AS513+273.15)^3)</f>
        <v>195.34898737522633</v>
      </c>
      <c r="BB513" s="3">
        <f>101325/(287.05*(AS513+273.15))</f>
        <v>1.1740804405295813</v>
      </c>
      <c r="BC513" s="3">
        <f>100*SQRT(0.1/AV513)</f>
        <v>44.721359549995796</v>
      </c>
      <c r="BD513" s="3">
        <f>BC513/1.08</f>
        <v>41.408666249996102</v>
      </c>
      <c r="BE513" s="3">
        <f>0.072*AS513+64.67</f>
        <v>66.650000000000006</v>
      </c>
      <c r="BF513" s="3">
        <f>AU513*(1-0.21)+BG513-BH513</f>
        <v>56.863662132517618</v>
      </c>
      <c r="BG513" s="3">
        <f>(1.72*(BI513/1000/(AS513+273.16))^(1/7)*0.0000000567*(AS513+273.16)^4)</f>
        <v>394.8067615858572</v>
      </c>
      <c r="BH513" s="3">
        <f>0.98*0.0000000567*(AA513+273.16)^4</f>
        <v>447.75309945333959</v>
      </c>
      <c r="BI513" s="3">
        <f>BJ513*AT513/100</f>
        <v>2202.2615606861932</v>
      </c>
      <c r="BJ513" s="3">
        <f>(610.7*10^(7.5*AS513/(AS513+237.3)))</f>
        <v>3670.4359344769887</v>
      </c>
      <c r="BK513" s="3">
        <f>(EXP((0.0492)*AS513))*55.259</f>
        <v>213.79791000156325</v>
      </c>
      <c r="BL513" s="3">
        <f>(1-(AT513/100))*BJ513</f>
        <v>1468.1743737907955</v>
      </c>
      <c r="HM513" s="3">
        <v>18</v>
      </c>
      <c r="HN513" s="3">
        <v>48</v>
      </c>
      <c r="HO513" s="3">
        <v>145</v>
      </c>
      <c r="HP513" s="3">
        <v>276</v>
      </c>
      <c r="HQ513" s="3">
        <v>415</v>
      </c>
      <c r="HR513" s="3">
        <v>448</v>
      </c>
      <c r="HS513" s="3">
        <v>491</v>
      </c>
      <c r="HT513" s="3">
        <v>497</v>
      </c>
      <c r="HU513" s="3">
        <v>421</v>
      </c>
      <c r="HV513" s="3">
        <v>314</v>
      </c>
      <c r="HW513" s="3">
        <v>265</v>
      </c>
      <c r="HX513" s="3">
        <v>269</v>
      </c>
      <c r="HY513" s="3">
        <v>170</v>
      </c>
      <c r="HZ513" s="3">
        <v>74</v>
      </c>
      <c r="IA513" s="3">
        <v>49</v>
      </c>
      <c r="IB513" s="3">
        <v>40</v>
      </c>
      <c r="IC513" s="3">
        <v>7</v>
      </c>
    </row>
    <row r="514" spans="1:253" s="3" customFormat="1" x14ac:dyDescent="0.2">
      <c r="A514" s="3" t="b">
        <v>1</v>
      </c>
      <c r="B514" s="3" t="s">
        <v>565</v>
      </c>
      <c r="D514" s="3">
        <v>10446</v>
      </c>
      <c r="E514" s="3">
        <v>15</v>
      </c>
      <c r="F514" s="3">
        <v>6</v>
      </c>
      <c r="G514" s="3" t="s">
        <v>190</v>
      </c>
      <c r="H514" s="3">
        <v>6</v>
      </c>
      <c r="I514" s="3">
        <v>1.5</v>
      </c>
      <c r="J514" s="3">
        <v>0.32381488670558201</v>
      </c>
      <c r="K514" s="3">
        <v>0.49555960010894751</v>
      </c>
      <c r="L514" s="3">
        <v>0.26731539340483113</v>
      </c>
      <c r="M514" s="3">
        <f>AA514-AS514</f>
        <v>-1.4059358791081742</v>
      </c>
      <c r="N514" s="3">
        <f>AB514-AS514</f>
        <v>-2.1999999999999993</v>
      </c>
      <c r="O514" s="3">
        <f>AC514-AS514</f>
        <v>-0.69999999999999929</v>
      </c>
      <c r="P514" s="3">
        <f>AD514-AS514</f>
        <v>-1.3909590301638559</v>
      </c>
      <c r="Q514" s="3">
        <f>AE514-AS514</f>
        <v>-2</v>
      </c>
      <c r="R514" s="3">
        <f>AF514-AS514</f>
        <v>-1.8000000000000007</v>
      </c>
      <c r="S514" s="3">
        <f>AG514-AS514</f>
        <v>-1.6999999999999993</v>
      </c>
      <c r="T514" s="3">
        <f>AH514-AS514</f>
        <v>-1.1999999999999993</v>
      </c>
      <c r="U514" s="3">
        <f>AI514-AS514</f>
        <v>-1</v>
      </c>
      <c r="V514" s="3">
        <f>AJ514-AS514</f>
        <v>-0.80000000000000071</v>
      </c>
      <c r="W514" s="3">
        <f>(AA514-AY514)/(AX514-AY514)</f>
        <v>0.49698758954323102</v>
      </c>
      <c r="X514" s="3">
        <f>(AX514-AA514)/(AA514-AY514)</f>
        <v>1.0121226787958131</v>
      </c>
      <c r="Y514" s="3">
        <f>J514/AA514</f>
        <v>1.2409522916988788E-2</v>
      </c>
      <c r="Z514" s="3">
        <f>(AA514-AY514)/(AX514-AA514)</f>
        <v>0.98802252034285387</v>
      </c>
      <c r="AA514" s="3">
        <v>26.094064120891826</v>
      </c>
      <c r="AB514" s="3">
        <v>25.3</v>
      </c>
      <c r="AC514" s="3">
        <v>26.8</v>
      </c>
      <c r="AD514" s="3">
        <v>26.109040969836144</v>
      </c>
      <c r="AE514" s="3">
        <v>25.5</v>
      </c>
      <c r="AF514" s="3">
        <v>25.7</v>
      </c>
      <c r="AG514" s="3">
        <v>25.8</v>
      </c>
      <c r="AH514" s="3">
        <v>26.3</v>
      </c>
      <c r="AI514" s="3">
        <v>26.5</v>
      </c>
      <c r="AJ514" s="3">
        <v>26.7</v>
      </c>
      <c r="AK514" s="3">
        <v>2020</v>
      </c>
      <c r="AL514" s="3">
        <v>10</v>
      </c>
      <c r="AM514" s="3">
        <v>27</v>
      </c>
      <c r="AN514" s="3">
        <v>15</v>
      </c>
      <c r="AO514" s="3">
        <v>56</v>
      </c>
      <c r="AP514" s="3">
        <v>56</v>
      </c>
      <c r="AQ514" s="3">
        <v>788</v>
      </c>
      <c r="AR514" s="4">
        <v>0.66388888888888886</v>
      </c>
      <c r="AS514" s="3">
        <f>VLOOKUP(AR514,גיליון1!A429:F1012,2,0)</f>
        <v>27.5</v>
      </c>
      <c r="AT514" s="3">
        <f>VLOOKUP(AR514,גיליון1!A429:F1012,3,0)</f>
        <v>60</v>
      </c>
      <c r="AU514" s="3">
        <f>VLOOKUP(AR514,גיליון1!A429:F1012,4,0)</f>
        <v>139</v>
      </c>
      <c r="AV514" s="3">
        <f>VLOOKUP(AR514,גיליון1!A429:F1012,5,0)</f>
        <v>0.5</v>
      </c>
      <c r="AW514" s="3">
        <f>VLOOKUP(AR514,גיליון1!A429:F1012,6,0)</f>
        <v>313</v>
      </c>
      <c r="AX514" s="3">
        <f>AS514+(AZ514*BF514)/(BB514*1005)</f>
        <v>29.319350945656154</v>
      </c>
      <c r="AY514" s="3">
        <f>AS514+(AZ514*BD514*BE514*BF514)/(BB514*1005*(BE514*BD514+BK514*AZ514))-(AZ514*BL514)/(BE514*BD514+BK514*AZ514)</f>
        <v>22.907408103459574</v>
      </c>
      <c r="AZ514" s="3">
        <f>BA514*BC514/(BA514+BC514)</f>
        <v>36.390468102486182</v>
      </c>
      <c r="BA514" s="3">
        <f>BB514*1005/(4*0.98*0.0000000567*(AS514+273.15)^3)</f>
        <v>195.34898737522633</v>
      </c>
      <c r="BB514" s="3">
        <f>101325/(287.05*(AS514+273.15))</f>
        <v>1.1740804405295813</v>
      </c>
      <c r="BC514" s="3">
        <f>100*SQRT(0.1/AV514)</f>
        <v>44.721359549995796</v>
      </c>
      <c r="BD514" s="3">
        <f>BC514/1.08</f>
        <v>41.408666249996102</v>
      </c>
      <c r="BE514" s="3">
        <f>0.072*AS514+64.67</f>
        <v>66.650000000000006</v>
      </c>
      <c r="BF514" s="3">
        <f>AU514*(1-0.21)+BG514-BH514</f>
        <v>58.991950186153076</v>
      </c>
      <c r="BG514" s="3">
        <f>(1.72*(BI514/1000/(AS514+273.16))^(1/7)*0.0000000567*(AS514+273.16)^4)</f>
        <v>394.8067615858572</v>
      </c>
      <c r="BH514" s="3">
        <f>0.98*0.0000000567*(AA514+273.16)^4</f>
        <v>445.62481139970413</v>
      </c>
      <c r="BI514" s="3">
        <f>BJ514*AT514/100</f>
        <v>2202.2615606861932</v>
      </c>
      <c r="BJ514" s="3">
        <f>(610.7*10^(7.5*AS514/(AS514+237.3)))</f>
        <v>3670.4359344769887</v>
      </c>
      <c r="BK514" s="3">
        <f>(EXP((0.0492)*AS514))*55.259</f>
        <v>213.79791000156325</v>
      </c>
      <c r="BL514" s="3">
        <f>(1-(AT514/100))*BJ514</f>
        <v>1468.1743737907955</v>
      </c>
      <c r="HJ514" s="3">
        <v>47</v>
      </c>
      <c r="HK514" s="3">
        <v>54</v>
      </c>
      <c r="HL514" s="3">
        <v>204</v>
      </c>
      <c r="HM514" s="3">
        <v>232</v>
      </c>
      <c r="HN514" s="3">
        <v>327</v>
      </c>
      <c r="HO514" s="3">
        <v>284</v>
      </c>
      <c r="HP514" s="3">
        <v>358</v>
      </c>
      <c r="HQ514" s="3">
        <v>441</v>
      </c>
      <c r="HR514" s="3">
        <v>477</v>
      </c>
      <c r="HS514" s="3">
        <v>446</v>
      </c>
      <c r="HT514" s="3">
        <v>374</v>
      </c>
      <c r="HU514" s="3">
        <v>321</v>
      </c>
      <c r="HV514" s="3">
        <v>212</v>
      </c>
      <c r="HW514" s="3">
        <v>141</v>
      </c>
      <c r="HX514" s="3">
        <v>64</v>
      </c>
      <c r="HY514" s="3">
        <v>18</v>
      </c>
    </row>
    <row r="515" spans="1:253" s="3" customFormat="1" x14ac:dyDescent="0.2">
      <c r="A515" s="3" t="b">
        <v>1</v>
      </c>
      <c r="B515" s="3" t="s">
        <v>565</v>
      </c>
      <c r="D515" s="3">
        <v>10446</v>
      </c>
      <c r="E515" s="3">
        <v>15</v>
      </c>
      <c r="F515" s="3">
        <v>6</v>
      </c>
      <c r="G515" s="3" t="s">
        <v>356</v>
      </c>
      <c r="H515" s="3">
        <v>6</v>
      </c>
      <c r="I515" s="3">
        <v>1.6000000000000014</v>
      </c>
      <c r="J515" s="3">
        <v>0.25444155588213635</v>
      </c>
      <c r="K515" s="3">
        <v>0.31289447378361501</v>
      </c>
      <c r="L515" s="3">
        <v>0.19578956136726047</v>
      </c>
      <c r="M515" s="3">
        <f>AA515-AS515</f>
        <v>-1.1686172593551802</v>
      </c>
      <c r="N515" s="3">
        <f>AB515-AS515</f>
        <v>-2.3000000000000007</v>
      </c>
      <c r="O515" s="3">
        <f>AC515-AS515</f>
        <v>-0.69999999999999929</v>
      </c>
      <c r="P515" s="3">
        <f>AD515-AS515</f>
        <v>-1.1341118921180851</v>
      </c>
      <c r="Q515" s="3">
        <f>AE515-AS515</f>
        <v>-1.8999999999999986</v>
      </c>
      <c r="R515" s="3">
        <f>AF515-AS515</f>
        <v>-1.5</v>
      </c>
      <c r="S515" s="3">
        <f>AG515-AS515</f>
        <v>-1.3000000000000007</v>
      </c>
      <c r="T515" s="3">
        <f>AH515-AS515</f>
        <v>-1</v>
      </c>
      <c r="U515" s="3">
        <f>AI515-AS515</f>
        <v>-0.89999999999999858</v>
      </c>
      <c r="V515" s="3">
        <f>AJ515-AS515</f>
        <v>-0.80000000000000071</v>
      </c>
      <c r="W515" s="3">
        <f>(AA515-AY515)/(AX515-AY515)</f>
        <v>0.57844088614859779</v>
      </c>
      <c r="X515" s="3">
        <f>(AX515-AA515)/(AA515-AY515)</f>
        <v>0.72878512557825381</v>
      </c>
      <c r="Y515" s="3">
        <f>J515/AA515</f>
        <v>9.6630533378478187E-3</v>
      </c>
      <c r="Z515" s="3">
        <f>(AA515-AY515)/(AX515-AA515)</f>
        <v>1.372146555826796</v>
      </c>
      <c r="AA515" s="3">
        <v>26.33138274064482</v>
      </c>
      <c r="AB515" s="3">
        <v>25.2</v>
      </c>
      <c r="AC515" s="3">
        <v>26.8</v>
      </c>
      <c r="AD515" s="3">
        <v>26.365888107881915</v>
      </c>
      <c r="AE515" s="3">
        <v>25.6</v>
      </c>
      <c r="AF515" s="3">
        <v>26</v>
      </c>
      <c r="AG515" s="3">
        <v>26.2</v>
      </c>
      <c r="AH515" s="3">
        <v>26.5</v>
      </c>
      <c r="AI515" s="3">
        <v>26.6</v>
      </c>
      <c r="AJ515" s="3">
        <v>26.7</v>
      </c>
      <c r="AK515" s="3">
        <v>2020</v>
      </c>
      <c r="AL515" s="3">
        <v>10</v>
      </c>
      <c r="AM515" s="3">
        <v>27</v>
      </c>
      <c r="AN515" s="3">
        <v>15</v>
      </c>
      <c r="AO515" s="3">
        <v>57</v>
      </c>
      <c r="AP515" s="3">
        <v>10</v>
      </c>
      <c r="AQ515" s="3">
        <v>228</v>
      </c>
      <c r="AR515" s="4">
        <v>0.6645833333333333</v>
      </c>
      <c r="AS515" s="3">
        <f>VLOOKUP(AR515,גיליון1!A430:F1013,2,0)</f>
        <v>27.5</v>
      </c>
      <c r="AT515" s="3">
        <f>VLOOKUP(AR515,גיליון1!A430:F1013,3,0)</f>
        <v>60</v>
      </c>
      <c r="AU515" s="3">
        <f>VLOOKUP(AR515,גיליון1!A430:F1013,4,0)</f>
        <v>129</v>
      </c>
      <c r="AV515" s="3">
        <f>VLOOKUP(AR515,גיליון1!A430:F1013,5,0)</f>
        <v>0.6</v>
      </c>
      <c r="AW515" s="3">
        <f>VLOOKUP(AR515,גיליון1!A430:F1013,6,0)</f>
        <v>357</v>
      </c>
      <c r="AX515" s="3">
        <f>AS515+(AZ515*BF515)/(BB515*1005)</f>
        <v>28.921649339220455</v>
      </c>
      <c r="AY515" s="3">
        <f>AS515+(AZ515*BD515*BE515*BF515)/(BB515*1005*(BE515*BD515+BK515*AZ515))-(AZ515*BL515)/(BE515*BD515+BK515*AZ515)</f>
        <v>22.777157348736072</v>
      </c>
      <c r="AZ515" s="3">
        <f>BA515*BC515/(BA515+BC515)</f>
        <v>33.767879669358969</v>
      </c>
      <c r="BA515" s="3">
        <f>BB515*1005/(4*0.98*0.0000000567*(AS515+273.15)^3)</f>
        <v>195.34898737522633</v>
      </c>
      <c r="BB515" s="3">
        <f>101325/(287.05*(AS515+273.15))</f>
        <v>1.1740804405295813</v>
      </c>
      <c r="BC515" s="3">
        <f>100*SQRT(0.1/AV515)</f>
        <v>40.824829046386299</v>
      </c>
      <c r="BD515" s="3">
        <f>BC515/1.08</f>
        <v>37.800767635542869</v>
      </c>
      <c r="BE515" s="3">
        <f>0.072*AS515+64.67</f>
        <v>66.650000000000006</v>
      </c>
      <c r="BF515" s="3">
        <f>AU515*(1-0.21)+BG515-BH515</f>
        <v>49.676685427336395</v>
      </c>
      <c r="BG515" s="3">
        <f>(1.72*(BI515/1000/(AS515+273.16))^(1/7)*0.0000000567*(AS515+273.16)^4)</f>
        <v>394.8067615858572</v>
      </c>
      <c r="BH515" s="3">
        <f>0.98*0.0000000567*(AA515+273.16)^4</f>
        <v>447.04007615852083</v>
      </c>
      <c r="BI515" s="3">
        <f>BJ515*AT515/100</f>
        <v>2202.2615606861932</v>
      </c>
      <c r="BJ515" s="3">
        <f>(610.7*10^(7.5*AS515/(AS515+237.3)))</f>
        <v>3670.4359344769887</v>
      </c>
      <c r="BK515" s="3">
        <f>(EXP((0.0492)*AS515))*55.259</f>
        <v>213.79791000156325</v>
      </c>
      <c r="BL515" s="3">
        <f>(1-(AT515/100))*BJ515</f>
        <v>1468.1743737907955</v>
      </c>
      <c r="HH515" s="3">
        <v>5</v>
      </c>
      <c r="HI515" s="3">
        <v>15</v>
      </c>
      <c r="HJ515" s="3">
        <v>13</v>
      </c>
      <c r="HK515" s="3">
        <v>36</v>
      </c>
      <c r="HL515" s="3">
        <v>30</v>
      </c>
      <c r="HM515" s="3">
        <v>48</v>
      </c>
      <c r="HN515" s="3">
        <v>88</v>
      </c>
      <c r="HO515" s="3">
        <v>120</v>
      </c>
      <c r="HP515" s="3">
        <v>207</v>
      </c>
      <c r="HQ515" s="3">
        <v>402</v>
      </c>
      <c r="HR515" s="3">
        <v>529</v>
      </c>
      <c r="HS515" s="3">
        <v>601</v>
      </c>
      <c r="HT515" s="3">
        <v>652</v>
      </c>
      <c r="HU515" s="3">
        <v>557</v>
      </c>
      <c r="HV515" s="3">
        <v>340</v>
      </c>
      <c r="HW515" s="3">
        <v>94</v>
      </c>
      <c r="HX515" s="3">
        <v>20</v>
      </c>
      <c r="HY515" s="3">
        <v>2</v>
      </c>
    </row>
    <row r="516" spans="1:253" s="3" customFormat="1" x14ac:dyDescent="0.2">
      <c r="A516" s="3" t="b">
        <v>1</v>
      </c>
      <c r="B516" s="3" t="s">
        <v>565</v>
      </c>
      <c r="D516" s="3">
        <v>10446</v>
      </c>
      <c r="E516" s="3">
        <v>15</v>
      </c>
      <c r="F516" s="3">
        <v>6</v>
      </c>
      <c r="G516" s="3" t="s">
        <v>504</v>
      </c>
      <c r="H516" s="3">
        <v>6</v>
      </c>
      <c r="I516" s="3">
        <v>1</v>
      </c>
      <c r="J516" s="3">
        <v>0.1842282563905287</v>
      </c>
      <c r="K516" s="3">
        <v>0.23726741102575488</v>
      </c>
      <c r="L516" s="3">
        <v>0.14481300294683247</v>
      </c>
      <c r="M516" s="3">
        <f>AA516-AS516</f>
        <v>-0.89601149299683414</v>
      </c>
      <c r="N516" s="3">
        <f>AB516-AS516</f>
        <v>-1.3999999999999986</v>
      </c>
      <c r="O516" s="3">
        <f>AC516-AS516</f>
        <v>-0.39999999999999858</v>
      </c>
      <c r="P516" s="3">
        <f>AD516-AS516</f>
        <v>-0.90284294171942747</v>
      </c>
      <c r="Q516" s="3">
        <f>AE516-AS516</f>
        <v>-1.3000000000000007</v>
      </c>
      <c r="R516" s="3">
        <f>AF516-AS516</f>
        <v>-1.1000000000000014</v>
      </c>
      <c r="S516" s="3">
        <f>AG516-AS516</f>
        <v>-1</v>
      </c>
      <c r="T516" s="3">
        <f>AH516-AS516</f>
        <v>-0.80000000000000071</v>
      </c>
      <c r="U516" s="3">
        <f>AI516-AS516</f>
        <v>-0.69999999999999929</v>
      </c>
      <c r="V516" s="3">
        <f>AJ516-AS516</f>
        <v>-0.5</v>
      </c>
      <c r="W516" s="3">
        <f>(AA516-AY516)/(AX516-AY516)</f>
        <v>0.62830621516693475</v>
      </c>
      <c r="X516" s="3">
        <f>(AX516-AA516)/(AA516-AY516)</f>
        <v>0.59158062718559901</v>
      </c>
      <c r="Y516" s="3">
        <f>J516/AA516</f>
        <v>6.9248359636763833E-3</v>
      </c>
      <c r="Z516" s="3">
        <f>(AA516-AY516)/(AX516-AA516)</f>
        <v>1.6903866591396441</v>
      </c>
      <c r="AA516" s="3">
        <v>26.603988507003166</v>
      </c>
      <c r="AB516" s="3">
        <v>26.1</v>
      </c>
      <c r="AC516" s="3">
        <v>27.1</v>
      </c>
      <c r="AD516" s="3">
        <v>26.597157058280573</v>
      </c>
      <c r="AE516" s="3">
        <v>26.2</v>
      </c>
      <c r="AF516" s="3">
        <v>26.4</v>
      </c>
      <c r="AG516" s="3">
        <v>26.5</v>
      </c>
      <c r="AH516" s="3">
        <v>26.7</v>
      </c>
      <c r="AI516" s="3">
        <v>26.8</v>
      </c>
      <c r="AJ516" s="3">
        <v>27</v>
      </c>
      <c r="AK516" s="3">
        <v>2020</v>
      </c>
      <c r="AL516" s="3">
        <v>10</v>
      </c>
      <c r="AM516" s="3">
        <v>27</v>
      </c>
      <c r="AN516" s="3">
        <v>15</v>
      </c>
      <c r="AO516" s="3">
        <v>57</v>
      </c>
      <c r="AP516" s="3">
        <v>30</v>
      </c>
      <c r="AQ516" s="3">
        <v>385</v>
      </c>
      <c r="AR516" s="4">
        <v>0.6645833333333333</v>
      </c>
      <c r="AS516" s="3">
        <f>VLOOKUP(AR516,גיליון1!A431:F1014,2,0)</f>
        <v>27.5</v>
      </c>
      <c r="AT516" s="3">
        <f>VLOOKUP(AR516,גיליון1!A431:F1014,3,0)</f>
        <v>60</v>
      </c>
      <c r="AU516" s="3">
        <f>VLOOKUP(AR516,גיליון1!A431:F1014,4,0)</f>
        <v>129</v>
      </c>
      <c r="AV516" s="3">
        <f>VLOOKUP(AR516,גיליון1!A431:F1014,5,0)</f>
        <v>0.6</v>
      </c>
      <c r="AW516" s="3">
        <f>VLOOKUP(AR516,גיליון1!A431:F1014,6,0)</f>
        <v>357</v>
      </c>
      <c r="AX516" s="3">
        <f>AS516+(AZ516*BF516)/(BB516*1005)</f>
        <v>28.875005966101256</v>
      </c>
      <c r="AY516" s="3">
        <f>AS516+(AZ516*BD516*BE516*BF516)/(BB516*1005*(BE516*BD516+BK516*AZ516))-(AZ516*BL516)/(BE516*BD516+BK516*AZ516)</f>
        <v>22.765090891470543</v>
      </c>
      <c r="AZ516" s="3">
        <f>BA516*BC516/(BA516+BC516)</f>
        <v>33.767879669358969</v>
      </c>
      <c r="BA516" s="3">
        <f>BB516*1005/(4*0.98*0.0000000567*(AS516+273.15)^3)</f>
        <v>195.34898737522633</v>
      </c>
      <c r="BB516" s="3">
        <f>101325/(287.05*(AS516+273.15))</f>
        <v>1.1740804405295813</v>
      </c>
      <c r="BC516" s="3">
        <f>100*SQRT(0.1/AV516)</f>
        <v>40.824829046386299</v>
      </c>
      <c r="BD516" s="3">
        <f>BC516/1.08</f>
        <v>37.800767635542869</v>
      </c>
      <c r="BE516" s="3">
        <f>0.072*AS516+64.67</f>
        <v>66.650000000000006</v>
      </c>
      <c r="BF516" s="3">
        <f>AU516*(1-0.21)+BG516-BH516</f>
        <v>48.046826284305439</v>
      </c>
      <c r="BG516" s="3">
        <f>(1.72*(BI516/1000/(AS516+273.16))^(1/7)*0.0000000567*(AS516+273.16)^4)</f>
        <v>394.8067615858572</v>
      </c>
      <c r="BH516" s="3">
        <f>0.98*0.0000000567*(AA516+273.16)^4</f>
        <v>448.66993530155179</v>
      </c>
      <c r="BI516" s="3">
        <f>BJ516*AT516/100</f>
        <v>2202.2615606861932</v>
      </c>
      <c r="BJ516" s="3">
        <f>(610.7*10^(7.5*AS516/(AS516+237.3)))</f>
        <v>3670.4359344769887</v>
      </c>
      <c r="BK516" s="3">
        <f>(EXP((0.0492)*AS516))*55.259</f>
        <v>213.79791000156325</v>
      </c>
      <c r="BL516" s="3">
        <f>(1-(AT516/100))*BJ516</f>
        <v>1468.1743737907955</v>
      </c>
      <c r="HR516" s="3">
        <v>19</v>
      </c>
      <c r="HS516" s="3">
        <v>41</v>
      </c>
      <c r="HT516" s="3">
        <v>116</v>
      </c>
      <c r="HU516" s="3">
        <v>277</v>
      </c>
      <c r="HV516" s="3">
        <v>323</v>
      </c>
      <c r="HW516" s="3">
        <v>324</v>
      </c>
      <c r="HX516" s="3">
        <v>217</v>
      </c>
      <c r="HY516" s="3">
        <v>101</v>
      </c>
      <c r="HZ516" s="3">
        <v>53</v>
      </c>
      <c r="IA516" s="3">
        <v>39</v>
      </c>
      <c r="IB516" s="3">
        <v>7</v>
      </c>
    </row>
    <row r="517" spans="1:253" s="3" customFormat="1" x14ac:dyDescent="0.2">
      <c r="A517" s="3" t="b">
        <v>0</v>
      </c>
      <c r="D517" s="3">
        <v>10446</v>
      </c>
      <c r="E517" s="3">
        <v>15</v>
      </c>
      <c r="F517" s="3">
        <v>6</v>
      </c>
      <c r="G517" s="3" t="s">
        <v>191</v>
      </c>
      <c r="H517" s="3">
        <v>6</v>
      </c>
      <c r="I517" s="3">
        <v>0.80000000000000071</v>
      </c>
      <c r="J517" s="3">
        <v>0.14834562913917876</v>
      </c>
      <c r="K517" s="3">
        <v>0.19486590551701966</v>
      </c>
      <c r="L517" s="3">
        <v>0.11728618899732764</v>
      </c>
      <c r="M517" s="3">
        <f>AA517-AS517</f>
        <v>-1.6350376958762354</v>
      </c>
      <c r="N517" s="3">
        <f>AB517-AS517</f>
        <v>-2.1000000000000014</v>
      </c>
      <c r="O517" s="3">
        <f>AC517-AS517</f>
        <v>-1.3000000000000007</v>
      </c>
      <c r="P517" s="3">
        <f>AD517-AS517</f>
        <v>-1.6358428503698974</v>
      </c>
      <c r="Q517" s="3">
        <f>AE517-AS517</f>
        <v>-1.8999999999999986</v>
      </c>
      <c r="R517" s="3">
        <f>AF517-AS517</f>
        <v>-1.8000000000000007</v>
      </c>
      <c r="S517" s="3">
        <f>AG517-AS517</f>
        <v>-1.6999999999999993</v>
      </c>
      <c r="T517" s="3">
        <f>AH517-AS517</f>
        <v>-1.5</v>
      </c>
      <c r="U517" s="3">
        <f>AI517-AS517</f>
        <v>-1.5</v>
      </c>
      <c r="V517" s="3">
        <f>AJ517-AS517</f>
        <v>-1.3000000000000007</v>
      </c>
      <c r="W517" s="3">
        <f>(AA517-AY517)/(AX517-AY517)</f>
        <v>0.49444164845130517</v>
      </c>
      <c r="X517" s="3">
        <f>(AX517-AA517)/(AA517-AY517)</f>
        <v>1.0224833468867551</v>
      </c>
      <c r="Y517" s="3">
        <f>J517/AA517</f>
        <v>5.7353893423431499E-3</v>
      </c>
      <c r="Z517" s="3">
        <f>(AA517-AY517)/(AX517-AA517)</f>
        <v>0.97801103856095839</v>
      </c>
      <c r="AA517" s="3">
        <v>25.864962304123765</v>
      </c>
      <c r="AB517" s="3">
        <v>25.4</v>
      </c>
      <c r="AC517" s="3">
        <v>26.2</v>
      </c>
      <c r="AD517" s="3">
        <v>25.864157149630103</v>
      </c>
      <c r="AE517" s="3">
        <v>25.6</v>
      </c>
      <c r="AF517" s="3">
        <v>25.7</v>
      </c>
      <c r="AG517" s="3">
        <v>25.8</v>
      </c>
      <c r="AH517" s="3">
        <v>26</v>
      </c>
      <c r="AI517" s="3">
        <v>26</v>
      </c>
      <c r="AJ517" s="3">
        <v>26.2</v>
      </c>
      <c r="AK517" s="3">
        <v>2020</v>
      </c>
      <c r="AL517" s="3">
        <v>10</v>
      </c>
      <c r="AM517" s="3">
        <v>27</v>
      </c>
      <c r="AN517" s="3">
        <v>15</v>
      </c>
      <c r="AO517" s="3">
        <v>57</v>
      </c>
      <c r="AP517" s="3">
        <v>46</v>
      </c>
      <c r="AQ517" s="3">
        <v>66</v>
      </c>
      <c r="AR517" s="4">
        <v>0.6645833333333333</v>
      </c>
      <c r="AS517" s="3">
        <f>VLOOKUP(AR517,גיליון1!A432:F1015,2,0)</f>
        <v>27.5</v>
      </c>
      <c r="AT517" s="3">
        <f>VLOOKUP(AR517,גיליון1!A432:F1015,3,0)</f>
        <v>60</v>
      </c>
      <c r="AU517" s="3">
        <f>VLOOKUP(AR517,גיליון1!A432:F1015,4,0)</f>
        <v>129</v>
      </c>
      <c r="AV517" s="3">
        <f>VLOOKUP(AR517,גיליון1!A432:F1015,5,0)</f>
        <v>0.6</v>
      </c>
      <c r="AW517" s="3">
        <f>VLOOKUP(AR517,גיליון1!A432:F1015,6,0)</f>
        <v>357</v>
      </c>
      <c r="AX517" s="3">
        <f>AS517+(AZ517*BF517)/(BB517*1005)</f>
        <v>29.001159914557846</v>
      </c>
      <c r="AY517" s="3">
        <f>AS517+(AZ517*BD517*BE517*BF517)/(BB517*1005*(BE517*BD517+BK517*AZ517))-(AZ517*BL517)/(BE517*BD517+BK517*AZ517)</f>
        <v>22.797726422010733</v>
      </c>
      <c r="AZ517" s="3">
        <f>BA517*BC517/(BA517+BC517)</f>
        <v>33.767879669358969</v>
      </c>
      <c r="BA517" s="3">
        <f>BB517*1005/(4*0.98*0.0000000567*(AS517+273.15)^3)</f>
        <v>195.34898737522633</v>
      </c>
      <c r="BB517" s="3">
        <f>101325/(287.05*(AS517+273.15))</f>
        <v>1.1740804405295813</v>
      </c>
      <c r="BC517" s="3">
        <f>100*SQRT(0.1/AV517)</f>
        <v>40.824829046386299</v>
      </c>
      <c r="BD517" s="3">
        <f>BC517/1.08</f>
        <v>37.800767635542869</v>
      </c>
      <c r="BE517" s="3">
        <f>0.072*AS517+64.67</f>
        <v>66.650000000000006</v>
      </c>
      <c r="BF517" s="3">
        <f>AU517*(1-0.21)+BG517-BH517</f>
        <v>52.455023045632515</v>
      </c>
      <c r="BG517" s="3">
        <f>(1.72*(BI517/1000/(AS517+273.16))^(1/7)*0.0000000567*(AS517+273.16)^4)</f>
        <v>394.8067615858572</v>
      </c>
      <c r="BH517" s="3">
        <f>0.98*0.0000000567*(AA517+273.16)^4</f>
        <v>444.26173854022471</v>
      </c>
      <c r="BI517" s="3">
        <f>BJ517*AT517/100</f>
        <v>2202.2615606861932</v>
      </c>
      <c r="BJ517" s="3">
        <f>(610.7*10^(7.5*AS517/(AS517+237.3)))</f>
        <v>3670.4359344769887</v>
      </c>
      <c r="BK517" s="3">
        <f>(EXP((0.0492)*AS517))*55.259</f>
        <v>213.79791000156325</v>
      </c>
      <c r="BL517" s="3">
        <f>(1-(AT517/100))*BJ517</f>
        <v>1468.1743737907955</v>
      </c>
      <c r="HJ517" s="3">
        <v>4</v>
      </c>
      <c r="HK517" s="3">
        <v>31</v>
      </c>
      <c r="HL517" s="3">
        <v>85</v>
      </c>
      <c r="HM517" s="3">
        <v>318</v>
      </c>
      <c r="HN517" s="3">
        <v>616</v>
      </c>
      <c r="HO517" s="3">
        <v>919</v>
      </c>
      <c r="HP517" s="3">
        <v>810</v>
      </c>
      <c r="HQ517" s="3">
        <v>409</v>
      </c>
      <c r="HR517" s="3">
        <v>124</v>
      </c>
      <c r="HS517" s="3">
        <v>55</v>
      </c>
      <c r="HT517" s="3">
        <v>4</v>
      </c>
    </row>
    <row r="518" spans="1:253" s="3" customFormat="1" x14ac:dyDescent="0.2">
      <c r="A518" s="3" t="b">
        <v>0</v>
      </c>
      <c r="D518" s="3">
        <v>10446</v>
      </c>
      <c r="E518" s="3">
        <v>15</v>
      </c>
      <c r="F518" s="3">
        <v>6</v>
      </c>
      <c r="G518" s="3" t="s">
        <v>357</v>
      </c>
      <c r="H518" s="3">
        <v>6</v>
      </c>
      <c r="I518" s="3">
        <v>1.5</v>
      </c>
      <c r="J518" s="3">
        <v>0.22988532879455378</v>
      </c>
      <c r="K518" s="3">
        <v>0.29599265188284107</v>
      </c>
      <c r="L518" s="3">
        <v>0.1757736058230209</v>
      </c>
      <c r="M518" s="3">
        <f>AA518-AS518</f>
        <v>-1.8235034046180161</v>
      </c>
      <c r="N518" s="3">
        <f>AB518-AS518</f>
        <v>-2.3999999999999986</v>
      </c>
      <c r="O518" s="3">
        <f>AC518-AS518</f>
        <v>-0.89999999999999858</v>
      </c>
      <c r="P518" s="3">
        <f>AD518-AS518</f>
        <v>-1.8371878129397032</v>
      </c>
      <c r="Q518" s="3">
        <f>AE518-AS518</f>
        <v>-2.1999999999999993</v>
      </c>
      <c r="R518" s="3">
        <f>AF518-AS518</f>
        <v>-2.1000000000000014</v>
      </c>
      <c r="S518" s="3">
        <f>AG518-AS518</f>
        <v>-2</v>
      </c>
      <c r="T518" s="3">
        <f>AH518-AS518</f>
        <v>-1.6999999999999993</v>
      </c>
      <c r="U518" s="3">
        <f>AI518-AS518</f>
        <v>-1.5</v>
      </c>
      <c r="V518" s="3">
        <f>AJ518-AS518</f>
        <v>-1.3000000000000007</v>
      </c>
      <c r="W518" s="3">
        <f>(AA518-AY518)/(AX518-AY518)</f>
        <v>0.46096144788188836</v>
      </c>
      <c r="X518" s="3">
        <f>(AX518-AA518)/(AA518-AY518)</f>
        <v>1.1693788159400023</v>
      </c>
      <c r="Y518" s="3">
        <f>J518/AA518</f>
        <v>8.9531423393602507E-3</v>
      </c>
      <c r="Z518" s="3">
        <f>(AA518-AY518)/(AX518-AA518)</f>
        <v>0.85515487912798605</v>
      </c>
      <c r="AA518" s="3">
        <v>25.676496595381984</v>
      </c>
      <c r="AB518" s="3">
        <v>25.1</v>
      </c>
      <c r="AC518" s="3">
        <v>26.6</v>
      </c>
      <c r="AD518" s="3">
        <v>25.662812187060297</v>
      </c>
      <c r="AE518" s="3">
        <v>25.3</v>
      </c>
      <c r="AF518" s="3">
        <v>25.4</v>
      </c>
      <c r="AG518" s="3">
        <v>25.5</v>
      </c>
      <c r="AH518" s="3">
        <v>25.8</v>
      </c>
      <c r="AI518" s="3">
        <v>26</v>
      </c>
      <c r="AJ518" s="3">
        <v>26.2</v>
      </c>
      <c r="AK518" s="3">
        <v>2020</v>
      </c>
      <c r="AL518" s="3">
        <v>10</v>
      </c>
      <c r="AM518" s="3">
        <v>27</v>
      </c>
      <c r="AN518" s="3">
        <v>15</v>
      </c>
      <c r="AO518" s="3">
        <v>57</v>
      </c>
      <c r="AP518" s="3">
        <v>51</v>
      </c>
      <c r="AQ518" s="3">
        <v>187</v>
      </c>
      <c r="AR518" s="4">
        <v>0.6645833333333333</v>
      </c>
      <c r="AS518" s="3">
        <f>VLOOKUP(AR518,גיליון1!A433:F1016,2,0)</f>
        <v>27.5</v>
      </c>
      <c r="AT518" s="3">
        <f>VLOOKUP(AR518,גיליון1!A433:F1016,3,0)</f>
        <v>60</v>
      </c>
      <c r="AU518" s="3">
        <f>VLOOKUP(AR518,גיליון1!A433:F1016,4,0)</f>
        <v>129</v>
      </c>
      <c r="AV518" s="3">
        <f>VLOOKUP(AR518,גיליון1!A433:F1016,5,0)</f>
        <v>0.6</v>
      </c>
      <c r="AW518" s="3">
        <f>VLOOKUP(AR518,גיליון1!A433:F1016,6,0)</f>
        <v>357</v>
      </c>
      <c r="AX518" s="3">
        <f>AS518+(AZ518*BF518)/(BB518*1005)</f>
        <v>29.033182255234362</v>
      </c>
      <c r="AY518" s="3">
        <f>AS518+(AZ518*BD518*BE518*BF518)/(BB518*1005*(BE518*BD518+BK518*AZ518))-(AZ518*BL518)/(BE518*BD518+BK518*AZ518)</f>
        <v>22.80601047566028</v>
      </c>
      <c r="AZ518" s="3">
        <f>BA518*BC518/(BA518+BC518)</f>
        <v>33.767879669358969</v>
      </c>
      <c r="BA518" s="3">
        <f>BB518*1005/(4*0.98*0.0000000567*(AS518+273.15)^3)</f>
        <v>195.34898737522633</v>
      </c>
      <c r="BB518" s="3">
        <f>101325/(287.05*(AS518+273.15))</f>
        <v>1.1740804405295813</v>
      </c>
      <c r="BC518" s="3">
        <f>100*SQRT(0.1/AV518)</f>
        <v>40.824829046386299</v>
      </c>
      <c r="BD518" s="3">
        <f>BC518/1.08</f>
        <v>37.800767635542869</v>
      </c>
      <c r="BE518" s="3">
        <f>0.072*AS518+64.67</f>
        <v>66.650000000000006</v>
      </c>
      <c r="BF518" s="3">
        <f>AU518*(1-0.21)+BG518-BH518</f>
        <v>53.573979528464349</v>
      </c>
      <c r="BG518" s="3">
        <f>(1.72*(BI518/1000/(AS518+273.16))^(1/7)*0.0000000567*(AS518+273.16)^4)</f>
        <v>394.8067615858572</v>
      </c>
      <c r="BH518" s="3">
        <f>0.98*0.0000000567*(AA518+273.16)^4</f>
        <v>443.14278205739288</v>
      </c>
      <c r="BI518" s="3">
        <f>BJ518*AT518/100</f>
        <v>2202.2615606861932</v>
      </c>
      <c r="BJ518" s="3">
        <f>(610.7*10^(7.5*AS518/(AS518+237.3)))</f>
        <v>3670.4359344769887</v>
      </c>
      <c r="BK518" s="3">
        <f>(EXP((0.0492)*AS518))*55.259</f>
        <v>213.79791000156325</v>
      </c>
      <c r="BL518" s="3">
        <f>(1-(AT518/100))*BJ518</f>
        <v>1468.1743737907955</v>
      </c>
      <c r="HH518" s="3">
        <v>13</v>
      </c>
      <c r="HI518" s="3">
        <v>107</v>
      </c>
      <c r="HJ518" s="3">
        <v>346</v>
      </c>
      <c r="HK518" s="3">
        <v>483</v>
      </c>
      <c r="HL518" s="3">
        <v>674</v>
      </c>
      <c r="HM518" s="3">
        <v>802</v>
      </c>
      <c r="HN518" s="3">
        <v>688</v>
      </c>
      <c r="HO518" s="3">
        <v>525</v>
      </c>
      <c r="HP518" s="3">
        <v>328</v>
      </c>
      <c r="HQ518" s="3">
        <v>127</v>
      </c>
      <c r="HR518" s="3">
        <v>76</v>
      </c>
      <c r="HS518" s="3">
        <v>46</v>
      </c>
      <c r="HT518" s="3">
        <v>23</v>
      </c>
      <c r="HU518" s="3">
        <v>9</v>
      </c>
      <c r="HV518" s="3">
        <v>2</v>
      </c>
      <c r="HW518" s="3">
        <v>6</v>
      </c>
      <c r="HX518" s="3">
        <v>1</v>
      </c>
      <c r="HY518" s="3">
        <v>1</v>
      </c>
      <c r="HZ518" s="3">
        <v>1</v>
      </c>
      <c r="IA518" s="3">
        <v>0</v>
      </c>
      <c r="IB518" s="3">
        <v>1</v>
      </c>
      <c r="IC518" s="3">
        <v>3</v>
      </c>
      <c r="ID518" s="3">
        <v>0</v>
      </c>
      <c r="IE518" s="3">
        <v>0</v>
      </c>
      <c r="IF518" s="3">
        <v>0</v>
      </c>
    </row>
    <row r="519" spans="1:253" s="3" customFormat="1" x14ac:dyDescent="0.2">
      <c r="A519" s="3" t="b">
        <v>0</v>
      </c>
      <c r="D519" s="3">
        <v>10446</v>
      </c>
      <c r="E519" s="3">
        <v>15</v>
      </c>
      <c r="F519" s="3">
        <v>6</v>
      </c>
      <c r="G519" s="3" t="s">
        <v>505</v>
      </c>
      <c r="H519" s="3">
        <v>6</v>
      </c>
      <c r="I519" s="3">
        <v>1.5</v>
      </c>
      <c r="J519" s="3">
        <v>0.21758585950609002</v>
      </c>
      <c r="K519" s="3">
        <v>0.29754008515720898</v>
      </c>
      <c r="L519" s="3">
        <v>0.16811507485923849</v>
      </c>
      <c r="M519" s="3">
        <f>AA519-AS519</f>
        <v>-2.3621731292041375</v>
      </c>
      <c r="N519" s="3">
        <f>AB519-AS519</f>
        <v>-2.6000000000000014</v>
      </c>
      <c r="O519" s="3">
        <f>AC519-AS519</f>
        <v>-1.1000000000000014</v>
      </c>
      <c r="P519" s="3">
        <f>AD519-AS519</f>
        <v>-2.4181560119529877</v>
      </c>
      <c r="Q519" s="3">
        <f>AE519-AS519</f>
        <v>-2.6000000000000014</v>
      </c>
      <c r="R519" s="3">
        <f>AF519-AS519</f>
        <v>-2.6000000000000014</v>
      </c>
      <c r="S519" s="3">
        <f>AG519-AS519</f>
        <v>-2.5</v>
      </c>
      <c r="T519" s="3">
        <f>AH519-AS519</f>
        <v>-2.1999999999999993</v>
      </c>
      <c r="U519" s="3">
        <f>AI519-AS519</f>
        <v>-2.1000000000000014</v>
      </c>
      <c r="V519" s="3">
        <f>AJ519-AS519</f>
        <v>-1.8000000000000007</v>
      </c>
      <c r="W519" s="3">
        <f>(AA519-AY519)/(AX519-AY519)</f>
        <v>0.36668920760787266</v>
      </c>
      <c r="X519" s="3">
        <f>(AX519-AA519)/(AA519-AY519)</f>
        <v>1.7271050776857675</v>
      </c>
      <c r="Y519" s="3">
        <f>J519/AA519</f>
        <v>8.6557147769552312E-3</v>
      </c>
      <c r="Z519" s="3">
        <f>(AA519-AY519)/(AX519-AA519)</f>
        <v>0.57900356667351638</v>
      </c>
      <c r="AA519" s="3">
        <v>25.137826870795863</v>
      </c>
      <c r="AB519" s="3">
        <v>24.9</v>
      </c>
      <c r="AC519" s="3">
        <v>26.4</v>
      </c>
      <c r="AD519" s="3">
        <v>25.081843988047012</v>
      </c>
      <c r="AE519" s="3">
        <v>24.9</v>
      </c>
      <c r="AF519" s="3">
        <v>24.9</v>
      </c>
      <c r="AG519" s="3">
        <v>25</v>
      </c>
      <c r="AH519" s="3">
        <v>25.3</v>
      </c>
      <c r="AI519" s="3">
        <v>25.4</v>
      </c>
      <c r="AJ519" s="3">
        <v>25.7</v>
      </c>
      <c r="AK519" s="3">
        <v>2020</v>
      </c>
      <c r="AL519" s="3">
        <v>10</v>
      </c>
      <c r="AM519" s="3">
        <v>27</v>
      </c>
      <c r="AN519" s="3">
        <v>15</v>
      </c>
      <c r="AO519" s="3">
        <v>57</v>
      </c>
      <c r="AP519" s="3">
        <v>54</v>
      </c>
      <c r="AQ519" s="3">
        <v>68</v>
      </c>
      <c r="AR519" s="4">
        <v>0.6645833333333333</v>
      </c>
      <c r="AS519" s="3">
        <f>VLOOKUP(AR519,גיליון1!A434:F1017,2,0)</f>
        <v>27.5</v>
      </c>
      <c r="AT519" s="3">
        <f>VLOOKUP(AR519,גיליון1!A434:F1017,3,0)</f>
        <v>60</v>
      </c>
      <c r="AU519" s="3">
        <f>VLOOKUP(AR519,גיליון1!A434:F1017,4,0)</f>
        <v>129</v>
      </c>
      <c r="AV519" s="3">
        <f>VLOOKUP(AR519,גיליון1!A434:F1017,5,0)</f>
        <v>0.6</v>
      </c>
      <c r="AW519" s="3">
        <f>VLOOKUP(AR519,גיליון1!A434:F1017,6,0)</f>
        <v>357</v>
      </c>
      <c r="AX519" s="3">
        <f>AS519+(AZ519*BF519)/(BB519*1005)</f>
        <v>29.124374528505154</v>
      </c>
      <c r="AY519" s="3">
        <f>AS519+(AZ519*BD519*BE519*BF519)/(BB519*1005*(BE519*BD519+BK519*AZ519))-(AZ519*BL519)/(BE519*BD519+BK519*AZ519)</f>
        <v>22.82960155826823</v>
      </c>
      <c r="AZ519" s="3">
        <f>BA519*BC519/(BA519+BC519)</f>
        <v>33.767879669358969</v>
      </c>
      <c r="BA519" s="3">
        <f>BB519*1005/(4*0.98*0.0000000567*(AS519+273.15)^3)</f>
        <v>195.34898737522633</v>
      </c>
      <c r="BB519" s="3">
        <f>101325/(287.05*(AS519+273.15))</f>
        <v>1.1740804405295813</v>
      </c>
      <c r="BC519" s="3">
        <f>100*SQRT(0.1/AV519)</f>
        <v>40.824829046386299</v>
      </c>
      <c r="BD519" s="3">
        <f>BC519/1.08</f>
        <v>37.800767635542869</v>
      </c>
      <c r="BE519" s="3">
        <f>0.072*AS519+64.67</f>
        <v>66.650000000000006</v>
      </c>
      <c r="BF519" s="3">
        <f>AU519*(1-0.21)+BG519-BH519</f>
        <v>56.760510656570034</v>
      </c>
      <c r="BG519" s="3">
        <f>(1.72*(BI519/1000/(AS519+273.16))^(1/7)*0.0000000567*(AS519+273.16)^4)</f>
        <v>394.8067615858572</v>
      </c>
      <c r="BH519" s="3">
        <f>0.98*0.0000000567*(AA519+273.16)^4</f>
        <v>439.95625092928719</v>
      </c>
      <c r="BI519" s="3">
        <f>BJ519*AT519/100</f>
        <v>2202.2615606861932</v>
      </c>
      <c r="BJ519" s="3">
        <f>(610.7*10^(7.5*AS519/(AS519+237.3)))</f>
        <v>3670.4359344769887</v>
      </c>
      <c r="BK519" s="3">
        <f>(EXP((0.0492)*AS519))*55.259</f>
        <v>213.79791000156325</v>
      </c>
      <c r="BL519" s="3">
        <f>(1-(AT519/100))*BJ519</f>
        <v>1468.1743737907955</v>
      </c>
      <c r="HE519" s="3">
        <v>1607</v>
      </c>
      <c r="HF519" s="3">
        <v>878</v>
      </c>
      <c r="HG519" s="3">
        <v>772</v>
      </c>
      <c r="HH519" s="3">
        <v>508</v>
      </c>
      <c r="HI519" s="3">
        <v>353</v>
      </c>
      <c r="HJ519" s="3">
        <v>260</v>
      </c>
      <c r="HK519" s="3">
        <v>173</v>
      </c>
      <c r="HL519" s="3">
        <v>79</v>
      </c>
      <c r="HM519" s="3">
        <v>37</v>
      </c>
      <c r="HN519" s="3">
        <v>15</v>
      </c>
      <c r="HO519" s="3">
        <v>4</v>
      </c>
      <c r="HP519" s="3">
        <v>2</v>
      </c>
      <c r="HQ519" s="3">
        <v>2</v>
      </c>
      <c r="HR519" s="3">
        <v>2</v>
      </c>
      <c r="HS519" s="3">
        <v>2</v>
      </c>
      <c r="HT519" s="3">
        <v>5</v>
      </c>
      <c r="HU519" s="3">
        <v>1</v>
      </c>
      <c r="HV519" s="3">
        <v>2</v>
      </c>
      <c r="HW519" s="3">
        <v>1</v>
      </c>
      <c r="HX519" s="3">
        <v>1</v>
      </c>
    </row>
    <row r="520" spans="1:253" s="3" customFormat="1" x14ac:dyDescent="0.2">
      <c r="A520" s="3" t="b">
        <v>1</v>
      </c>
      <c r="B520" s="3" t="s">
        <v>565</v>
      </c>
      <c r="D520" s="3">
        <v>10446</v>
      </c>
      <c r="E520" s="3">
        <v>11</v>
      </c>
      <c r="F520" s="3">
        <v>6</v>
      </c>
      <c r="G520" s="3" t="s">
        <v>192</v>
      </c>
      <c r="H520" s="3">
        <v>6</v>
      </c>
      <c r="I520" s="3">
        <v>1</v>
      </c>
      <c r="J520" s="3">
        <v>0.19738936217210168</v>
      </c>
      <c r="K520" s="3">
        <v>0.25748675807943755</v>
      </c>
      <c r="L520" s="3">
        <v>0.15557534543048623</v>
      </c>
      <c r="M520" s="3">
        <f>AA520-AS520</f>
        <v>-1.5361633531168941</v>
      </c>
      <c r="N520" s="3">
        <f>AB520-AS520</f>
        <v>-2.1000000000000014</v>
      </c>
      <c r="O520" s="3">
        <f>AC520-AS520</f>
        <v>-1.1000000000000014</v>
      </c>
      <c r="P520" s="3">
        <f>AD520-AS520</f>
        <v>-1.554153381474066</v>
      </c>
      <c r="Q520" s="3">
        <f>AE520-AS520</f>
        <v>-2</v>
      </c>
      <c r="R520" s="3">
        <f>AF520-AS520</f>
        <v>-1.8000000000000007</v>
      </c>
      <c r="S520" s="3">
        <f>AG520-AS520</f>
        <v>-1.6999999999999993</v>
      </c>
      <c r="T520" s="3">
        <f>AH520-AS520</f>
        <v>-1.3999999999999986</v>
      </c>
      <c r="U520" s="3">
        <f>AI520-AS520</f>
        <v>-1.3000000000000007</v>
      </c>
      <c r="V520" s="3">
        <f>AJ520-AS520</f>
        <v>-1.1000000000000014</v>
      </c>
      <c r="W520" s="3">
        <f>(AA520-AY520)/(AX520-AY520)</f>
        <v>0.54965830041600294</v>
      </c>
      <c r="X520" s="3">
        <f>(AX520-AA520)/(AA520-AY520)</f>
        <v>0.81931210579947722</v>
      </c>
      <c r="Y520" s="3">
        <f>J520/AA520</f>
        <v>7.6024728108046308E-3</v>
      </c>
      <c r="Z520" s="3">
        <f>(AA520-AY520)/(AX520-AA520)</f>
        <v>1.2205360971985264</v>
      </c>
      <c r="AA520" s="3">
        <v>25.963836646883106</v>
      </c>
      <c r="AB520" s="3">
        <v>25.4</v>
      </c>
      <c r="AC520" s="3">
        <v>26.4</v>
      </c>
      <c r="AD520" s="3">
        <v>25.945846618525934</v>
      </c>
      <c r="AE520" s="3">
        <v>25.5</v>
      </c>
      <c r="AF520" s="3">
        <v>25.7</v>
      </c>
      <c r="AG520" s="3">
        <v>25.8</v>
      </c>
      <c r="AH520" s="3">
        <v>26.1</v>
      </c>
      <c r="AI520" s="3">
        <v>26.2</v>
      </c>
      <c r="AJ520" s="3">
        <v>26.4</v>
      </c>
      <c r="AK520" s="3">
        <v>2020</v>
      </c>
      <c r="AL520" s="3">
        <v>10</v>
      </c>
      <c r="AM520" s="3">
        <v>27</v>
      </c>
      <c r="AN520" s="3">
        <v>15</v>
      </c>
      <c r="AO520" s="3">
        <v>58</v>
      </c>
      <c r="AP520" s="3">
        <v>33</v>
      </c>
      <c r="AQ520" s="3">
        <v>745</v>
      </c>
      <c r="AR520" s="4">
        <v>0.66527777777777775</v>
      </c>
      <c r="AS520" s="3">
        <f>VLOOKUP(AR520,גיליון1!A435:F1018,2,0)</f>
        <v>27.5</v>
      </c>
      <c r="AT520" s="3">
        <f>VLOOKUP(AR520,גיליון1!A435:F1018,3,0)</f>
        <v>60</v>
      </c>
      <c r="AU520" s="3">
        <f>VLOOKUP(AR520,גיליון1!A435:F1018,4,0)</f>
        <v>131</v>
      </c>
      <c r="AV520" s="3">
        <f>VLOOKUP(AR520,גיליון1!A435:F1018,5,0)</f>
        <v>1.1000000000000001</v>
      </c>
      <c r="AW520" s="3">
        <f>VLOOKUP(AR520,גיליון1!A435:F1018,6,0)</f>
        <v>351</v>
      </c>
      <c r="AX520" s="3">
        <f>AS520+(AZ520*BF520)/(BB520*1005)</f>
        <v>28.683119471658269</v>
      </c>
      <c r="AY520" s="3">
        <f>AS520+(AZ520*BD520*BE520*BF520)/(BB520*1005*(BE520*BD520+BK520*AZ520))-(AZ520*BL520)/(BE520*BD520+BK520*AZ520)</f>
        <v>22.644853800753044</v>
      </c>
      <c r="AZ520" s="3">
        <f>BA520*BC520/(BA520+BC520)</f>
        <v>26.119691362751567</v>
      </c>
      <c r="BA520" s="3">
        <f>BB520*1005/(4*0.98*0.0000000567*(AS520+273.15)^3)</f>
        <v>195.34898737522633</v>
      </c>
      <c r="BB520" s="3">
        <f>101325/(287.05*(AS520+273.15))</f>
        <v>1.1740804405295813</v>
      </c>
      <c r="BC520" s="3">
        <f>100*SQRT(0.1/AV520)</f>
        <v>30.151134457776362</v>
      </c>
      <c r="BD520" s="3">
        <f>BC520/1.08</f>
        <v>27.917717090533667</v>
      </c>
      <c r="BE520" s="3">
        <f>0.072*AS520+64.67</f>
        <v>66.650000000000006</v>
      </c>
      <c r="BF520" s="3">
        <f>AU520*(1-0.21)+BG520-BH520</f>
        <v>53.447140636083702</v>
      </c>
      <c r="BG520" s="3">
        <f>(1.72*(BI520/1000/(AS520+273.16))^(1/7)*0.0000000567*(AS520+273.16)^4)</f>
        <v>394.8067615858572</v>
      </c>
      <c r="BH520" s="3">
        <f>0.98*0.0000000567*(AA520+273.16)^4</f>
        <v>444.84962094977351</v>
      </c>
      <c r="BI520" s="3">
        <f>BJ520*AT520/100</f>
        <v>2202.2615606861932</v>
      </c>
      <c r="BJ520" s="3">
        <f>(610.7*10^(7.5*AS520/(AS520+237.3)))</f>
        <v>3670.4359344769887</v>
      </c>
      <c r="BK520" s="3">
        <f>(EXP((0.0492)*AS520))*55.259</f>
        <v>213.79791000156325</v>
      </c>
      <c r="BL520" s="3">
        <f>(1-(AT520/100))*BJ520</f>
        <v>1468.1743737907955</v>
      </c>
      <c r="HJ520" s="3">
        <v>4</v>
      </c>
      <c r="HK520" s="3">
        <v>23</v>
      </c>
      <c r="HL520" s="3">
        <v>19</v>
      </c>
      <c r="HM520" s="3">
        <v>77</v>
      </c>
      <c r="HN520" s="3">
        <v>143</v>
      </c>
      <c r="HO520" s="3">
        <v>295</v>
      </c>
      <c r="HP520" s="3">
        <v>329</v>
      </c>
      <c r="HQ520" s="3">
        <v>236</v>
      </c>
      <c r="HR520" s="3">
        <v>151</v>
      </c>
      <c r="HS520" s="3">
        <v>134</v>
      </c>
      <c r="HT520" s="3">
        <v>59</v>
      </c>
      <c r="HU520" s="3">
        <v>13</v>
      </c>
    </row>
    <row r="521" spans="1:253" s="3" customFormat="1" x14ac:dyDescent="0.2">
      <c r="A521" s="3" t="b">
        <v>1</v>
      </c>
      <c r="B521" s="3" t="s">
        <v>565</v>
      </c>
      <c r="D521" s="3">
        <v>10446</v>
      </c>
      <c r="E521" s="3">
        <v>11</v>
      </c>
      <c r="F521" s="3">
        <v>6</v>
      </c>
      <c r="G521" s="3" t="s">
        <v>358</v>
      </c>
      <c r="H521" s="3">
        <v>6</v>
      </c>
      <c r="I521" s="3">
        <v>1</v>
      </c>
      <c r="J521" s="3">
        <v>0.23004160855267164</v>
      </c>
      <c r="K521" s="3">
        <v>0.28657839053926182</v>
      </c>
      <c r="L521" s="3">
        <v>0.18411566815661226</v>
      </c>
      <c r="M521" s="3">
        <f>AA521-AS521</f>
        <v>-0.68179192087481155</v>
      </c>
      <c r="N521" s="3">
        <f>AB521-AS521</f>
        <v>-1.3000000000000007</v>
      </c>
      <c r="O521" s="3">
        <f>AC521-AS521</f>
        <v>-0.30000000000000071</v>
      </c>
      <c r="P521" s="3">
        <f>AD521-AS521</f>
        <v>-0.64714424016216299</v>
      </c>
      <c r="Q521" s="3">
        <f>AE521-AS521</f>
        <v>-1.1999999999999993</v>
      </c>
      <c r="R521" s="3">
        <f>AF521-AS521</f>
        <v>-1</v>
      </c>
      <c r="S521" s="3">
        <f>AG521-AS521</f>
        <v>-0.80000000000000071</v>
      </c>
      <c r="T521" s="3">
        <f>AH521-AS521</f>
        <v>-0.5</v>
      </c>
      <c r="U521" s="3">
        <f>AI521-AS521</f>
        <v>-0.39999999999999858</v>
      </c>
      <c r="V521" s="3">
        <f>AJ521-AS521</f>
        <v>-0.30000000000000071</v>
      </c>
      <c r="W521" s="3">
        <f>(AA521-AY521)/(AX521-AY521)</f>
        <v>0.70573303390703668</v>
      </c>
      <c r="X521" s="3">
        <f>(AX521-AA521)/(AA521-AY521)</f>
        <v>0.41696640507793753</v>
      </c>
      <c r="Y521" s="3">
        <f>J521/AA521</f>
        <v>8.5778142922133521E-3</v>
      </c>
      <c r="Z521" s="3">
        <f>(AA521-AY521)/(AX521-AA521)</f>
        <v>2.3982747478494928</v>
      </c>
      <c r="AA521" s="3">
        <v>26.818208079125188</v>
      </c>
      <c r="AB521" s="3">
        <v>26.2</v>
      </c>
      <c r="AC521" s="3">
        <v>27.2</v>
      </c>
      <c r="AD521" s="3">
        <v>26.852855759837837</v>
      </c>
      <c r="AE521" s="3">
        <v>26.3</v>
      </c>
      <c r="AF521" s="3">
        <v>26.5</v>
      </c>
      <c r="AG521" s="3">
        <v>26.7</v>
      </c>
      <c r="AH521" s="3">
        <v>27</v>
      </c>
      <c r="AI521" s="3">
        <v>27.1</v>
      </c>
      <c r="AJ521" s="3">
        <v>27.2</v>
      </c>
      <c r="AK521" s="3">
        <v>2020</v>
      </c>
      <c r="AL521" s="3">
        <v>10</v>
      </c>
      <c r="AM521" s="3">
        <v>27</v>
      </c>
      <c r="AN521" s="3">
        <v>15</v>
      </c>
      <c r="AO521" s="3">
        <v>58</v>
      </c>
      <c r="AP521" s="3">
        <v>43</v>
      </c>
      <c r="AQ521" s="3">
        <v>345.00000000000006</v>
      </c>
      <c r="AR521" s="4">
        <v>0.66527777777777775</v>
      </c>
      <c r="AS521" s="3">
        <f>VLOOKUP(AR521,גיליון1!A436:F1019,2,0)</f>
        <v>27.5</v>
      </c>
      <c r="AT521" s="3">
        <f>VLOOKUP(AR521,גיליון1!A436:F1019,3,0)</f>
        <v>60</v>
      </c>
      <c r="AU521" s="3">
        <f>VLOOKUP(AR521,גיליון1!A436:F1019,4,0)</f>
        <v>131</v>
      </c>
      <c r="AV521" s="3">
        <f>VLOOKUP(AR521,גיליון1!A436:F1019,5,0)</f>
        <v>1.1000000000000001</v>
      </c>
      <c r="AW521" s="3">
        <f>VLOOKUP(AR521,גיליון1!A436:F1019,6,0)</f>
        <v>351</v>
      </c>
      <c r="AX521" s="3">
        <f>AS521+(AZ521*BF521)/(BB521*1005)</f>
        <v>28.57013122428096</v>
      </c>
      <c r="AY521" s="3">
        <f>AS521+(AZ521*BD521*BE521*BF521)/(BB521*1005*(BE521*BD521+BK521*AZ521))-(AZ521*BL521)/(BE521*BD521+BK521*AZ521)</f>
        <v>22.616615039925041</v>
      </c>
      <c r="AZ521" s="3">
        <f>BA521*BC521/(BA521+BC521)</f>
        <v>26.119691362751567</v>
      </c>
      <c r="BA521" s="3">
        <f>BB521*1005/(4*0.98*0.0000000567*(AS521+273.15)^3)</f>
        <v>195.34898737522633</v>
      </c>
      <c r="BB521" s="3">
        <f>101325/(287.05*(AS521+273.15))</f>
        <v>1.1740804405295813</v>
      </c>
      <c r="BC521" s="3">
        <f>100*SQRT(0.1/AV521)</f>
        <v>30.151134457776362</v>
      </c>
      <c r="BD521" s="3">
        <f>BC521/1.08</f>
        <v>27.917717090533667</v>
      </c>
      <c r="BE521" s="3">
        <f>0.072*AS521+64.67</f>
        <v>66.650000000000006</v>
      </c>
      <c r="BF521" s="3">
        <f>AU521*(1-0.21)+BG521-BH521</f>
        <v>48.342923443769735</v>
      </c>
      <c r="BG521" s="3">
        <f>(1.72*(BI521/1000/(AS521+273.16))^(1/7)*0.0000000567*(AS521+273.16)^4)</f>
        <v>394.8067615858572</v>
      </c>
      <c r="BH521" s="3">
        <f>0.98*0.0000000567*(AA521+273.16)^4</f>
        <v>449.95383814208748</v>
      </c>
      <c r="BI521" s="3">
        <f>BJ521*AT521/100</f>
        <v>2202.2615606861932</v>
      </c>
      <c r="BJ521" s="3">
        <f>(610.7*10^(7.5*AS521/(AS521+237.3)))</f>
        <v>3670.4359344769887</v>
      </c>
      <c r="BK521" s="3">
        <f>(EXP((0.0492)*AS521))*55.259</f>
        <v>213.79791000156325</v>
      </c>
      <c r="BL521" s="3">
        <f>(1-(AT521/100))*BJ521</f>
        <v>1468.1743737907955</v>
      </c>
      <c r="HR521" s="3">
        <v>18</v>
      </c>
      <c r="HS521" s="3">
        <v>83</v>
      </c>
      <c r="HT521" s="3">
        <v>79</v>
      </c>
      <c r="HU521" s="3">
        <v>96</v>
      </c>
      <c r="HV521" s="3">
        <v>90</v>
      </c>
      <c r="HW521" s="3">
        <v>187</v>
      </c>
      <c r="HX521" s="3">
        <v>279</v>
      </c>
      <c r="HY521" s="3">
        <v>257</v>
      </c>
      <c r="HZ521" s="3">
        <v>207</v>
      </c>
      <c r="IA521" s="3">
        <v>75</v>
      </c>
      <c r="IB521" s="3">
        <v>38</v>
      </c>
    </row>
    <row r="522" spans="1:253" s="3" customFormat="1" x14ac:dyDescent="0.2">
      <c r="A522" s="3" t="b">
        <v>1</v>
      </c>
      <c r="B522" s="3" t="s">
        <v>565</v>
      </c>
      <c r="D522" s="3">
        <v>10446</v>
      </c>
      <c r="E522" s="3">
        <v>11</v>
      </c>
      <c r="F522" s="3">
        <v>6</v>
      </c>
      <c r="G522" s="3" t="s">
        <v>506</v>
      </c>
      <c r="H522" s="3">
        <v>6</v>
      </c>
      <c r="I522" s="3">
        <v>0.89999999999999858</v>
      </c>
      <c r="J522" s="3">
        <v>0.15879916372236372</v>
      </c>
      <c r="K522" s="3">
        <v>0.16159198968256305</v>
      </c>
      <c r="L522" s="3">
        <v>0.116675116667567</v>
      </c>
      <c r="M522" s="3">
        <f>AA522-AS522</f>
        <v>-0.31030763070436507</v>
      </c>
      <c r="N522" s="3">
        <f>AB522-AS522</f>
        <v>-0.89999999999999858</v>
      </c>
      <c r="O522" s="3">
        <f>AC522-AS522</f>
        <v>0</v>
      </c>
      <c r="P522" s="3">
        <f>AD522-AS522</f>
        <v>-0.29204318932070095</v>
      </c>
      <c r="Q522" s="3">
        <f>AE522-AS522</f>
        <v>-0.79999999999999716</v>
      </c>
      <c r="R522" s="3">
        <f>AF522-AS522</f>
        <v>-0.5</v>
      </c>
      <c r="S522" s="3">
        <f>AG522-AS522</f>
        <v>-0.39999999999999858</v>
      </c>
      <c r="T522" s="3">
        <f>AH522-AS522</f>
        <v>-0.19999999999999929</v>
      </c>
      <c r="U522" s="3">
        <f>AI522-AS522</f>
        <v>-9.9999999999997868E-2</v>
      </c>
      <c r="V522" s="3">
        <f>AJ522-AS522</f>
        <v>0</v>
      </c>
      <c r="W522" s="3">
        <f>(AA522-AY522)/(AX522-AY522)</f>
        <v>0.71758670346907971</v>
      </c>
      <c r="X522" s="3">
        <f>(AX522-AA522)/(AA522-AY522)</f>
        <v>0.3935598237336756</v>
      </c>
      <c r="Y522" s="3">
        <f>J522/AA522</f>
        <v>5.8619773734437837E-3</v>
      </c>
      <c r="Z522" s="3">
        <f>(AA522-AY522)/(AX522-AA522)</f>
        <v>2.540909766939794</v>
      </c>
      <c r="AA522" s="3">
        <v>27.089692369295634</v>
      </c>
      <c r="AB522" s="3">
        <v>26.5</v>
      </c>
      <c r="AC522" s="3">
        <v>27.4</v>
      </c>
      <c r="AD522" s="3">
        <v>27.107956810679298</v>
      </c>
      <c r="AE522" s="3">
        <v>26.6</v>
      </c>
      <c r="AF522" s="3">
        <v>26.9</v>
      </c>
      <c r="AG522" s="3">
        <v>27</v>
      </c>
      <c r="AH522" s="3">
        <v>27.2</v>
      </c>
      <c r="AI522" s="3">
        <v>27.3</v>
      </c>
      <c r="AJ522" s="3">
        <v>27.4</v>
      </c>
      <c r="AK522" s="3">
        <v>2020</v>
      </c>
      <c r="AL522" s="3">
        <v>10</v>
      </c>
      <c r="AM522" s="3">
        <v>27</v>
      </c>
      <c r="AN522" s="3">
        <v>15</v>
      </c>
      <c r="AO522" s="3">
        <v>59</v>
      </c>
      <c r="AP522" s="3">
        <v>2</v>
      </c>
      <c r="AQ522" s="3">
        <v>224</v>
      </c>
      <c r="AR522" s="4">
        <v>0.66597222222222219</v>
      </c>
      <c r="AS522" s="3">
        <f>VLOOKUP(AR522,גיליון1!A437:F1020,2,0)</f>
        <v>27.4</v>
      </c>
      <c r="AT522" s="3">
        <f>VLOOKUP(AR522,גיליון1!A437:F1020,3,0)</f>
        <v>61</v>
      </c>
      <c r="AU522" s="3">
        <f>VLOOKUP(AR522,גיליון1!A437:F1020,4,0)</f>
        <v>137</v>
      </c>
      <c r="AV522" s="3">
        <f>VLOOKUP(AR522,גיליון1!A437:F1020,5,0)</f>
        <v>0.7</v>
      </c>
      <c r="AW522" s="3">
        <f>VLOOKUP(AR522,גיליון1!A437:F1020,6,0)</f>
        <v>252</v>
      </c>
      <c r="AX522" s="3">
        <f>AS522+(AZ522*BF522)/(BB522*1005)</f>
        <v>28.783345384326168</v>
      </c>
      <c r="AY522" s="3">
        <f>AS522+(AZ522*BD522*BE522*BF522)/(BB522*1005*(BE522*BD522+BK522*AZ522))-(AZ522*BL522)/(BE522*BD522+BK522*AZ522)</f>
        <v>22.786272881597519</v>
      </c>
      <c r="AZ522" s="3">
        <f>BA522*BC522/(BA522+BC522)</f>
        <v>31.675892715130157</v>
      </c>
      <c r="BA522" s="3">
        <f>BB522*1005/(4*0.98*0.0000000567*(AS522+273.15)^3)</f>
        <v>195.60910583106346</v>
      </c>
      <c r="BB522" s="3">
        <f>101325/(287.05*(AS522+273.15))</f>
        <v>1.1744710844958199</v>
      </c>
      <c r="BC522" s="3">
        <f>100*SQRT(0.1/AV522)</f>
        <v>37.796447300922722</v>
      </c>
      <c r="BD522" s="3">
        <f>BC522/1.08</f>
        <v>34.99671046381733</v>
      </c>
      <c r="BE522" s="3">
        <f>0.072*AS522+64.67</f>
        <v>66.642800000000008</v>
      </c>
      <c r="BF522" s="3">
        <f>AU522*(1-0.21)+BG522-BH522</f>
        <v>51.547802116109835</v>
      </c>
      <c r="BG522" s="3">
        <f>(1.72*(BI522/1000/(AS522+273.16))^(1/7)*0.0000000567*(AS522+273.16)^4)</f>
        <v>394.90270976312485</v>
      </c>
      <c r="BH522" s="3">
        <f>0.98*0.0000000567*(AA522+273.16)^4</f>
        <v>451.58490764701503</v>
      </c>
      <c r="BI522" s="3">
        <f>BJ522*AT522/100</f>
        <v>2225.9137927989805</v>
      </c>
      <c r="BJ522" s="3">
        <f>(610.7*10^(7.5*AS522/(AS522+237.3)))</f>
        <v>3649.0390045884924</v>
      </c>
      <c r="BK522" s="3">
        <f>(EXP((0.0492)*AS522))*55.259</f>
        <v>212.74860768470677</v>
      </c>
      <c r="BL522" s="3">
        <f>(1-(AT522/100))*BJ522</f>
        <v>1423.1252117895122</v>
      </c>
      <c r="HT522" s="3">
        <v>4</v>
      </c>
      <c r="HU522" s="3">
        <v>6</v>
      </c>
      <c r="HV522" s="3">
        <v>38</v>
      </c>
      <c r="HW522" s="3">
        <v>31</v>
      </c>
      <c r="HX522" s="3">
        <v>59</v>
      </c>
      <c r="HY522" s="3">
        <v>141</v>
      </c>
      <c r="HZ522" s="3">
        <v>337</v>
      </c>
      <c r="IA522" s="3">
        <v>419</v>
      </c>
      <c r="IB522" s="3">
        <v>206</v>
      </c>
      <c r="IC522" s="3">
        <v>77</v>
      </c>
      <c r="ID522" s="3">
        <v>8</v>
      </c>
    </row>
    <row r="523" spans="1:253" s="3" customFormat="1" x14ac:dyDescent="0.2">
      <c r="A523" s="3" t="b">
        <v>0</v>
      </c>
      <c r="D523" s="3">
        <v>10446</v>
      </c>
      <c r="E523" s="3">
        <v>11</v>
      </c>
      <c r="F523" s="3">
        <v>6</v>
      </c>
      <c r="G523" s="3" t="s">
        <v>193</v>
      </c>
      <c r="H523" s="3">
        <v>6</v>
      </c>
      <c r="I523" s="3">
        <v>0.69999999999999929</v>
      </c>
      <c r="J523" s="3">
        <v>0.12881028004882097</v>
      </c>
      <c r="K523" s="3">
        <v>0.16190507158671608</v>
      </c>
      <c r="L523" s="3">
        <v>0.10077501719667278</v>
      </c>
      <c r="M523" s="3">
        <f>AA523-AS523</f>
        <v>-0.51682254921983173</v>
      </c>
      <c r="N523" s="3">
        <f>AB523-AS523</f>
        <v>-0.89999999999999858</v>
      </c>
      <c r="O523" s="3">
        <f>AC523-AS523</f>
        <v>-0.19999999999999929</v>
      </c>
      <c r="P523" s="3">
        <f>AD523-AS523</f>
        <v>-0.51600244018819552</v>
      </c>
      <c r="Q523" s="3">
        <f>AE523-AS523</f>
        <v>-0.79999999999999716</v>
      </c>
      <c r="R523" s="3">
        <f>AF523-AS523</f>
        <v>-0.69999999999999929</v>
      </c>
      <c r="S523" s="3">
        <f>AG523-AS523</f>
        <v>-0.59999999999999787</v>
      </c>
      <c r="T523" s="3">
        <f>AH523-AS523</f>
        <v>-0.39999999999999858</v>
      </c>
      <c r="U523" s="3">
        <f>AI523-AS523</f>
        <v>-0.39999999999999858</v>
      </c>
      <c r="V523" s="3">
        <f>AJ523-AS523</f>
        <v>-0.19999999999999929</v>
      </c>
      <c r="W523" s="3">
        <f>(AA523-AY523)/(AX523-AY523)</f>
        <v>0.67892157326188252</v>
      </c>
      <c r="X523" s="3">
        <f>(AX523-AA523)/(AA523-AY523)</f>
        <v>0.47292417767120631</v>
      </c>
      <c r="Y523" s="3">
        <f>J523/AA523</f>
        <v>4.7914827138516997E-3</v>
      </c>
      <c r="Z523" s="3">
        <f>(AA523-AY523)/(AX523-AA523)</f>
        <v>2.114503861748501</v>
      </c>
      <c r="AA523" s="3">
        <v>26.883177450780167</v>
      </c>
      <c r="AB523" s="3">
        <v>26.5</v>
      </c>
      <c r="AC523" s="3">
        <v>27.2</v>
      </c>
      <c r="AD523" s="3">
        <v>26.883997559811803</v>
      </c>
      <c r="AE523" s="3">
        <v>26.6</v>
      </c>
      <c r="AF523" s="3">
        <v>26.7</v>
      </c>
      <c r="AG523" s="3">
        <v>26.8</v>
      </c>
      <c r="AH523" s="3">
        <v>27</v>
      </c>
      <c r="AI523" s="3">
        <v>27</v>
      </c>
      <c r="AJ523" s="3">
        <v>27.2</v>
      </c>
      <c r="AK523" s="3">
        <v>2020</v>
      </c>
      <c r="AL523" s="3">
        <v>10</v>
      </c>
      <c r="AM523" s="3">
        <v>27</v>
      </c>
      <c r="AN523" s="3">
        <v>15</v>
      </c>
      <c r="AO523" s="3">
        <v>59</v>
      </c>
      <c r="AP523" s="3">
        <v>46</v>
      </c>
      <c r="AQ523" s="3">
        <v>384</v>
      </c>
      <c r="AR523" s="4">
        <v>0.66597222222222219</v>
      </c>
      <c r="AS523" s="3">
        <f>VLOOKUP(AR523,גיליון1!A438:F1021,2,0)</f>
        <v>27.4</v>
      </c>
      <c r="AT523" s="3">
        <f>VLOOKUP(AR523,גיליון1!A438:F1021,3,0)</f>
        <v>61</v>
      </c>
      <c r="AU523" s="3">
        <f>VLOOKUP(AR523,גיליון1!A438:F1021,4,0)</f>
        <v>137</v>
      </c>
      <c r="AV523" s="3">
        <f>VLOOKUP(AR523,גיליון1!A438:F1021,5,0)</f>
        <v>0.7</v>
      </c>
      <c r="AW523" s="3">
        <f>VLOOKUP(AR523,גיליון1!A438:F1021,6,0)</f>
        <v>252</v>
      </c>
      <c r="AX523" s="3">
        <f>AS523+(AZ523*BF523)/(BB523*1005)</f>
        <v>28.816652777836051</v>
      </c>
      <c r="AY523" s="3">
        <f>AS523+(AZ523*BD523*BE523*BF523)/(BB523*1005*(BE523*BD523+BK523*AZ523))-(AZ523*BL523)/(BE523*BD523+BK523*AZ523)</f>
        <v>22.794836405125054</v>
      </c>
      <c r="AZ523" s="3">
        <f>BA523*BC523/(BA523+BC523)</f>
        <v>31.675892715130157</v>
      </c>
      <c r="BA523" s="3">
        <f>BB523*1005/(4*0.98*0.0000000567*(AS523+273.15)^3)</f>
        <v>195.60910583106346</v>
      </c>
      <c r="BB523" s="3">
        <f>101325/(287.05*(AS523+273.15))</f>
        <v>1.1744710844958199</v>
      </c>
      <c r="BC523" s="3">
        <f>100*SQRT(0.1/AV523)</f>
        <v>37.796447300922722</v>
      </c>
      <c r="BD523" s="3">
        <f>BC523/1.08</f>
        <v>34.99671046381733</v>
      </c>
      <c r="BE523" s="3">
        <f>0.072*AS523+64.67</f>
        <v>66.642800000000008</v>
      </c>
      <c r="BF523" s="3">
        <f>AU523*(1-0.21)+BG523-BH523</f>
        <v>52.78894040962939</v>
      </c>
      <c r="BG523" s="3">
        <f>(1.72*(BI523/1000/(AS523+273.16))^(1/7)*0.0000000567*(AS523+273.16)^4)</f>
        <v>394.90270976312485</v>
      </c>
      <c r="BH523" s="3">
        <f>0.98*0.0000000567*(AA523+273.16)^4</f>
        <v>450.34376935349547</v>
      </c>
      <c r="BI523" s="3">
        <f>BJ523*AT523/100</f>
        <v>2225.9137927989805</v>
      </c>
      <c r="BJ523" s="3">
        <f>(610.7*10^(7.5*AS523/(AS523+237.3)))</f>
        <v>3649.0390045884924</v>
      </c>
      <c r="BK523" s="3">
        <f>(EXP((0.0492)*AS523))*55.259</f>
        <v>212.74860768470677</v>
      </c>
      <c r="BL523" s="3">
        <f>(1-(AT523/100))*BJ523</f>
        <v>1423.1252117895122</v>
      </c>
      <c r="HV523" s="3">
        <v>26</v>
      </c>
      <c r="HW523" s="3">
        <v>138</v>
      </c>
      <c r="HX523" s="3">
        <v>205</v>
      </c>
      <c r="HY523" s="3">
        <v>499</v>
      </c>
      <c r="HZ523" s="3">
        <v>449</v>
      </c>
      <c r="IA523" s="3">
        <v>189</v>
      </c>
      <c r="IB523" s="3">
        <v>73</v>
      </c>
      <c r="IC523" s="3">
        <v>10</v>
      </c>
    </row>
    <row r="524" spans="1:253" s="3" customFormat="1" x14ac:dyDescent="0.2">
      <c r="A524" s="3" t="b">
        <v>0</v>
      </c>
      <c r="D524" s="3">
        <v>10446</v>
      </c>
      <c r="E524" s="3">
        <v>11</v>
      </c>
      <c r="F524" s="3">
        <v>6</v>
      </c>
      <c r="G524" s="3" t="s">
        <v>359</v>
      </c>
      <c r="H524" s="3">
        <v>6</v>
      </c>
      <c r="I524" s="3">
        <v>1.3000000000000007</v>
      </c>
      <c r="J524" s="3">
        <v>0.27865957135589664</v>
      </c>
      <c r="K524" s="3">
        <v>0.35376753964584395</v>
      </c>
      <c r="L524" s="3">
        <v>0.21939801642845932</v>
      </c>
      <c r="M524" s="3">
        <f>AA524-AS524</f>
        <v>-0.1563040294724054</v>
      </c>
      <c r="N524" s="3">
        <f>AB524-AS524</f>
        <v>-1</v>
      </c>
      <c r="O524" s="3">
        <f>AC524-AS524</f>
        <v>0.30000000000000071</v>
      </c>
      <c r="P524" s="3">
        <f>AD524-AS524</f>
        <v>-0.16161180054862001</v>
      </c>
      <c r="Q524" s="3">
        <f>AE524-AS524</f>
        <v>-0.79999999999999716</v>
      </c>
      <c r="R524" s="3">
        <f>AF524-AS524</f>
        <v>-0.5</v>
      </c>
      <c r="S524" s="3">
        <f>AG524-AS524</f>
        <v>-0.29999999999999716</v>
      </c>
      <c r="T524" s="3">
        <f>AH524-AS524</f>
        <v>0</v>
      </c>
      <c r="U524" s="3">
        <f>AI524-AS524</f>
        <v>0.20000000000000284</v>
      </c>
      <c r="V524" s="3">
        <f>AJ524-AS524</f>
        <v>0.30000000000000071</v>
      </c>
      <c r="W524" s="3">
        <f>(AA524-AY524)/(AX524-AY524)</f>
        <v>0.74663471200849107</v>
      </c>
      <c r="X524" s="3">
        <f>(AX524-AA524)/(AA524-AY524)</f>
        <v>0.3393430333689435</v>
      </c>
      <c r="Y524" s="3">
        <f>J524/AA524</f>
        <v>1.0228405560587388E-2</v>
      </c>
      <c r="Z524" s="3">
        <f>(AA524-AY524)/(AX524-AA524)</f>
        <v>2.9468705753943425</v>
      </c>
      <c r="AA524" s="3">
        <v>27.243695970527593</v>
      </c>
      <c r="AB524" s="3">
        <v>26.4</v>
      </c>
      <c r="AC524" s="3">
        <v>27.7</v>
      </c>
      <c r="AD524" s="3">
        <v>27.238388199451379</v>
      </c>
      <c r="AE524" s="3">
        <v>26.6</v>
      </c>
      <c r="AF524" s="3">
        <v>26.9</v>
      </c>
      <c r="AG524" s="3">
        <v>27.1</v>
      </c>
      <c r="AH524" s="3">
        <v>27.4</v>
      </c>
      <c r="AI524" s="3">
        <v>27.6</v>
      </c>
      <c r="AJ524" s="3">
        <v>27.7</v>
      </c>
      <c r="AK524" s="3">
        <v>2020</v>
      </c>
      <c r="AL524" s="3">
        <v>10</v>
      </c>
      <c r="AM524" s="3">
        <v>27</v>
      </c>
      <c r="AN524" s="3">
        <v>15</v>
      </c>
      <c r="AO524" s="3">
        <v>59</v>
      </c>
      <c r="AP524" s="3">
        <v>55</v>
      </c>
      <c r="AQ524" s="3">
        <v>666</v>
      </c>
      <c r="AR524" s="4">
        <v>0.66597222222222219</v>
      </c>
      <c r="AS524" s="3">
        <f>VLOOKUP(AR524,גיליון1!A439:F1022,2,0)</f>
        <v>27.4</v>
      </c>
      <c r="AT524" s="3">
        <f>VLOOKUP(AR524,גיליון1!A439:F1022,3,0)</f>
        <v>61</v>
      </c>
      <c r="AU524" s="3">
        <f>VLOOKUP(AR524,גיליון1!A439:F1022,4,0)</f>
        <v>137</v>
      </c>
      <c r="AV524" s="3">
        <f>VLOOKUP(AR524,גיליון1!A439:F1022,5,0)</f>
        <v>0.7</v>
      </c>
      <c r="AW524" s="3">
        <f>VLOOKUP(AR524,גיליון1!A439:F1022,6,0)</f>
        <v>252</v>
      </c>
      <c r="AX524" s="3">
        <f>AS524+(AZ524*BF524)/(BB524*1005)</f>
        <v>28.758462408901671</v>
      </c>
      <c r="AY524" s="3">
        <f>AS524+(AZ524*BD524*BE524*BF524)/(BB524*1005*(BE524*BD524+BK524*AZ524))-(AZ524*BL524)/(BE524*BD524+BK524*AZ524)</f>
        <v>22.779875324688135</v>
      </c>
      <c r="AZ524" s="3">
        <f>BA524*BC524/(BA524+BC524)</f>
        <v>31.675892715130157</v>
      </c>
      <c r="BA524" s="3">
        <f>BB524*1005/(4*0.98*0.0000000567*(AS524+273.15)^3)</f>
        <v>195.60910583106346</v>
      </c>
      <c r="BB524" s="3">
        <f>101325/(287.05*(AS524+273.15))</f>
        <v>1.1744710844958199</v>
      </c>
      <c r="BC524" s="3">
        <f>100*SQRT(0.1/AV524)</f>
        <v>37.796447300922722</v>
      </c>
      <c r="BD524" s="3">
        <f>BC524/1.08</f>
        <v>34.99671046381733</v>
      </c>
      <c r="BE524" s="3">
        <f>0.072*AS524+64.67</f>
        <v>66.642800000000008</v>
      </c>
      <c r="BF524" s="3">
        <f>AU524*(1-0.21)+BG524-BH524</f>
        <v>50.62058415031828</v>
      </c>
      <c r="BG524" s="3">
        <f>(1.72*(BI524/1000/(AS524+273.16))^(1/7)*0.0000000567*(AS524+273.16)^4)</f>
        <v>394.90270976312485</v>
      </c>
      <c r="BH524" s="3">
        <f>0.98*0.0000000567*(AA524+273.16)^4</f>
        <v>452.51212561280659</v>
      </c>
      <c r="BI524" s="3">
        <f>BJ524*AT524/100</f>
        <v>2225.9137927989805</v>
      </c>
      <c r="BJ524" s="3">
        <f>(610.7*10^(7.5*AS524/(AS524+237.3)))</f>
        <v>3649.0390045884924</v>
      </c>
      <c r="BK524" s="3">
        <f>(EXP((0.0492)*AS524))*55.259</f>
        <v>212.74860768470677</v>
      </c>
      <c r="BL524" s="3">
        <f>(1-(AT524/100))*BJ524</f>
        <v>1423.1252117895122</v>
      </c>
      <c r="HT524" s="3">
        <v>1</v>
      </c>
      <c r="HU524" s="3">
        <v>10</v>
      </c>
      <c r="HV524" s="3">
        <v>70</v>
      </c>
      <c r="HW524" s="3">
        <v>53</v>
      </c>
      <c r="HX524" s="3">
        <v>92</v>
      </c>
      <c r="HY524" s="3">
        <v>130</v>
      </c>
      <c r="HZ524" s="3">
        <v>223</v>
      </c>
      <c r="IA524" s="3">
        <v>418</v>
      </c>
      <c r="IB524" s="3">
        <v>557</v>
      </c>
      <c r="IC524" s="3">
        <v>505</v>
      </c>
      <c r="ID524" s="3">
        <v>462</v>
      </c>
      <c r="IE524" s="3">
        <v>349</v>
      </c>
      <c r="IF524" s="3">
        <v>241</v>
      </c>
      <c r="IG524" s="3">
        <v>278</v>
      </c>
      <c r="IH524" s="3">
        <v>127</v>
      </c>
      <c r="II524" s="3">
        <v>3</v>
      </c>
      <c r="IJ524" s="3">
        <v>3</v>
      </c>
      <c r="IK524" s="3">
        <v>1</v>
      </c>
      <c r="IL524" s="3">
        <v>3</v>
      </c>
      <c r="IM524" s="3">
        <v>2</v>
      </c>
      <c r="IN524" s="3">
        <v>0</v>
      </c>
      <c r="IO524" s="3">
        <v>0</v>
      </c>
      <c r="IP524" s="3">
        <v>1</v>
      </c>
      <c r="IQ524" s="3">
        <v>1</v>
      </c>
      <c r="IR524" s="3">
        <v>0</v>
      </c>
      <c r="IS524" s="3">
        <v>0</v>
      </c>
    </row>
    <row r="525" spans="1:253" s="3" customFormat="1" x14ac:dyDescent="0.2">
      <c r="A525" s="3" t="b">
        <v>1</v>
      </c>
      <c r="B525" s="3">
        <v>10</v>
      </c>
      <c r="D525" s="3">
        <v>10446</v>
      </c>
      <c r="E525" s="3">
        <v>7</v>
      </c>
      <c r="F525" s="3">
        <v>7</v>
      </c>
      <c r="G525" s="3" t="s">
        <v>194</v>
      </c>
      <c r="H525" s="3">
        <v>6</v>
      </c>
      <c r="I525" s="3">
        <v>1.7000000000000028</v>
      </c>
      <c r="J525" s="3">
        <v>0.41156233063044473</v>
      </c>
      <c r="K525" s="3">
        <v>0.61952107448325933</v>
      </c>
      <c r="L525" s="3">
        <v>0.33979990941784455</v>
      </c>
      <c r="M525" s="3">
        <f>AA525-AS525</f>
        <v>-0.53510646085719316</v>
      </c>
      <c r="N525" s="3">
        <f>AB525-AS525</f>
        <v>-1.5</v>
      </c>
      <c r="O525" s="3">
        <f>AC525-AS525</f>
        <v>0.20000000000000284</v>
      </c>
      <c r="P525" s="3">
        <f>AD525-AS525</f>
        <v>-0.54091516934450823</v>
      </c>
      <c r="Q525" s="3">
        <f>AE525-AS525</f>
        <v>-1.2999999999999972</v>
      </c>
      <c r="R525" s="3">
        <f>AF525-AS525</f>
        <v>-1.0999999999999979</v>
      </c>
      <c r="S525" s="3">
        <f>AG525-AS525</f>
        <v>-0.79999999999999716</v>
      </c>
      <c r="T525" s="3">
        <f>AH525-AS525</f>
        <v>-0.19999999999999929</v>
      </c>
      <c r="U525" s="3">
        <f>AI525-AS525</f>
        <v>0</v>
      </c>
      <c r="V525" s="3">
        <f>AJ525-AS525</f>
        <v>0.20000000000000284</v>
      </c>
      <c r="W525" s="3">
        <f>(AA525-AY525)/(AX525-AY525)</f>
        <v>0.68844312319504264</v>
      </c>
      <c r="X525" s="3">
        <f>(AX525-AA525)/(AA525-AY525)</f>
        <v>0.4525528199904616</v>
      </c>
      <c r="Y525" s="3">
        <f>J525/AA525</f>
        <v>1.5319708229284005E-2</v>
      </c>
      <c r="Z525" s="3">
        <f>(AA525-AY525)/(AX525-AA525)</f>
        <v>2.2096868162727983</v>
      </c>
      <c r="AA525" s="3">
        <v>26.864893539142805</v>
      </c>
      <c r="AB525" s="3">
        <v>25.9</v>
      </c>
      <c r="AC525" s="3">
        <v>27.6</v>
      </c>
      <c r="AD525" s="3">
        <v>26.85908483065549</v>
      </c>
      <c r="AE525" s="3">
        <v>26.1</v>
      </c>
      <c r="AF525" s="3">
        <v>26.3</v>
      </c>
      <c r="AG525" s="3">
        <v>26.6</v>
      </c>
      <c r="AH525" s="3">
        <v>27.2</v>
      </c>
      <c r="AI525" s="3">
        <v>27.4</v>
      </c>
      <c r="AJ525" s="3">
        <v>27.6</v>
      </c>
      <c r="AK525" s="3">
        <v>2020</v>
      </c>
      <c r="AL525" s="3">
        <v>10</v>
      </c>
      <c r="AM525" s="3">
        <v>27</v>
      </c>
      <c r="AN525" s="3">
        <v>16</v>
      </c>
      <c r="AO525" s="3">
        <v>0</v>
      </c>
      <c r="AP525" s="3">
        <v>52</v>
      </c>
      <c r="AQ525" s="3">
        <v>145</v>
      </c>
      <c r="AR525" s="4">
        <v>0.66666666666666663</v>
      </c>
      <c r="AS525" s="3">
        <f>VLOOKUP(AR525,גיליון1!A440:F1023,2,0)</f>
        <v>27.4</v>
      </c>
      <c r="AT525" s="3">
        <f>VLOOKUP(AR525,גיליון1!A440:F1023,3,0)</f>
        <v>61</v>
      </c>
      <c r="AU525" s="3">
        <f>VLOOKUP(AR525,גיליון1!A440:F1023,4,0)</f>
        <v>128</v>
      </c>
      <c r="AV525" s="3">
        <f>VLOOKUP(AR525,גיליון1!A440:F1023,5,0)</f>
        <v>0.6</v>
      </c>
      <c r="AW525" s="3">
        <f>VLOOKUP(AR525,גיליון1!A440:F1023,6,0)</f>
        <v>244</v>
      </c>
      <c r="AX525" s="3">
        <f>AS525+(AZ525*BF525)/(BB525*1005)</f>
        <v>28.710248203790194</v>
      </c>
      <c r="AY525" s="3">
        <f>AS525+(AZ525*BD525*BE525*BF525)/(BB525*1005*(BE525*BD525+BK525*AZ525))-(AZ525*BL525)/(BE525*BD525+BK525*AZ525)</f>
        <v>22.787237665323961</v>
      </c>
      <c r="AZ525" s="3">
        <f>BA525*BC525/(BA525+BC525)</f>
        <v>33.775643541223744</v>
      </c>
      <c r="BA525" s="3">
        <f>BB525*1005/(4*0.98*0.0000000567*(AS525+273.15)^3)</f>
        <v>195.60910583106346</v>
      </c>
      <c r="BB525" s="3">
        <f>101325/(287.05*(AS525+273.15))</f>
        <v>1.1744710844958199</v>
      </c>
      <c r="BC525" s="3">
        <f>100*SQRT(0.1/AV525)</f>
        <v>40.824829046386299</v>
      </c>
      <c r="BD525" s="3">
        <f>BC525/1.08</f>
        <v>37.800767635542869</v>
      </c>
      <c r="BE525" s="3">
        <f>0.072*AS525+64.67</f>
        <v>66.642800000000008</v>
      </c>
      <c r="BF525" s="3">
        <f>AU525*(1-0.21)+BG525-BH525</f>
        <v>45.788701853183284</v>
      </c>
      <c r="BG525" s="3">
        <f>(1.72*(BI525/1000/(AS525+273.16))^(1/7)*0.0000000567*(AS525+273.16)^4)</f>
        <v>394.90270976312485</v>
      </c>
      <c r="BH525" s="3">
        <f>0.98*0.0000000567*(AA525+273.16)^4</f>
        <v>450.23400790994157</v>
      </c>
      <c r="BI525" s="3">
        <f>BJ525*AT525/100</f>
        <v>2225.9137927989805</v>
      </c>
      <c r="BJ525" s="3">
        <f>(610.7*10^(7.5*AS525/(AS525+237.3)))</f>
        <v>3649.0390045884924</v>
      </c>
      <c r="BK525" s="3">
        <f>(EXP((0.0492)*AS525))*55.259</f>
        <v>212.74860768470677</v>
      </c>
      <c r="BL525" s="3">
        <f>(1-(AT525/100))*BJ525</f>
        <v>1423.1252117895122</v>
      </c>
      <c r="HO525" s="3">
        <v>2</v>
      </c>
      <c r="HP525" s="3">
        <v>8</v>
      </c>
      <c r="HQ525" s="3">
        <v>49</v>
      </c>
      <c r="HR525" s="3">
        <v>150</v>
      </c>
      <c r="HS525" s="3">
        <v>106</v>
      </c>
      <c r="HT525" s="3">
        <v>117</v>
      </c>
      <c r="HU525" s="3">
        <v>115</v>
      </c>
      <c r="HV525" s="3">
        <v>174</v>
      </c>
      <c r="HW525" s="3">
        <v>271</v>
      </c>
      <c r="HX525" s="3">
        <v>237</v>
      </c>
      <c r="HY525" s="3">
        <v>307</v>
      </c>
      <c r="HZ525" s="3">
        <v>235</v>
      </c>
      <c r="IA525" s="3">
        <v>172</v>
      </c>
      <c r="IB525" s="3">
        <v>144</v>
      </c>
      <c r="IC525" s="3">
        <v>165</v>
      </c>
      <c r="ID525" s="3">
        <v>251</v>
      </c>
      <c r="IE525" s="3">
        <v>167</v>
      </c>
      <c r="IF525" s="3">
        <v>127</v>
      </c>
      <c r="IG525" s="3">
        <v>20</v>
      </c>
    </row>
    <row r="526" spans="1:253" s="3" customFormat="1" x14ac:dyDescent="0.2">
      <c r="A526" s="3" t="b">
        <v>1</v>
      </c>
      <c r="B526" s="3">
        <v>10</v>
      </c>
      <c r="D526" s="3">
        <v>10446</v>
      </c>
      <c r="E526" s="3">
        <v>7</v>
      </c>
      <c r="F526" s="3">
        <v>7</v>
      </c>
      <c r="G526" s="3" t="s">
        <v>360</v>
      </c>
      <c r="H526" s="3">
        <v>6</v>
      </c>
      <c r="I526" s="3">
        <v>1.6000000000000014</v>
      </c>
      <c r="J526" s="3">
        <v>0.37423809634591898</v>
      </c>
      <c r="K526" s="3">
        <v>0.59719254836005575</v>
      </c>
      <c r="L526" s="3">
        <v>0.31440589480443226</v>
      </c>
      <c r="M526" s="3">
        <f>AA526-AS526</f>
        <v>-0.37382255647236917</v>
      </c>
      <c r="N526" s="3">
        <f>AB526-AS526</f>
        <v>-0.89999999999999858</v>
      </c>
      <c r="O526" s="3">
        <f>AC526-AS526</f>
        <v>0.70000000000000284</v>
      </c>
      <c r="P526" s="3">
        <f>AD526-AS526</f>
        <v>-0.41018670433688698</v>
      </c>
      <c r="Q526" s="3">
        <f>AE526-AS526</f>
        <v>-0.89999999999999858</v>
      </c>
      <c r="R526" s="3">
        <f>AF526-AS526</f>
        <v>-0.89999999999999858</v>
      </c>
      <c r="S526" s="3">
        <f>AG526-AS526</f>
        <v>-0.69999999999999929</v>
      </c>
      <c r="T526" s="3">
        <f>AH526-AS526</f>
        <v>-9.9999999999997868E-2</v>
      </c>
      <c r="U526" s="3">
        <f>AI526-AS526</f>
        <v>0.10000000000000142</v>
      </c>
      <c r="V526" s="3">
        <f>AJ526-AS526</f>
        <v>0.5</v>
      </c>
      <c r="W526" s="3">
        <f>(AA526-AY526)/(AX526-AY526)</f>
        <v>0.71938154410500466</v>
      </c>
      <c r="X526" s="3">
        <f>(AX526-AA526)/(AA526-AY526)</f>
        <v>0.39008292358141855</v>
      </c>
      <c r="Y526" s="3">
        <f>J526/AA526</f>
        <v>1.3847244847256173E-2</v>
      </c>
      <c r="Z526" s="3">
        <f>(AA526-AY526)/(AX526-AA526)</f>
        <v>2.5635574887996317</v>
      </c>
      <c r="AA526" s="3">
        <v>27.026177443527629</v>
      </c>
      <c r="AB526" s="3">
        <v>26.5</v>
      </c>
      <c r="AC526" s="3">
        <v>28.1</v>
      </c>
      <c r="AD526" s="3">
        <v>26.989813295663112</v>
      </c>
      <c r="AE526" s="3">
        <v>26.5</v>
      </c>
      <c r="AF526" s="3">
        <v>26.5</v>
      </c>
      <c r="AG526" s="3">
        <v>26.7</v>
      </c>
      <c r="AH526" s="3">
        <v>27.3</v>
      </c>
      <c r="AI526" s="3">
        <v>27.5</v>
      </c>
      <c r="AJ526" s="3">
        <v>27.9</v>
      </c>
      <c r="AK526" s="3">
        <v>2020</v>
      </c>
      <c r="AL526" s="3">
        <v>10</v>
      </c>
      <c r="AM526" s="3">
        <v>27</v>
      </c>
      <c r="AN526" s="3">
        <v>16</v>
      </c>
      <c r="AO526" s="3">
        <v>0</v>
      </c>
      <c r="AP526" s="3">
        <v>58</v>
      </c>
      <c r="AQ526" s="3">
        <v>225</v>
      </c>
      <c r="AR526" s="4">
        <v>0.66666666666666663</v>
      </c>
      <c r="AS526" s="3">
        <f>VLOOKUP(AR526,גיליון1!A441:F1024,2,0)</f>
        <v>27.4</v>
      </c>
      <c r="AT526" s="3">
        <f>VLOOKUP(AR526,גיליון1!A441:F1024,3,0)</f>
        <v>61</v>
      </c>
      <c r="AU526" s="3">
        <f>VLOOKUP(AR526,גיליון1!A441:F1024,4,0)</f>
        <v>128</v>
      </c>
      <c r="AV526" s="3">
        <f>VLOOKUP(AR526,גיליון1!A441:F1024,5,0)</f>
        <v>0.6</v>
      </c>
      <c r="AW526" s="3">
        <f>VLOOKUP(AR526,גיליון1!A441:F1024,6,0)</f>
        <v>244</v>
      </c>
      <c r="AX526" s="3">
        <f>AS526+(AZ526*BF526)/(BB526*1005)</f>
        <v>28.68252282770553</v>
      </c>
      <c r="AY526" s="3">
        <f>AS526+(AZ526*BD526*BE526*BF526)/(BB526*1005*(BE526*BD526+BK526*AZ526))-(AZ526*BL526)/(BE526*BD526+BK526*AZ526)</f>
        <v>22.78004082987967</v>
      </c>
      <c r="AZ526" s="3">
        <f>BA526*BC526/(BA526+BC526)</f>
        <v>33.775643541223744</v>
      </c>
      <c r="BA526" s="3">
        <f>BB526*1005/(4*0.98*0.0000000567*(AS526+273.15)^3)</f>
        <v>195.60910583106346</v>
      </c>
      <c r="BB526" s="3">
        <f>101325/(287.05*(AS526+273.15))</f>
        <v>1.1744710844958199</v>
      </c>
      <c r="BC526" s="3">
        <f>100*SQRT(0.1/AV526)</f>
        <v>40.824829046386299</v>
      </c>
      <c r="BD526" s="3">
        <f>BC526/1.08</f>
        <v>37.800767635542869</v>
      </c>
      <c r="BE526" s="3">
        <f>0.072*AS526+64.67</f>
        <v>66.642800000000008</v>
      </c>
      <c r="BF526" s="3">
        <f>AU526*(1-0.21)+BG526-BH526</f>
        <v>44.819794606727442</v>
      </c>
      <c r="BG526" s="3">
        <f>(1.72*(BI526/1000/(AS526+273.16))^(1/7)*0.0000000567*(AS526+273.16)^4)</f>
        <v>394.90270976312485</v>
      </c>
      <c r="BH526" s="3">
        <f>0.98*0.0000000567*(AA526+273.16)^4</f>
        <v>451.20291515639741</v>
      </c>
      <c r="BI526" s="3">
        <f>BJ526*AT526/100</f>
        <v>2225.9137927989805</v>
      </c>
      <c r="BJ526" s="3">
        <f>(610.7*10^(7.5*AS526/(AS526+237.3)))</f>
        <v>3649.0390045884924</v>
      </c>
      <c r="BK526" s="3">
        <f>(EXP((0.0492)*AS526))*55.259</f>
        <v>212.74860768470677</v>
      </c>
      <c r="BL526" s="3">
        <f>(1-(AT526/100))*BJ526</f>
        <v>1423.1252117895122</v>
      </c>
      <c r="HV526" s="3">
        <v>698</v>
      </c>
      <c r="HW526" s="3">
        <v>316</v>
      </c>
      <c r="HX526" s="3">
        <v>338</v>
      </c>
      <c r="HY526" s="3">
        <v>363</v>
      </c>
      <c r="HZ526" s="3">
        <v>346</v>
      </c>
      <c r="IA526" s="3">
        <v>340</v>
      </c>
      <c r="IB526" s="3">
        <v>292</v>
      </c>
      <c r="IC526" s="3">
        <v>349</v>
      </c>
      <c r="ID526" s="3">
        <v>353</v>
      </c>
      <c r="IE526" s="3">
        <v>248</v>
      </c>
      <c r="IF526" s="3">
        <v>122</v>
      </c>
      <c r="IG526" s="3">
        <v>91</v>
      </c>
      <c r="IH526" s="3">
        <v>97</v>
      </c>
      <c r="II526" s="3">
        <v>56</v>
      </c>
      <c r="IJ526" s="3">
        <v>37</v>
      </c>
      <c r="IK526" s="3">
        <v>17</v>
      </c>
      <c r="IL526" s="3">
        <v>10</v>
      </c>
    </row>
    <row r="527" spans="1:253" s="3" customFormat="1" x14ac:dyDescent="0.2">
      <c r="A527" s="3" t="b">
        <v>1</v>
      </c>
      <c r="B527" s="3">
        <v>10</v>
      </c>
      <c r="D527" s="3">
        <v>10446</v>
      </c>
      <c r="E527" s="3">
        <v>7</v>
      </c>
      <c r="F527" s="3">
        <v>7</v>
      </c>
      <c r="G527" s="3" t="s">
        <v>507</v>
      </c>
      <c r="H527" s="3">
        <v>6</v>
      </c>
      <c r="I527" s="3">
        <v>2.1999999999999993</v>
      </c>
      <c r="J527" s="3">
        <v>0.5053283686742982</v>
      </c>
      <c r="K527" s="3">
        <v>0.83410660394747538</v>
      </c>
      <c r="L527" s="3">
        <v>0.43279328345114221</v>
      </c>
      <c r="M527" s="3">
        <f>AA527-AS527</f>
        <v>-0.45394044224227059</v>
      </c>
      <c r="N527" s="3">
        <f>AB527-AS527</f>
        <v>-1.7999999999999972</v>
      </c>
      <c r="O527" s="3">
        <f>AC527-AS527</f>
        <v>0.40000000000000213</v>
      </c>
      <c r="P527" s="3">
        <f>AD527-AS527</f>
        <v>-0.34798999265975539</v>
      </c>
      <c r="Q527" s="3">
        <f>AE527-AS527</f>
        <v>-1.3999999999999986</v>
      </c>
      <c r="R527" s="3">
        <f>AF527-AS527</f>
        <v>-1.1999999999999993</v>
      </c>
      <c r="S527" s="3">
        <f>AG527-AS527</f>
        <v>-0.89999999999999858</v>
      </c>
      <c r="T527" s="3">
        <f>AH527-AS527</f>
        <v>0</v>
      </c>
      <c r="U527" s="3">
        <f>AI527-AS527</f>
        <v>0.20000000000000284</v>
      </c>
      <c r="V527" s="3">
        <f>AJ527-AS527</f>
        <v>0.40000000000000213</v>
      </c>
      <c r="W527" s="3">
        <f>(AA527-AY527)/(AX527-AY527)</f>
        <v>0.76727490992198111</v>
      </c>
      <c r="X527" s="3">
        <f>(AX527-AA527)/(AA527-AY527)</f>
        <v>0.30331382802766621</v>
      </c>
      <c r="Y527" s="3">
        <f>J527/AA527</f>
        <v>1.8753330801156601E-2</v>
      </c>
      <c r="Z527" s="3">
        <f>(AA527-AY527)/(AX527-AA527)</f>
        <v>3.2969152989252666</v>
      </c>
      <c r="AA527" s="3">
        <v>26.946059557757728</v>
      </c>
      <c r="AB527" s="3">
        <v>25.6</v>
      </c>
      <c r="AC527" s="3">
        <v>27.8</v>
      </c>
      <c r="AD527" s="3">
        <v>27.052010007340243</v>
      </c>
      <c r="AE527" s="3">
        <v>26</v>
      </c>
      <c r="AF527" s="3">
        <v>26.2</v>
      </c>
      <c r="AG527" s="3">
        <v>26.5</v>
      </c>
      <c r="AH527" s="3">
        <v>27.4</v>
      </c>
      <c r="AI527" s="3">
        <v>27.6</v>
      </c>
      <c r="AJ527" s="3">
        <v>27.8</v>
      </c>
      <c r="AK527" s="3">
        <v>2020</v>
      </c>
      <c r="AL527" s="3">
        <v>10</v>
      </c>
      <c r="AM527" s="3">
        <v>27</v>
      </c>
      <c r="AN527" s="3">
        <v>16</v>
      </c>
      <c r="AO527" s="3">
        <v>1</v>
      </c>
      <c r="AP527" s="3">
        <v>6</v>
      </c>
      <c r="AQ527" s="3">
        <v>223</v>
      </c>
      <c r="AR527" s="4">
        <v>0.66736111111111107</v>
      </c>
      <c r="AS527" s="3">
        <f>VLOOKUP(AR527,גיליון1!A442:F1025,2,0)</f>
        <v>27.4</v>
      </c>
      <c r="AT527" s="3">
        <f>VLOOKUP(AR527,גיליון1!A442:F1025,3,0)</f>
        <v>61</v>
      </c>
      <c r="AU527" s="3">
        <f>VLOOKUP(AR527,גיליון1!A442:F1025,4,0)</f>
        <v>108</v>
      </c>
      <c r="AV527" s="3">
        <f>VLOOKUP(AR527,גיליון1!A442:F1025,5,0)</f>
        <v>0.6</v>
      </c>
      <c r="AW527" s="3">
        <f>VLOOKUP(AR527,גיליון1!A442:F1025,6,0)</f>
        <v>18</v>
      </c>
      <c r="AX527" s="3">
        <f>AS527+(AZ527*BF527)/(BB527*1005)</f>
        <v>28.244182461043984</v>
      </c>
      <c r="AY527" s="3">
        <f>AS527+(AZ527*BD527*BE527*BF527)/(BB527*1005*(BE527*BD527+BK527*AZ527))-(AZ527*BL527)/(BE527*BD527+BK527*AZ527)</f>
        <v>22.666258298027987</v>
      </c>
      <c r="AZ527" s="3">
        <f>BA527*BC527/(BA527+BC527)</f>
        <v>33.775643541223744</v>
      </c>
      <c r="BA527" s="3">
        <f>BB527*1005/(4*0.98*0.0000000567*(AS527+273.15)^3)</f>
        <v>195.60910583106346</v>
      </c>
      <c r="BB527" s="3">
        <f>101325/(287.05*(AS527+273.15))</f>
        <v>1.1744710844958199</v>
      </c>
      <c r="BC527" s="3">
        <f>100*SQRT(0.1/AV527)</f>
        <v>40.824829046386299</v>
      </c>
      <c r="BD527" s="3">
        <f>BC527/1.08</f>
        <v>37.800767635542869</v>
      </c>
      <c r="BE527" s="3">
        <f>0.072*AS527+64.67</f>
        <v>66.642800000000008</v>
      </c>
      <c r="BF527" s="3">
        <f>AU527*(1-0.21)+BG527-BH527</f>
        <v>29.501295179504154</v>
      </c>
      <c r="BG527" s="3">
        <f>(1.72*(BI527/1000/(AS527+273.16))^(1/7)*0.0000000567*(AS527+273.16)^4)</f>
        <v>394.90270976312485</v>
      </c>
      <c r="BH527" s="3">
        <f>0.98*0.0000000567*(AA527+273.16)^4</f>
        <v>450.72141458362069</v>
      </c>
      <c r="BI527" s="3">
        <f>BJ527*AT527/100</f>
        <v>2225.9137927989805</v>
      </c>
      <c r="BJ527" s="3">
        <f>(610.7*10^(7.5*AS527/(AS527+237.3)))</f>
        <v>3649.0390045884924</v>
      </c>
      <c r="BK527" s="3">
        <f>(EXP((0.0492)*AS527))*55.259</f>
        <v>212.74860768470677</v>
      </c>
      <c r="BL527" s="3">
        <f>(1-(AT527/100))*BJ527</f>
        <v>1423.1252117895122</v>
      </c>
      <c r="HM527" s="3">
        <v>22</v>
      </c>
      <c r="HN527" s="3">
        <v>12</v>
      </c>
      <c r="HO527" s="3">
        <v>19</v>
      </c>
      <c r="HP527" s="3">
        <v>47</v>
      </c>
      <c r="HQ527" s="3">
        <v>62</v>
      </c>
      <c r="HR527" s="3">
        <v>120</v>
      </c>
      <c r="HS527" s="3">
        <v>123</v>
      </c>
      <c r="HT527" s="3">
        <v>145</v>
      </c>
      <c r="HU527" s="3">
        <v>216</v>
      </c>
      <c r="HV527" s="3">
        <v>159</v>
      </c>
      <c r="HW527" s="3">
        <v>171</v>
      </c>
      <c r="HX527" s="3">
        <v>129</v>
      </c>
      <c r="HY527" s="3">
        <v>150</v>
      </c>
      <c r="HZ527" s="3">
        <v>125</v>
      </c>
      <c r="IA527" s="3">
        <v>207</v>
      </c>
      <c r="IB527" s="3">
        <v>276</v>
      </c>
      <c r="IC527" s="3">
        <v>286</v>
      </c>
      <c r="ID527" s="3">
        <v>284</v>
      </c>
      <c r="IE527" s="3">
        <v>209</v>
      </c>
      <c r="IF527" s="3">
        <v>185</v>
      </c>
      <c r="IG527" s="3">
        <v>130</v>
      </c>
      <c r="IH527" s="3">
        <v>76</v>
      </c>
      <c r="II527" s="3">
        <v>46</v>
      </c>
    </row>
    <row r="528" spans="1:253" s="3" customFormat="1" x14ac:dyDescent="0.2">
      <c r="A528" s="3" t="b">
        <v>0</v>
      </c>
      <c r="D528" s="3">
        <v>10446</v>
      </c>
      <c r="E528" s="3">
        <v>7</v>
      </c>
      <c r="F528" s="3">
        <v>7</v>
      </c>
      <c r="G528" s="3" t="s">
        <v>195</v>
      </c>
      <c r="H528" s="3">
        <v>6</v>
      </c>
      <c r="I528" s="3">
        <v>0.39999999999999858</v>
      </c>
      <c r="J528" s="3">
        <v>9.4444198974101362E-2</v>
      </c>
      <c r="K528" s="3">
        <v>8.8247720642300465E-2</v>
      </c>
      <c r="L528" s="3">
        <v>7.322594057910467E-2</v>
      </c>
      <c r="M528" s="3">
        <f>AA528-AS528</f>
        <v>-1.2193438206780165</v>
      </c>
      <c r="N528" s="3">
        <f>AB528-AS528</f>
        <v>-1.3000000000000007</v>
      </c>
      <c r="O528" s="3">
        <f>AC528-AS528</f>
        <v>-0.90000000000000213</v>
      </c>
      <c r="P528" s="3">
        <f>AD528-AS528</f>
        <v>-1.2758304380552552</v>
      </c>
      <c r="Q528" s="3">
        <f>AE528-AS528</f>
        <v>-1.3000000000000007</v>
      </c>
      <c r="R528" s="3">
        <f>AF528-AS528</f>
        <v>-1.3000000000000007</v>
      </c>
      <c r="S528" s="3">
        <f>AG528-AS528</f>
        <v>-1.3000000000000007</v>
      </c>
      <c r="T528" s="3">
        <f>AH528-AS528</f>
        <v>-1.1999999999999993</v>
      </c>
      <c r="U528" s="3">
        <f>AI528-AS528</f>
        <v>-1.1000000000000014</v>
      </c>
      <c r="V528" s="3">
        <f>AJ528-AS528</f>
        <v>-1</v>
      </c>
      <c r="W528" s="3">
        <f>(AA528-AY528)/(AX528-AY528)</f>
        <v>0.74315220552285222</v>
      </c>
      <c r="X528" s="3">
        <f>(AX528-AA528)/(AA528-AY528)</f>
        <v>0.34561936648824176</v>
      </c>
      <c r="Y528" s="3">
        <f>J528/AA528</f>
        <v>3.6920162763629549E-3</v>
      </c>
      <c r="Z528" s="3">
        <f>(AA528-AY528)/(AX528-AA528)</f>
        <v>2.8933563826609836</v>
      </c>
      <c r="AA528" s="3">
        <v>25.580656179321984</v>
      </c>
      <c r="AB528" s="3">
        <v>25.5</v>
      </c>
      <c r="AC528" s="3">
        <v>25.9</v>
      </c>
      <c r="AD528" s="3">
        <v>25.524169561944746</v>
      </c>
      <c r="AE528" s="3">
        <v>25.5</v>
      </c>
      <c r="AF528" s="3">
        <v>25.5</v>
      </c>
      <c r="AG528" s="3">
        <v>25.5</v>
      </c>
      <c r="AH528" s="3">
        <v>25.6</v>
      </c>
      <c r="AI528" s="3">
        <v>25.7</v>
      </c>
      <c r="AJ528" s="3">
        <v>25.8</v>
      </c>
      <c r="AK528" s="3">
        <v>2020</v>
      </c>
      <c r="AL528" s="3">
        <v>10</v>
      </c>
      <c r="AM528" s="3">
        <v>27</v>
      </c>
      <c r="AN528" s="3">
        <v>16</v>
      </c>
      <c r="AO528" s="3">
        <v>11</v>
      </c>
      <c r="AP528" s="3">
        <v>3</v>
      </c>
      <c r="AQ528" s="3">
        <v>179</v>
      </c>
      <c r="AR528" s="4">
        <v>0.6743055555555556</v>
      </c>
      <c r="AS528" s="3">
        <f>VLOOKUP(AR528,גיליון1!A443:F1026,2,0)</f>
        <v>26.8</v>
      </c>
      <c r="AT528" s="3">
        <f>VLOOKUP(AR528,גיליון1!A443:F1026,3,0)</f>
        <v>63</v>
      </c>
      <c r="AU528" s="3">
        <f>VLOOKUP(AR528,גיליון1!A443:F1026,4,0)</f>
        <v>63</v>
      </c>
      <c r="AV528" s="3">
        <f>VLOOKUP(AR528,גיליון1!A443:F1026,5,0)</f>
        <v>0.7</v>
      </c>
      <c r="AW528" s="3">
        <f>VLOOKUP(AR528,גיליון1!A443:F1026,6,0)</f>
        <v>325</v>
      </c>
      <c r="AX528" s="3">
        <f>AS528+(AZ528*BF528)/(BB528*1005)</f>
        <v>26.770584728010125</v>
      </c>
      <c r="AY528" s="3">
        <f>AS528+(AZ528*BD528*BE528*BF528)/(BB528*1005*(BE528*BD528+BK528*AZ528))-(AZ528*BL528)/(BE528*BD528+BK528*AZ528)</f>
        <v>22.137768818064632</v>
      </c>
      <c r="AZ528" s="3">
        <f>BA528*BC528/(BA528+BC528)</f>
        <v>31.716783243654323</v>
      </c>
      <c r="BA528" s="3">
        <f>BB528*1005/(4*0.98*0.0000000567*(AS528+273.15)^3)</f>
        <v>197.17894198288704</v>
      </c>
      <c r="BB528" s="3">
        <f>101325/(287.05*(AS528+273.15))</f>
        <v>1.176820418220432</v>
      </c>
      <c r="BC528" s="3">
        <f>100*SQRT(0.1/AV528)</f>
        <v>37.796447300922722</v>
      </c>
      <c r="BD528" s="3">
        <f>BC528/1.08</f>
        <v>34.99671046381733</v>
      </c>
      <c r="BE528" s="3">
        <f>0.072*AS528+64.67</f>
        <v>66.599599999999995</v>
      </c>
      <c r="BF528" s="3">
        <f>AU528*(1-0.21)+BG528-BH528</f>
        <v>-1.0968822052778364</v>
      </c>
      <c r="BG528" s="3">
        <f>(1.72*(BI528/1000/(AS528+273.16))^(1/7)*0.0000000567*(AS528+273.16)^4)</f>
        <v>391.70768864589559</v>
      </c>
      <c r="BH528" s="3">
        <f>0.98*0.0000000567*(AA528+273.16)^4</f>
        <v>442.57457085117341</v>
      </c>
      <c r="BI528" s="3">
        <f>BJ528*AT528/100</f>
        <v>2219.4420995054379</v>
      </c>
      <c r="BJ528" s="3">
        <f>(610.7*10^(7.5*AS528/(AS528+237.3)))</f>
        <v>3522.9239674689493</v>
      </c>
      <c r="BK528" s="3">
        <f>(EXP((0.0492)*AS528))*55.259</f>
        <v>206.56006113371953</v>
      </c>
      <c r="BL528" s="3">
        <f>(1-(AT528/100))*BJ528</f>
        <v>1303.4818679635111</v>
      </c>
      <c r="HL528" s="3">
        <v>2773</v>
      </c>
      <c r="HM528" s="3">
        <v>454</v>
      </c>
      <c r="HN528" s="3">
        <v>367</v>
      </c>
      <c r="HO528" s="3">
        <v>141</v>
      </c>
      <c r="HP528" s="3">
        <v>24</v>
      </c>
      <c r="HQ528" s="3">
        <v>1</v>
      </c>
      <c r="HR528" s="3">
        <v>3</v>
      </c>
    </row>
    <row r="529" spans="1:244" s="3" customFormat="1" x14ac:dyDescent="0.2">
      <c r="A529" s="3" t="b">
        <v>0</v>
      </c>
      <c r="D529" s="3">
        <v>10446</v>
      </c>
      <c r="E529" s="3">
        <v>7</v>
      </c>
      <c r="F529" s="3">
        <v>7</v>
      </c>
      <c r="G529" s="3" t="s">
        <v>361</v>
      </c>
      <c r="H529" s="3">
        <v>6</v>
      </c>
      <c r="I529" s="3">
        <v>0.69999999999999929</v>
      </c>
      <c r="J529" s="3">
        <v>0.15627281484624655</v>
      </c>
      <c r="K529" s="3">
        <v>0.18750994331691118</v>
      </c>
      <c r="L529" s="3">
        <v>0.11943343459725386</v>
      </c>
      <c r="M529" s="3">
        <f>AA529-AS529</f>
        <v>-0.32842827351587189</v>
      </c>
      <c r="N529" s="3">
        <f>AB529-AS529</f>
        <v>-0.80000000000000071</v>
      </c>
      <c r="O529" s="3">
        <f>AC529-AS529</f>
        <v>-0.10000000000000142</v>
      </c>
      <c r="P529" s="3">
        <f>AD529-AS529</f>
        <v>-0.29654138347017422</v>
      </c>
      <c r="Q529" s="3">
        <f>AE529-AS529</f>
        <v>-0.69999999999999929</v>
      </c>
      <c r="R529" s="3">
        <f>AF529-AS529</f>
        <v>-0.5</v>
      </c>
      <c r="S529" s="3">
        <f>AG529-AS529</f>
        <v>-0.40000000000000213</v>
      </c>
      <c r="T529" s="3">
        <f>AH529-AS529</f>
        <v>-0.19999999999999929</v>
      </c>
      <c r="U529" s="3">
        <f>AI529-AS529</f>
        <v>-0.19999999999999929</v>
      </c>
      <c r="V529" s="3">
        <f>AJ529-AS529</f>
        <v>-0.10000000000000142</v>
      </c>
      <c r="W529" s="3">
        <f>(AA529-AY529)/(AX529-AY529)</f>
        <v>0.9653707368677733</v>
      </c>
      <c r="X529" s="3">
        <f>(AX529-AA529)/(AA529-AY529)</f>
        <v>3.587146555175711E-2</v>
      </c>
      <c r="Y529" s="3">
        <f>J529/AA529</f>
        <v>5.903420335631209E-3</v>
      </c>
      <c r="Z529" s="3">
        <f>(AA529-AY529)/(AX529-AA529)</f>
        <v>27.877310966209368</v>
      </c>
      <c r="AA529" s="3">
        <v>26.471571726484129</v>
      </c>
      <c r="AB529" s="3">
        <v>26</v>
      </c>
      <c r="AC529" s="3">
        <v>26.7</v>
      </c>
      <c r="AD529" s="3">
        <v>26.503458616529826</v>
      </c>
      <c r="AE529" s="3">
        <v>26.1</v>
      </c>
      <c r="AF529" s="3">
        <v>26.3</v>
      </c>
      <c r="AG529" s="3">
        <v>26.4</v>
      </c>
      <c r="AH529" s="3">
        <v>26.6</v>
      </c>
      <c r="AI529" s="3">
        <v>26.6</v>
      </c>
      <c r="AJ529" s="3">
        <v>26.7</v>
      </c>
      <c r="AK529" s="3">
        <v>2020</v>
      </c>
      <c r="AL529" s="3">
        <v>10</v>
      </c>
      <c r="AM529" s="3">
        <v>27</v>
      </c>
      <c r="AN529" s="3">
        <v>16</v>
      </c>
      <c r="AO529" s="3">
        <v>11</v>
      </c>
      <c r="AP529" s="3">
        <v>13</v>
      </c>
      <c r="AQ529" s="3">
        <v>99</v>
      </c>
      <c r="AR529" s="4">
        <v>0.6743055555555556</v>
      </c>
      <c r="AS529" s="3">
        <f>VLOOKUP(AR529,גיליון1!A444:F1027,2,0)</f>
        <v>26.8</v>
      </c>
      <c r="AT529" s="3">
        <f>VLOOKUP(AR529,גיליון1!A444:F1027,3,0)</f>
        <v>63</v>
      </c>
      <c r="AU529" s="3">
        <f>VLOOKUP(AR529,גיליון1!A444:F1027,4,0)</f>
        <v>63</v>
      </c>
      <c r="AV529" s="3">
        <f>VLOOKUP(AR529,גיליון1!A444:F1027,5,0)</f>
        <v>0.7</v>
      </c>
      <c r="AW529" s="3">
        <f>VLOOKUP(AR529,גיליון1!A444:F1027,6,0)</f>
        <v>325</v>
      </c>
      <c r="AX529" s="3">
        <f>AS529+(AZ529*BF529)/(BB529*1005)</f>
        <v>26.628370252967891</v>
      </c>
      <c r="AY529" s="3">
        <f>AS529+(AZ529*BD529*BE529*BF529)/(BB529*1005*(BE529*BD529+BK529*AZ529))-(AZ529*BL529)/(BE529*BD529+BK529*AZ529)</f>
        <v>22.100450444652889</v>
      </c>
      <c r="AZ529" s="3">
        <f>BA529*BC529/(BA529+BC529)</f>
        <v>31.716783243654323</v>
      </c>
      <c r="BA529" s="3">
        <f>BB529*1005/(4*0.98*0.0000000567*(AS529+273.15)^3)</f>
        <v>197.17894198288704</v>
      </c>
      <c r="BB529" s="3">
        <f>101325/(287.05*(AS529+273.15))</f>
        <v>1.176820418220432</v>
      </c>
      <c r="BC529" s="3">
        <f>100*SQRT(0.1/AV529)</f>
        <v>37.796447300922722</v>
      </c>
      <c r="BD529" s="3">
        <f>BC529/1.08</f>
        <v>34.99671046381733</v>
      </c>
      <c r="BE529" s="3">
        <f>0.072*AS529+64.67</f>
        <v>66.599599999999995</v>
      </c>
      <c r="BF529" s="3">
        <f>AU529*(1-0.21)+BG529-BH529</f>
        <v>-6.3999957396503646</v>
      </c>
      <c r="BG529" s="3">
        <f>(1.72*(BI529/1000/(AS529+273.16))^(1/7)*0.0000000567*(AS529+273.16)^4)</f>
        <v>391.70768864589559</v>
      </c>
      <c r="BH529" s="3">
        <f>0.98*0.0000000567*(AA529+273.16)^4</f>
        <v>447.87768438554593</v>
      </c>
      <c r="BI529" s="3">
        <f>BJ529*AT529/100</f>
        <v>2219.4420995054379</v>
      </c>
      <c r="BJ529" s="3">
        <f>(610.7*10^(7.5*AS529/(AS529+237.3)))</f>
        <v>3522.9239674689493</v>
      </c>
      <c r="BK529" s="3">
        <f>(EXP((0.0492)*AS529))*55.259</f>
        <v>206.56006113371953</v>
      </c>
      <c r="BL529" s="3">
        <f>(1-(AT529/100))*BJ529</f>
        <v>1303.4818679635111</v>
      </c>
      <c r="HL529" s="3">
        <v>4</v>
      </c>
      <c r="HM529" s="3">
        <v>3</v>
      </c>
      <c r="HN529" s="3">
        <v>2</v>
      </c>
      <c r="HO529" s="3">
        <v>3</v>
      </c>
      <c r="HP529" s="3">
        <v>4</v>
      </c>
      <c r="HQ529" s="3">
        <v>29</v>
      </c>
      <c r="HR529" s="3">
        <v>99</v>
      </c>
      <c r="HS529" s="3">
        <v>206</v>
      </c>
      <c r="HT529" s="3">
        <v>279</v>
      </c>
      <c r="HU529" s="3">
        <v>532</v>
      </c>
      <c r="HV529" s="3">
        <v>801</v>
      </c>
      <c r="HW529" s="3">
        <v>416</v>
      </c>
      <c r="HX529" s="3">
        <v>26</v>
      </c>
      <c r="HY529" s="3">
        <v>1</v>
      </c>
      <c r="HZ529" s="3">
        <v>3</v>
      </c>
      <c r="IA529" s="3">
        <v>0</v>
      </c>
      <c r="IB529" s="3">
        <v>1</v>
      </c>
    </row>
    <row r="530" spans="1:244" s="3" customFormat="1" x14ac:dyDescent="0.2">
      <c r="A530" s="3" t="b">
        <v>0</v>
      </c>
      <c r="D530" s="3">
        <v>10446</v>
      </c>
      <c r="E530" s="3">
        <v>7</v>
      </c>
      <c r="F530" s="3">
        <v>7</v>
      </c>
      <c r="G530" s="3" t="s">
        <v>508</v>
      </c>
      <c r="H530" s="3">
        <v>6</v>
      </c>
      <c r="I530" s="3">
        <v>0.79999999999999716</v>
      </c>
      <c r="J530" s="3">
        <v>0.14296982073485989</v>
      </c>
      <c r="K530" s="3">
        <v>0.19999912675314135</v>
      </c>
      <c r="L530" s="3">
        <v>0.11512156206503868</v>
      </c>
      <c r="M530" s="3">
        <f>AA530-AS530</f>
        <v>-0.3058054326689259</v>
      </c>
      <c r="N530" s="3">
        <f>AB530-AS530</f>
        <v>-0.69999999999999929</v>
      </c>
      <c r="O530" s="3">
        <f>AC530-AS530</f>
        <v>9.9999999999997868E-2</v>
      </c>
      <c r="P530" s="3">
        <f>AD530-AS530</f>
        <v>-0.32779213200045731</v>
      </c>
      <c r="Q530" s="3">
        <f>AE530-AS530</f>
        <v>-0.60000000000000142</v>
      </c>
      <c r="R530" s="3">
        <f>AF530-AS530</f>
        <v>-0.5</v>
      </c>
      <c r="S530" s="3">
        <f>AG530-AS530</f>
        <v>-0.40000000000000213</v>
      </c>
      <c r="T530" s="3">
        <f>AH530-AS530</f>
        <v>-0.19999999999999929</v>
      </c>
      <c r="U530" s="3">
        <f>AI530-AS530</f>
        <v>-0.10000000000000142</v>
      </c>
      <c r="V530" s="3">
        <f>AJ530-AS530</f>
        <v>0</v>
      </c>
      <c r="W530" s="3">
        <f>(AA530-AY530)/(AX530-AY530)</f>
        <v>0.97115118984640847</v>
      </c>
      <c r="X530" s="3">
        <f>(AX530-AA530)/(AA530-AY530)</f>
        <v>2.9705786756183804E-2</v>
      </c>
      <c r="Y530" s="3">
        <f>J530/AA530</f>
        <v>5.3962697515307833E-3</v>
      </c>
      <c r="Z530" s="3">
        <f>(AA530-AY530)/(AX530-AA530)</f>
        <v>33.663474669353157</v>
      </c>
      <c r="AA530" s="3">
        <v>26.494194567331075</v>
      </c>
      <c r="AB530" s="3">
        <v>26.1</v>
      </c>
      <c r="AC530" s="3">
        <v>26.9</v>
      </c>
      <c r="AD530" s="3">
        <v>26.472207867999543</v>
      </c>
      <c r="AE530" s="3">
        <v>26.2</v>
      </c>
      <c r="AF530" s="3">
        <v>26.3</v>
      </c>
      <c r="AG530" s="3">
        <v>26.4</v>
      </c>
      <c r="AH530" s="3">
        <v>26.6</v>
      </c>
      <c r="AI530" s="3">
        <v>26.7</v>
      </c>
      <c r="AJ530" s="3">
        <v>26.8</v>
      </c>
      <c r="AK530" s="3">
        <v>2020</v>
      </c>
      <c r="AL530" s="3">
        <v>10</v>
      </c>
      <c r="AM530" s="3">
        <v>27</v>
      </c>
      <c r="AN530" s="3">
        <v>16</v>
      </c>
      <c r="AO530" s="3">
        <v>11</v>
      </c>
      <c r="AP530" s="3">
        <v>26</v>
      </c>
      <c r="AQ530" s="3">
        <v>218</v>
      </c>
      <c r="AR530" s="4">
        <v>0.6743055555555556</v>
      </c>
      <c r="AS530" s="3">
        <f>VLOOKUP(AR530,גיליון1!A445:F1028,2,0)</f>
        <v>26.8</v>
      </c>
      <c r="AT530" s="3">
        <f>VLOOKUP(AR530,גיליון1!A445:F1028,3,0)</f>
        <v>63</v>
      </c>
      <c r="AU530" s="3">
        <f>VLOOKUP(AR530,גיליון1!A445:F1028,4,0)</f>
        <v>63</v>
      </c>
      <c r="AV530" s="3">
        <f>VLOOKUP(AR530,גיליון1!A445:F1028,5,0)</f>
        <v>0.7</v>
      </c>
      <c r="AW530" s="3">
        <f>VLOOKUP(AR530,גיליון1!A445:F1028,6,0)</f>
        <v>325</v>
      </c>
      <c r="AX530" s="3">
        <f>AS530+(AZ530*BF530)/(BB530*1005)</f>
        <v>26.624742472102671</v>
      </c>
      <c r="AY530" s="3">
        <f>AS530+(AZ530*BD530*BE530*BF530)/(BB530*1005*(BE530*BD530+BK530*AZ530))-(AZ530*BL530)/(BE530*BD530+BK530*AZ530)</f>
        <v>22.099498481915315</v>
      </c>
      <c r="AZ530" s="3">
        <f>BA530*BC530/(BA530+BC530)</f>
        <v>31.716783243654323</v>
      </c>
      <c r="BA530" s="3">
        <f>BB530*1005/(4*0.98*0.0000000567*(AS530+273.15)^3)</f>
        <v>197.17894198288704</v>
      </c>
      <c r="BB530" s="3">
        <f>101325/(287.05*(AS530+273.15))</f>
        <v>1.176820418220432</v>
      </c>
      <c r="BC530" s="3">
        <f>100*SQRT(0.1/AV530)</f>
        <v>37.796447300922722</v>
      </c>
      <c r="BD530" s="3">
        <f>BC530/1.08</f>
        <v>34.99671046381733</v>
      </c>
      <c r="BE530" s="3">
        <f>0.072*AS530+64.67</f>
        <v>66.599599999999995</v>
      </c>
      <c r="BF530" s="3">
        <f>AU530*(1-0.21)+BG530-BH530</f>
        <v>-6.5352740494031423</v>
      </c>
      <c r="BG530" s="3">
        <f>(1.72*(BI530/1000/(AS530+273.16))^(1/7)*0.0000000567*(AS530+273.16)^4)</f>
        <v>391.70768864589559</v>
      </c>
      <c r="BH530" s="3">
        <f>0.98*0.0000000567*(AA530+273.16)^4</f>
        <v>448.01296269529871</v>
      </c>
      <c r="BI530" s="3">
        <f>BJ530*AT530/100</f>
        <v>2219.4420995054379</v>
      </c>
      <c r="BJ530" s="3">
        <f>(610.7*10^(7.5*AS530/(AS530+237.3)))</f>
        <v>3522.9239674689493</v>
      </c>
      <c r="BK530" s="3">
        <f>(EXP((0.0492)*AS530))*55.259</f>
        <v>206.56006113371953</v>
      </c>
      <c r="BL530" s="3">
        <f>(1-(AT530/100))*BJ530</f>
        <v>1303.4818679635111</v>
      </c>
      <c r="HR530" s="3">
        <v>20</v>
      </c>
      <c r="HS530" s="3">
        <v>118</v>
      </c>
      <c r="HT530" s="3">
        <v>565</v>
      </c>
      <c r="HU530" s="3">
        <v>698</v>
      </c>
      <c r="HV530" s="3">
        <v>528</v>
      </c>
      <c r="HW530" s="3">
        <v>317</v>
      </c>
      <c r="HX530" s="3">
        <v>168</v>
      </c>
      <c r="HY530" s="3">
        <v>43</v>
      </c>
      <c r="HZ530" s="3">
        <v>19</v>
      </c>
      <c r="IA530" s="3">
        <v>1</v>
      </c>
    </row>
    <row r="531" spans="1:244" s="3" customFormat="1" x14ac:dyDescent="0.2">
      <c r="A531" s="3" t="b">
        <v>1</v>
      </c>
      <c r="B531" s="3" t="s">
        <v>564</v>
      </c>
      <c r="D531" s="3">
        <v>10446</v>
      </c>
      <c r="E531" s="3">
        <v>13</v>
      </c>
      <c r="F531" s="3">
        <v>7</v>
      </c>
      <c r="G531" s="3" t="s">
        <v>196</v>
      </c>
      <c r="H531" s="3">
        <v>6</v>
      </c>
      <c r="I531" s="3">
        <v>1.6000000000000014</v>
      </c>
      <c r="J531" s="3">
        <v>0.36364518476916868</v>
      </c>
      <c r="K531" s="3">
        <v>0.50439182345877498</v>
      </c>
      <c r="L531" s="3">
        <v>0.29424983401750865</v>
      </c>
      <c r="M531" s="3">
        <f>AA531-AS531</f>
        <v>-1.2292776830307091</v>
      </c>
      <c r="N531" s="3">
        <f>AB531-AS531</f>
        <v>-1.8000000000000007</v>
      </c>
      <c r="O531" s="3">
        <f>AC531-AS531</f>
        <v>-0.19999999999999929</v>
      </c>
      <c r="P531" s="3">
        <f>AD531-AS531</f>
        <v>-1.2758304380552552</v>
      </c>
      <c r="Q531" s="3">
        <f>AE531-AS531</f>
        <v>-1.8000000000000007</v>
      </c>
      <c r="R531" s="3">
        <f>AF531-AS531</f>
        <v>-1.6999999999999993</v>
      </c>
      <c r="S531" s="3">
        <f>AG531-AS531</f>
        <v>-1.5</v>
      </c>
      <c r="T531" s="3">
        <f>AH531-AS531</f>
        <v>-1</v>
      </c>
      <c r="U531" s="3">
        <f>AI531-AS531</f>
        <v>-0.69999999999999929</v>
      </c>
      <c r="V531" s="3">
        <f>AJ531-AS531</f>
        <v>-0.40000000000000213</v>
      </c>
      <c r="W531" s="3">
        <f>(AA531-AY531)/(AX531-AY531)</f>
        <v>0.76539608896822808</v>
      </c>
      <c r="X531" s="3">
        <f>(AX531-AA531)/(AA531-AY531)</f>
        <v>0.30651307788627918</v>
      </c>
      <c r="Y531" s="3">
        <f>J531/AA531</f>
        <v>1.4221154188039724E-2</v>
      </c>
      <c r="Z531" s="3">
        <f>(AA531-AY531)/(AX531-AA531)</f>
        <v>3.2625035345833258</v>
      </c>
      <c r="AA531" s="3">
        <v>25.570722316969292</v>
      </c>
      <c r="AB531" s="3">
        <v>25</v>
      </c>
      <c r="AC531" s="3">
        <v>26.6</v>
      </c>
      <c r="AD531" s="3">
        <v>25.524169561944746</v>
      </c>
      <c r="AE531" s="3">
        <v>25</v>
      </c>
      <c r="AF531" s="3">
        <v>25.1</v>
      </c>
      <c r="AG531" s="3">
        <v>25.3</v>
      </c>
      <c r="AH531" s="3">
        <v>25.8</v>
      </c>
      <c r="AI531" s="3">
        <v>26.1</v>
      </c>
      <c r="AJ531" s="3">
        <v>26.4</v>
      </c>
      <c r="AK531" s="3">
        <v>2020</v>
      </c>
      <c r="AL531" s="3">
        <v>10</v>
      </c>
      <c r="AM531" s="3">
        <v>27</v>
      </c>
      <c r="AN531" s="3">
        <v>16</v>
      </c>
      <c r="AO531" s="3">
        <v>13</v>
      </c>
      <c r="AP531" s="3">
        <v>9</v>
      </c>
      <c r="AQ531" s="3">
        <v>97</v>
      </c>
      <c r="AR531" s="4">
        <v>0.67569444444444438</v>
      </c>
      <c r="AS531" s="3">
        <f>VLOOKUP(AR531,גיליון1!A446:F1029,2,0)</f>
        <v>26.8</v>
      </c>
      <c r="AT531" s="3">
        <f>VLOOKUP(AR531,גיליון1!A446:F1029,3,0)</f>
        <v>64</v>
      </c>
      <c r="AU531" s="3">
        <f>VLOOKUP(AR531,גיליון1!A446:F1029,4,0)</f>
        <v>55</v>
      </c>
      <c r="AV531" s="3">
        <f>VLOOKUP(AR531,גיליון1!A446:F1029,5,0)</f>
        <v>0.4</v>
      </c>
      <c r="AW531" s="3">
        <f>VLOOKUP(AR531,גיליון1!A446:F1029,6,0)</f>
        <v>336</v>
      </c>
      <c r="AX531" s="3">
        <f>AS531+(AZ531*BF531)/(BB531*1005)</f>
        <v>26.581609055864838</v>
      </c>
      <c r="AY531" s="3">
        <f>AS531+(AZ531*BD531*BE531*BF531)/(BB531*1005*(BE531*BD531+BK531*AZ531))-(AZ531*BL531)/(BE531*BD531+BK531*AZ531)</f>
        <v>22.272700758259159</v>
      </c>
      <c r="AZ531" s="3">
        <f>BA531*BC531/(BA531+BC531)</f>
        <v>39.885869807740001</v>
      </c>
      <c r="BA531" s="3">
        <f>BB531*1005/(4*0.98*0.0000000567*(AS531+273.15)^3)</f>
        <v>197.17894198288704</v>
      </c>
      <c r="BB531" s="3">
        <f>101325/(287.05*(AS531+273.15))</f>
        <v>1.176820418220432</v>
      </c>
      <c r="BC531" s="3">
        <f>100*SQRT(0.1/AV531)</f>
        <v>50</v>
      </c>
      <c r="BD531" s="3">
        <f>BC531/1.08</f>
        <v>46.296296296296291</v>
      </c>
      <c r="BE531" s="3">
        <f>0.072*AS531+64.67</f>
        <v>66.599599999999995</v>
      </c>
      <c r="BF531" s="3">
        <f>AU531*(1-0.21)+BG531-BH531</f>
        <v>-6.4757759594761524</v>
      </c>
      <c r="BG531" s="3">
        <f>(1.72*(BI531/1000/(AS531+273.16))^(1/7)*0.0000000567*(AS531+273.16)^4)</f>
        <v>392.5899310512238</v>
      </c>
      <c r="BH531" s="3">
        <f>0.98*0.0000000567*(AA531+273.16)^4</f>
        <v>442.51570701069994</v>
      </c>
      <c r="BI531" s="3">
        <f>BJ531*AT531/100</f>
        <v>2254.6713391801277</v>
      </c>
      <c r="BJ531" s="3">
        <f>(610.7*10^(7.5*AS531/(AS531+237.3)))</f>
        <v>3522.9239674689493</v>
      </c>
      <c r="BK531" s="3">
        <f>(EXP((0.0492)*AS531))*55.259</f>
        <v>206.56006113371953</v>
      </c>
      <c r="BL531" s="3">
        <f>(1-(AT531/100))*BJ531</f>
        <v>1268.2526282888216</v>
      </c>
      <c r="HG531" s="3">
        <v>348</v>
      </c>
      <c r="HH531" s="3">
        <v>302</v>
      </c>
      <c r="HI531" s="3">
        <v>399</v>
      </c>
      <c r="HJ531" s="3">
        <v>413</v>
      </c>
      <c r="HK531" s="3">
        <v>424</v>
      </c>
      <c r="HL531" s="3">
        <v>440</v>
      </c>
      <c r="HM531" s="3">
        <v>373</v>
      </c>
      <c r="HN531" s="3">
        <v>342</v>
      </c>
      <c r="HO531" s="3">
        <v>277</v>
      </c>
      <c r="HP531" s="3">
        <v>197</v>
      </c>
      <c r="HQ531" s="3">
        <v>145</v>
      </c>
      <c r="HR531" s="3">
        <v>104</v>
      </c>
      <c r="HS531" s="3">
        <v>79</v>
      </c>
      <c r="HT531" s="3">
        <v>95</v>
      </c>
      <c r="HU531" s="3">
        <v>62</v>
      </c>
      <c r="HV531" s="3">
        <v>32</v>
      </c>
      <c r="HW531" s="3">
        <v>5</v>
      </c>
      <c r="HX531" s="3">
        <v>2</v>
      </c>
    </row>
    <row r="532" spans="1:244" s="3" customFormat="1" x14ac:dyDescent="0.2">
      <c r="A532" s="3" t="b">
        <v>1</v>
      </c>
      <c r="B532" s="3" t="s">
        <v>564</v>
      </c>
      <c r="D532" s="3">
        <v>10446</v>
      </c>
      <c r="E532" s="3">
        <v>13</v>
      </c>
      <c r="F532" s="3">
        <v>7</v>
      </c>
      <c r="G532" s="3" t="s">
        <v>362</v>
      </c>
      <c r="H532" s="3">
        <v>6</v>
      </c>
      <c r="I532" s="3">
        <v>1.5</v>
      </c>
      <c r="J532" s="3">
        <v>0.3365515807235076</v>
      </c>
      <c r="K532" s="3">
        <v>0.53462174110933347</v>
      </c>
      <c r="L532" s="3">
        <v>0.28451925198444927</v>
      </c>
      <c r="M532" s="3">
        <f>AA532-AS532</f>
        <v>-0.99743020262474857</v>
      </c>
      <c r="N532" s="3">
        <f>AB532-AS532</f>
        <v>-1.6000000000000014</v>
      </c>
      <c r="O532" s="3">
        <f>AC532-AS532</f>
        <v>-0.10000000000000142</v>
      </c>
      <c r="P532" s="3">
        <f>AD532-AS532</f>
        <v>-1.0931115479836997</v>
      </c>
      <c r="Q532" s="3">
        <f>AE532-AS532</f>
        <v>-1.5</v>
      </c>
      <c r="R532" s="3">
        <f>AF532-AS532</f>
        <v>-1.4000000000000021</v>
      </c>
      <c r="S532" s="3">
        <f>AG532-AS532</f>
        <v>-1.3000000000000007</v>
      </c>
      <c r="T532" s="3">
        <f>AH532-AS532</f>
        <v>-0.69999999999999929</v>
      </c>
      <c r="U532" s="3">
        <f>AI532-AS532</f>
        <v>-0.5</v>
      </c>
      <c r="V532" s="3">
        <f>AJ532-AS532</f>
        <v>-0.19999999999999929</v>
      </c>
      <c r="W532" s="3">
        <f>(AA532-AY532)/(AX532-AY532)</f>
        <v>0.8286247121992355</v>
      </c>
      <c r="X532" s="3">
        <f>(AX532-AA532)/(AA532-AY532)</f>
        <v>0.20681894382068436</v>
      </c>
      <c r="Y532" s="3">
        <f>J532/AA532</f>
        <v>1.3043335736184814E-2</v>
      </c>
      <c r="Z532" s="3">
        <f>(AA532-AY532)/(AX532-AA532)</f>
        <v>4.8351470205118998</v>
      </c>
      <c r="AA532" s="3">
        <v>25.802569797375252</v>
      </c>
      <c r="AB532" s="3">
        <v>25.2</v>
      </c>
      <c r="AC532" s="3">
        <v>26.7</v>
      </c>
      <c r="AD532" s="3">
        <v>25.706888452016301</v>
      </c>
      <c r="AE532" s="3">
        <v>25.3</v>
      </c>
      <c r="AF532" s="3">
        <v>25.4</v>
      </c>
      <c r="AG532" s="3">
        <v>25.5</v>
      </c>
      <c r="AH532" s="3">
        <v>26.1</v>
      </c>
      <c r="AI532" s="3">
        <v>26.3</v>
      </c>
      <c r="AJ532" s="3">
        <v>26.6</v>
      </c>
      <c r="AK532" s="3">
        <v>2020</v>
      </c>
      <c r="AL532" s="3">
        <v>10</v>
      </c>
      <c r="AM532" s="3">
        <v>27</v>
      </c>
      <c r="AN532" s="3">
        <v>16</v>
      </c>
      <c r="AO532" s="3">
        <v>13</v>
      </c>
      <c r="AP532" s="3">
        <v>22</v>
      </c>
      <c r="AQ532" s="3">
        <v>856</v>
      </c>
      <c r="AR532" s="4">
        <v>0.67569444444444438</v>
      </c>
      <c r="AS532" s="3">
        <f>VLOOKUP(AR532,גיליון1!A447:F1030,2,0)</f>
        <v>26.8</v>
      </c>
      <c r="AT532" s="3">
        <f>VLOOKUP(AR532,גיליון1!A447:F1030,3,0)</f>
        <v>64</v>
      </c>
      <c r="AU532" s="3">
        <f>VLOOKUP(AR532,גיליון1!A447:F1030,4,0)</f>
        <v>55</v>
      </c>
      <c r="AV532" s="3">
        <f>VLOOKUP(AR532,גיליון1!A447:F1030,5,0)</f>
        <v>0.4</v>
      </c>
      <c r="AW532" s="3">
        <f>VLOOKUP(AR532,גיליון1!A447:F1030,6,0)</f>
        <v>336</v>
      </c>
      <c r="AX532" s="3">
        <f>AS532+(AZ532*BF532)/(BB532*1005)</f>
        <v>26.535225980465778</v>
      </c>
      <c r="AY532" s="3">
        <f>AS532+(AZ532*BD532*BE532*BF532)/(BB532*1005*(BE532*BD532+BK532*AZ532))-(AZ532*BL532)/(BE532*BD532+BK532*AZ532)</f>
        <v>22.260069436645473</v>
      </c>
      <c r="AZ532" s="3">
        <f>BA532*BC532/(BA532+BC532)</f>
        <v>39.885869807740001</v>
      </c>
      <c r="BA532" s="3">
        <f>BB532*1005/(4*0.98*0.0000000567*(AS532+273.15)^3)</f>
        <v>197.17894198288704</v>
      </c>
      <c r="BB532" s="3">
        <f>101325/(287.05*(AS532+273.15))</f>
        <v>1.176820418220432</v>
      </c>
      <c r="BC532" s="3">
        <f>100*SQRT(0.1/AV532)</f>
        <v>50</v>
      </c>
      <c r="BD532" s="3">
        <f>BC532/1.08</f>
        <v>46.296296296296291</v>
      </c>
      <c r="BE532" s="3">
        <f>0.072*AS532+64.67</f>
        <v>66.599599999999995</v>
      </c>
      <c r="BF532" s="3">
        <f>AU532*(1-0.21)+BG532-BH532</f>
        <v>-7.8511370385963346</v>
      </c>
      <c r="BG532" s="3">
        <f>(1.72*(BI532/1000/(AS532+273.16))^(1/7)*0.0000000567*(AS532+273.16)^4)</f>
        <v>392.5899310512238</v>
      </c>
      <c r="BH532" s="3">
        <f>0.98*0.0000000567*(AA532+273.16)^4</f>
        <v>443.89106808982012</v>
      </c>
      <c r="BI532" s="3">
        <f>BJ532*AT532/100</f>
        <v>2254.6713391801277</v>
      </c>
      <c r="BJ532" s="3">
        <f>(610.7*10^(7.5*AS532/(AS532+237.3)))</f>
        <v>3522.9239674689493</v>
      </c>
      <c r="BK532" s="3">
        <f>(EXP((0.0492)*AS532))*55.259</f>
        <v>206.56006113371953</v>
      </c>
      <c r="BL532" s="3">
        <f>(1-(AT532/100))*BJ532</f>
        <v>1268.2526282888216</v>
      </c>
      <c r="HH532" s="3">
        <v>34</v>
      </c>
      <c r="HI532" s="3">
        <v>231</v>
      </c>
      <c r="HJ532" s="3">
        <v>581</v>
      </c>
      <c r="HK532" s="3">
        <v>702</v>
      </c>
      <c r="HL532" s="3">
        <v>526</v>
      </c>
      <c r="HM532" s="3">
        <v>378</v>
      </c>
      <c r="HN532" s="3">
        <v>281</v>
      </c>
      <c r="HO532" s="3">
        <v>285</v>
      </c>
      <c r="HP532" s="3">
        <v>236</v>
      </c>
      <c r="HQ532" s="3">
        <v>335</v>
      </c>
      <c r="HR532" s="3">
        <v>233</v>
      </c>
      <c r="HS532" s="3">
        <v>140</v>
      </c>
      <c r="HT532" s="3">
        <v>118</v>
      </c>
      <c r="HU532" s="3">
        <v>83</v>
      </c>
      <c r="HV532" s="3">
        <v>51</v>
      </c>
      <c r="HW532" s="3">
        <v>15</v>
      </c>
    </row>
    <row r="533" spans="1:244" s="3" customFormat="1" x14ac:dyDescent="0.2">
      <c r="A533" s="3" t="b">
        <v>1</v>
      </c>
      <c r="B533" s="3" t="s">
        <v>564</v>
      </c>
      <c r="D533" s="3">
        <v>10446</v>
      </c>
      <c r="E533" s="3">
        <v>13</v>
      </c>
      <c r="F533" s="3">
        <v>7</v>
      </c>
      <c r="G533" s="3" t="s">
        <v>509</v>
      </c>
      <c r="H533" s="3">
        <v>6</v>
      </c>
      <c r="I533" s="3">
        <v>1.3999999999999986</v>
      </c>
      <c r="J533" s="3">
        <v>0.26717599697150218</v>
      </c>
      <c r="K533" s="3">
        <v>0.38949479179677837</v>
      </c>
      <c r="L533" s="3">
        <v>0.21697274381506673</v>
      </c>
      <c r="M533" s="3">
        <f>AA533-AS533</f>
        <v>-0.86734805145935567</v>
      </c>
      <c r="N533" s="3">
        <f>AB533-AS533</f>
        <v>-1.6999999999999993</v>
      </c>
      <c r="O533" s="3">
        <f>AC533-AS533</f>
        <v>-0.30000000000000071</v>
      </c>
      <c r="P533" s="3">
        <f>AD533-AS533</f>
        <v>-0.86671698088058591</v>
      </c>
      <c r="Q533" s="3">
        <f>AE533-AS533</f>
        <v>-1.4000000000000021</v>
      </c>
      <c r="R533" s="3">
        <f>AF533-AS533</f>
        <v>-1.1999999999999993</v>
      </c>
      <c r="S533" s="3">
        <f>AG533-AS533</f>
        <v>-1.1000000000000014</v>
      </c>
      <c r="T533" s="3">
        <f>AH533-AS533</f>
        <v>-0.69999999999999929</v>
      </c>
      <c r="U533" s="3">
        <f>AI533-AS533</f>
        <v>-0.5</v>
      </c>
      <c r="V533" s="3">
        <f>AJ533-AS533</f>
        <v>-0.40000000000000213</v>
      </c>
      <c r="W533" s="3">
        <f>(AA533-AY533)/(AX533-AY533)</f>
        <v>0.86454943407774243</v>
      </c>
      <c r="X533" s="3">
        <f>(AX533-AA533)/(AA533-AY533)</f>
        <v>0.15667185771366493</v>
      </c>
      <c r="Y533" s="3">
        <f>J533/AA533</f>
        <v>1.0302687033384468E-2</v>
      </c>
      <c r="Z533" s="3">
        <f>(AA533-AY533)/(AX533-AA533)</f>
        <v>6.3827672346083375</v>
      </c>
      <c r="AA533" s="3">
        <v>25.932651948540645</v>
      </c>
      <c r="AB533" s="3">
        <v>25.1</v>
      </c>
      <c r="AC533" s="3">
        <v>26.5</v>
      </c>
      <c r="AD533" s="3">
        <v>25.933283019119415</v>
      </c>
      <c r="AE533" s="3">
        <v>25.4</v>
      </c>
      <c r="AF533" s="3">
        <v>25.6</v>
      </c>
      <c r="AG533" s="3">
        <v>25.7</v>
      </c>
      <c r="AH533" s="3">
        <v>26.1</v>
      </c>
      <c r="AI533" s="3">
        <v>26.3</v>
      </c>
      <c r="AJ533" s="3">
        <v>26.4</v>
      </c>
      <c r="AK533" s="3">
        <v>2020</v>
      </c>
      <c r="AL533" s="3">
        <v>10</v>
      </c>
      <c r="AM533" s="3">
        <v>27</v>
      </c>
      <c r="AN533" s="3">
        <v>16</v>
      </c>
      <c r="AO533" s="3">
        <v>13</v>
      </c>
      <c r="AP533" s="3">
        <v>43</v>
      </c>
      <c r="AQ533" s="3">
        <v>336</v>
      </c>
      <c r="AR533" s="4">
        <v>0.67569444444444438</v>
      </c>
      <c r="AS533" s="3">
        <f>VLOOKUP(AR533,גיליון1!A448:F1031,2,0)</f>
        <v>26.8</v>
      </c>
      <c r="AT533" s="3">
        <f>VLOOKUP(AR533,גיליון1!A448:F1031,3,0)</f>
        <v>64</v>
      </c>
      <c r="AU533" s="3">
        <f>VLOOKUP(AR533,גיליון1!A448:F1031,4,0)</f>
        <v>55</v>
      </c>
      <c r="AV533" s="3">
        <f>VLOOKUP(AR533,גיליון1!A448:F1031,5,0)</f>
        <v>0.4</v>
      </c>
      <c r="AW533" s="3">
        <f>VLOOKUP(AR533,גיליון1!A448:F1031,6,0)</f>
        <v>336</v>
      </c>
      <c r="AX533" s="3">
        <f>AS533+(AZ533*BF533)/(BB533*1005)</f>
        <v>26.50915462924463</v>
      </c>
      <c r="AY533" s="3">
        <f>AS533+(AZ533*BD533*BE533*BF533)/(BB533*1005*(BE533*BD533+BK533*AZ533))-(AZ533*BL533)/(BE533*BD533+BK533*AZ533)</f>
        <v>22.252969527479376</v>
      </c>
      <c r="AZ533" s="3">
        <f>BA533*BC533/(BA533+BC533)</f>
        <v>39.885869807740001</v>
      </c>
      <c r="BA533" s="3">
        <f>BB533*1005/(4*0.98*0.0000000567*(AS533+273.15)^3)</f>
        <v>197.17894198288704</v>
      </c>
      <c r="BB533" s="3">
        <f>101325/(287.05*(AS533+273.15))</f>
        <v>1.176820418220432</v>
      </c>
      <c r="BC533" s="3">
        <f>100*SQRT(0.1/AV533)</f>
        <v>50</v>
      </c>
      <c r="BD533" s="3">
        <f>BC533/1.08</f>
        <v>46.296296296296291</v>
      </c>
      <c r="BE533" s="3">
        <f>0.072*AS533+64.67</f>
        <v>66.599599999999995</v>
      </c>
      <c r="BF533" s="3">
        <f>AU533*(1-0.21)+BG533-BH533</f>
        <v>-8.6242104374845781</v>
      </c>
      <c r="BG533" s="3">
        <f>(1.72*(BI533/1000/(AS533+273.16))^(1/7)*0.0000000567*(AS533+273.16)^4)</f>
        <v>392.5899310512238</v>
      </c>
      <c r="BH533" s="3">
        <f>0.98*0.0000000567*(AA533+273.16)^4</f>
        <v>444.66414148870837</v>
      </c>
      <c r="BI533" s="3">
        <f>BJ533*AT533/100</f>
        <v>2254.6713391801277</v>
      </c>
      <c r="BJ533" s="3">
        <f>(610.7*10^(7.5*AS533/(AS533+237.3)))</f>
        <v>3522.9239674689493</v>
      </c>
      <c r="BK533" s="3">
        <f>(EXP((0.0492)*AS533))*55.259</f>
        <v>206.56006113371953</v>
      </c>
      <c r="BL533" s="3">
        <f>(1-(AT533/100))*BJ533</f>
        <v>1268.2526282888216</v>
      </c>
      <c r="HH533" s="3">
        <v>8</v>
      </c>
      <c r="HI533" s="3">
        <v>18</v>
      </c>
      <c r="HJ533" s="3">
        <v>36</v>
      </c>
      <c r="HK533" s="3">
        <v>72</v>
      </c>
      <c r="HL533" s="3">
        <v>194</v>
      </c>
      <c r="HM533" s="3">
        <v>307</v>
      </c>
      <c r="HN533" s="3">
        <v>358</v>
      </c>
      <c r="HO533" s="3">
        <v>434</v>
      </c>
      <c r="HP533" s="3">
        <v>419</v>
      </c>
      <c r="HQ533" s="3">
        <v>386</v>
      </c>
      <c r="HR533" s="3">
        <v>361</v>
      </c>
      <c r="HS533" s="3">
        <v>249</v>
      </c>
      <c r="HT533" s="3">
        <v>141</v>
      </c>
      <c r="HU533" s="3">
        <v>99</v>
      </c>
      <c r="HV533" s="3">
        <v>11</v>
      </c>
      <c r="HW533" s="3">
        <v>3</v>
      </c>
      <c r="HX533" s="3">
        <v>1</v>
      </c>
      <c r="HY533" s="3">
        <v>1</v>
      </c>
      <c r="HZ533" s="3">
        <v>1</v>
      </c>
      <c r="IA533" s="3">
        <v>4</v>
      </c>
      <c r="IB533" s="3">
        <v>1</v>
      </c>
    </row>
    <row r="534" spans="1:244" s="3" customFormat="1" x14ac:dyDescent="0.2">
      <c r="A534" s="3" t="b">
        <v>0</v>
      </c>
      <c r="D534" s="3">
        <v>10446</v>
      </c>
      <c r="E534" s="3">
        <v>13</v>
      </c>
      <c r="F534" s="3">
        <v>7</v>
      </c>
      <c r="G534" s="3" t="s">
        <v>197</v>
      </c>
      <c r="H534" s="3">
        <v>6</v>
      </c>
      <c r="I534" s="3">
        <v>0.89999999999999858</v>
      </c>
      <c r="J534" s="3">
        <v>0.24028678346710663</v>
      </c>
      <c r="K534" s="3">
        <v>0.2468658213642243</v>
      </c>
      <c r="L534" s="3">
        <v>0.18916894099834522</v>
      </c>
      <c r="M534" s="3">
        <f>AA534-AS534</f>
        <v>-1.6463333063440508</v>
      </c>
      <c r="N534" s="3">
        <f>AB534-AS534</f>
        <v>-1.8000000000000007</v>
      </c>
      <c r="O534" s="3">
        <f>AC534-AS534</f>
        <v>-0.90000000000000213</v>
      </c>
      <c r="P534" s="3">
        <f>AD534-AS534</f>
        <v>-1.8068397447463447</v>
      </c>
      <c r="Q534" s="3">
        <f>AE534-AS534</f>
        <v>-1.8000000000000007</v>
      </c>
      <c r="R534" s="3">
        <f>AF534-AS534</f>
        <v>-1.8000000000000007</v>
      </c>
      <c r="S534" s="3">
        <f>AG534-AS534</f>
        <v>-1.8000000000000007</v>
      </c>
      <c r="T534" s="3">
        <f>AH534-AS534</f>
        <v>-1.6000000000000014</v>
      </c>
      <c r="U534" s="3">
        <f>AI534-AS534</f>
        <v>-1.1999999999999993</v>
      </c>
      <c r="V534" s="3">
        <f>AJ534-AS534</f>
        <v>-1</v>
      </c>
      <c r="W534" s="3">
        <f>(AA534-AY534)/(AX534-AY534)</f>
        <v>0.64158506700180262</v>
      </c>
      <c r="X534" s="3">
        <f>(AX534-AA534)/(AA534-AY534)</f>
        <v>0.55863976802500981</v>
      </c>
      <c r="Y534" s="3">
        <f>J534/AA534</f>
        <v>9.5527537354110591E-3</v>
      </c>
      <c r="Z534" s="3">
        <f>(AA534-AY534)/(AX534-AA534)</f>
        <v>1.7900623214408016</v>
      </c>
      <c r="AA534" s="3">
        <v>25.15366669365595</v>
      </c>
      <c r="AB534" s="3">
        <v>25</v>
      </c>
      <c r="AC534" s="3">
        <v>25.9</v>
      </c>
      <c r="AD534" s="3">
        <v>24.993160255253656</v>
      </c>
      <c r="AE534" s="3">
        <v>25</v>
      </c>
      <c r="AF534" s="3">
        <v>25</v>
      </c>
      <c r="AG534" s="3">
        <v>25</v>
      </c>
      <c r="AH534" s="3">
        <v>25.2</v>
      </c>
      <c r="AI534" s="3">
        <v>25.6</v>
      </c>
      <c r="AJ534" s="3">
        <v>25.8</v>
      </c>
      <c r="AK534" s="3">
        <v>2020</v>
      </c>
      <c r="AL534" s="3">
        <v>10</v>
      </c>
      <c r="AM534" s="3">
        <v>27</v>
      </c>
      <c r="AN534" s="3">
        <v>16</v>
      </c>
      <c r="AO534" s="3">
        <v>14</v>
      </c>
      <c r="AP534" s="3">
        <v>1</v>
      </c>
      <c r="AQ534" s="3">
        <v>738</v>
      </c>
      <c r="AR534" s="4">
        <v>0.67638888888888893</v>
      </c>
      <c r="AS534" s="3">
        <f>VLOOKUP(AR534,גיליון1!A449:F1032,2,0)</f>
        <v>26.8</v>
      </c>
      <c r="AT534" s="3">
        <f>VLOOKUP(AR534,גיליון1!A449:F1032,3,0)</f>
        <v>64</v>
      </c>
      <c r="AU534" s="3">
        <f>VLOOKUP(AR534,גיליון1!A449:F1032,4,0)</f>
        <v>59</v>
      </c>
      <c r="AV534" s="3">
        <f>VLOOKUP(AR534,גיליון1!A449:F1032,5,0)</f>
        <v>0.9</v>
      </c>
      <c r="AW534" s="3">
        <f>VLOOKUP(AR534,גיליון1!A449:F1032,6,0)</f>
        <v>34</v>
      </c>
      <c r="AX534" s="3">
        <f>AS534+(AZ534*BF534)/(BB534*1005)</f>
        <v>26.779513251074924</v>
      </c>
      <c r="AY534" s="3">
        <f>AS534+(AZ534*BD534*BE534*BF534)/(BB534*1005*(BE534*BD534+BK534*AZ534))-(AZ534*BL534)/(BE534*BD534+BK534*AZ534)</f>
        <v>22.243300030776005</v>
      </c>
      <c r="AZ534" s="3">
        <f>BA534*BC534/(BA534+BC534)</f>
        <v>28.513151373015294</v>
      </c>
      <c r="BA534" s="3">
        <f>BB534*1005/(4*0.98*0.0000000567*(AS534+273.15)^3)</f>
        <v>197.17894198288704</v>
      </c>
      <c r="BB534" s="3">
        <f>101325/(287.05*(AS534+273.15))</f>
        <v>1.176820418220432</v>
      </c>
      <c r="BC534" s="3">
        <f>100*SQRT(0.1/AV534)</f>
        <v>33.333333333333336</v>
      </c>
      <c r="BD534" s="3">
        <f>BC534/1.08</f>
        <v>30.864197530864196</v>
      </c>
      <c r="BE534" s="3">
        <f>0.072*AS534+64.67</f>
        <v>66.599599999999995</v>
      </c>
      <c r="BF534" s="3">
        <f>AU534*(1-0.21)+BG534-BH534</f>
        <v>-0.84977525785188845</v>
      </c>
      <c r="BG534" s="3">
        <f>(1.72*(BI534/1000/(AS534+273.16))^(1/7)*0.0000000567*(AS534+273.16)^4)</f>
        <v>392.5899310512238</v>
      </c>
      <c r="BH534" s="3">
        <f>0.98*0.0000000567*(AA534+273.16)^4</f>
        <v>440.0497063090757</v>
      </c>
      <c r="BI534" s="3">
        <f>BJ534*AT534/100</f>
        <v>2254.6713391801277</v>
      </c>
      <c r="BJ534" s="3">
        <f>(610.7*10^(7.5*AS534/(AS534+237.3)))</f>
        <v>3522.9239674689493</v>
      </c>
      <c r="BK534" s="3">
        <f>(EXP((0.0492)*AS534))*55.259</f>
        <v>206.56006113371953</v>
      </c>
      <c r="BL534" s="3">
        <f>(1-(AT534/100))*BJ534</f>
        <v>1268.2526282888216</v>
      </c>
      <c r="HG534" s="3">
        <v>384</v>
      </c>
      <c r="HH534" s="3">
        <v>353</v>
      </c>
      <c r="HI534" s="3">
        <v>237</v>
      </c>
      <c r="HJ534" s="3">
        <v>187</v>
      </c>
      <c r="HK534" s="3">
        <v>133</v>
      </c>
      <c r="HL534" s="3">
        <v>150</v>
      </c>
      <c r="HM534" s="3">
        <v>134</v>
      </c>
      <c r="HN534" s="3">
        <v>106</v>
      </c>
      <c r="HO534" s="3">
        <v>45</v>
      </c>
      <c r="HP534" s="3">
        <v>11</v>
      </c>
      <c r="HQ534" s="3">
        <v>4</v>
      </c>
      <c r="HR534" s="3">
        <v>0</v>
      </c>
      <c r="HS534" s="3">
        <v>0</v>
      </c>
      <c r="HT534" s="3">
        <v>1</v>
      </c>
      <c r="HU534" s="3">
        <v>2</v>
      </c>
      <c r="HV534" s="3">
        <v>0</v>
      </c>
      <c r="HW534" s="3">
        <v>1</v>
      </c>
      <c r="HX534" s="3">
        <v>0</v>
      </c>
    </row>
    <row r="535" spans="1:244" s="3" customFormat="1" x14ac:dyDescent="0.2">
      <c r="A535" s="3" t="b">
        <v>0</v>
      </c>
      <c r="D535" s="3">
        <v>10446</v>
      </c>
      <c r="E535" s="3">
        <v>13</v>
      </c>
      <c r="F535" s="3">
        <v>7</v>
      </c>
      <c r="G535" s="3" t="s">
        <v>363</v>
      </c>
      <c r="H535" s="3">
        <v>6</v>
      </c>
      <c r="I535" s="3">
        <v>2.4000000000000021</v>
      </c>
      <c r="J535" s="3">
        <v>0.37836853243470953</v>
      </c>
      <c r="K535" s="3">
        <v>0.45755155194115105</v>
      </c>
      <c r="L535" s="3">
        <v>0.28802312598053725</v>
      </c>
      <c r="M535" s="3">
        <f>AA535-AS535</f>
        <v>-0.5880682030294011</v>
      </c>
      <c r="N535" s="3">
        <f>AB535-AS535</f>
        <v>-1.4000000000000021</v>
      </c>
      <c r="O535" s="3">
        <f>AC535-AS535</f>
        <v>1</v>
      </c>
      <c r="P535" s="3">
        <f>AD535-AS535</f>
        <v>-0.62825732402767542</v>
      </c>
      <c r="Q535" s="3">
        <f>AE535-AS535</f>
        <v>-1.1999999999999993</v>
      </c>
      <c r="R535" s="3">
        <f>AF535-AS535</f>
        <v>-1</v>
      </c>
      <c r="S535" s="3">
        <f>AG535-AS535</f>
        <v>-0.80000000000000071</v>
      </c>
      <c r="T535" s="3">
        <f>AH535-AS535</f>
        <v>-0.40000000000000213</v>
      </c>
      <c r="U535" s="3">
        <f>AI535-AS535</f>
        <v>-0.10000000000000142</v>
      </c>
      <c r="V535" s="3">
        <f>AJ535-AS535</f>
        <v>0.39999999999999858</v>
      </c>
      <c r="W535" s="3">
        <f>(AA535-AY535)/(AX535-AY535)</f>
        <v>0.90591407643603816</v>
      </c>
      <c r="X535" s="3">
        <f>(AX535-AA535)/(AA535-AY535)</f>
        <v>0.10385744742382828</v>
      </c>
      <c r="Y535" s="3">
        <f>J535/AA535</f>
        <v>1.4434973178071478E-2</v>
      </c>
      <c r="Z535" s="3">
        <f>(AA535-AY535)/(AX535-AA535)</f>
        <v>9.6285824926847496</v>
      </c>
      <c r="AA535" s="3">
        <v>26.2119317969706</v>
      </c>
      <c r="AB535" s="3">
        <v>25.4</v>
      </c>
      <c r="AC535" s="3">
        <v>27.8</v>
      </c>
      <c r="AD535" s="3">
        <v>26.171742675972325</v>
      </c>
      <c r="AE535" s="3">
        <v>25.6</v>
      </c>
      <c r="AF535" s="3">
        <v>25.8</v>
      </c>
      <c r="AG535" s="3">
        <v>26</v>
      </c>
      <c r="AH535" s="3">
        <v>26.4</v>
      </c>
      <c r="AI535" s="3">
        <v>26.7</v>
      </c>
      <c r="AJ535" s="3">
        <v>27.2</v>
      </c>
      <c r="AK535" s="3">
        <v>2020</v>
      </c>
      <c r="AL535" s="3">
        <v>10</v>
      </c>
      <c r="AM535" s="3">
        <v>27</v>
      </c>
      <c r="AN535" s="3">
        <v>16</v>
      </c>
      <c r="AO535" s="3">
        <v>14</v>
      </c>
      <c r="AP535" s="3">
        <v>46</v>
      </c>
      <c r="AQ535" s="3">
        <v>537</v>
      </c>
      <c r="AR535" s="4">
        <v>0.67638888888888893</v>
      </c>
      <c r="AS535" s="3">
        <f>VLOOKUP(AR535,גיליון1!A450:F1033,2,0)</f>
        <v>26.8</v>
      </c>
      <c r="AT535" s="3">
        <f>VLOOKUP(AR535,גיליון1!A450:F1033,3,0)</f>
        <v>64</v>
      </c>
      <c r="AU535" s="3">
        <f>VLOOKUP(AR535,גיליון1!A450:F1033,4,0)</f>
        <v>59</v>
      </c>
      <c r="AV535" s="3">
        <f>VLOOKUP(AR535,גיליון1!A450:F1033,5,0)</f>
        <v>0.9</v>
      </c>
      <c r="AW535" s="3">
        <f>VLOOKUP(AR535,גיליון1!A450:F1033,6,0)</f>
        <v>34</v>
      </c>
      <c r="AX535" s="3">
        <f>AS535+(AZ535*BF535)/(BB535*1005)</f>
        <v>26.628170259934343</v>
      </c>
      <c r="AY535" s="3">
        <f>AS535+(AZ535*BD535*BE535*BF535)/(BB535*1005*(BE535*BD535+BK535*AZ535))-(AZ535*BL535)/(BE535*BD535+BK535*AZ535)</f>
        <v>22.204145419695887</v>
      </c>
      <c r="AZ535" s="3">
        <f>BA535*BC535/(BA535+BC535)</f>
        <v>28.513151373015294</v>
      </c>
      <c r="BA535" s="3">
        <f>BB535*1005/(4*0.98*0.0000000567*(AS535+273.15)^3)</f>
        <v>197.17894198288704</v>
      </c>
      <c r="BB535" s="3">
        <f>101325/(287.05*(AS535+273.15))</f>
        <v>1.176820418220432</v>
      </c>
      <c r="BC535" s="3">
        <f>100*SQRT(0.1/AV535)</f>
        <v>33.333333333333336</v>
      </c>
      <c r="BD535" s="3">
        <f>BC535/1.08</f>
        <v>30.864197530864196</v>
      </c>
      <c r="BE535" s="3">
        <f>0.072*AS535+64.67</f>
        <v>66.599599999999995</v>
      </c>
      <c r="BF535" s="3">
        <f>AU535*(1-0.21)+BG535-BH535</f>
        <v>-7.1273710731230153</v>
      </c>
      <c r="BG535" s="3">
        <f>(1.72*(BI535/1000/(AS535+273.16))^(1/7)*0.0000000567*(AS535+273.16)^4)</f>
        <v>392.5899310512238</v>
      </c>
      <c r="BH535" s="3">
        <f>0.98*0.0000000567*(AA535+273.16)^4</f>
        <v>446.32730212434683</v>
      </c>
      <c r="BI535" s="3">
        <f>BJ535*AT535/100</f>
        <v>2254.6713391801277</v>
      </c>
      <c r="BJ535" s="3">
        <f>(610.7*10^(7.5*AS535/(AS535+237.3)))</f>
        <v>3522.9239674689493</v>
      </c>
      <c r="BK535" s="3">
        <f>(EXP((0.0492)*AS535))*55.259</f>
        <v>206.56006113371953</v>
      </c>
      <c r="BL535" s="3">
        <f>(1-(AT535/100))*BJ535</f>
        <v>1268.2526282888216</v>
      </c>
      <c r="HJ535" s="3">
        <v>14</v>
      </c>
      <c r="HK535" s="3">
        <v>54</v>
      </c>
      <c r="HL535" s="3">
        <v>115</v>
      </c>
      <c r="HM535" s="3">
        <v>205</v>
      </c>
      <c r="HN535" s="3">
        <v>316</v>
      </c>
      <c r="HO535" s="3">
        <v>320</v>
      </c>
      <c r="HP535" s="3">
        <v>367</v>
      </c>
      <c r="HQ535" s="3">
        <v>414</v>
      </c>
      <c r="HR535" s="3">
        <v>377</v>
      </c>
      <c r="HS535" s="3">
        <v>308</v>
      </c>
      <c r="HT535" s="3">
        <v>284</v>
      </c>
      <c r="HU535" s="3">
        <v>167</v>
      </c>
      <c r="HV535" s="3">
        <v>97</v>
      </c>
      <c r="HW535" s="3">
        <v>57</v>
      </c>
      <c r="HX535" s="3">
        <v>75</v>
      </c>
      <c r="HY535" s="3">
        <v>79</v>
      </c>
      <c r="HZ535" s="3">
        <v>36</v>
      </c>
      <c r="IA535" s="3">
        <v>20</v>
      </c>
      <c r="IB535" s="3">
        <v>11</v>
      </c>
      <c r="IC535" s="3">
        <v>14</v>
      </c>
      <c r="ID535" s="3">
        <v>9</v>
      </c>
      <c r="IE535" s="3">
        <v>4</v>
      </c>
      <c r="IF535" s="3">
        <v>8</v>
      </c>
      <c r="IG535" s="3">
        <v>4</v>
      </c>
      <c r="IH535" s="3">
        <v>6</v>
      </c>
      <c r="II535" s="3">
        <v>0</v>
      </c>
      <c r="IJ535" s="3">
        <v>3</v>
      </c>
    </row>
    <row r="536" spans="1:244" s="3" customFormat="1" x14ac:dyDescent="0.2">
      <c r="A536" s="3" t="b">
        <v>0</v>
      </c>
      <c r="D536" s="3">
        <v>10446</v>
      </c>
      <c r="E536" s="3">
        <v>13</v>
      </c>
      <c r="F536" s="3">
        <v>7</v>
      </c>
      <c r="G536" s="3" t="s">
        <v>510</v>
      </c>
      <c r="H536" s="3">
        <v>6</v>
      </c>
      <c r="I536" s="3">
        <v>1</v>
      </c>
      <c r="J536" s="3">
        <v>0.24281970304353306</v>
      </c>
      <c r="K536" s="3">
        <v>0.34836999128793877</v>
      </c>
      <c r="L536" s="3">
        <v>0.1978349940057729</v>
      </c>
      <c r="M536" s="3">
        <f>AA536-AS536</f>
        <v>-1.6247505774677542</v>
      </c>
      <c r="N536" s="3">
        <f>AB536-AS536</f>
        <v>-1.8999999999999986</v>
      </c>
      <c r="O536" s="3">
        <f>AC536-AS536</f>
        <v>-0.89999999999999858</v>
      </c>
      <c r="P536" s="3">
        <f>AD536-AS536</f>
        <v>-1.6878299244593897</v>
      </c>
      <c r="Q536" s="3">
        <f>AE536-AS536</f>
        <v>-1.8999999999999986</v>
      </c>
      <c r="R536" s="3">
        <f>AF536-AS536</f>
        <v>-1.8999999999999986</v>
      </c>
      <c r="S536" s="3">
        <f>AG536-AS536</f>
        <v>-1.8000000000000007</v>
      </c>
      <c r="T536" s="3">
        <f>AH536-AS536</f>
        <v>-1.5</v>
      </c>
      <c r="U536" s="3">
        <f>AI536-AS536</f>
        <v>-1.3000000000000007</v>
      </c>
      <c r="V536" s="3">
        <f>AJ536-AS536</f>
        <v>-1</v>
      </c>
      <c r="W536" s="3">
        <f>(AA536-AY536)/(AX536-AY536)</f>
        <v>0.65964444876548278</v>
      </c>
      <c r="X536" s="3">
        <f>(AX536-AA536)/(AA536-AY536)</f>
        <v>0.51596818842558112</v>
      </c>
      <c r="Y536" s="3">
        <f>J536/AA536</f>
        <v>9.6836405872532984E-3</v>
      </c>
      <c r="Z536" s="3">
        <f>(AA536-AY536)/(AX536-AA536)</f>
        <v>1.9381039808895728</v>
      </c>
      <c r="AA536" s="3">
        <v>25.075249422532245</v>
      </c>
      <c r="AB536" s="3">
        <v>24.8</v>
      </c>
      <c r="AC536" s="3">
        <v>25.8</v>
      </c>
      <c r="AD536" s="3">
        <v>25.01217007554061</v>
      </c>
      <c r="AE536" s="3">
        <v>24.8</v>
      </c>
      <c r="AF536" s="3">
        <v>24.8</v>
      </c>
      <c r="AG536" s="3">
        <v>24.9</v>
      </c>
      <c r="AH536" s="3">
        <v>25.2</v>
      </c>
      <c r="AI536" s="3">
        <v>25.4</v>
      </c>
      <c r="AJ536" s="3">
        <v>25.7</v>
      </c>
      <c r="AK536" s="3">
        <v>2020</v>
      </c>
      <c r="AL536" s="3">
        <v>10</v>
      </c>
      <c r="AM536" s="3">
        <v>27</v>
      </c>
      <c r="AN536" s="3">
        <v>16</v>
      </c>
      <c r="AO536" s="3">
        <v>15</v>
      </c>
      <c r="AP536" s="3">
        <v>1</v>
      </c>
      <c r="AQ536" s="3">
        <v>576.00000000000011</v>
      </c>
      <c r="AR536" s="4">
        <v>0.67708333333333337</v>
      </c>
      <c r="AS536" s="3">
        <f>VLOOKUP(AR536,גיליון1!A451:F1034,2,0)</f>
        <v>26.7</v>
      </c>
      <c r="AT536" s="3">
        <f>VLOOKUP(AR536,גיליון1!A451:F1034,3,0)</f>
        <v>64</v>
      </c>
      <c r="AU536" s="3">
        <f>VLOOKUP(AR536,גיליון1!A451:F1034,4,0)</f>
        <v>55</v>
      </c>
      <c r="AV536" s="3">
        <f>VLOOKUP(AR536,גיליון1!A451:F1034,5,0)</f>
        <v>0.9</v>
      </c>
      <c r="AW536" s="3">
        <f>VLOOKUP(AR536,גיליון1!A451:F1034,6,0)</f>
        <v>55</v>
      </c>
      <c r="AX536" s="3">
        <f>AS536+(AZ536*BF536)/(BB536*1005)</f>
        <v>26.594397671643172</v>
      </c>
      <c r="AY536" s="3">
        <f>AS536+(AZ536*BD536*BE536*BF536)/(BB536*1005*(BE536*BD536+BK536*AZ536))-(AZ536*BL536)/(BE536*BD536+BK536*AZ536)</f>
        <v>22.130982153368933</v>
      </c>
      <c r="AZ536" s="3">
        <f>BA536*BC536/(BA536+BC536)</f>
        <v>28.518648142927411</v>
      </c>
      <c r="BA536" s="3">
        <f>BB536*1005/(4*0.98*0.0000000567*(AS536+273.15)^3)</f>
        <v>197.44211037068871</v>
      </c>
      <c r="BB536" s="3">
        <f>101325/(287.05*(AS536+273.15))</f>
        <v>1.1772128879280261</v>
      </c>
      <c r="BC536" s="3">
        <f>100*SQRT(0.1/AV536)</f>
        <v>33.333333333333336</v>
      </c>
      <c r="BD536" s="3">
        <f>BC536/1.08</f>
        <v>30.864197530864196</v>
      </c>
      <c r="BE536" s="3">
        <f>0.072*AS536+64.67</f>
        <v>66.592399999999998</v>
      </c>
      <c r="BF536" s="3">
        <f>AU536*(1-0.21)+BG536-BH536</f>
        <v>-4.3809230865501263</v>
      </c>
      <c r="BG536" s="3">
        <f>(1.72*(BI536/1000/(AS536+273.16))^(1/7)*0.0000000567*(AS536+273.16)^4)</f>
        <v>391.75626478021246</v>
      </c>
      <c r="BH536" s="3">
        <f>0.98*0.0000000567*(AA536+273.16)^4</f>
        <v>439.58718786676258</v>
      </c>
      <c r="BI536" s="3">
        <f>BJ536*AT536/100</f>
        <v>2241.4580810257771</v>
      </c>
      <c r="BJ536" s="3">
        <f>(610.7*10^(7.5*AS536/(AS536+237.3)))</f>
        <v>3502.2782516027769</v>
      </c>
      <c r="BK536" s="3">
        <f>(EXP((0.0492)*AS536))*55.259</f>
        <v>205.54628157564977</v>
      </c>
      <c r="BL536" s="3">
        <f>(1-(AT536/100))*BJ536</f>
        <v>1260.8201705769995</v>
      </c>
      <c r="HE536" s="3">
        <v>491</v>
      </c>
      <c r="HF536" s="3">
        <v>297</v>
      </c>
      <c r="HG536" s="3">
        <v>227</v>
      </c>
      <c r="HH536" s="3">
        <v>165</v>
      </c>
      <c r="HI536" s="3">
        <v>140</v>
      </c>
      <c r="HJ536" s="3">
        <v>112</v>
      </c>
      <c r="HK536" s="3">
        <v>73</v>
      </c>
      <c r="HL536" s="3">
        <v>63</v>
      </c>
      <c r="HM536" s="3">
        <v>27</v>
      </c>
      <c r="HN536" s="3">
        <v>21</v>
      </c>
      <c r="HO536" s="3">
        <v>8</v>
      </c>
      <c r="HP536" s="3">
        <v>2</v>
      </c>
    </row>
    <row r="537" spans="1:244" s="3" customFormat="1" x14ac:dyDescent="0.2">
      <c r="A537" s="3" t="b">
        <v>1</v>
      </c>
      <c r="B537" s="3" t="s">
        <v>563</v>
      </c>
      <c r="D537" s="3">
        <v>10446</v>
      </c>
      <c r="E537" s="3">
        <v>14</v>
      </c>
      <c r="F537" s="3">
        <v>7</v>
      </c>
      <c r="G537" s="3" t="s">
        <v>198</v>
      </c>
      <c r="H537" s="3">
        <v>6</v>
      </c>
      <c r="I537" s="3">
        <v>1.8000000000000007</v>
      </c>
      <c r="J537" s="3">
        <v>0.37993745449286881</v>
      </c>
      <c r="K537" s="3">
        <v>0.57226017228481396</v>
      </c>
      <c r="L537" s="3">
        <v>0.31789841409698744</v>
      </c>
      <c r="M537" s="3">
        <f>AA537-AS537</f>
        <v>-0.87492083436610457</v>
      </c>
      <c r="N537" s="3">
        <f>AB537-AS537</f>
        <v>-1.8999999999999986</v>
      </c>
      <c r="O537" s="3">
        <f>AC537-AS537</f>
        <v>-9.9999999999997868E-2</v>
      </c>
      <c r="P537" s="3">
        <f>AD537-AS537</f>
        <v>-0.94905325186602951</v>
      </c>
      <c r="Q537" s="3">
        <f>AE537-AS537</f>
        <v>-1.5</v>
      </c>
      <c r="R537" s="3">
        <f>AF537-AS537</f>
        <v>-1.3000000000000007</v>
      </c>
      <c r="S537" s="3">
        <f>AG537-AS537</f>
        <v>-1.1999999999999993</v>
      </c>
      <c r="T537" s="3">
        <f>AH537-AS537</f>
        <v>-0.59999999999999787</v>
      </c>
      <c r="U537" s="3">
        <f>AI537-AS537</f>
        <v>-0.30000000000000071</v>
      </c>
      <c r="V537" s="3">
        <f>AJ537-AS537</f>
        <v>-9.9999999999997868E-2</v>
      </c>
      <c r="W537" s="3">
        <f>(AA537-AY537)/(AX537-AY537)</f>
        <v>0.84892387258271473</v>
      </c>
      <c r="X537" s="3">
        <f>(AX537-AA537)/(AA537-AY537)</f>
        <v>0.17796192602955127</v>
      </c>
      <c r="Y537" s="3">
        <f>J537/AA537</f>
        <v>1.4711957011092592E-2</v>
      </c>
      <c r="Z537" s="3">
        <f>(AA537-AY537)/(AX537-AA537)</f>
        <v>5.6191794633305223</v>
      </c>
      <c r="AA537" s="3">
        <v>25.825079165633895</v>
      </c>
      <c r="AB537" s="3">
        <v>24.8</v>
      </c>
      <c r="AC537" s="3">
        <v>26.6</v>
      </c>
      <c r="AD537" s="3">
        <v>25.75094674813397</v>
      </c>
      <c r="AE537" s="3">
        <v>25.2</v>
      </c>
      <c r="AF537" s="3">
        <v>25.4</v>
      </c>
      <c r="AG537" s="3">
        <v>25.5</v>
      </c>
      <c r="AH537" s="3">
        <v>26.1</v>
      </c>
      <c r="AI537" s="3">
        <v>26.4</v>
      </c>
      <c r="AJ537" s="3">
        <v>26.6</v>
      </c>
      <c r="AK537" s="3">
        <v>2020</v>
      </c>
      <c r="AL537" s="3">
        <v>10</v>
      </c>
      <c r="AM537" s="3">
        <v>27</v>
      </c>
      <c r="AN537" s="3">
        <v>16</v>
      </c>
      <c r="AO537" s="3">
        <v>15</v>
      </c>
      <c r="AP537" s="3">
        <v>27</v>
      </c>
      <c r="AQ537" s="3">
        <v>655</v>
      </c>
      <c r="AR537" s="4">
        <v>0.67708333333333337</v>
      </c>
      <c r="AS537" s="3">
        <f>VLOOKUP(AR537,גיליון1!A452:F1035,2,0)</f>
        <v>26.7</v>
      </c>
      <c r="AT537" s="3">
        <f>VLOOKUP(AR537,גיליון1!A452:F1035,3,0)</f>
        <v>64</v>
      </c>
      <c r="AU537" s="3">
        <f>VLOOKUP(AR537,גיליון1!A452:F1035,4,0)</f>
        <v>55</v>
      </c>
      <c r="AV537" s="3">
        <f>VLOOKUP(AR537,גיליון1!A452:F1035,5,0)</f>
        <v>0.9</v>
      </c>
      <c r="AW537" s="3">
        <f>VLOOKUP(AR537,גיליון1!A452:F1035,6,0)</f>
        <v>55</v>
      </c>
      <c r="AX537" s="3">
        <f>AS537+(AZ537*BF537)/(BB537*1005)</f>
        <v>26.487429616809258</v>
      </c>
      <c r="AY537" s="3">
        <f>AS537+(AZ537*BD537*BE537*BF537)/(BB537*1005*(BE537*BD537+BK537*AZ537))-(AZ537*BL537)/(BE537*BD537+BK537*AZ537)</f>
        <v>22.103213112861585</v>
      </c>
      <c r="AZ537" s="3">
        <f>BA537*BC537/(BA537+BC537)</f>
        <v>28.518648142927411</v>
      </c>
      <c r="BA537" s="3">
        <f>BB537*1005/(4*0.98*0.0000000567*(AS537+273.15)^3)</f>
        <v>197.44211037068871</v>
      </c>
      <c r="BB537" s="3">
        <f>101325/(287.05*(AS537+273.15))</f>
        <v>1.1772128879280261</v>
      </c>
      <c r="BC537" s="3">
        <f>100*SQRT(0.1/AV537)</f>
        <v>33.333333333333336</v>
      </c>
      <c r="BD537" s="3">
        <f>BC537/1.08</f>
        <v>30.864197530864196</v>
      </c>
      <c r="BE537" s="3">
        <f>0.072*AS537+64.67</f>
        <v>66.592399999999998</v>
      </c>
      <c r="BF537" s="3">
        <f>AU537*(1-0.21)+BG537-BH537</f>
        <v>-8.8185034717267854</v>
      </c>
      <c r="BG537" s="3">
        <f>(1.72*(BI537/1000/(AS537+273.16))^(1/7)*0.0000000567*(AS537+273.16)^4)</f>
        <v>391.75626478021246</v>
      </c>
      <c r="BH537" s="3">
        <f>0.98*0.0000000567*(AA537+273.16)^4</f>
        <v>444.02476825193924</v>
      </c>
      <c r="BI537" s="3">
        <f>BJ537*AT537/100</f>
        <v>2241.4580810257771</v>
      </c>
      <c r="BJ537" s="3">
        <f>(610.7*10^(7.5*AS537/(AS537+237.3)))</f>
        <v>3502.2782516027769</v>
      </c>
      <c r="BK537" s="3">
        <f>(EXP((0.0492)*AS537))*55.259</f>
        <v>205.54628157564977</v>
      </c>
      <c r="BL537" s="3">
        <f>(1-(AT537/100))*BJ537</f>
        <v>1260.8201705769995</v>
      </c>
      <c r="HE537" s="3">
        <v>12</v>
      </c>
      <c r="HF537" s="3">
        <v>17</v>
      </c>
      <c r="HG537" s="3">
        <v>29</v>
      </c>
      <c r="HH537" s="3">
        <v>22</v>
      </c>
      <c r="HI537" s="3">
        <v>72</v>
      </c>
      <c r="HJ537" s="3">
        <v>236</v>
      </c>
      <c r="HK537" s="3">
        <v>378</v>
      </c>
      <c r="HL537" s="3">
        <v>472</v>
      </c>
      <c r="HM537" s="3">
        <v>439</v>
      </c>
      <c r="HN537" s="3">
        <v>280</v>
      </c>
      <c r="HO537" s="3">
        <v>317</v>
      </c>
      <c r="HP537" s="3">
        <v>227</v>
      </c>
      <c r="HQ537" s="3">
        <v>240</v>
      </c>
      <c r="HR537" s="3">
        <v>192</v>
      </c>
      <c r="HS537" s="3">
        <v>182</v>
      </c>
      <c r="HT537" s="3">
        <v>211</v>
      </c>
      <c r="HU537" s="3">
        <v>182</v>
      </c>
      <c r="HV537" s="3">
        <v>132</v>
      </c>
      <c r="HW537" s="3">
        <v>40</v>
      </c>
      <c r="HX537" s="3">
        <v>3</v>
      </c>
      <c r="HY537" s="3">
        <v>0</v>
      </c>
      <c r="HZ537" s="3">
        <v>0</v>
      </c>
      <c r="IA537" s="3">
        <v>1</v>
      </c>
      <c r="IB537" s="3">
        <v>0</v>
      </c>
      <c r="IC537" s="3">
        <v>0</v>
      </c>
      <c r="ID537" s="3">
        <v>0</v>
      </c>
      <c r="IE537" s="3">
        <v>1</v>
      </c>
    </row>
    <row r="538" spans="1:244" s="3" customFormat="1" x14ac:dyDescent="0.2">
      <c r="A538" s="3" t="b">
        <v>1</v>
      </c>
      <c r="B538" s="3" t="s">
        <v>563</v>
      </c>
      <c r="D538" s="3">
        <v>10446</v>
      </c>
      <c r="E538" s="3">
        <v>14</v>
      </c>
      <c r="F538" s="3">
        <v>7</v>
      </c>
      <c r="G538" s="3" t="s">
        <v>364</v>
      </c>
      <c r="H538" s="3">
        <v>6</v>
      </c>
      <c r="I538" s="3">
        <v>1.5999999999999979</v>
      </c>
      <c r="J538" s="3">
        <v>0.22775719258667529</v>
      </c>
      <c r="K538" s="3">
        <v>0.26976570173547998</v>
      </c>
      <c r="L538" s="3">
        <v>0.16792636695280458</v>
      </c>
      <c r="M538" s="3">
        <f>AA538-AS538</f>
        <v>-0.61932974199701718</v>
      </c>
      <c r="N538" s="3">
        <f>AB538-AS538</f>
        <v>-1.3999999999999986</v>
      </c>
      <c r="O538" s="3">
        <f>AC538-AS538</f>
        <v>0.19999999999999929</v>
      </c>
      <c r="P538" s="3">
        <f>AD538-AS538</f>
        <v>-0.62232348206721255</v>
      </c>
      <c r="Q538" s="3">
        <f>AE538-AS538</f>
        <v>-1.0999999999999979</v>
      </c>
      <c r="R538" s="3">
        <f>AF538-AS538</f>
        <v>-0.89999999999999858</v>
      </c>
      <c r="S538" s="3">
        <f>AG538-AS538</f>
        <v>-0.80000000000000071</v>
      </c>
      <c r="T538" s="3">
        <f>AH538-AS538</f>
        <v>-0.5</v>
      </c>
      <c r="U538" s="3">
        <f>AI538-AS538</f>
        <v>-0.39999999999999858</v>
      </c>
      <c r="V538" s="3">
        <f>AJ538-AS538</f>
        <v>-9.9999999999997868E-2</v>
      </c>
      <c r="W538" s="3">
        <f>(AA538-AY538)/(AX538-AY538)</f>
        <v>0.91505482780407377</v>
      </c>
      <c r="X538" s="3">
        <f>(AX538-AA538)/(AA538-AY538)</f>
        <v>9.2830691249152317E-2</v>
      </c>
      <c r="Y538" s="3">
        <f>J538/AA538</f>
        <v>8.7327967545921051E-3</v>
      </c>
      <c r="Z538" s="3">
        <f>(AA538-AY538)/(AX538-AA538)</f>
        <v>10.772299403826011</v>
      </c>
      <c r="AA538" s="3">
        <v>26.080670258002982</v>
      </c>
      <c r="AB538" s="3">
        <v>25.3</v>
      </c>
      <c r="AC538" s="3">
        <v>26.9</v>
      </c>
      <c r="AD538" s="3">
        <v>26.077676517932787</v>
      </c>
      <c r="AE538" s="3">
        <v>25.6</v>
      </c>
      <c r="AF538" s="3">
        <v>25.8</v>
      </c>
      <c r="AG538" s="3">
        <v>25.9</v>
      </c>
      <c r="AH538" s="3">
        <v>26.2</v>
      </c>
      <c r="AI538" s="3">
        <v>26.3</v>
      </c>
      <c r="AJ538" s="3">
        <v>26.6</v>
      </c>
      <c r="AK538" s="3">
        <v>2020</v>
      </c>
      <c r="AL538" s="3">
        <v>10</v>
      </c>
      <c r="AM538" s="3">
        <v>27</v>
      </c>
      <c r="AN538" s="3">
        <v>16</v>
      </c>
      <c r="AO538" s="3">
        <v>15</v>
      </c>
      <c r="AP538" s="3">
        <v>40</v>
      </c>
      <c r="AQ538" s="3">
        <v>135</v>
      </c>
      <c r="AR538" s="4">
        <v>0.67708333333333337</v>
      </c>
      <c r="AS538" s="3">
        <f>VLOOKUP(AR538,גיליון1!A453:F1036,2,0)</f>
        <v>26.7</v>
      </c>
      <c r="AT538" s="3">
        <f>VLOOKUP(AR538,גיליון1!A453:F1036,3,0)</f>
        <v>64</v>
      </c>
      <c r="AU538" s="3">
        <f>VLOOKUP(AR538,גיליון1!A453:F1036,4,0)</f>
        <v>55</v>
      </c>
      <c r="AV538" s="3">
        <f>VLOOKUP(AR538,גיליון1!A453:F1036,5,0)</f>
        <v>0.9</v>
      </c>
      <c r="AW538" s="3">
        <f>VLOOKUP(AR538,גיליון1!A453:F1036,6,0)</f>
        <v>55</v>
      </c>
      <c r="AX538" s="3">
        <f>AS538+(AZ538*BF538)/(BB538*1005)</f>
        <v>26.450783487914933</v>
      </c>
      <c r="AY538" s="3">
        <f>AS538+(AZ538*BD538*BE538*BF538)/(BB538*1005*(BE538*BD538+BK538*AZ538))-(AZ538*BL538)/(BE538*BD538+BK538*AZ538)</f>
        <v>22.093699732074356</v>
      </c>
      <c r="AZ538" s="3">
        <f>BA538*BC538/(BA538+BC538)</f>
        <v>28.518648142927411</v>
      </c>
      <c r="BA538" s="3">
        <f>BB538*1005/(4*0.98*0.0000000567*(AS538+273.15)^3)</f>
        <v>197.44211037068871</v>
      </c>
      <c r="BB538" s="3">
        <f>101325/(287.05*(AS538+273.15))</f>
        <v>1.1772128879280261</v>
      </c>
      <c r="BC538" s="3">
        <f>100*SQRT(0.1/AV538)</f>
        <v>33.333333333333336</v>
      </c>
      <c r="BD538" s="3">
        <f>BC538/1.08</f>
        <v>30.864197530864196</v>
      </c>
      <c r="BE538" s="3">
        <f>0.072*AS538+64.67</f>
        <v>66.592399999999998</v>
      </c>
      <c r="BF538" s="3">
        <f>AU538*(1-0.21)+BG538-BH538</f>
        <v>-10.338771770768119</v>
      </c>
      <c r="BG538" s="3">
        <f>(1.72*(BI538/1000/(AS538+273.16))^(1/7)*0.0000000567*(AS538+273.16)^4)</f>
        <v>391.75626478021246</v>
      </c>
      <c r="BH538" s="3">
        <f>0.98*0.0000000567*(AA538+273.16)^4</f>
        <v>445.54503655098057</v>
      </c>
      <c r="BI538" s="3">
        <f>BJ538*AT538/100</f>
        <v>2241.4580810257771</v>
      </c>
      <c r="BJ538" s="3">
        <f>(610.7*10^(7.5*AS538/(AS538+237.3)))</f>
        <v>3502.2782516027769</v>
      </c>
      <c r="BK538" s="3">
        <f>(EXP((0.0492)*AS538))*55.259</f>
        <v>205.54628157564977</v>
      </c>
      <c r="BL538" s="3">
        <f>(1-(AT538/100))*BJ538</f>
        <v>1260.8201705769995</v>
      </c>
      <c r="HJ538" s="3">
        <v>6</v>
      </c>
      <c r="HK538" s="3">
        <v>25</v>
      </c>
      <c r="HL538" s="3">
        <v>50</v>
      </c>
      <c r="HM538" s="3">
        <v>73</v>
      </c>
      <c r="HN538" s="3">
        <v>175</v>
      </c>
      <c r="HO538" s="3">
        <v>318</v>
      </c>
      <c r="HP538" s="3">
        <v>579</v>
      </c>
      <c r="HQ538" s="3">
        <v>727</v>
      </c>
      <c r="HR538" s="3">
        <v>679</v>
      </c>
      <c r="HS538" s="3">
        <v>555</v>
      </c>
      <c r="HT538" s="3">
        <v>231</v>
      </c>
      <c r="HU538" s="3">
        <v>101</v>
      </c>
      <c r="HV538" s="3">
        <v>45</v>
      </c>
      <c r="HW538" s="3">
        <v>29</v>
      </c>
      <c r="HX538" s="3">
        <v>7</v>
      </c>
      <c r="HY538" s="3">
        <v>4</v>
      </c>
      <c r="HZ538" s="3">
        <v>6</v>
      </c>
      <c r="IA538" s="3">
        <v>2</v>
      </c>
      <c r="IB538" s="3">
        <v>4</v>
      </c>
      <c r="IC538" s="3">
        <v>2</v>
      </c>
      <c r="ID538" s="3">
        <v>3</v>
      </c>
      <c r="IE538" s="3">
        <v>0</v>
      </c>
      <c r="IF538" s="3">
        <v>2</v>
      </c>
      <c r="IG538" s="3">
        <v>1</v>
      </c>
      <c r="IH538" s="3">
        <v>0</v>
      </c>
      <c r="II538" s="3">
        <v>0</v>
      </c>
      <c r="IJ538" s="3">
        <v>0</v>
      </c>
    </row>
    <row r="539" spans="1:244" s="3" customFormat="1" x14ac:dyDescent="0.2">
      <c r="A539" s="3" t="b">
        <v>1</v>
      </c>
      <c r="B539" s="3" t="s">
        <v>563</v>
      </c>
      <c r="D539" s="3">
        <v>10446</v>
      </c>
      <c r="E539" s="3">
        <v>14</v>
      </c>
      <c r="F539" s="3">
        <v>7</v>
      </c>
      <c r="G539" s="3" t="s">
        <v>511</v>
      </c>
      <c r="H539" s="3">
        <v>6</v>
      </c>
      <c r="I539" s="3">
        <v>0.80000000000000071</v>
      </c>
      <c r="J539" s="3">
        <v>0.13847331379670158</v>
      </c>
      <c r="K539" s="3">
        <v>0.19334416923533126</v>
      </c>
      <c r="L539" s="3">
        <v>0.11130288016331194</v>
      </c>
      <c r="M539" s="3">
        <f>AA539-AS539</f>
        <v>1.9908790403977861E-2</v>
      </c>
      <c r="N539" s="3">
        <f>AB539-AS539</f>
        <v>-0.39999999999999858</v>
      </c>
      <c r="O539" s="3">
        <f>AC539-AS539</f>
        <v>0.40000000000000213</v>
      </c>
      <c r="P539" s="3">
        <f>AD539-AS539</f>
        <v>1.5726146881991809E-2</v>
      </c>
      <c r="Q539" s="3">
        <f>AE539-AS539</f>
        <v>-0.30000000000000071</v>
      </c>
      <c r="R539" s="3">
        <f>AF539-AS539</f>
        <v>-9.9999999999997868E-2</v>
      </c>
      <c r="S539" s="3">
        <f>AG539-AS539</f>
        <v>-9.9999999999997868E-2</v>
      </c>
      <c r="T539" s="3">
        <f>AH539-AS539</f>
        <v>0.10000000000000142</v>
      </c>
      <c r="U539" s="3">
        <f>AI539-AS539</f>
        <v>0.19999999999999929</v>
      </c>
      <c r="V539" s="3">
        <f>AJ539-AS539</f>
        <v>0.30000000000000071</v>
      </c>
      <c r="W539" s="3">
        <f>(AA539-AY539)/(AX539-AY539)</f>
        <v>1.0842146917621476</v>
      </c>
      <c r="X539" s="3">
        <f>(AX539-AA539)/(AA539-AY539)</f>
        <v>-7.7673446414266434E-2</v>
      </c>
      <c r="Y539" s="3">
        <f>J539/AA539</f>
        <v>5.1824021886793274E-3</v>
      </c>
      <c r="Z539" s="3">
        <f>(AA539-AY539)/(AX539-AA539)</f>
        <v>-12.874412636032178</v>
      </c>
      <c r="AA539" s="3">
        <v>26.719908790403977</v>
      </c>
      <c r="AB539" s="3">
        <v>26.3</v>
      </c>
      <c r="AC539" s="3">
        <v>27.1</v>
      </c>
      <c r="AD539" s="3">
        <v>26.715726146881991</v>
      </c>
      <c r="AE539" s="3">
        <v>26.4</v>
      </c>
      <c r="AF539" s="3">
        <v>26.6</v>
      </c>
      <c r="AG539" s="3">
        <v>26.6</v>
      </c>
      <c r="AH539" s="3">
        <v>26.8</v>
      </c>
      <c r="AI539" s="3">
        <v>26.9</v>
      </c>
      <c r="AJ539" s="3">
        <v>27</v>
      </c>
      <c r="AK539" s="3">
        <v>2020</v>
      </c>
      <c r="AL539" s="3">
        <v>10</v>
      </c>
      <c r="AM539" s="3">
        <v>27</v>
      </c>
      <c r="AN539" s="3">
        <v>16</v>
      </c>
      <c r="AO539" s="3">
        <v>15</v>
      </c>
      <c r="AP539" s="3">
        <v>54</v>
      </c>
      <c r="AQ539" s="3">
        <v>214</v>
      </c>
      <c r="AR539" s="4">
        <v>0.67708333333333337</v>
      </c>
      <c r="AS539" s="3">
        <f>VLOOKUP(AR539,גיליון1!A454:F1037,2,0)</f>
        <v>26.7</v>
      </c>
      <c r="AT539" s="3">
        <f>VLOOKUP(AR539,גיליון1!A454:F1037,3,0)</f>
        <v>64</v>
      </c>
      <c r="AU539" s="3">
        <f>VLOOKUP(AR539,גיליון1!A454:F1037,4,0)</f>
        <v>55</v>
      </c>
      <c r="AV539" s="3">
        <f>VLOOKUP(AR539,גיליון1!A454:F1037,5,0)</f>
        <v>0.9</v>
      </c>
      <c r="AW539" s="3">
        <f>VLOOKUP(AR539,גיליון1!A454:F1037,6,0)</f>
        <v>55</v>
      </c>
      <c r="AX539" s="3">
        <f>AS539+(AZ539*BF539)/(BB539*1005)</f>
        <v>26.358718784960267</v>
      </c>
      <c r="AY539" s="3">
        <f>AS539+(AZ539*BD539*BE539*BF539)/(BB539*1005*(BE539*BD539+BK539*AZ539))-(AZ539*BL539)/(BE539*BD539+BK539*AZ539)</f>
        <v>22.069799620310945</v>
      </c>
      <c r="AZ539" s="3">
        <f>BA539*BC539/(BA539+BC539)</f>
        <v>28.518648142927411</v>
      </c>
      <c r="BA539" s="3">
        <f>BB539*1005/(4*0.98*0.0000000567*(AS539+273.15)^3)</f>
        <v>197.44211037068871</v>
      </c>
      <c r="BB539" s="3">
        <f>101325/(287.05*(AS539+273.15))</f>
        <v>1.1772128879280261</v>
      </c>
      <c r="BC539" s="3">
        <f>100*SQRT(0.1/AV539)</f>
        <v>33.333333333333336</v>
      </c>
      <c r="BD539" s="3">
        <f>BC539/1.08</f>
        <v>30.864197530864196</v>
      </c>
      <c r="BE539" s="3">
        <f>0.072*AS539+64.67</f>
        <v>66.592399999999998</v>
      </c>
      <c r="BF539" s="3">
        <f>AU539*(1-0.21)+BG539-BH539</f>
        <v>-14.158085122152158</v>
      </c>
      <c r="BG539" s="3">
        <f>(1.72*(BI539/1000/(AS539+273.16))^(1/7)*0.0000000567*(AS539+273.16)^4)</f>
        <v>391.75626478021246</v>
      </c>
      <c r="BH539" s="3">
        <f>0.98*0.0000000567*(AA539+273.16)^4</f>
        <v>449.36434990236461</v>
      </c>
      <c r="BI539" s="3">
        <f>BJ539*AT539/100</f>
        <v>2241.4580810257771</v>
      </c>
      <c r="BJ539" s="3">
        <f>(610.7*10^(7.5*AS539/(AS539+237.3)))</f>
        <v>3502.2782516027769</v>
      </c>
      <c r="BK539" s="3">
        <f>(EXP((0.0492)*AS539))*55.259</f>
        <v>205.54628157564977</v>
      </c>
      <c r="BL539" s="3">
        <f>(1-(AT539/100))*BJ539</f>
        <v>1260.8201705769995</v>
      </c>
      <c r="HT539" s="3">
        <v>17</v>
      </c>
      <c r="HU539" s="3">
        <v>108</v>
      </c>
      <c r="HV539" s="3">
        <v>313</v>
      </c>
      <c r="HW539" s="3">
        <v>627</v>
      </c>
      <c r="HX539" s="3">
        <v>574</v>
      </c>
      <c r="HY539" s="3">
        <v>407</v>
      </c>
      <c r="HZ539" s="3">
        <v>194</v>
      </c>
      <c r="IA539" s="3">
        <v>42</v>
      </c>
      <c r="IB539" s="3">
        <v>6</v>
      </c>
      <c r="IC539" s="3">
        <v>0</v>
      </c>
      <c r="ID539" s="3">
        <v>1</v>
      </c>
      <c r="IE539" s="3">
        <v>1</v>
      </c>
    </row>
    <row r="540" spans="1:244" s="3" customFormat="1" x14ac:dyDescent="0.2">
      <c r="A540" s="3" t="b">
        <v>0</v>
      </c>
      <c r="D540" s="3">
        <v>10446</v>
      </c>
      <c r="E540" s="3">
        <v>14</v>
      </c>
      <c r="F540" s="3">
        <v>7</v>
      </c>
      <c r="G540" s="3" t="s">
        <v>199</v>
      </c>
      <c r="H540" s="3">
        <v>6</v>
      </c>
      <c r="I540" s="3">
        <v>1.3999999999999986</v>
      </c>
      <c r="J540" s="3">
        <v>0.28413397041707195</v>
      </c>
      <c r="K540" s="3">
        <v>0.40379625318445278</v>
      </c>
      <c r="L540" s="3">
        <v>0.23232670507850245</v>
      </c>
      <c r="M540" s="3">
        <f>AA540-AS540</f>
        <v>-1.2269948705763554</v>
      </c>
      <c r="N540" s="3">
        <f>AB540-AS540</f>
        <v>-1.8999999999999986</v>
      </c>
      <c r="O540" s="3">
        <f>AC540-AS540</f>
        <v>-0.5</v>
      </c>
      <c r="P540" s="3">
        <f>AD540-AS540</f>
        <v>-1.2515288262309916</v>
      </c>
      <c r="Q540" s="3">
        <f>AE540-AS540</f>
        <v>-1.6999999999999993</v>
      </c>
      <c r="R540" s="3">
        <f>AF540-AS540</f>
        <v>-1.5999999999999979</v>
      </c>
      <c r="S540" s="3">
        <f>AG540-AS540</f>
        <v>-1.3999999999999986</v>
      </c>
      <c r="T540" s="3">
        <f>AH540-AS540</f>
        <v>-1</v>
      </c>
      <c r="U540" s="3">
        <f>AI540-AS540</f>
        <v>-0.80000000000000071</v>
      </c>
      <c r="V540" s="3">
        <f>AJ540-AS540</f>
        <v>-0.59999999999999787</v>
      </c>
      <c r="W540" s="3">
        <f>(AA540-AY540)/(AX540-AY540)</f>
        <v>0.75276585025496823</v>
      </c>
      <c r="X540" s="3">
        <f>(AX540-AA540)/(AA540-AY540)</f>
        <v>0.32843433274940859</v>
      </c>
      <c r="Y540" s="3">
        <f>J540/AA540</f>
        <v>1.1154316853211454E-2</v>
      </c>
      <c r="Z540" s="3">
        <f>(AA540-AY540)/(AX540-AA540)</f>
        <v>3.0447486766342049</v>
      </c>
      <c r="AA540" s="3">
        <v>25.473005129423644</v>
      </c>
      <c r="AB540" s="3">
        <v>24.8</v>
      </c>
      <c r="AC540" s="3">
        <v>26.2</v>
      </c>
      <c r="AD540" s="3">
        <v>25.448471173769008</v>
      </c>
      <c r="AE540" s="3">
        <v>25</v>
      </c>
      <c r="AF540" s="3">
        <v>25.1</v>
      </c>
      <c r="AG540" s="3">
        <v>25.3</v>
      </c>
      <c r="AH540" s="3">
        <v>25.7</v>
      </c>
      <c r="AI540" s="3">
        <v>25.9</v>
      </c>
      <c r="AJ540" s="3">
        <v>26.1</v>
      </c>
      <c r="AK540" s="3">
        <v>2020</v>
      </c>
      <c r="AL540" s="3">
        <v>10</v>
      </c>
      <c r="AM540" s="3">
        <v>27</v>
      </c>
      <c r="AN540" s="3">
        <v>16</v>
      </c>
      <c r="AO540" s="3">
        <v>16</v>
      </c>
      <c r="AP540" s="3">
        <v>26</v>
      </c>
      <c r="AQ540" s="3">
        <v>536</v>
      </c>
      <c r="AR540" s="4">
        <v>0.6777777777777777</v>
      </c>
      <c r="AS540" s="3">
        <f>VLOOKUP(AR540,גיליון1!A455:F1038,2,0)</f>
        <v>26.7</v>
      </c>
      <c r="AT540" s="3">
        <f>VLOOKUP(AR540,גיליון1!A455:F1038,3,0)</f>
        <v>64</v>
      </c>
      <c r="AU540" s="3">
        <f>VLOOKUP(AR540,גיליון1!A455:F1038,4,0)</f>
        <v>57</v>
      </c>
      <c r="AV540" s="3">
        <f>VLOOKUP(AR540,גיליון1!A455:F1038,5,0)</f>
        <v>0.8</v>
      </c>
      <c r="AW540" s="3">
        <f>VLOOKUP(AR540,גיליון1!A455:F1038,6,0)</f>
        <v>16</v>
      </c>
      <c r="AX540" s="3">
        <f>AS540+(AZ540*BF540)/(BB540*1005)</f>
        <v>26.569453918801699</v>
      </c>
      <c r="AY540" s="3">
        <f>AS540+(AZ540*BD540*BE540*BF540)/(BB540*1005*(BE540*BD540+BK540*AZ540))-(AZ540*BL540)/(BE540*BD540+BK540*AZ540)</f>
        <v>22.134594128967635</v>
      </c>
      <c r="AZ540" s="3">
        <f>BA540*BC540/(BA540+BC540)</f>
        <v>29.985864423499049</v>
      </c>
      <c r="BA540" s="3">
        <f>BB540*1005/(4*0.98*0.0000000567*(AS540+273.15)^3)</f>
        <v>197.44211037068871</v>
      </c>
      <c r="BB540" s="3">
        <f>101325/(287.05*(AS540+273.15))</f>
        <v>1.1772128879280261</v>
      </c>
      <c r="BC540" s="3">
        <f>100*SQRT(0.1/AV540)</f>
        <v>35.355339059327378</v>
      </c>
      <c r="BD540" s="3">
        <f>BC540/1.08</f>
        <v>32.736425054932752</v>
      </c>
      <c r="BE540" s="3">
        <f>0.072*AS540+64.67</f>
        <v>66.592399999999998</v>
      </c>
      <c r="BF540" s="3">
        <f>AU540*(1-0.21)+BG540-BH540</f>
        <v>-5.1507246788048064</v>
      </c>
      <c r="BG540" s="3">
        <f>(1.72*(BI540/1000/(AS540+273.16))^(1/7)*0.0000000567*(AS540+273.16)^4)</f>
        <v>391.75626478021246</v>
      </c>
      <c r="BH540" s="3">
        <f>0.98*0.0000000567*(AA540+273.16)^4</f>
        <v>441.9369894590173</v>
      </c>
      <c r="BI540" s="3">
        <f>BJ540*AT540/100</f>
        <v>2241.4580810257771</v>
      </c>
      <c r="BJ540" s="3">
        <f>(610.7*10^(7.5*AS540/(AS540+237.3)))</f>
        <v>3502.2782516027769</v>
      </c>
      <c r="BK540" s="3">
        <f>(EXP((0.0492)*AS540))*55.259</f>
        <v>205.54628157564977</v>
      </c>
      <c r="BL540" s="3">
        <f>(1-(AT540/100))*BJ540</f>
        <v>1260.8201705769995</v>
      </c>
      <c r="HC540" s="3">
        <v>1</v>
      </c>
      <c r="HD540" s="3">
        <v>2</v>
      </c>
      <c r="HE540" s="3">
        <v>33</v>
      </c>
      <c r="HF540" s="3">
        <v>83</v>
      </c>
      <c r="HG540" s="3">
        <v>195</v>
      </c>
      <c r="HH540" s="3">
        <v>350</v>
      </c>
      <c r="HI540" s="3">
        <v>477</v>
      </c>
      <c r="HJ540" s="3">
        <v>530</v>
      </c>
      <c r="HK540" s="3">
        <v>467</v>
      </c>
      <c r="HL540" s="3">
        <v>480</v>
      </c>
      <c r="HM540" s="3">
        <v>348</v>
      </c>
      <c r="HN540" s="3">
        <v>289</v>
      </c>
      <c r="HO540" s="3">
        <v>268</v>
      </c>
      <c r="HP540" s="3">
        <v>127</v>
      </c>
      <c r="HQ540" s="3">
        <v>92</v>
      </c>
      <c r="HR540" s="3">
        <v>57</v>
      </c>
      <c r="HS540" s="3">
        <v>17</v>
      </c>
    </row>
    <row r="541" spans="1:244" s="3" customFormat="1" x14ac:dyDescent="0.2">
      <c r="A541" s="3" t="b">
        <v>0</v>
      </c>
      <c r="D541" s="3">
        <v>10446</v>
      </c>
      <c r="E541" s="3">
        <v>14</v>
      </c>
      <c r="F541" s="3">
        <v>7</v>
      </c>
      <c r="G541" s="3" t="s">
        <v>512</v>
      </c>
      <c r="H541" s="3">
        <v>6</v>
      </c>
      <c r="I541" s="3">
        <v>0.69999999999999929</v>
      </c>
      <c r="J541" s="3">
        <v>0.17152331207613733</v>
      </c>
      <c r="K541" s="3">
        <v>0.26642859030886257</v>
      </c>
      <c r="L541" s="3">
        <v>0.14441236451574832</v>
      </c>
      <c r="M541" s="3">
        <f>AA541-AS541</f>
        <v>-1.8023837788721799</v>
      </c>
      <c r="N541" s="3">
        <f>AB541-AS541</f>
        <v>-2</v>
      </c>
      <c r="O541" s="3">
        <f>AC541-AS541</f>
        <v>-1.3000000000000007</v>
      </c>
      <c r="P541" s="3">
        <f>AD541-AS541</f>
        <v>-1.7955967613040222</v>
      </c>
      <c r="Q541" s="3">
        <f>AE541-AS541</f>
        <v>-2</v>
      </c>
      <c r="R541" s="3">
        <f>AF541-AS541</f>
        <v>-2</v>
      </c>
      <c r="S541" s="3">
        <f>AG541-AS541</f>
        <v>-1.8999999999999986</v>
      </c>
      <c r="T541" s="3">
        <f>AH541-AS541</f>
        <v>-1.6999999999999993</v>
      </c>
      <c r="U541" s="3">
        <f>AI541-AS541</f>
        <v>-1.5999999999999979</v>
      </c>
      <c r="V541" s="3">
        <f>AJ541-AS541</f>
        <v>-1.3999999999999986</v>
      </c>
      <c r="W541" s="3">
        <f>(AA541-AY541)/(AX541-AY541)</f>
        <v>0.60921747177629326</v>
      </c>
      <c r="X541" s="3">
        <f>(AX541-AA541)/(AA541-AY541)</f>
        <v>0.64144996873497973</v>
      </c>
      <c r="Y541" s="3">
        <f>J541/AA541</f>
        <v>6.8891459548880308E-3</v>
      </c>
      <c r="Z541" s="3">
        <f>(AA541-AY541)/(AX541-AA541)</f>
        <v>1.5589680391942746</v>
      </c>
      <c r="AA541" s="3">
        <v>24.897616221127819</v>
      </c>
      <c r="AB541" s="3">
        <v>24.7</v>
      </c>
      <c r="AC541" s="3">
        <v>25.4</v>
      </c>
      <c r="AD541" s="3">
        <v>24.904403238695977</v>
      </c>
      <c r="AE541" s="3">
        <v>24.7</v>
      </c>
      <c r="AF541" s="3">
        <v>24.7</v>
      </c>
      <c r="AG541" s="3">
        <v>24.8</v>
      </c>
      <c r="AH541" s="3">
        <v>25</v>
      </c>
      <c r="AI541" s="3">
        <v>25.1</v>
      </c>
      <c r="AJ541" s="3">
        <v>25.3</v>
      </c>
      <c r="AK541" s="3">
        <v>2020</v>
      </c>
      <c r="AL541" s="3">
        <v>10</v>
      </c>
      <c r="AM541" s="3">
        <v>27</v>
      </c>
      <c r="AN541" s="3">
        <v>16</v>
      </c>
      <c r="AO541" s="3">
        <v>16</v>
      </c>
      <c r="AP541" s="3">
        <v>32</v>
      </c>
      <c r="AQ541" s="3">
        <v>935</v>
      </c>
      <c r="AR541" s="4">
        <v>0.6777777777777777</v>
      </c>
      <c r="AS541" s="3">
        <f>VLOOKUP(AR541,גיליון1!A456:F1039,2,0)</f>
        <v>26.7</v>
      </c>
      <c r="AT541" s="3">
        <f>VLOOKUP(AR541,גיליון1!A456:F1039,3,0)</f>
        <v>64</v>
      </c>
      <c r="AU541" s="3">
        <f>VLOOKUP(AR541,גיליון1!A456:F1039,4,0)</f>
        <v>57</v>
      </c>
      <c r="AV541" s="3">
        <f>VLOOKUP(AR541,גיליון1!A456:F1039,5,0)</f>
        <v>0.8</v>
      </c>
      <c r="AW541" s="3">
        <f>VLOOKUP(AR541,גיליון1!A456:F1039,6,0)</f>
        <v>16</v>
      </c>
      <c r="AX541" s="3">
        <f>AS541+(AZ541*BF541)/(BB541*1005)</f>
        <v>26.655530333075689</v>
      </c>
      <c r="AY541" s="3">
        <f>AS541+(AZ541*BD541*BE541*BF541)/(BB541*1005*(BE541*BD541+BK541*AZ541))-(AZ541*BL541)/(BE541*BD541+BK541*AZ541)</f>
        <v>22.157084304952505</v>
      </c>
      <c r="AZ541" s="3">
        <f>BA541*BC541/(BA541+BC541)</f>
        <v>29.985864423499049</v>
      </c>
      <c r="BA541" s="3">
        <f>BB541*1005/(4*0.98*0.0000000567*(AS541+273.15)^3)</f>
        <v>197.44211037068871</v>
      </c>
      <c r="BB541" s="3">
        <f>101325/(287.05*(AS541+273.15))</f>
        <v>1.1772128879280261</v>
      </c>
      <c r="BC541" s="3">
        <f>100*SQRT(0.1/AV541)</f>
        <v>35.355339059327378</v>
      </c>
      <c r="BD541" s="3">
        <f>BC541/1.08</f>
        <v>32.736425054932752</v>
      </c>
      <c r="BE541" s="3">
        <f>0.072*AS541+64.67</f>
        <v>66.592399999999998</v>
      </c>
      <c r="BF541" s="3">
        <f>AU541*(1-0.21)+BG541-BH541</f>
        <v>-1.7545606025304892</v>
      </c>
      <c r="BG541" s="3">
        <f>(1.72*(BI541/1000/(AS541+273.16))^(1/7)*0.0000000567*(AS541+273.16)^4)</f>
        <v>391.75626478021246</v>
      </c>
      <c r="BH541" s="3">
        <f>0.98*0.0000000567*(AA541+273.16)^4</f>
        <v>438.54082538274298</v>
      </c>
      <c r="BI541" s="3">
        <f>BJ541*AT541/100</f>
        <v>2241.4580810257771</v>
      </c>
      <c r="BJ541" s="3">
        <f>(610.7*10^(7.5*AS541/(AS541+237.3)))</f>
        <v>3502.2782516027769</v>
      </c>
      <c r="BK541" s="3">
        <f>(EXP((0.0492)*AS541))*55.259</f>
        <v>205.54628157564977</v>
      </c>
      <c r="BL541" s="3">
        <f>(1-(AT541/100))*BJ541</f>
        <v>1260.8201705769995</v>
      </c>
      <c r="HC541" s="3">
        <v>549</v>
      </c>
      <c r="HD541" s="3">
        <v>568</v>
      </c>
      <c r="HE541" s="3">
        <v>729</v>
      </c>
      <c r="HF541" s="3">
        <v>542</v>
      </c>
      <c r="HG541" s="3">
        <v>258</v>
      </c>
      <c r="HH541" s="3">
        <v>134</v>
      </c>
      <c r="HI541" s="3">
        <v>21</v>
      </c>
      <c r="HJ541" s="3">
        <v>9</v>
      </c>
    </row>
    <row r="542" spans="1:244" s="3" customFormat="1" x14ac:dyDescent="0.2">
      <c r="A542" s="3" t="b">
        <v>1</v>
      </c>
      <c r="B542" s="3">
        <v>10</v>
      </c>
      <c r="D542" s="3">
        <v>10446</v>
      </c>
      <c r="E542" s="3">
        <v>3</v>
      </c>
      <c r="F542" s="3">
        <v>7</v>
      </c>
      <c r="G542" s="3" t="s">
        <v>200</v>
      </c>
      <c r="H542" s="3">
        <v>6</v>
      </c>
      <c r="I542" s="3">
        <v>1.1000000000000014</v>
      </c>
      <c r="J542" s="3">
        <v>0.18749010233375599</v>
      </c>
      <c r="K542" s="3">
        <v>0.2332330427734064</v>
      </c>
      <c r="L542" s="3">
        <v>0.14566882712685358</v>
      </c>
      <c r="M542" s="3">
        <f>AA542-AS542</f>
        <v>-1.1300837394662544</v>
      </c>
      <c r="N542" s="3">
        <f>AB542-AS542</f>
        <v>-1.6999999999999993</v>
      </c>
      <c r="O542" s="3">
        <f>AC542-AS542</f>
        <v>-0.59999999999999787</v>
      </c>
      <c r="P542" s="3">
        <f>AD542-AS542</f>
        <v>-1.1380011516239499</v>
      </c>
      <c r="Q542" s="3">
        <f>AE542-AS542</f>
        <v>-1.5</v>
      </c>
      <c r="R542" s="3">
        <f>AF542-AS542</f>
        <v>-1.3999999999999986</v>
      </c>
      <c r="S542" s="3">
        <f>AG542-AS542</f>
        <v>-1.3000000000000007</v>
      </c>
      <c r="T542" s="3">
        <f>AH542-AS542</f>
        <v>-1</v>
      </c>
      <c r="U542" s="3">
        <f>AI542-AS542</f>
        <v>-0.89999999999999858</v>
      </c>
      <c r="V542" s="3">
        <f>AJ542-AS542</f>
        <v>-0.69999999999999929</v>
      </c>
      <c r="W542" s="3">
        <f>(AA542-AY542)/(AX542-AY542)</f>
        <v>0.81146442285130005</v>
      </c>
      <c r="X542" s="3">
        <f>(AX542-AA542)/(AA542-AY542)</f>
        <v>0.23233991760997869</v>
      </c>
      <c r="Y542" s="3">
        <f>J542/AA542</f>
        <v>7.332448820848908E-3</v>
      </c>
      <c r="Z542" s="3">
        <f>(AA542-AY542)/(AX542-AA542)</f>
        <v>4.3040387131352382</v>
      </c>
      <c r="AA542" s="3">
        <v>25.569916260533745</v>
      </c>
      <c r="AB542" s="3">
        <v>25</v>
      </c>
      <c r="AC542" s="3">
        <v>26.1</v>
      </c>
      <c r="AD542" s="3">
        <v>25.561998848376049</v>
      </c>
      <c r="AE542" s="3">
        <v>25.2</v>
      </c>
      <c r="AF542" s="3">
        <v>25.3</v>
      </c>
      <c r="AG542" s="3">
        <v>25.4</v>
      </c>
      <c r="AH542" s="3">
        <v>25.7</v>
      </c>
      <c r="AI542" s="3">
        <v>25.8</v>
      </c>
      <c r="AJ542" s="3">
        <v>26</v>
      </c>
      <c r="AK542" s="3">
        <v>2020</v>
      </c>
      <c r="AL542" s="3">
        <v>10</v>
      </c>
      <c r="AM542" s="3">
        <v>27</v>
      </c>
      <c r="AN542" s="3">
        <v>16</v>
      </c>
      <c r="AO542" s="3">
        <v>18</v>
      </c>
      <c r="AP542" s="3">
        <v>1</v>
      </c>
      <c r="AQ542" s="3">
        <v>574.00000000000011</v>
      </c>
      <c r="AR542" s="4">
        <v>0.6791666666666667</v>
      </c>
      <c r="AS542" s="3">
        <f>VLOOKUP(AR542,גיליון1!A457:F1040,2,0)</f>
        <v>26.7</v>
      </c>
      <c r="AT542" s="3">
        <f>VLOOKUP(AR542,גיליון1!A457:F1040,3,0)</f>
        <v>64</v>
      </c>
      <c r="AU542" s="3">
        <f>VLOOKUP(AR542,גיליון1!A457:F1040,4,0)</f>
        <v>49</v>
      </c>
      <c r="AV542" s="3">
        <f>VLOOKUP(AR542,גיליון1!A457:F1040,5,0)</f>
        <v>0.7</v>
      </c>
      <c r="AW542" s="3">
        <f>VLOOKUP(AR542,גיליון1!A457:F1040,6,0)</f>
        <v>351</v>
      </c>
      <c r="AX542" s="3">
        <f>AS542+(AZ542*BF542)/(BB542*1005)</f>
        <v>26.377034633260887</v>
      </c>
      <c r="AY542" s="3">
        <f>AS542+(AZ542*BD542*BE542*BF542)/(BB542*1005*(BE542*BD542+BK542*AZ542))-(AZ542*BL542)/(BE542*BD542+BK542*AZ542)</f>
        <v>22.096047538233407</v>
      </c>
      <c r="AZ542" s="3">
        <f>BA542*BC542/(BA542+BC542)</f>
        <v>31.723584745092538</v>
      </c>
      <c r="BA542" s="3">
        <f>BB542*1005/(4*0.98*0.0000000567*(AS542+273.15)^3)</f>
        <v>197.44211037068871</v>
      </c>
      <c r="BB542" s="3">
        <f>101325/(287.05*(AS542+273.15))</f>
        <v>1.1772128879280261</v>
      </c>
      <c r="BC542" s="3">
        <f>100*SQRT(0.1/AV542)</f>
        <v>37.796447300922722</v>
      </c>
      <c r="BD542" s="3">
        <f>BC542/1.08</f>
        <v>34.99671046381733</v>
      </c>
      <c r="BE542" s="3">
        <f>0.072*AS542+64.67</f>
        <v>66.592399999999998</v>
      </c>
      <c r="BF542" s="3">
        <f>AU542*(1-0.21)+BG542-BH542</f>
        <v>-12.044666140675986</v>
      </c>
      <c r="BG542" s="3">
        <f>(1.72*(BI542/1000/(AS542+273.16))^(1/7)*0.0000000567*(AS542+273.16)^4)</f>
        <v>391.75626478021246</v>
      </c>
      <c r="BH542" s="3">
        <f>0.98*0.0000000567*(AA542+273.16)^4</f>
        <v>442.51093092088843</v>
      </c>
      <c r="BI542" s="3">
        <f>BJ542*AT542/100</f>
        <v>2241.4580810257771</v>
      </c>
      <c r="BJ542" s="3">
        <f>(610.7*10^(7.5*AS542/(AS542+237.3)))</f>
        <v>3502.2782516027769</v>
      </c>
      <c r="BK542" s="3">
        <f>(EXP((0.0492)*AS542))*55.259</f>
        <v>205.54628157564977</v>
      </c>
      <c r="BL542" s="3">
        <f>(1-(AT542/100))*BJ542</f>
        <v>1260.8201705769995</v>
      </c>
      <c r="HE542" s="3">
        <v>1</v>
      </c>
      <c r="HF542" s="3">
        <v>32</v>
      </c>
      <c r="HG542" s="3">
        <v>87</v>
      </c>
      <c r="HH542" s="3">
        <v>152</v>
      </c>
      <c r="HI542" s="3">
        <v>472</v>
      </c>
      <c r="HJ542" s="3">
        <v>819</v>
      </c>
      <c r="HK542" s="3">
        <v>1059</v>
      </c>
      <c r="HL542" s="3">
        <v>751</v>
      </c>
      <c r="HM542" s="3">
        <v>461</v>
      </c>
      <c r="HN542" s="3">
        <v>314</v>
      </c>
      <c r="HO542" s="3">
        <v>147</v>
      </c>
      <c r="HP542" s="3">
        <v>55</v>
      </c>
      <c r="HQ542" s="3">
        <v>11</v>
      </c>
      <c r="HR542" s="3">
        <v>3</v>
      </c>
    </row>
    <row r="543" spans="1:244" s="3" customFormat="1" x14ac:dyDescent="0.2">
      <c r="A543" s="3" t="b">
        <v>1</v>
      </c>
      <c r="B543" s="3">
        <v>10</v>
      </c>
      <c r="D543" s="3">
        <v>10446</v>
      </c>
      <c r="E543" s="3">
        <v>3</v>
      </c>
      <c r="F543" s="3">
        <v>7</v>
      </c>
      <c r="G543" s="3" t="s">
        <v>365</v>
      </c>
      <c r="H543" s="3">
        <v>6</v>
      </c>
      <c r="I543" s="3">
        <v>1.1999999999999993</v>
      </c>
      <c r="J543" s="3">
        <v>0.33630453537197752</v>
      </c>
      <c r="K543" s="3">
        <v>0.39798779202203605</v>
      </c>
      <c r="L543" s="3">
        <v>0.27691496236965535</v>
      </c>
      <c r="M543" s="3">
        <f>AA543-AS543</f>
        <v>-1.3341227050340372</v>
      </c>
      <c r="N543" s="3">
        <f>AB543-AS543</f>
        <v>-1.5999999999999979</v>
      </c>
      <c r="O543" s="3">
        <f>AC543-AS543</f>
        <v>-0.39999999999999858</v>
      </c>
      <c r="P543" s="3">
        <f>AD543-AS543</f>
        <v>-1.5675124280385937</v>
      </c>
      <c r="Q543" s="3">
        <f>AE543-AS543</f>
        <v>-1.5999999999999979</v>
      </c>
      <c r="R543" s="3">
        <f>AF543-AS543</f>
        <v>-1.5999999999999979</v>
      </c>
      <c r="S543" s="3">
        <f>AG543-AS543</f>
        <v>-1.5999999999999979</v>
      </c>
      <c r="T543" s="3">
        <f>AH543-AS543</f>
        <v>-1.1999999999999993</v>
      </c>
      <c r="U543" s="3">
        <f>AI543-AS543</f>
        <v>-0.69999999999999929</v>
      </c>
      <c r="V543" s="3">
        <f>AJ543-AS543</f>
        <v>-0.5</v>
      </c>
      <c r="W543" s="3">
        <f>(AA543-AY543)/(AX543-AY543)</f>
        <v>0.75758901007119273</v>
      </c>
      <c r="X543" s="3">
        <f>(AX543-AA543)/(AA543-AY543)</f>
        <v>0.31997690925588707</v>
      </c>
      <c r="Y543" s="3">
        <f>J543/AA543</f>
        <v>1.3258147213332122E-2</v>
      </c>
      <c r="Z543" s="3">
        <f>(AA543-AY543)/(AX543-AA543)</f>
        <v>3.1252255118205898</v>
      </c>
      <c r="AA543" s="3">
        <v>25.365877294965962</v>
      </c>
      <c r="AB543" s="3">
        <v>25.1</v>
      </c>
      <c r="AC543" s="3">
        <v>26.3</v>
      </c>
      <c r="AD543" s="3">
        <v>25.132487571961406</v>
      </c>
      <c r="AE543" s="3">
        <v>25.1</v>
      </c>
      <c r="AF543" s="3">
        <v>25.1</v>
      </c>
      <c r="AG543" s="3">
        <v>25.1</v>
      </c>
      <c r="AH543" s="3">
        <v>25.5</v>
      </c>
      <c r="AI543" s="3">
        <v>26</v>
      </c>
      <c r="AJ543" s="3">
        <v>26.2</v>
      </c>
      <c r="AK543" s="3">
        <v>2020</v>
      </c>
      <c r="AL543" s="3">
        <v>10</v>
      </c>
      <c r="AM543" s="3">
        <v>27</v>
      </c>
      <c r="AN543" s="3">
        <v>16</v>
      </c>
      <c r="AO543" s="3">
        <v>18</v>
      </c>
      <c r="AP543" s="3">
        <v>16</v>
      </c>
      <c r="AQ543" s="3">
        <v>294</v>
      </c>
      <c r="AR543" s="4">
        <v>0.6791666666666667</v>
      </c>
      <c r="AS543" s="3">
        <f>VLOOKUP(AR543,גיליון1!A458:F1041,2,0)</f>
        <v>26.7</v>
      </c>
      <c r="AT543" s="3">
        <f>VLOOKUP(AR543,גיליון1!A458:F1041,3,0)</f>
        <v>64</v>
      </c>
      <c r="AU543" s="3">
        <f>VLOOKUP(AR543,גיליון1!A458:F1041,4,0)</f>
        <v>49</v>
      </c>
      <c r="AV543" s="3">
        <f>VLOOKUP(AR543,גיליון1!A458:F1041,5,0)</f>
        <v>0.7</v>
      </c>
      <c r="AW543" s="3">
        <f>VLOOKUP(AR543,גיליון1!A458:F1041,6,0)</f>
        <v>351</v>
      </c>
      <c r="AX543" s="3">
        <f>AS543+(AZ543*BF543)/(BB543*1005)</f>
        <v>26.409418939894721</v>
      </c>
      <c r="AY543" s="3">
        <f>AS543+(AZ543*BD543*BE543*BF543)/(BB543*1005*(BE543*BD543+BK543*AZ543))-(AZ543*BL543)/(BE543*BD543+BK543*AZ543)</f>
        <v>22.104574323587382</v>
      </c>
      <c r="AZ543" s="3">
        <f>BA543*BC543/(BA543+BC543)</f>
        <v>31.723584745092538</v>
      </c>
      <c r="BA543" s="3">
        <f>BB543*1005/(4*0.98*0.0000000567*(AS543+273.15)^3)</f>
        <v>197.44211037068871</v>
      </c>
      <c r="BB543" s="3">
        <f>101325/(287.05*(AS543+273.15))</f>
        <v>1.1772128879280261</v>
      </c>
      <c r="BC543" s="3">
        <f>100*SQRT(0.1/AV543)</f>
        <v>37.796447300922722</v>
      </c>
      <c r="BD543" s="3">
        <f>BC543/1.08</f>
        <v>34.99671046381733</v>
      </c>
      <c r="BE543" s="3">
        <f>0.072*AS543+64.67</f>
        <v>66.592399999999998</v>
      </c>
      <c r="BF543" s="3">
        <f>AU543*(1-0.21)+BG543-BH543</f>
        <v>-10.836926234877183</v>
      </c>
      <c r="BG543" s="3">
        <f>(1.72*(BI543/1000/(AS543+273.16))^(1/7)*0.0000000567*(AS543+273.16)^4)</f>
        <v>391.75626478021246</v>
      </c>
      <c r="BH543" s="3">
        <f>0.98*0.0000000567*(AA543+273.16)^4</f>
        <v>441.30319101508962</v>
      </c>
      <c r="BI543" s="3">
        <f>BJ543*AT543/100</f>
        <v>2241.4580810257771</v>
      </c>
      <c r="BJ543" s="3">
        <f>(610.7*10^(7.5*AS543/(AS543+237.3)))</f>
        <v>3502.2782516027769</v>
      </c>
      <c r="BK543" s="3">
        <f>(EXP((0.0492)*AS543))*55.259</f>
        <v>205.54628157564977</v>
      </c>
      <c r="BL543" s="3">
        <f>(1-(AT543/100))*BJ543</f>
        <v>1260.8201705769995</v>
      </c>
      <c r="HH543" s="3">
        <v>1341</v>
      </c>
      <c r="HI543" s="3">
        <v>160</v>
      </c>
      <c r="HJ543" s="3">
        <v>151</v>
      </c>
      <c r="HK543" s="3">
        <v>97</v>
      </c>
      <c r="HL543" s="3">
        <v>115</v>
      </c>
      <c r="HM543" s="3">
        <v>69</v>
      </c>
      <c r="HN543" s="3">
        <v>82</v>
      </c>
      <c r="HO543" s="3">
        <v>83</v>
      </c>
      <c r="HP543" s="3">
        <v>77</v>
      </c>
      <c r="HQ543" s="3">
        <v>84</v>
      </c>
      <c r="HR543" s="3">
        <v>85</v>
      </c>
      <c r="HS543" s="3">
        <v>36</v>
      </c>
      <c r="HT543" s="3">
        <v>5</v>
      </c>
      <c r="HU543" s="3">
        <v>4</v>
      </c>
    </row>
    <row r="544" spans="1:244" s="3" customFormat="1" x14ac:dyDescent="0.2">
      <c r="A544" s="3" t="b">
        <v>1</v>
      </c>
      <c r="B544" s="3">
        <v>10</v>
      </c>
      <c r="D544" s="3">
        <v>10446</v>
      </c>
      <c r="E544" s="3">
        <v>3</v>
      </c>
      <c r="F544" s="3">
        <v>7</v>
      </c>
      <c r="G544" s="3" t="s">
        <v>513</v>
      </c>
      <c r="H544" s="3">
        <v>6</v>
      </c>
      <c r="I544" s="3">
        <v>1.8000000000000007</v>
      </c>
      <c r="J544" s="3">
        <v>0.33228292807988413</v>
      </c>
      <c r="K544" s="3">
        <v>0.51546794524665529</v>
      </c>
      <c r="L544" s="3">
        <v>0.27823208336568644</v>
      </c>
      <c r="M544" s="3">
        <f>AA544-AS544</f>
        <v>-0.82504457264496267</v>
      </c>
      <c r="N544" s="3">
        <f>AB544-AS544</f>
        <v>-1.6999999999999993</v>
      </c>
      <c r="O544" s="3">
        <f>AC544-AS544</f>
        <v>0.10000000000000142</v>
      </c>
      <c r="P544" s="3">
        <f>AD544-AS544</f>
        <v>-0.82955685590509276</v>
      </c>
      <c r="Q544" s="3">
        <f>AE544-AS544</f>
        <v>-1.3999999999999986</v>
      </c>
      <c r="R544" s="3">
        <f>AF544-AS544</f>
        <v>-1.1999999999999993</v>
      </c>
      <c r="S544" s="3">
        <f>AG544-AS544</f>
        <v>-1.0999999999999979</v>
      </c>
      <c r="T544" s="3">
        <f>AH544-AS544</f>
        <v>-0.59999999999999787</v>
      </c>
      <c r="U544" s="3">
        <f>AI544-AS544</f>
        <v>-0.39999999999999858</v>
      </c>
      <c r="V544" s="3">
        <f>AJ544-AS544</f>
        <v>-0.19999999999999929</v>
      </c>
      <c r="W544" s="3">
        <f>(AA544-AY544)/(AX544-AY544)</f>
        <v>0.89316462297273802</v>
      </c>
      <c r="X544" s="3">
        <f>(AX544-AA544)/(AA544-AY544)</f>
        <v>0.1196144297248133</v>
      </c>
      <c r="Y544" s="3">
        <f>J544/AA544</f>
        <v>1.2841874414538863E-2</v>
      </c>
      <c r="Z544" s="3">
        <f>(AA544-AY544)/(AX544-AA544)</f>
        <v>8.3601953568696903</v>
      </c>
      <c r="AA544" s="3">
        <v>25.874955427355037</v>
      </c>
      <c r="AB544" s="3">
        <v>25</v>
      </c>
      <c r="AC544" s="3">
        <v>26.8</v>
      </c>
      <c r="AD544" s="3">
        <v>25.870443144094907</v>
      </c>
      <c r="AE544" s="3">
        <v>25.3</v>
      </c>
      <c r="AF544" s="3">
        <v>25.5</v>
      </c>
      <c r="AG544" s="3">
        <v>25.6</v>
      </c>
      <c r="AH544" s="3">
        <v>26.1</v>
      </c>
      <c r="AI544" s="3">
        <v>26.3</v>
      </c>
      <c r="AJ544" s="3">
        <v>26.5</v>
      </c>
      <c r="AK544" s="3">
        <v>2020</v>
      </c>
      <c r="AL544" s="3">
        <v>10</v>
      </c>
      <c r="AM544" s="3">
        <v>27</v>
      </c>
      <c r="AN544" s="3">
        <v>16</v>
      </c>
      <c r="AO544" s="3">
        <v>18</v>
      </c>
      <c r="AP544" s="3">
        <v>22</v>
      </c>
      <c r="AQ544" s="3">
        <v>375</v>
      </c>
      <c r="AR544" s="4">
        <v>0.6791666666666667</v>
      </c>
      <c r="AS544" s="3">
        <f>VLOOKUP(AR544,גיליון1!A459:F1042,2,0)</f>
        <v>26.7</v>
      </c>
      <c r="AT544" s="3">
        <f>VLOOKUP(AR544,גיליון1!A459:F1042,3,0)</f>
        <v>64</v>
      </c>
      <c r="AU544" s="3">
        <f>VLOOKUP(AR544,גיליון1!A459:F1042,4,0)</f>
        <v>49</v>
      </c>
      <c r="AV544" s="3">
        <f>VLOOKUP(AR544,גיליון1!A459:F1042,5,0)</f>
        <v>0.7</v>
      </c>
      <c r="AW544" s="3">
        <f>VLOOKUP(AR544,גיליון1!A459:F1042,6,0)</f>
        <v>351</v>
      </c>
      <c r="AX544" s="3">
        <f>AS544+(AZ544*BF544)/(BB544*1005)</f>
        <v>26.328496036853934</v>
      </c>
      <c r="AY544" s="3">
        <f>AS544+(AZ544*BD544*BE544*BF544)/(BB544*1005*(BE544*BD544+BK544*AZ544))-(AZ544*BL544)/(BE544*BD544+BK544*AZ544)</f>
        <v>22.083267329670502</v>
      </c>
      <c r="AZ544" s="3">
        <f>BA544*BC544/(BA544+BC544)</f>
        <v>31.723584745092538</v>
      </c>
      <c r="BA544" s="3">
        <f>BB544*1005/(4*0.98*0.0000000567*(AS544+273.15)^3)</f>
        <v>197.44211037068871</v>
      </c>
      <c r="BB544" s="3">
        <f>101325/(287.05*(AS544+273.15))</f>
        <v>1.1772128879280261</v>
      </c>
      <c r="BC544" s="3">
        <f>100*SQRT(0.1/AV544)</f>
        <v>37.796447300922722</v>
      </c>
      <c r="BD544" s="3">
        <f>BC544/1.08</f>
        <v>34.99671046381733</v>
      </c>
      <c r="BE544" s="3">
        <f>0.072*AS544+64.67</f>
        <v>66.592399999999998</v>
      </c>
      <c r="BF544" s="3">
        <f>AU544*(1-0.21)+BG544-BH544</f>
        <v>-13.854863916869817</v>
      </c>
      <c r="BG544" s="3">
        <f>(1.72*(BI544/1000/(AS544+273.16))^(1/7)*0.0000000567*(AS544+273.16)^4)</f>
        <v>391.75626478021246</v>
      </c>
      <c r="BH544" s="3">
        <f>0.98*0.0000000567*(AA544+273.16)^4</f>
        <v>444.32112869708226</v>
      </c>
      <c r="BI544" s="3">
        <f>BJ544*AT544/100</f>
        <v>2241.4580810257771</v>
      </c>
      <c r="BJ544" s="3">
        <f>(610.7*10^(7.5*AS544/(AS544+237.3)))</f>
        <v>3502.2782516027769</v>
      </c>
      <c r="BK544" s="3">
        <f>(EXP((0.0492)*AS544))*55.259</f>
        <v>205.54628157564977</v>
      </c>
      <c r="BL544" s="3">
        <f>(1-(AT544/100))*BJ544</f>
        <v>1260.8201705769995</v>
      </c>
      <c r="HG544" s="3">
        <v>16</v>
      </c>
      <c r="HH544" s="3">
        <v>16</v>
      </c>
      <c r="HI544" s="3">
        <v>67</v>
      </c>
      <c r="HJ544" s="3">
        <v>128</v>
      </c>
      <c r="HK544" s="3">
        <v>271</v>
      </c>
      <c r="HL544" s="3">
        <v>433</v>
      </c>
      <c r="HM544" s="3">
        <v>387</v>
      </c>
      <c r="HN544" s="3">
        <v>358</v>
      </c>
      <c r="HO544" s="3">
        <v>326</v>
      </c>
      <c r="HP544" s="3">
        <v>391</v>
      </c>
      <c r="HQ544" s="3">
        <v>369</v>
      </c>
      <c r="HR544" s="3">
        <v>346</v>
      </c>
      <c r="HS544" s="3">
        <v>258</v>
      </c>
      <c r="HT544" s="3">
        <v>178</v>
      </c>
      <c r="HU544" s="3">
        <v>141</v>
      </c>
      <c r="HV544" s="3">
        <v>79</v>
      </c>
      <c r="HW544" s="3">
        <v>18</v>
      </c>
      <c r="HX544" s="3">
        <v>5</v>
      </c>
      <c r="HY544" s="3">
        <v>6</v>
      </c>
      <c r="HZ544" s="3">
        <v>0</v>
      </c>
      <c r="IA544" s="3">
        <v>2</v>
      </c>
    </row>
    <row r="545" spans="1:249" s="3" customFormat="1" x14ac:dyDescent="0.2">
      <c r="A545" s="3" t="b">
        <v>0</v>
      </c>
      <c r="D545" s="3">
        <v>10446</v>
      </c>
      <c r="E545" s="3">
        <v>3</v>
      </c>
      <c r="F545" s="3">
        <v>7</v>
      </c>
      <c r="G545" s="3" t="s">
        <v>201</v>
      </c>
      <c r="H545" s="3">
        <v>6</v>
      </c>
      <c r="I545" s="3">
        <v>1.3999999999999986</v>
      </c>
      <c r="J545" s="3">
        <v>0.32741978848949893</v>
      </c>
      <c r="K545" s="3">
        <v>0.44268935334332582</v>
      </c>
      <c r="L545" s="3">
        <v>0.26094421975868687</v>
      </c>
      <c r="M545" s="3">
        <f>AA545-AS545</f>
        <v>-1.4451797068717731</v>
      </c>
      <c r="N545" s="3">
        <f>AB545-AS545</f>
        <v>-1.8999999999999986</v>
      </c>
      <c r="O545" s="3">
        <f>AC545-AS545</f>
        <v>-0.5</v>
      </c>
      <c r="P545" s="3">
        <f>AD545-AS545</f>
        <v>-1.4915917395245621</v>
      </c>
      <c r="Q545" s="3">
        <f>AE545-AS545</f>
        <v>-1.8999999999999986</v>
      </c>
      <c r="R545" s="3">
        <f>AF545-AS545</f>
        <v>-1.8000000000000007</v>
      </c>
      <c r="S545" s="3">
        <f>AG545-AS545</f>
        <v>-1.6999999999999993</v>
      </c>
      <c r="T545" s="3">
        <f>AH545-AS545</f>
        <v>-1.3000000000000007</v>
      </c>
      <c r="U545" s="3">
        <f>AI545-AS545</f>
        <v>-1</v>
      </c>
      <c r="V545" s="3">
        <f>AJ545-AS545</f>
        <v>-0.59999999999999787</v>
      </c>
      <c r="W545" s="3">
        <f>(AA545-AY545)/(AX545-AY545)</f>
        <v>0.72852037562641081</v>
      </c>
      <c r="X545" s="3">
        <f>(AX545-AA545)/(AA545-AY545)</f>
        <v>0.37264520452178185</v>
      </c>
      <c r="Y545" s="3">
        <f>J545/AA545</f>
        <v>1.2964645350439855E-2</v>
      </c>
      <c r="Z545" s="3">
        <f>(AA545-AY545)/(AX545-AA545)</f>
        <v>2.6835176942188399</v>
      </c>
      <c r="AA545" s="3">
        <v>25.254820293128226</v>
      </c>
      <c r="AB545" s="3">
        <v>24.8</v>
      </c>
      <c r="AC545" s="3">
        <v>26.2</v>
      </c>
      <c r="AD545" s="3">
        <v>25.208408260475437</v>
      </c>
      <c r="AE545" s="3">
        <v>24.8</v>
      </c>
      <c r="AF545" s="3">
        <v>24.9</v>
      </c>
      <c r="AG545" s="3">
        <v>25</v>
      </c>
      <c r="AH545" s="3">
        <v>25.4</v>
      </c>
      <c r="AI545" s="3">
        <v>25.7</v>
      </c>
      <c r="AJ545" s="3">
        <v>26.1</v>
      </c>
      <c r="AK545" s="3">
        <v>2020</v>
      </c>
      <c r="AL545" s="3">
        <v>10</v>
      </c>
      <c r="AM545" s="3">
        <v>27</v>
      </c>
      <c r="AN545" s="3">
        <v>16</v>
      </c>
      <c r="AO545" s="3">
        <v>18</v>
      </c>
      <c r="AP545" s="3">
        <v>36</v>
      </c>
      <c r="AQ545" s="3">
        <v>935</v>
      </c>
      <c r="AR545" s="4">
        <v>0.6791666666666667</v>
      </c>
      <c r="AS545" s="3">
        <f>VLOOKUP(AR545,גיליון1!A460:F1043,2,0)</f>
        <v>26.7</v>
      </c>
      <c r="AT545" s="3">
        <f>VLOOKUP(AR545,גיליון1!A460:F1043,3,0)</f>
        <v>64</v>
      </c>
      <c r="AU545" s="3">
        <f>VLOOKUP(AR545,גיליון1!A460:F1043,4,0)</f>
        <v>49</v>
      </c>
      <c r="AV545" s="3">
        <f>VLOOKUP(AR545,גיליון1!A460:F1043,5,0)</f>
        <v>0.7</v>
      </c>
      <c r="AW545" s="3">
        <f>VLOOKUP(AR545,גיליון1!A460:F1043,6,0)</f>
        <v>351</v>
      </c>
      <c r="AX545" s="3">
        <f>AS545+(AZ545*BF545)/(BB545*1005)</f>
        <v>26.427017610055788</v>
      </c>
      <c r="AY545" s="3">
        <f>AS545+(AZ545*BD545*BE545*BF545)/(BB545*1005*(BE545*BD545+BK545*AZ545))-(AZ545*BL545)/(BE545*BD545+BK545*AZ545)</f>
        <v>22.109208052037264</v>
      </c>
      <c r="AZ545" s="3">
        <f>BA545*BC545/(BA545+BC545)</f>
        <v>31.723584745092538</v>
      </c>
      <c r="BA545" s="3">
        <f>BB545*1005/(4*0.98*0.0000000567*(AS545+273.15)^3)</f>
        <v>197.44211037068871</v>
      </c>
      <c r="BB545" s="3">
        <f>101325/(287.05*(AS545+273.15))</f>
        <v>1.1772128879280261</v>
      </c>
      <c r="BC545" s="3">
        <f>100*SQRT(0.1/AV545)</f>
        <v>37.796447300922722</v>
      </c>
      <c r="BD545" s="3">
        <f>BC545/1.08</f>
        <v>34.99671046381733</v>
      </c>
      <c r="BE545" s="3">
        <f>0.072*AS545+64.67</f>
        <v>66.592399999999998</v>
      </c>
      <c r="BF545" s="3">
        <f>AU545*(1-0.21)+BG545-BH545</f>
        <v>-10.180601661285436</v>
      </c>
      <c r="BG545" s="3">
        <f>(1.72*(BI545/1000/(AS545+273.16))^(1/7)*0.0000000567*(AS545+273.16)^4)</f>
        <v>391.75626478021246</v>
      </c>
      <c r="BH545" s="3">
        <f>0.98*0.0000000567*(AA545+273.16)^4</f>
        <v>440.64686644149788</v>
      </c>
      <c r="BI545" s="3">
        <f>BJ545*AT545/100</f>
        <v>2241.4580810257771</v>
      </c>
      <c r="BJ545" s="3">
        <f>(610.7*10^(7.5*AS545/(AS545+237.3)))</f>
        <v>3502.2782516027769</v>
      </c>
      <c r="BK545" s="3">
        <f>(EXP((0.0492)*AS545))*55.259</f>
        <v>205.54628157564977</v>
      </c>
      <c r="BL545" s="3">
        <f>(1-(AT545/100))*BJ545</f>
        <v>1260.8201705769995</v>
      </c>
      <c r="HE545" s="3">
        <v>615</v>
      </c>
      <c r="HF545" s="3">
        <v>479</v>
      </c>
      <c r="HG545" s="3">
        <v>500</v>
      </c>
      <c r="HH545" s="3">
        <v>473</v>
      </c>
      <c r="HI545" s="3">
        <v>531</v>
      </c>
      <c r="HJ545" s="3">
        <v>443</v>
      </c>
      <c r="HK545" s="3">
        <v>376</v>
      </c>
      <c r="HL545" s="3">
        <v>218</v>
      </c>
      <c r="HM545" s="3">
        <v>135</v>
      </c>
      <c r="HN545" s="3">
        <v>114</v>
      </c>
      <c r="HO545" s="3">
        <v>99</v>
      </c>
      <c r="HP545" s="3">
        <v>100</v>
      </c>
      <c r="HQ545" s="3">
        <v>72</v>
      </c>
      <c r="HR545" s="3">
        <v>61</v>
      </c>
      <c r="HS545" s="3">
        <v>18</v>
      </c>
    </row>
    <row r="546" spans="1:249" s="3" customFormat="1" x14ac:dyDescent="0.2">
      <c r="A546" s="3" t="b">
        <v>0</v>
      </c>
      <c r="D546" s="3">
        <v>10446</v>
      </c>
      <c r="E546" s="3">
        <v>3</v>
      </c>
      <c r="F546" s="3">
        <v>7</v>
      </c>
      <c r="G546" s="3" t="s">
        <v>366</v>
      </c>
      <c r="H546" s="3">
        <v>6</v>
      </c>
      <c r="I546" s="3">
        <v>1.1999999999999993</v>
      </c>
      <c r="J546" s="3">
        <v>0.27108555462671186</v>
      </c>
      <c r="K546" s="3">
        <v>0.41047796038554907</v>
      </c>
      <c r="L546" s="3">
        <v>0.22433617897149977</v>
      </c>
      <c r="M546" s="3">
        <f>AA546-AS546</f>
        <v>-1.3259709300389702</v>
      </c>
      <c r="N546" s="3">
        <f>AB546-AS546</f>
        <v>-1.8999999999999986</v>
      </c>
      <c r="O546" s="3">
        <f>AC546-AS546</f>
        <v>-0.69999999999999929</v>
      </c>
      <c r="P546" s="3">
        <f>AD546-AS546</f>
        <v>-1.3399108313983668</v>
      </c>
      <c r="Q546" s="3">
        <f>AE546-AS546</f>
        <v>-1.8000000000000007</v>
      </c>
      <c r="R546" s="3">
        <f>AF546-AS546</f>
        <v>-1.6999999999999993</v>
      </c>
      <c r="S546" s="3">
        <f>AG546-AS546</f>
        <v>-1.5</v>
      </c>
      <c r="T546" s="3">
        <f>AH546-AS546</f>
        <v>-1.0999999999999979</v>
      </c>
      <c r="U546" s="3">
        <f>AI546-AS546</f>
        <v>-0.89999999999999858</v>
      </c>
      <c r="V546" s="3">
        <f>AJ546-AS546</f>
        <v>-0.80000000000000071</v>
      </c>
      <c r="W546" s="3">
        <f>(AA546-AY546)/(AX546-AY546)</f>
        <v>0.75972974511105218</v>
      </c>
      <c r="X546" s="3">
        <f>(AX546-AA546)/(AA546-AY546)</f>
        <v>0.31625753293867243</v>
      </c>
      <c r="Y546" s="3">
        <f>J546/AA546</f>
        <v>1.0683583355220306E-2</v>
      </c>
      <c r="Z546" s="3">
        <f>(AA546-AY546)/(AX546-AA546)</f>
        <v>3.1619800189673795</v>
      </c>
      <c r="AA546" s="3">
        <v>25.374029069961029</v>
      </c>
      <c r="AB546" s="3">
        <v>24.8</v>
      </c>
      <c r="AC546" s="3">
        <v>26</v>
      </c>
      <c r="AD546" s="3">
        <v>25.360089168601633</v>
      </c>
      <c r="AE546" s="3">
        <v>24.9</v>
      </c>
      <c r="AF546" s="3">
        <v>25</v>
      </c>
      <c r="AG546" s="3">
        <v>25.2</v>
      </c>
      <c r="AH546" s="3">
        <v>25.6</v>
      </c>
      <c r="AI546" s="3">
        <v>25.8</v>
      </c>
      <c r="AJ546" s="3">
        <v>25.9</v>
      </c>
      <c r="AK546" s="3">
        <v>2020</v>
      </c>
      <c r="AL546" s="3">
        <v>10</v>
      </c>
      <c r="AM546" s="3">
        <v>27</v>
      </c>
      <c r="AN546" s="3">
        <v>16</v>
      </c>
      <c r="AO546" s="3">
        <v>18</v>
      </c>
      <c r="AP546" s="3">
        <v>44</v>
      </c>
      <c r="AQ546" s="3">
        <v>293</v>
      </c>
      <c r="AR546" s="4">
        <v>0.6791666666666667</v>
      </c>
      <c r="AS546" s="3">
        <f>VLOOKUP(AR546,גיליון1!A461:F1044,2,0)</f>
        <v>26.7</v>
      </c>
      <c r="AT546" s="3">
        <f>VLOOKUP(AR546,גיליון1!A461:F1044,3,0)</f>
        <v>64</v>
      </c>
      <c r="AU546" s="3">
        <f>VLOOKUP(AR546,גיליון1!A461:F1044,4,0)</f>
        <v>49</v>
      </c>
      <c r="AV546" s="3">
        <f>VLOOKUP(AR546,גיליון1!A461:F1044,5,0)</f>
        <v>0.7</v>
      </c>
      <c r="AW546" s="3">
        <f>VLOOKUP(AR546,גיליון1!A461:F1044,6,0)</f>
        <v>351</v>
      </c>
      <c r="AX546" s="3">
        <f>AS546+(AZ546*BF546)/(BB546*1005)</f>
        <v>26.40812639321927</v>
      </c>
      <c r="AY546" s="3">
        <f>AS546+(AZ546*BD546*BE546*BF546)/(BB546*1005*(BE546*BD546+BK546*AZ546))-(AZ546*BL546)/(BE546*BD546+BK546*AZ546)</f>
        <v>22.104233996150821</v>
      </c>
      <c r="AZ546" s="3">
        <f>BA546*BC546/(BA546+BC546)</f>
        <v>31.723584745092538</v>
      </c>
      <c r="BA546" s="3">
        <f>BB546*1005/(4*0.98*0.0000000567*(AS546+273.15)^3)</f>
        <v>197.44211037068871</v>
      </c>
      <c r="BB546" s="3">
        <f>101325/(287.05*(AS546+273.15))</f>
        <v>1.1772128879280261</v>
      </c>
      <c r="BC546" s="3">
        <f>100*SQRT(0.1/AV546)</f>
        <v>37.796447300922722</v>
      </c>
      <c r="BD546" s="3">
        <f>BC546/1.08</f>
        <v>34.99671046381733</v>
      </c>
      <c r="BE546" s="3">
        <f>0.072*AS546+64.67</f>
        <v>66.592399999999998</v>
      </c>
      <c r="BF546" s="3">
        <f>AU546*(1-0.21)+BG546-BH546</f>
        <v>-10.885130453596389</v>
      </c>
      <c r="BG546" s="3">
        <f>(1.72*(BI546/1000/(AS546+273.16))^(1/7)*0.0000000567*(AS546+273.16)^4)</f>
        <v>391.75626478021246</v>
      </c>
      <c r="BH546" s="3">
        <f>0.98*0.0000000567*(AA546+273.16)^4</f>
        <v>441.35139523380883</v>
      </c>
      <c r="BI546" s="3">
        <f>BJ546*AT546/100</f>
        <v>2241.4580810257771</v>
      </c>
      <c r="BJ546" s="3">
        <f>(610.7*10^(7.5*AS546/(AS546+237.3)))</f>
        <v>3502.2782516027769</v>
      </c>
      <c r="BK546" s="3">
        <f>(EXP((0.0492)*AS546))*55.259</f>
        <v>205.54628157564977</v>
      </c>
      <c r="BL546" s="3">
        <f>(1-(AT546/100))*BJ546</f>
        <v>1260.8201705769995</v>
      </c>
      <c r="HE546" s="3">
        <v>64</v>
      </c>
      <c r="HF546" s="3">
        <v>212</v>
      </c>
      <c r="HG546" s="3">
        <v>445</v>
      </c>
      <c r="HH546" s="3">
        <v>543</v>
      </c>
      <c r="HI546" s="3">
        <v>478</v>
      </c>
      <c r="HJ546" s="3">
        <v>559</v>
      </c>
      <c r="HK546" s="3">
        <v>492</v>
      </c>
      <c r="HL546" s="3">
        <v>462</v>
      </c>
      <c r="HM546" s="3">
        <v>360</v>
      </c>
      <c r="HN546" s="3">
        <v>251</v>
      </c>
      <c r="HO546" s="3">
        <v>190</v>
      </c>
      <c r="HP546" s="3">
        <v>82</v>
      </c>
      <c r="HQ546" s="3">
        <v>24</v>
      </c>
      <c r="HR546" s="3">
        <v>1</v>
      </c>
      <c r="HS546" s="3">
        <v>1</v>
      </c>
      <c r="HT546" s="3">
        <v>0</v>
      </c>
      <c r="HU546" s="3">
        <v>0</v>
      </c>
      <c r="HV546" s="3">
        <v>1</v>
      </c>
      <c r="HW546" s="3">
        <v>0</v>
      </c>
      <c r="HX546" s="3">
        <v>1</v>
      </c>
      <c r="HY546" s="3">
        <v>0</v>
      </c>
      <c r="HZ546" s="3">
        <v>1</v>
      </c>
    </row>
    <row r="547" spans="1:249" s="3" customFormat="1" x14ac:dyDescent="0.2">
      <c r="A547" s="3" t="b">
        <v>0</v>
      </c>
      <c r="D547" s="3">
        <v>10446</v>
      </c>
      <c r="E547" s="3">
        <v>3</v>
      </c>
      <c r="F547" s="3">
        <v>7</v>
      </c>
      <c r="G547" s="3" t="s">
        <v>514</v>
      </c>
      <c r="H547" s="3">
        <v>6</v>
      </c>
      <c r="I547" s="3">
        <v>1.0999999999999979</v>
      </c>
      <c r="J547" s="3">
        <v>0.16516519119044279</v>
      </c>
      <c r="K547" s="3">
        <v>0.20904646855774445</v>
      </c>
      <c r="L547" s="3">
        <v>0.1258845862296061</v>
      </c>
      <c r="M547" s="3">
        <f>AA547-AS547</f>
        <v>-1.7440265274386917</v>
      </c>
      <c r="N547" s="3">
        <f>AB547-AS547</f>
        <v>-2</v>
      </c>
      <c r="O547" s="3">
        <f>AC547-AS547</f>
        <v>-0.90000000000000213</v>
      </c>
      <c r="P547" s="3">
        <f>AD547-AS547</f>
        <v>-1.756154363844292</v>
      </c>
      <c r="Q547" s="3">
        <f>AE547-AS547</f>
        <v>-2</v>
      </c>
      <c r="R547" s="3">
        <f>AF547-AS547</f>
        <v>-2</v>
      </c>
      <c r="S547" s="3">
        <f>AG547-AS547</f>
        <v>-1.9000000000000021</v>
      </c>
      <c r="T547" s="3">
        <f>AH547-AS547</f>
        <v>-1.6999999999999993</v>
      </c>
      <c r="U547" s="3">
        <f>AI547-AS547</f>
        <v>-1.5</v>
      </c>
      <c r="V547" s="3">
        <f>AJ547-AS547</f>
        <v>-1.3000000000000007</v>
      </c>
      <c r="W547" s="3">
        <f>(AA547-AY547)/(AX547-AY547)</f>
        <v>0.67658041360531429</v>
      </c>
      <c r="X547" s="3">
        <f>(AX547-AA547)/(AA547-AY547)</f>
        <v>0.4780209120616869</v>
      </c>
      <c r="Y547" s="3">
        <f>J547/AA547</f>
        <v>6.5918489006749027E-3</v>
      </c>
      <c r="Z547" s="3">
        <f>(AA547-AY547)/(AX547-AA547)</f>
        <v>2.0919586879306937</v>
      </c>
      <c r="AA547" s="3">
        <v>25.055973472561309</v>
      </c>
      <c r="AB547" s="3">
        <v>24.8</v>
      </c>
      <c r="AC547" s="3">
        <v>25.9</v>
      </c>
      <c r="AD547" s="3">
        <v>25.043845636155709</v>
      </c>
      <c r="AE547" s="3">
        <v>24.8</v>
      </c>
      <c r="AF547" s="3">
        <v>24.8</v>
      </c>
      <c r="AG547" s="3">
        <v>24.9</v>
      </c>
      <c r="AH547" s="3">
        <v>25.1</v>
      </c>
      <c r="AI547" s="3">
        <v>25.3</v>
      </c>
      <c r="AJ547" s="3">
        <v>25.5</v>
      </c>
      <c r="AK547" s="3">
        <v>2020</v>
      </c>
      <c r="AL547" s="3">
        <v>10</v>
      </c>
      <c r="AM547" s="3">
        <v>27</v>
      </c>
      <c r="AN547" s="3">
        <v>16</v>
      </c>
      <c r="AO547" s="3">
        <v>19</v>
      </c>
      <c r="AP547" s="3">
        <v>2</v>
      </c>
      <c r="AQ547" s="3">
        <v>854</v>
      </c>
      <c r="AR547" s="4">
        <v>0.67986111111111114</v>
      </c>
      <c r="AS547" s="3">
        <f>VLOOKUP(AR547,גיליון1!A462:F1045,2,0)</f>
        <v>26.8</v>
      </c>
      <c r="AT547" s="3">
        <f>VLOOKUP(AR547,גיליון1!A462:F1045,3,0)</f>
        <v>63</v>
      </c>
      <c r="AU547" s="3">
        <f>VLOOKUP(AR547,גיליון1!A462:F1045,4,0)</f>
        <v>47</v>
      </c>
      <c r="AV547" s="3">
        <f>VLOOKUP(AR547,גיליון1!A462:F1045,5,0)</f>
        <v>0.5</v>
      </c>
      <c r="AW547" s="3">
        <f>VLOOKUP(AR547,גיליון1!A462:F1045,6,0)</f>
        <v>217</v>
      </c>
      <c r="AX547" s="3">
        <f>AS547+(AZ547*BF547)/(BB547*1005)</f>
        <v>26.472179909039838</v>
      </c>
      <c r="AY547" s="3">
        <f>AS547+(AZ547*BD547*BE547*BF547)/(BB547*1005*(BE547*BD547+BK547*AZ547))-(AZ547*BL547)/(BE547*BD547+BK547*AZ547)</f>
        <v>22.093328113866683</v>
      </c>
      <c r="AZ547" s="3">
        <f>BA547*BC547/(BA547+BC547)</f>
        <v>36.45349056708703</v>
      </c>
      <c r="BA547" s="3">
        <f>BB547*1005/(4*0.98*0.0000000567*(AS547+273.15)^3)</f>
        <v>197.17894198288704</v>
      </c>
      <c r="BB547" s="3">
        <f>101325/(287.05*(AS547+273.15))</f>
        <v>1.176820418220432</v>
      </c>
      <c r="BC547" s="3">
        <f>100*SQRT(0.1/AV547)</f>
        <v>44.721359549995796</v>
      </c>
      <c r="BD547" s="3">
        <f>BC547/1.08</f>
        <v>41.408666249996102</v>
      </c>
      <c r="BE547" s="3">
        <f>0.072*AS547+64.67</f>
        <v>66.599599999999995</v>
      </c>
      <c r="BF547" s="3">
        <f>AU547*(1-0.21)+BG547-BH547</f>
        <v>-10.63586222872118</v>
      </c>
      <c r="BG547" s="3">
        <f>(1.72*(BI547/1000/(AS547+273.16))^(1/7)*0.0000000567*(AS547+273.16)^4)</f>
        <v>391.70768864589559</v>
      </c>
      <c r="BH547" s="3">
        <f>0.98*0.0000000567*(AA547+273.16)^4</f>
        <v>439.47355087461676</v>
      </c>
      <c r="BI547" s="3">
        <f>BJ547*AT547/100</f>
        <v>2219.4420995054379</v>
      </c>
      <c r="BJ547" s="3">
        <f>(610.7*10^(7.5*AS547/(AS547+237.3)))</f>
        <v>3522.9239674689493</v>
      </c>
      <c r="BK547" s="3">
        <f>(EXP((0.0492)*AS547))*55.259</f>
        <v>206.56006113371953</v>
      </c>
      <c r="BL547" s="3">
        <f>(1-(AT547/100))*BJ547</f>
        <v>1303.4818679635111</v>
      </c>
      <c r="HE547" s="3">
        <v>954</v>
      </c>
      <c r="HF547" s="3">
        <v>891</v>
      </c>
      <c r="HG547" s="3">
        <v>1205</v>
      </c>
      <c r="HH547" s="3">
        <v>893</v>
      </c>
      <c r="HI547" s="3">
        <v>418</v>
      </c>
      <c r="HJ547" s="3">
        <v>168</v>
      </c>
      <c r="HK547" s="3">
        <v>100</v>
      </c>
      <c r="HL547" s="3">
        <v>26</v>
      </c>
      <c r="HM547" s="3">
        <v>16</v>
      </c>
      <c r="HN547" s="3">
        <v>12</v>
      </c>
      <c r="HO547" s="3">
        <v>1</v>
      </c>
      <c r="HP547" s="3">
        <v>8</v>
      </c>
      <c r="HQ547" s="3">
        <v>0</v>
      </c>
      <c r="HR547" s="3">
        <v>0</v>
      </c>
      <c r="HS547" s="3">
        <v>1</v>
      </c>
    </row>
    <row r="548" spans="1:249" s="3" customFormat="1" x14ac:dyDescent="0.2">
      <c r="A548" s="3" t="b">
        <v>1</v>
      </c>
      <c r="B548" s="3">
        <v>10</v>
      </c>
      <c r="D548" s="3">
        <v>10446</v>
      </c>
      <c r="E548" s="3">
        <v>4</v>
      </c>
      <c r="F548" s="3">
        <v>7</v>
      </c>
      <c r="G548" s="3" t="s">
        <v>202</v>
      </c>
      <c r="H548" s="3">
        <v>6</v>
      </c>
      <c r="I548" s="3">
        <v>1.6999999999999993</v>
      </c>
      <c r="J548" s="3">
        <v>0.33675847265509207</v>
      </c>
      <c r="K548" s="3">
        <v>0.42445331578215928</v>
      </c>
      <c r="L548" s="3">
        <v>0.26120331920709605</v>
      </c>
      <c r="M548" s="3">
        <f>AA548-AS548</f>
        <v>-1.7517246138177818</v>
      </c>
      <c r="N548" s="3">
        <f>AB548-AS548</f>
        <v>-2.5</v>
      </c>
      <c r="O548" s="3">
        <f>AC548-AS548</f>
        <v>-0.80000000000000071</v>
      </c>
      <c r="P548" s="3">
        <f>AD548-AS548</f>
        <v>-1.7498203721204284</v>
      </c>
      <c r="Q548" s="3">
        <f>AE548-AS548</f>
        <v>-2.4000000000000021</v>
      </c>
      <c r="R548" s="3">
        <f>AF548-AS548</f>
        <v>-2.1999999999999993</v>
      </c>
      <c r="S548" s="3">
        <f>AG548-AS548</f>
        <v>-2</v>
      </c>
      <c r="T548" s="3">
        <f>AH548-AS548</f>
        <v>-1.6000000000000014</v>
      </c>
      <c r="U548" s="3">
        <f>AI548-AS548</f>
        <v>-1.3000000000000007</v>
      </c>
      <c r="V548" s="3">
        <f>AJ548-AS548</f>
        <v>-0.90000000000000213</v>
      </c>
      <c r="W548" s="3">
        <f>(AA548-AY548)/(AX548-AY548)</f>
        <v>0.67457907775566062</v>
      </c>
      <c r="X548" s="3">
        <f>(AX548-AA548)/(AA548-AY548)</f>
        <v>0.48240589276356133</v>
      </c>
      <c r="Y548" s="3">
        <f>J548/AA548</f>
        <v>1.3444377605368533E-2</v>
      </c>
      <c r="Z548" s="3">
        <f>(AA548-AY548)/(AX548-AA548)</f>
        <v>2.0729431688143243</v>
      </c>
      <c r="AA548" s="3">
        <v>25.048275386182219</v>
      </c>
      <c r="AB548" s="3">
        <v>24.3</v>
      </c>
      <c r="AC548" s="3">
        <v>26</v>
      </c>
      <c r="AD548" s="3">
        <v>25.050179627879572</v>
      </c>
      <c r="AE548" s="3">
        <v>24.4</v>
      </c>
      <c r="AF548" s="3">
        <v>24.6</v>
      </c>
      <c r="AG548" s="3">
        <v>24.8</v>
      </c>
      <c r="AH548" s="3">
        <v>25.2</v>
      </c>
      <c r="AI548" s="3">
        <v>25.5</v>
      </c>
      <c r="AJ548" s="3">
        <v>25.9</v>
      </c>
      <c r="AK548" s="3">
        <v>2020</v>
      </c>
      <c r="AL548" s="3">
        <v>10</v>
      </c>
      <c r="AM548" s="3">
        <v>27</v>
      </c>
      <c r="AN548" s="3">
        <v>16</v>
      </c>
      <c r="AO548" s="3">
        <v>19</v>
      </c>
      <c r="AP548" s="3">
        <v>41</v>
      </c>
      <c r="AQ548" s="3">
        <v>734</v>
      </c>
      <c r="AR548" s="4">
        <v>0.67986111111111114</v>
      </c>
      <c r="AS548" s="3">
        <f>VLOOKUP(AR548,גיליון1!A463:F1046,2,0)</f>
        <v>26.8</v>
      </c>
      <c r="AT548" s="3">
        <f>VLOOKUP(AR548,גיליון1!A463:F1046,3,0)</f>
        <v>63</v>
      </c>
      <c r="AU548" s="3">
        <f>VLOOKUP(AR548,גיליון1!A463:F1046,4,0)</f>
        <v>47</v>
      </c>
      <c r="AV548" s="3">
        <f>VLOOKUP(AR548,גיליון1!A463:F1046,5,0)</f>
        <v>0.5</v>
      </c>
      <c r="AW548" s="3">
        <f>VLOOKUP(AR548,גיליון1!A463:F1046,6,0)</f>
        <v>217</v>
      </c>
      <c r="AX548" s="3">
        <f>AS548+(AZ548*BF548)/(BB548*1005)</f>
        <v>26.473578499814227</v>
      </c>
      <c r="AY548" s="3">
        <f>AS548+(AZ548*BD548*BE548*BF548)/(BB548*1005*(BE548*BD548+BK548*AZ548))-(AZ548*BL548)/(BE548*BD548+BK548*AZ548)</f>
        <v>22.093703033288961</v>
      </c>
      <c r="AZ548" s="3">
        <f>BA548*BC548/(BA548+BC548)</f>
        <v>36.45349056708703</v>
      </c>
      <c r="BA548" s="3">
        <f>BB548*1005/(4*0.98*0.0000000567*(AS548+273.15)^3)</f>
        <v>197.17894198288704</v>
      </c>
      <c r="BB548" s="3">
        <f>101325/(287.05*(AS548+273.15))</f>
        <v>1.176820418220432</v>
      </c>
      <c r="BC548" s="3">
        <f>100*SQRT(0.1/AV548)</f>
        <v>44.721359549995796</v>
      </c>
      <c r="BD548" s="3">
        <f>BC548/1.08</f>
        <v>41.408666249996102</v>
      </c>
      <c r="BE548" s="3">
        <f>0.072*AS548+64.67</f>
        <v>66.599599999999995</v>
      </c>
      <c r="BF548" s="3">
        <f>AU548*(1-0.21)+BG548-BH548</f>
        <v>-10.590486062949196</v>
      </c>
      <c r="BG548" s="3">
        <f>(1.72*(BI548/1000/(AS548+273.16))^(1/7)*0.0000000567*(AS548+273.16)^4)</f>
        <v>391.70768864589559</v>
      </c>
      <c r="BH548" s="3">
        <f>0.98*0.0000000567*(AA548+273.16)^4</f>
        <v>439.42817470884478</v>
      </c>
      <c r="BI548" s="3">
        <f>BJ548*AT548/100</f>
        <v>2219.4420995054379</v>
      </c>
      <c r="BJ548" s="3">
        <f>(610.7*10^(7.5*AS548/(AS548+237.3)))</f>
        <v>3522.9239674689493</v>
      </c>
      <c r="BK548" s="3">
        <f>(EXP((0.0492)*AS548))*55.259</f>
        <v>206.56006113371953</v>
      </c>
      <c r="BL548" s="3">
        <f>(1-(AT548/100))*BJ548</f>
        <v>1303.4818679635111</v>
      </c>
      <c r="GX548" s="3">
        <v>4</v>
      </c>
      <c r="GY548" s="3">
        <v>15</v>
      </c>
      <c r="GZ548" s="3">
        <v>41</v>
      </c>
      <c r="HA548" s="3">
        <v>57</v>
      </c>
      <c r="HB548" s="3">
        <v>117</v>
      </c>
      <c r="HC548" s="3">
        <v>113</v>
      </c>
      <c r="HD548" s="3">
        <v>132</v>
      </c>
      <c r="HE548" s="3">
        <v>158</v>
      </c>
      <c r="HF548" s="3">
        <v>188</v>
      </c>
      <c r="HG548" s="3">
        <v>175</v>
      </c>
      <c r="HH548" s="3">
        <v>190</v>
      </c>
      <c r="HI548" s="3">
        <v>85</v>
      </c>
      <c r="HJ548" s="3">
        <v>56</v>
      </c>
      <c r="HK548" s="3">
        <v>23</v>
      </c>
      <c r="HL548" s="3">
        <v>26</v>
      </c>
      <c r="HM548" s="3">
        <v>26</v>
      </c>
      <c r="HN548" s="3">
        <v>13</v>
      </c>
      <c r="HO548" s="3">
        <v>18</v>
      </c>
      <c r="HP548" s="3">
        <v>5</v>
      </c>
      <c r="HQ548" s="3">
        <v>3</v>
      </c>
    </row>
    <row r="549" spans="1:249" s="3" customFormat="1" x14ac:dyDescent="0.2">
      <c r="A549" s="3" t="b">
        <v>1</v>
      </c>
      <c r="B549" s="3">
        <v>10</v>
      </c>
      <c r="D549" s="3">
        <v>10446</v>
      </c>
      <c r="E549" s="3">
        <v>4</v>
      </c>
      <c r="F549" s="3">
        <v>7</v>
      </c>
      <c r="G549" s="3" t="s">
        <v>367</v>
      </c>
      <c r="H549" s="3">
        <v>6</v>
      </c>
      <c r="I549" s="3">
        <v>1.3999999999999986</v>
      </c>
      <c r="J549" s="3">
        <v>0.30270602924350848</v>
      </c>
      <c r="K549" s="3">
        <v>0.48571960310093232</v>
      </c>
      <c r="L549" s="3">
        <v>0.25723823637826776</v>
      </c>
      <c r="M549" s="3">
        <f>AA549-AS549</f>
        <v>-2.0123043036462711</v>
      </c>
      <c r="N549" s="3">
        <f>AB549-AS549</f>
        <v>-2.6999999999999993</v>
      </c>
      <c r="O549" s="3">
        <f>AC549-AS549</f>
        <v>-1.3000000000000007</v>
      </c>
      <c r="P549" s="3">
        <f>AD549-AS549</f>
        <v>-2.0352205634119294</v>
      </c>
      <c r="Q549" s="3">
        <f>AE549-AS549</f>
        <v>-2.5</v>
      </c>
      <c r="R549" s="3">
        <f>AF549-AS549</f>
        <v>-2.4000000000000021</v>
      </c>
      <c r="S549" s="3">
        <f>AG549-AS549</f>
        <v>-2.3000000000000007</v>
      </c>
      <c r="T549" s="3">
        <f>AH549-AS549</f>
        <v>-1.8000000000000007</v>
      </c>
      <c r="U549" s="3">
        <f>AI549-AS549</f>
        <v>-1.6000000000000014</v>
      </c>
      <c r="V549" s="3">
        <f>AJ549-AS549</f>
        <v>-1.4000000000000021</v>
      </c>
      <c r="W549" s="3">
        <f>(AA549-AY549)/(AX549-AY549)</f>
        <v>0.60739176962773767</v>
      </c>
      <c r="X549" s="3">
        <f>(AX549-AA549)/(AA549-AY549)</f>
        <v>0.64638384977275343</v>
      </c>
      <c r="Y549" s="3">
        <f>J549/AA549</f>
        <v>1.221194712697867E-2</v>
      </c>
      <c r="Z549" s="3">
        <f>(AA549-AY549)/(AX549-AA549)</f>
        <v>1.5470683562894803</v>
      </c>
      <c r="AA549" s="3">
        <v>24.78769569635373</v>
      </c>
      <c r="AB549" s="3">
        <v>24.1</v>
      </c>
      <c r="AC549" s="3">
        <v>25.5</v>
      </c>
      <c r="AD549" s="3">
        <v>24.764779436588071</v>
      </c>
      <c r="AE549" s="3">
        <v>24.3</v>
      </c>
      <c r="AF549" s="3">
        <v>24.4</v>
      </c>
      <c r="AG549" s="3">
        <v>24.5</v>
      </c>
      <c r="AH549" s="3">
        <v>25</v>
      </c>
      <c r="AI549" s="3">
        <v>25.2</v>
      </c>
      <c r="AJ549" s="3">
        <v>25.4</v>
      </c>
      <c r="AK549" s="3">
        <v>2020</v>
      </c>
      <c r="AL549" s="3">
        <v>10</v>
      </c>
      <c r="AM549" s="3">
        <v>27</v>
      </c>
      <c r="AN549" s="3">
        <v>16</v>
      </c>
      <c r="AO549" s="3">
        <v>19</v>
      </c>
      <c r="AP549" s="3">
        <v>57</v>
      </c>
      <c r="AQ549" s="3">
        <v>733</v>
      </c>
      <c r="AR549" s="4">
        <v>0.67986111111111114</v>
      </c>
      <c r="AS549" s="3">
        <f>VLOOKUP(AR549,גיליון1!A464:F1047,2,0)</f>
        <v>26.8</v>
      </c>
      <c r="AT549" s="3">
        <f>VLOOKUP(AR549,גיליון1!A464:F1047,3,0)</f>
        <v>63</v>
      </c>
      <c r="AU549" s="3">
        <f>VLOOKUP(AR549,גיליון1!A464:F1047,4,0)</f>
        <v>47</v>
      </c>
      <c r="AV549" s="3">
        <f>VLOOKUP(AR549,גיליון1!A464:F1047,5,0)</f>
        <v>0.5</v>
      </c>
      <c r="AW549" s="3">
        <f>VLOOKUP(AR549,גיליון1!A464:F1047,6,0)</f>
        <v>217</v>
      </c>
      <c r="AX549" s="3">
        <f>AS549+(AZ549*BF549)/(BB549*1005)</f>
        <v>26.520856853218014</v>
      </c>
      <c r="AY549" s="3">
        <f>AS549+(AZ549*BD549*BE549*BF549)/(BB549*1005*(BE549*BD549+BK549*AZ549))-(AZ549*BL549)/(BE549*BD549+BK549*AZ549)</f>
        <v>22.106376914218927</v>
      </c>
      <c r="AZ549" s="3">
        <f>BA549*BC549/(BA549+BC549)</f>
        <v>36.45349056708703</v>
      </c>
      <c r="BA549" s="3">
        <f>BB549*1005/(4*0.98*0.0000000567*(AS549+273.15)^3)</f>
        <v>197.17894198288704</v>
      </c>
      <c r="BB549" s="3">
        <f>101325/(287.05*(AS549+273.15))</f>
        <v>1.176820418220432</v>
      </c>
      <c r="BC549" s="3">
        <f>100*SQRT(0.1/AV549)</f>
        <v>44.721359549995796</v>
      </c>
      <c r="BD549" s="3">
        <f>BC549/1.08</f>
        <v>41.408666249996102</v>
      </c>
      <c r="BE549" s="3">
        <f>0.072*AS549+64.67</f>
        <v>66.599599999999995</v>
      </c>
      <c r="BF549" s="3">
        <f>AU549*(1-0.21)+BG549-BH549</f>
        <v>-9.0565774738488471</v>
      </c>
      <c r="BG549" s="3">
        <f>(1.72*(BI549/1000/(AS549+273.16))^(1/7)*0.0000000567*(AS549+273.16)^4)</f>
        <v>391.70768864589559</v>
      </c>
      <c r="BH549" s="3">
        <f>0.98*0.0000000567*(AA549+273.16)^4</f>
        <v>437.89426611974443</v>
      </c>
      <c r="BI549" s="3">
        <f>BJ549*AT549/100</f>
        <v>2219.4420995054379</v>
      </c>
      <c r="BJ549" s="3">
        <f>(610.7*10^(7.5*AS549/(AS549+237.3)))</f>
        <v>3522.9239674689493</v>
      </c>
      <c r="BK549" s="3">
        <f>(EXP((0.0492)*AS549))*55.259</f>
        <v>206.56006113371953</v>
      </c>
      <c r="BL549" s="3">
        <f>(1-(AT549/100))*BJ549</f>
        <v>1303.4818679635111</v>
      </c>
      <c r="GX549" s="3">
        <v>22</v>
      </c>
      <c r="GY549" s="3">
        <v>59</v>
      </c>
      <c r="GZ549" s="3">
        <v>135</v>
      </c>
      <c r="HA549" s="3">
        <v>241</v>
      </c>
      <c r="HB549" s="3">
        <v>279</v>
      </c>
      <c r="HC549" s="3">
        <v>247</v>
      </c>
      <c r="HD549" s="3">
        <v>240</v>
      </c>
      <c r="HE549" s="3">
        <v>198</v>
      </c>
      <c r="HF549" s="3">
        <v>226</v>
      </c>
      <c r="HG549" s="3">
        <v>212</v>
      </c>
      <c r="HH549" s="3">
        <v>195</v>
      </c>
      <c r="HI549" s="3">
        <v>132</v>
      </c>
      <c r="HJ549" s="3">
        <v>73</v>
      </c>
      <c r="HK549" s="3">
        <v>23</v>
      </c>
      <c r="HL549" s="3">
        <v>6</v>
      </c>
    </row>
    <row r="550" spans="1:249" s="3" customFormat="1" x14ac:dyDescent="0.2">
      <c r="A550" s="3" t="b">
        <v>1</v>
      </c>
      <c r="B550" s="3">
        <v>10</v>
      </c>
      <c r="D550" s="3">
        <v>10446</v>
      </c>
      <c r="E550" s="3">
        <v>4</v>
      </c>
      <c r="F550" s="3">
        <v>7</v>
      </c>
      <c r="G550" s="3" t="s">
        <v>515</v>
      </c>
      <c r="H550" s="3">
        <v>6</v>
      </c>
      <c r="I550" s="3">
        <v>1.7000000000000028</v>
      </c>
      <c r="J550" s="3">
        <v>0.25302572464004647</v>
      </c>
      <c r="K550" s="3">
        <v>0.31496847168233444</v>
      </c>
      <c r="L550" s="3">
        <v>0.19236522836336359</v>
      </c>
      <c r="M550" s="3">
        <f>AA550-AS550</f>
        <v>-1.152403048377753</v>
      </c>
      <c r="N550" s="3">
        <f>AB550-AS550</f>
        <v>-1.9000000000000021</v>
      </c>
      <c r="O550" s="3">
        <f>AC550-AS550</f>
        <v>-0.19999999999999929</v>
      </c>
      <c r="P550" s="3">
        <f>AD550-AS550</f>
        <v>-1.1497843349047692</v>
      </c>
      <c r="Q550" s="3">
        <f>AE550-AS550</f>
        <v>-1.6000000000000014</v>
      </c>
      <c r="R550" s="3">
        <f>AF550-AS550</f>
        <v>-1.5</v>
      </c>
      <c r="S550" s="3">
        <f>AG550-AS550</f>
        <v>-1.3000000000000007</v>
      </c>
      <c r="T550" s="3">
        <f>AH550-AS550</f>
        <v>-1</v>
      </c>
      <c r="U550" s="3">
        <f>AI550-AS550</f>
        <v>-0.90000000000000213</v>
      </c>
      <c r="V550" s="3">
        <f>AJ550-AS550</f>
        <v>-0.60000000000000142</v>
      </c>
      <c r="W550" s="3">
        <f>(AA550-AY550)/(AX550-AY550)</f>
        <v>0.83559030449106497</v>
      </c>
      <c r="X550" s="3">
        <f>(AX550-AA550)/(AA550-AY550)</f>
        <v>0.19675874004913507</v>
      </c>
      <c r="Y550" s="3">
        <f>J550/AA550</f>
        <v>9.8654749260648454E-3</v>
      </c>
      <c r="Z550" s="3">
        <f>(AA550-AY550)/(AX550-AA550)</f>
        <v>5.0823663525710598</v>
      </c>
      <c r="AA550" s="3">
        <v>25.647596951622248</v>
      </c>
      <c r="AB550" s="3">
        <v>24.9</v>
      </c>
      <c r="AC550" s="3">
        <v>26.6</v>
      </c>
      <c r="AD550" s="3">
        <v>25.650215665095232</v>
      </c>
      <c r="AE550" s="3">
        <v>25.2</v>
      </c>
      <c r="AF550" s="3">
        <v>25.3</v>
      </c>
      <c r="AG550" s="3">
        <v>25.5</v>
      </c>
      <c r="AH550" s="3">
        <v>25.8</v>
      </c>
      <c r="AI550" s="3">
        <v>25.9</v>
      </c>
      <c r="AJ550" s="3">
        <v>26.2</v>
      </c>
      <c r="AK550" s="3">
        <v>2020</v>
      </c>
      <c r="AL550" s="3">
        <v>10</v>
      </c>
      <c r="AM550" s="3">
        <v>27</v>
      </c>
      <c r="AN550" s="3">
        <v>16</v>
      </c>
      <c r="AO550" s="3">
        <v>20</v>
      </c>
      <c r="AP550" s="3">
        <v>2</v>
      </c>
      <c r="AQ550" s="3">
        <v>533</v>
      </c>
      <c r="AR550" s="4">
        <v>0.68055555555555547</v>
      </c>
      <c r="AS550" s="3">
        <f>VLOOKUP(AR550,גיליון1!A465:F1048,2,0)</f>
        <v>26.8</v>
      </c>
      <c r="AT550" s="3">
        <f>VLOOKUP(AR550,גיליון1!A465:F1048,3,0)</f>
        <v>63</v>
      </c>
      <c r="AU550" s="3">
        <f>VLOOKUP(AR550,גיליון1!A465:F1048,4,0)</f>
        <v>43</v>
      </c>
      <c r="AV550" s="3">
        <f>VLOOKUP(AR550,גיליון1!A465:F1048,5,0)</f>
        <v>0.8</v>
      </c>
      <c r="AW550" s="3">
        <f>VLOOKUP(AR550,גיליון1!A465:F1048,6,0)</f>
        <v>15</v>
      </c>
      <c r="AX550" s="3">
        <f>AS550+(AZ550*BF550)/(BB550*1005)</f>
        <v>26.361630669751218</v>
      </c>
      <c r="AY550" s="3">
        <f>AS550+(AZ550*BD550*BE550*BF550)/(BB550*1005*(BE550*BD550+BK550*AZ550))-(AZ550*BL550)/(BE550*BD550+BK550*AZ550)</f>
        <v>22.018616008002361</v>
      </c>
      <c r="AZ550" s="3">
        <f>BA550*BC550/(BA550+BC550)</f>
        <v>29.979787573337774</v>
      </c>
      <c r="BA550" s="3">
        <f>BB550*1005/(4*0.98*0.0000000567*(AS550+273.15)^3)</f>
        <v>197.17894198288704</v>
      </c>
      <c r="BB550" s="3">
        <f>101325/(287.05*(AS550+273.15))</f>
        <v>1.176820418220432</v>
      </c>
      <c r="BC550" s="3">
        <f>100*SQRT(0.1/AV550)</f>
        <v>35.355339059327378</v>
      </c>
      <c r="BD550" s="3">
        <f>BC550/1.08</f>
        <v>32.736425054932752</v>
      </c>
      <c r="BE550" s="3">
        <f>0.072*AS550+64.67</f>
        <v>66.599599999999995</v>
      </c>
      <c r="BF550" s="3">
        <f>AU550*(1-0.21)+BG550-BH550</f>
        <v>-17.293697868368554</v>
      </c>
      <c r="BG550" s="3">
        <f>(1.72*(BI550/1000/(AS550+273.16))^(1/7)*0.0000000567*(AS550+273.16)^4)</f>
        <v>391.70768864589559</v>
      </c>
      <c r="BH550" s="3">
        <f>0.98*0.0000000567*(AA550+273.16)^4</f>
        <v>442.97138651426417</v>
      </c>
      <c r="BI550" s="3">
        <f>BJ550*AT550/100</f>
        <v>2219.4420995054379</v>
      </c>
      <c r="BJ550" s="3">
        <f>(610.7*10^(7.5*AS550/(AS550+237.3)))</f>
        <v>3522.9239674689493</v>
      </c>
      <c r="BK550" s="3">
        <f>(EXP((0.0492)*AS550))*55.259</f>
        <v>206.56006113371953</v>
      </c>
      <c r="BL550" s="3">
        <f>(1-(AT550/100))*BJ550</f>
        <v>1303.4818679635111</v>
      </c>
      <c r="HE550" s="3">
        <v>14</v>
      </c>
      <c r="HF550" s="3">
        <v>15</v>
      </c>
      <c r="HG550" s="3">
        <v>69</v>
      </c>
      <c r="HH550" s="3">
        <v>207</v>
      </c>
      <c r="HI550" s="3">
        <v>380</v>
      </c>
      <c r="HJ550" s="3">
        <v>455</v>
      </c>
      <c r="HK550" s="3">
        <v>575</v>
      </c>
      <c r="HL550" s="3">
        <v>693</v>
      </c>
      <c r="HM550" s="3">
        <v>711</v>
      </c>
      <c r="HN550" s="3">
        <v>460</v>
      </c>
      <c r="HO550" s="3">
        <v>255</v>
      </c>
      <c r="HP550" s="3">
        <v>139</v>
      </c>
      <c r="HQ550" s="3">
        <v>52</v>
      </c>
      <c r="HR550" s="3">
        <v>19</v>
      </c>
      <c r="HS550" s="3">
        <v>30</v>
      </c>
      <c r="HT550" s="3">
        <v>13</v>
      </c>
      <c r="HU550" s="3">
        <v>8</v>
      </c>
      <c r="HV550" s="3">
        <v>6</v>
      </c>
      <c r="HW550" s="3">
        <v>3</v>
      </c>
      <c r="HX550" s="3">
        <v>2</v>
      </c>
      <c r="HY550" s="3">
        <v>0</v>
      </c>
      <c r="HZ550" s="3">
        <v>3</v>
      </c>
      <c r="IA550" s="3">
        <v>1</v>
      </c>
      <c r="IB550" s="3">
        <v>0</v>
      </c>
      <c r="IC550" s="3">
        <v>1</v>
      </c>
    </row>
    <row r="551" spans="1:249" s="3" customFormat="1" x14ac:dyDescent="0.2">
      <c r="A551" s="3" t="b">
        <v>0</v>
      </c>
      <c r="D551" s="3">
        <v>10446</v>
      </c>
      <c r="E551" s="3">
        <v>4</v>
      </c>
      <c r="F551" s="3">
        <v>7</v>
      </c>
      <c r="G551" s="3" t="s">
        <v>203</v>
      </c>
      <c r="H551" s="3">
        <v>6</v>
      </c>
      <c r="I551" s="3">
        <v>1.1999999999999993</v>
      </c>
      <c r="J551" s="3">
        <v>0.23966380625254882</v>
      </c>
      <c r="K551" s="3">
        <v>0.30636055698181508</v>
      </c>
      <c r="L551" s="3">
        <v>0.17986020374257583</v>
      </c>
      <c r="M551" s="3">
        <f>AA551-AS551</f>
        <v>-2.547228183729878</v>
      </c>
      <c r="N551" s="3">
        <f>AB551-AS551</f>
        <v>-3</v>
      </c>
      <c r="O551" s="3">
        <f>AC551-AS551</f>
        <v>-1.8000000000000007</v>
      </c>
      <c r="P551" s="3">
        <f>AD551-AS551</f>
        <v>-2.5700106529575812</v>
      </c>
      <c r="Q551" s="3">
        <f>AE551-AS551</f>
        <v>-2.9000000000000021</v>
      </c>
      <c r="R551" s="3">
        <f>AF551-AS551</f>
        <v>-2.8000000000000007</v>
      </c>
      <c r="S551" s="3">
        <f>AG551-AS551</f>
        <v>-2.6999999999999993</v>
      </c>
      <c r="T551" s="3">
        <f>AH551-AS551</f>
        <v>-2.4000000000000021</v>
      </c>
      <c r="U551" s="3">
        <f>AI551-AS551</f>
        <v>-2.3000000000000007</v>
      </c>
      <c r="V551" s="3">
        <f>AJ551-AS551</f>
        <v>-2</v>
      </c>
      <c r="W551" s="3">
        <f>(AA551-AY551)/(AX551-AY551)</f>
        <v>0.48475507877153756</v>
      </c>
      <c r="X551" s="3">
        <f>(AX551-AA551)/(AA551-AY551)</f>
        <v>1.0628974172569621</v>
      </c>
      <c r="Y551" s="3">
        <f>J551/AA551</f>
        <v>9.8819140372140412E-3</v>
      </c>
      <c r="Z551" s="3">
        <f>(AA551-AY551)/(AX551-AA551)</f>
        <v>0.94082456478322951</v>
      </c>
      <c r="AA551" s="3">
        <v>24.252771816270123</v>
      </c>
      <c r="AB551" s="3">
        <v>23.8</v>
      </c>
      <c r="AC551" s="3">
        <v>25</v>
      </c>
      <c r="AD551" s="3">
        <v>24.229989347042419</v>
      </c>
      <c r="AE551" s="3">
        <v>23.9</v>
      </c>
      <c r="AF551" s="3">
        <v>24</v>
      </c>
      <c r="AG551" s="3">
        <v>24.1</v>
      </c>
      <c r="AH551" s="3">
        <v>24.4</v>
      </c>
      <c r="AI551" s="3">
        <v>24.5</v>
      </c>
      <c r="AJ551" s="3">
        <v>24.8</v>
      </c>
      <c r="AK551" s="3">
        <v>2020</v>
      </c>
      <c r="AL551" s="3">
        <v>10</v>
      </c>
      <c r="AM551" s="3">
        <v>27</v>
      </c>
      <c r="AN551" s="3">
        <v>16</v>
      </c>
      <c r="AO551" s="3">
        <v>20</v>
      </c>
      <c r="AP551" s="3">
        <v>37</v>
      </c>
      <c r="AQ551" s="3">
        <v>93</v>
      </c>
      <c r="AR551" s="4">
        <v>0.68055555555555547</v>
      </c>
      <c r="AS551" s="3">
        <f>VLOOKUP(AR551,גיליון1!A466:F1049,2,0)</f>
        <v>26.8</v>
      </c>
      <c r="AT551" s="3">
        <f>VLOOKUP(AR551,גיליון1!A466:F1049,3,0)</f>
        <v>63</v>
      </c>
      <c r="AU551" s="3">
        <f>VLOOKUP(AR551,גיליון1!A466:F1049,4,0)</f>
        <v>43</v>
      </c>
      <c r="AV551" s="3">
        <f>VLOOKUP(AR551,גיליון1!A466:F1049,5,0)</f>
        <v>0.8</v>
      </c>
      <c r="AW551" s="3">
        <f>VLOOKUP(AR551,גיליון1!A466:F1049,6,0)</f>
        <v>15</v>
      </c>
      <c r="AX551" s="3">
        <f>AS551+(AZ551*BF551)/(BB551*1005)</f>
        <v>26.569827446594235</v>
      </c>
      <c r="AY551" s="3">
        <f>AS551+(AZ551*BD551*BE551*BF551)/(BB551*1005*(BE551*BD551+BK551*AZ551))-(AZ551*BL551)/(BE551*BD551+BK551*AZ551)</f>
        <v>22.072828961291908</v>
      </c>
      <c r="AZ551" s="3">
        <f>BA551*BC551/(BA551+BC551)</f>
        <v>29.979787573337774</v>
      </c>
      <c r="BA551" s="3">
        <f>BB551*1005/(4*0.98*0.0000000567*(AS551+273.15)^3)</f>
        <v>197.17894198288704</v>
      </c>
      <c r="BB551" s="3">
        <f>101325/(287.05*(AS551+273.15))</f>
        <v>1.176820418220432</v>
      </c>
      <c r="BC551" s="3">
        <f>100*SQRT(0.1/AV551)</f>
        <v>35.355339059327378</v>
      </c>
      <c r="BD551" s="3">
        <f>BC551/1.08</f>
        <v>32.736425054932752</v>
      </c>
      <c r="BE551" s="3">
        <f>0.072*AS551+64.67</f>
        <v>66.599599999999995</v>
      </c>
      <c r="BF551" s="3">
        <f>AU551*(1-0.21)+BG551-BH551</f>
        <v>-9.0803218234523797</v>
      </c>
      <c r="BG551" s="3">
        <f>(1.72*(BI551/1000/(AS551+273.16))^(1/7)*0.0000000567*(AS551+273.16)^4)</f>
        <v>391.70768864589559</v>
      </c>
      <c r="BH551" s="3">
        <f>0.98*0.0000000567*(AA551+273.16)^4</f>
        <v>434.75801046934799</v>
      </c>
      <c r="BI551" s="3">
        <f>BJ551*AT551/100</f>
        <v>2219.4420995054379</v>
      </c>
      <c r="BJ551" s="3">
        <f>(610.7*10^(7.5*AS551/(AS551+237.3)))</f>
        <v>3522.9239674689493</v>
      </c>
      <c r="BK551" s="3">
        <f>(EXP((0.0492)*AS551))*55.259</f>
        <v>206.56006113371953</v>
      </c>
      <c r="BL551" s="3">
        <f>(1-(AT551/100))*BJ551</f>
        <v>1303.4818679635111</v>
      </c>
      <c r="GU551" s="3">
        <v>51</v>
      </c>
      <c r="GV551" s="3">
        <v>173</v>
      </c>
      <c r="GW551" s="3">
        <v>193</v>
      </c>
      <c r="GX551" s="3">
        <v>252</v>
      </c>
      <c r="GY551" s="3">
        <v>264</v>
      </c>
      <c r="GZ551" s="3">
        <v>256</v>
      </c>
      <c r="HA551" s="3">
        <v>170</v>
      </c>
      <c r="HB551" s="3">
        <v>83</v>
      </c>
      <c r="HC551" s="3">
        <v>35</v>
      </c>
      <c r="HD551" s="3">
        <v>32</v>
      </c>
      <c r="HE551" s="3">
        <v>13</v>
      </c>
      <c r="HF551" s="3">
        <v>7</v>
      </c>
      <c r="HG551" s="3">
        <v>6</v>
      </c>
      <c r="HH551" s="3">
        <v>2</v>
      </c>
      <c r="HI551" s="3">
        <v>1</v>
      </c>
      <c r="HJ551" s="3">
        <v>0</v>
      </c>
      <c r="HK551" s="3">
        <v>1</v>
      </c>
      <c r="HL551" s="3">
        <v>0</v>
      </c>
      <c r="HM551" s="3">
        <v>0</v>
      </c>
      <c r="HN551" s="3">
        <v>0</v>
      </c>
      <c r="HO551" s="3">
        <v>1</v>
      </c>
      <c r="HP551" s="3">
        <v>1</v>
      </c>
      <c r="HQ551" s="3">
        <v>0</v>
      </c>
      <c r="HR551" s="3">
        <v>0</v>
      </c>
      <c r="HS551" s="3">
        <v>0</v>
      </c>
    </row>
    <row r="552" spans="1:249" s="3" customFormat="1" x14ac:dyDescent="0.2">
      <c r="A552" s="3" t="b">
        <v>0</v>
      </c>
      <c r="D552" s="3">
        <v>10446</v>
      </c>
      <c r="E552" s="3">
        <v>4</v>
      </c>
      <c r="F552" s="3">
        <v>7</v>
      </c>
      <c r="G552" s="3" t="s">
        <v>368</v>
      </c>
      <c r="H552" s="3">
        <v>6</v>
      </c>
      <c r="I552" s="3">
        <v>1.8000000000000007</v>
      </c>
      <c r="J552" s="3">
        <v>0.2907858391869822</v>
      </c>
      <c r="K552" s="3">
        <v>0.38128932534266369</v>
      </c>
      <c r="L552" s="3">
        <v>0.23004272067724196</v>
      </c>
      <c r="M552" s="3">
        <f>AA552-AS552</f>
        <v>-2.09049217391442</v>
      </c>
      <c r="N552" s="3">
        <f>AB552-AS552</f>
        <v>-2.8000000000000007</v>
      </c>
      <c r="O552" s="3">
        <f>AC552-AS552</f>
        <v>-1</v>
      </c>
      <c r="P552" s="3">
        <f>AD552-AS552</f>
        <v>-2.0288700817506999</v>
      </c>
      <c r="Q552" s="3">
        <f>AE552-AS552</f>
        <v>-2.6999999999999993</v>
      </c>
      <c r="R552" s="3">
        <f>AF552-AS552</f>
        <v>-2.5</v>
      </c>
      <c r="S552" s="3">
        <f>AG552-AS552</f>
        <v>-2.3000000000000007</v>
      </c>
      <c r="T552" s="3">
        <f>AH552-AS552</f>
        <v>-1.9000000000000021</v>
      </c>
      <c r="U552" s="3">
        <f>AI552-AS552</f>
        <v>-1.8000000000000007</v>
      </c>
      <c r="V552" s="3">
        <f>AJ552-AS552</f>
        <v>-1.5</v>
      </c>
      <c r="W552" s="3">
        <f>(AA552-AY552)/(AX552-AY552)</f>
        <v>0.59690983068938896</v>
      </c>
      <c r="X552" s="3">
        <f>(AX552-AA552)/(AA552-AY552)</f>
        <v>0.67529490818583116</v>
      </c>
      <c r="Y552" s="3">
        <f>J552/AA552</f>
        <v>1.1768176089691374E-2</v>
      </c>
      <c r="Z552" s="3">
        <f>(AA552-AY552)/(AX552-AA552)</f>
        <v>1.4808345033823576</v>
      </c>
      <c r="AA552" s="3">
        <v>24.709507826085581</v>
      </c>
      <c r="AB552" s="3">
        <v>24</v>
      </c>
      <c r="AC552" s="3">
        <v>25.8</v>
      </c>
      <c r="AD552" s="3">
        <v>24.771129918249301</v>
      </c>
      <c r="AE552" s="3">
        <v>24.1</v>
      </c>
      <c r="AF552" s="3">
        <v>24.3</v>
      </c>
      <c r="AG552" s="3">
        <v>24.5</v>
      </c>
      <c r="AH552" s="3">
        <v>24.9</v>
      </c>
      <c r="AI552" s="3">
        <v>25</v>
      </c>
      <c r="AJ552" s="3">
        <v>25.3</v>
      </c>
      <c r="AK552" s="3">
        <v>2020</v>
      </c>
      <c r="AL552" s="3">
        <v>10</v>
      </c>
      <c r="AM552" s="3">
        <v>27</v>
      </c>
      <c r="AN552" s="3">
        <v>16</v>
      </c>
      <c r="AO552" s="3">
        <v>20</v>
      </c>
      <c r="AP552" s="3">
        <v>44</v>
      </c>
      <c r="AQ552" s="3">
        <v>773</v>
      </c>
      <c r="AR552" s="4">
        <v>0.68055555555555547</v>
      </c>
      <c r="AS552" s="3">
        <f>VLOOKUP(AR552,גיליון1!A467:F1050,2,0)</f>
        <v>26.8</v>
      </c>
      <c r="AT552" s="3">
        <f>VLOOKUP(AR552,גיליון1!A467:F1050,3,0)</f>
        <v>63</v>
      </c>
      <c r="AU552" s="3">
        <f>VLOOKUP(AR552,גיליון1!A467:F1050,4,0)</f>
        <v>43</v>
      </c>
      <c r="AV552" s="3">
        <f>VLOOKUP(AR552,גיליון1!A467:F1050,5,0)</f>
        <v>0.8</v>
      </c>
      <c r="AW552" s="3">
        <f>VLOOKUP(AR552,גיליון1!A467:F1050,6,0)</f>
        <v>15</v>
      </c>
      <c r="AX552" s="3">
        <f>AS552+(AZ552*BF552)/(BB552*1005)</f>
        <v>26.501974953953351</v>
      </c>
      <c r="AY552" s="3">
        <f>AS552+(AZ552*BD552*BE552*BF552)/(BB552*1005*(BE552*BD552+BK552*AZ552))-(AZ552*BL552)/(BE552*BD552+BK552*AZ552)</f>
        <v>22.055160656960311</v>
      </c>
      <c r="AZ552" s="3">
        <f>BA552*BC552/(BA552+BC552)</f>
        <v>29.979787573337774</v>
      </c>
      <c r="BA552" s="3">
        <f>BB552*1005/(4*0.98*0.0000000567*(AS552+273.15)^3)</f>
        <v>197.17894198288704</v>
      </c>
      <c r="BB552" s="3">
        <f>101325/(287.05*(AS552+273.15))</f>
        <v>1.176820418220432</v>
      </c>
      <c r="BC552" s="3">
        <f>100*SQRT(0.1/AV552)</f>
        <v>35.355339059327378</v>
      </c>
      <c r="BD552" s="3">
        <f>BC552/1.08</f>
        <v>32.736425054932752</v>
      </c>
      <c r="BE552" s="3">
        <f>0.072*AS552+64.67</f>
        <v>66.599599999999995</v>
      </c>
      <c r="BF552" s="3">
        <f>AU552*(1-0.21)+BG552-BH552</f>
        <v>-11.757106959586906</v>
      </c>
      <c r="BG552" s="3">
        <f>(1.72*(BI552/1000/(AS552+273.16))^(1/7)*0.0000000567*(AS552+273.16)^4)</f>
        <v>391.70768864589559</v>
      </c>
      <c r="BH552" s="3">
        <f>0.98*0.0000000567*(AA552+273.16)^4</f>
        <v>437.43479560548252</v>
      </c>
      <c r="BI552" s="3">
        <f>BJ552*AT552/100</f>
        <v>2219.4420995054379</v>
      </c>
      <c r="BJ552" s="3">
        <f>(610.7*10^(7.5*AS552/(AS552+237.3)))</f>
        <v>3522.9239674689493</v>
      </c>
      <c r="BK552" s="3">
        <f>(EXP((0.0492)*AS552))*55.259</f>
        <v>206.56006113371953</v>
      </c>
      <c r="BL552" s="3">
        <f>(1-(AT552/100))*BJ552</f>
        <v>1303.4818679635111</v>
      </c>
      <c r="GU552" s="3">
        <v>2</v>
      </c>
      <c r="GV552" s="3">
        <v>40</v>
      </c>
      <c r="GW552" s="3">
        <v>191</v>
      </c>
      <c r="GX552" s="3">
        <v>189</v>
      </c>
      <c r="GY552" s="3">
        <v>260</v>
      </c>
      <c r="GZ552" s="3">
        <v>355</v>
      </c>
      <c r="HA552" s="3">
        <v>358</v>
      </c>
      <c r="HB552" s="3">
        <v>331</v>
      </c>
      <c r="HC552" s="3">
        <v>552</v>
      </c>
      <c r="HD552" s="3">
        <v>958</v>
      </c>
      <c r="HE552" s="3">
        <v>497</v>
      </c>
      <c r="HF552" s="3">
        <v>175</v>
      </c>
      <c r="HG552" s="3">
        <v>112</v>
      </c>
      <c r="HH552" s="3">
        <v>74</v>
      </c>
      <c r="HI552" s="3">
        <v>27</v>
      </c>
      <c r="HJ552" s="3">
        <v>9</v>
      </c>
      <c r="HK552" s="3">
        <v>7</v>
      </c>
      <c r="HL552" s="3">
        <v>1</v>
      </c>
      <c r="HM552" s="3">
        <v>6</v>
      </c>
      <c r="HN552" s="3">
        <v>6</v>
      </c>
      <c r="HO552" s="3">
        <v>3</v>
      </c>
      <c r="HP552" s="3">
        <v>3</v>
      </c>
      <c r="HQ552" s="3">
        <v>1</v>
      </c>
      <c r="HR552" s="3">
        <v>0</v>
      </c>
      <c r="HS552" s="3">
        <v>1</v>
      </c>
      <c r="HT552" s="3">
        <v>1</v>
      </c>
      <c r="HU552" s="3">
        <v>0</v>
      </c>
      <c r="HV552" s="3">
        <v>0</v>
      </c>
    </row>
    <row r="553" spans="1:249" s="3" customFormat="1" x14ac:dyDescent="0.2">
      <c r="A553" s="3" t="b">
        <v>0</v>
      </c>
      <c r="D553" s="3">
        <v>10446</v>
      </c>
      <c r="E553" s="3">
        <v>4</v>
      </c>
      <c r="F553" s="3">
        <v>7</v>
      </c>
      <c r="G553" s="3" t="s">
        <v>516</v>
      </c>
      <c r="H553" s="3">
        <v>6</v>
      </c>
      <c r="I553" s="3">
        <v>1.1000000000000014</v>
      </c>
      <c r="J553" s="3">
        <v>0.18327940087294167</v>
      </c>
      <c r="K553" s="3">
        <v>0.23583562832703819</v>
      </c>
      <c r="L553" s="3">
        <v>0.13726667110206595</v>
      </c>
      <c r="M553" s="3">
        <f>AA553-AS553</f>
        <v>-2.4020779084117834</v>
      </c>
      <c r="N553" s="3">
        <f>AB553-AS553</f>
        <v>-2.6000000000000014</v>
      </c>
      <c r="O553" s="3">
        <f>AC553-AS553</f>
        <v>-1.5</v>
      </c>
      <c r="P553" s="3">
        <f>AD553-AS553</f>
        <v>-2.4169403259553981</v>
      </c>
      <c r="Q553" s="3">
        <f>AE553-AS553</f>
        <v>-2.6000000000000014</v>
      </c>
      <c r="R553" s="3">
        <f>AF553-AS553</f>
        <v>-2.6000000000000014</v>
      </c>
      <c r="S553" s="3">
        <f>AG553-AS553</f>
        <v>-2.5</v>
      </c>
      <c r="T553" s="3">
        <f>AH553-AS553</f>
        <v>-2.3000000000000007</v>
      </c>
      <c r="U553" s="3">
        <f>AI553-AS553</f>
        <v>-2.1999999999999993</v>
      </c>
      <c r="V553" s="3">
        <f>AJ553-AS553</f>
        <v>-2</v>
      </c>
      <c r="W553" s="3">
        <f>(AA553-AY553)/(AX553-AY553)</f>
        <v>0.52012056629401582</v>
      </c>
      <c r="X553" s="3">
        <f>(AX553-AA553)/(AA553-AY553)</f>
        <v>0.92263114516936051</v>
      </c>
      <c r="Y553" s="3">
        <f>J553/AA553</f>
        <v>7.5120905864410371E-3</v>
      </c>
      <c r="Z553" s="3">
        <f>(AA553-AY553)/(AX553-AA553)</f>
        <v>1.0838567560131926</v>
      </c>
      <c r="AA553" s="3">
        <v>24.397922091588217</v>
      </c>
      <c r="AB553" s="3">
        <v>24.2</v>
      </c>
      <c r="AC553" s="3">
        <v>25.3</v>
      </c>
      <c r="AD553" s="3">
        <v>24.383059674044603</v>
      </c>
      <c r="AE553" s="3">
        <v>24.2</v>
      </c>
      <c r="AF553" s="3">
        <v>24.2</v>
      </c>
      <c r="AG553" s="3">
        <v>24.3</v>
      </c>
      <c r="AH553" s="3">
        <v>24.5</v>
      </c>
      <c r="AI553" s="3">
        <v>24.6</v>
      </c>
      <c r="AJ553" s="3">
        <v>24.8</v>
      </c>
      <c r="AK553" s="3">
        <v>2020</v>
      </c>
      <c r="AL553" s="3">
        <v>10</v>
      </c>
      <c r="AM553" s="3">
        <v>27</v>
      </c>
      <c r="AN553" s="3">
        <v>16</v>
      </c>
      <c r="AO553" s="3">
        <v>20</v>
      </c>
      <c r="AP553" s="3">
        <v>55</v>
      </c>
      <c r="AQ553" s="3">
        <v>334</v>
      </c>
      <c r="AR553" s="4">
        <v>0.68055555555555547</v>
      </c>
      <c r="AS553" s="3">
        <f>VLOOKUP(AR553,גיליון1!A468:F1051,2,0)</f>
        <v>26.8</v>
      </c>
      <c r="AT553" s="3">
        <f>VLOOKUP(AR553,גיליון1!A468:F1051,3,0)</f>
        <v>63</v>
      </c>
      <c r="AU553" s="3">
        <f>VLOOKUP(AR553,גיליון1!A468:F1051,4,0)</f>
        <v>43</v>
      </c>
      <c r="AV553" s="3">
        <f>VLOOKUP(AR553,גיליון1!A468:F1051,5,0)</f>
        <v>0.8</v>
      </c>
      <c r="AW553" s="3">
        <f>VLOOKUP(AR553,גיליון1!A468:F1051,6,0)</f>
        <v>15</v>
      </c>
      <c r="AX553" s="3">
        <f>AS553+(AZ553*BF553)/(BB553*1005)</f>
        <v>26.548297842349637</v>
      </c>
      <c r="AY553" s="3">
        <f>AS553+(AZ553*BD553*BE553*BF553)/(BB553*1005*(BE553*BD553+BK553*AZ553))-(AZ553*BL553)/(BE553*BD553+BK553*AZ553)</f>
        <v>22.067222806158512</v>
      </c>
      <c r="AZ553" s="3">
        <f>BA553*BC553/(BA553+BC553)</f>
        <v>29.979787573337774</v>
      </c>
      <c r="BA553" s="3">
        <f>BB553*1005/(4*0.98*0.0000000567*(AS553+273.15)^3)</f>
        <v>197.17894198288704</v>
      </c>
      <c r="BB553" s="3">
        <f>101325/(287.05*(AS553+273.15))</f>
        <v>1.176820418220432</v>
      </c>
      <c r="BC553" s="3">
        <f>100*SQRT(0.1/AV553)</f>
        <v>35.355339059327378</v>
      </c>
      <c r="BD553" s="3">
        <f>BC553/1.08</f>
        <v>32.736425054932752</v>
      </c>
      <c r="BE553" s="3">
        <f>0.072*AS553+64.67</f>
        <v>66.599599999999995</v>
      </c>
      <c r="BF553" s="3">
        <f>AU553*(1-0.21)+BG553-BH553</f>
        <v>-9.9296660757528912</v>
      </c>
      <c r="BG553" s="3">
        <f>(1.72*(BI553/1000/(AS553+273.16))^(1/7)*0.0000000567*(AS553+273.16)^4)</f>
        <v>391.70768864589559</v>
      </c>
      <c r="BH553" s="3">
        <f>0.98*0.0000000567*(AA553+273.16)^4</f>
        <v>435.60735472164851</v>
      </c>
      <c r="BI553" s="3">
        <f>BJ553*AT553/100</f>
        <v>2219.4420995054379</v>
      </c>
      <c r="BJ553" s="3">
        <f>(610.7*10^(7.5*AS553/(AS553+237.3)))</f>
        <v>3522.9239674689493</v>
      </c>
      <c r="BK553" s="3">
        <f>(EXP((0.0492)*AS553))*55.259</f>
        <v>206.56006113371953</v>
      </c>
      <c r="BL553" s="3">
        <f>(1-(AT553/100))*BJ553</f>
        <v>1303.4818679635111</v>
      </c>
      <c r="GX553" s="3">
        <v>687</v>
      </c>
      <c r="GY553" s="3">
        <v>1053</v>
      </c>
      <c r="GZ553" s="3">
        <v>1049</v>
      </c>
      <c r="HA553" s="3">
        <v>581</v>
      </c>
      <c r="HB553" s="3">
        <v>279</v>
      </c>
      <c r="HC553" s="3">
        <v>138</v>
      </c>
      <c r="HD553" s="3">
        <v>53</v>
      </c>
      <c r="HE553" s="3">
        <v>18</v>
      </c>
      <c r="HF553" s="3">
        <v>15</v>
      </c>
      <c r="HG553" s="3">
        <v>10</v>
      </c>
      <c r="HH553" s="3">
        <v>2</v>
      </c>
      <c r="HI553" s="3">
        <v>7</v>
      </c>
      <c r="HJ553" s="3">
        <v>4</v>
      </c>
      <c r="HK553" s="3">
        <v>3</v>
      </c>
      <c r="HL553" s="3">
        <v>0</v>
      </c>
      <c r="HM553" s="3">
        <v>0</v>
      </c>
      <c r="HN553" s="3">
        <v>3</v>
      </c>
      <c r="HO553" s="3">
        <v>2</v>
      </c>
    </row>
    <row r="554" spans="1:249" s="3" customFormat="1" x14ac:dyDescent="0.2">
      <c r="A554" s="3" t="b">
        <v>1</v>
      </c>
      <c r="B554" s="3" t="s">
        <v>564</v>
      </c>
      <c r="D554" s="3">
        <v>10446</v>
      </c>
      <c r="E554" s="3">
        <v>10</v>
      </c>
      <c r="F554" s="3">
        <v>7</v>
      </c>
      <c r="G554" s="3" t="s">
        <v>204</v>
      </c>
      <c r="H554" s="3">
        <v>6</v>
      </c>
      <c r="I554" s="3">
        <v>1.2999999999999972</v>
      </c>
      <c r="J554" s="3">
        <v>0.21729841039962003</v>
      </c>
      <c r="K554" s="3">
        <v>0.31456508735078614</v>
      </c>
      <c r="L554" s="3">
        <v>0.17664122994897943</v>
      </c>
      <c r="M554" s="3">
        <f>AA554-AS554</f>
        <v>-0.92505511306030996</v>
      </c>
      <c r="N554" s="3">
        <f>AB554-AS554</f>
        <v>-1.5999999999999979</v>
      </c>
      <c r="O554" s="3">
        <f>AC554-AS554</f>
        <v>-0.30000000000000071</v>
      </c>
      <c r="P554" s="3">
        <f>AD554-AS554</f>
        <v>-0.92388514203851102</v>
      </c>
      <c r="Q554" s="3">
        <f>AE554-AS554</f>
        <v>-1.3999999999999986</v>
      </c>
      <c r="R554" s="3">
        <f>AF554-AS554</f>
        <v>-1.1999999999999993</v>
      </c>
      <c r="S554" s="3">
        <f>AG554-AS554</f>
        <v>-1.0999999999999979</v>
      </c>
      <c r="T554" s="3">
        <f>AH554-AS554</f>
        <v>-0.80000000000000071</v>
      </c>
      <c r="U554" s="3">
        <f>AI554-AS554</f>
        <v>-0.69999999999999929</v>
      </c>
      <c r="V554" s="3">
        <f>AJ554-AS554</f>
        <v>-0.5</v>
      </c>
      <c r="W554" s="3">
        <f>(AA554-AY554)/(AX554-AY554)</f>
        <v>0.89611942628404606</v>
      </c>
      <c r="X554" s="3">
        <f>(AX554-AA554)/(AA554-AY554)</f>
        <v>0.11592268917405045</v>
      </c>
      <c r="Y554" s="3">
        <f>J554/AA554</f>
        <v>8.430606208967158E-3</v>
      </c>
      <c r="Z554" s="3">
        <f>(AA554-AY554)/(AX554-AA554)</f>
        <v>8.6264389406854125</v>
      </c>
      <c r="AA554" s="3">
        <v>25.774944886939689</v>
      </c>
      <c r="AB554" s="3">
        <v>25.1</v>
      </c>
      <c r="AC554" s="3">
        <v>26.4</v>
      </c>
      <c r="AD554" s="3">
        <v>25.776114857961488</v>
      </c>
      <c r="AE554" s="3">
        <v>25.3</v>
      </c>
      <c r="AF554" s="3">
        <v>25.5</v>
      </c>
      <c r="AG554" s="3">
        <v>25.6</v>
      </c>
      <c r="AH554" s="3">
        <v>25.9</v>
      </c>
      <c r="AI554" s="3">
        <v>26</v>
      </c>
      <c r="AJ554" s="3">
        <v>26.2</v>
      </c>
      <c r="AK554" s="3">
        <v>2020</v>
      </c>
      <c r="AL554" s="3">
        <v>10</v>
      </c>
      <c r="AM554" s="3">
        <v>27</v>
      </c>
      <c r="AN554" s="3">
        <v>16</v>
      </c>
      <c r="AO554" s="3">
        <v>21</v>
      </c>
      <c r="AP554" s="3">
        <v>22</v>
      </c>
      <c r="AQ554" s="3">
        <v>693.00000000000011</v>
      </c>
      <c r="AR554" s="4">
        <v>0.68125000000000002</v>
      </c>
      <c r="AS554" s="3">
        <f>VLOOKUP(AR554,גיליון1!A469:F1052,2,0)</f>
        <v>26.7</v>
      </c>
      <c r="AT554" s="3">
        <f>VLOOKUP(AR554,גיליון1!A469:F1052,3,0)</f>
        <v>64</v>
      </c>
      <c r="AU554" s="3">
        <f>VLOOKUP(AR554,גיליון1!A469:F1052,4,0)</f>
        <v>40</v>
      </c>
      <c r="AV554" s="3">
        <f>VLOOKUP(AR554,גיליון1!A469:F1052,5,0)</f>
        <v>0.9</v>
      </c>
      <c r="AW554" s="3">
        <f>VLOOKUP(AR554,גיליון1!A469:F1052,6,0)</f>
        <v>17</v>
      </c>
      <c r="AX554" s="3">
        <f>AS554+(AZ554*BF554)/(BB554*1005)</f>
        <v>26.208962021363895</v>
      </c>
      <c r="AY554" s="3">
        <f>AS554+(AZ554*BD554*BE554*BF554)/(BB554*1005*(BE554*BD554+BK554*AZ554))-(AZ554*BL554)/(BE554*BD554+BK554*AZ554)</f>
        <v>22.030922577618025</v>
      </c>
      <c r="AZ554" s="3">
        <f>BA554*BC554/(BA554+BC554)</f>
        <v>28.518648142927411</v>
      </c>
      <c r="BA554" s="3">
        <f>BB554*1005/(4*0.98*0.0000000567*(AS554+273.15)^3)</f>
        <v>197.44211037068871</v>
      </c>
      <c r="BB554" s="3">
        <f>101325/(287.05*(AS554+273.15))</f>
        <v>1.1772128879280261</v>
      </c>
      <c r="BC554" s="3">
        <f>100*SQRT(0.1/AV554)</f>
        <v>33.333333333333336</v>
      </c>
      <c r="BD554" s="3">
        <f>BC554/1.08</f>
        <v>30.864197530864196</v>
      </c>
      <c r="BE554" s="3">
        <f>0.072*AS554+64.67</f>
        <v>66.592399999999998</v>
      </c>
      <c r="BF554" s="3">
        <f>AU554*(1-0.21)+BG554-BH554</f>
        <v>-20.370759342643908</v>
      </c>
      <c r="BG554" s="3">
        <f>(1.72*(BI554/1000/(AS554+273.16))^(1/7)*0.0000000567*(AS554+273.16)^4)</f>
        <v>391.75626478021246</v>
      </c>
      <c r="BH554" s="3">
        <f>0.98*0.0000000567*(AA554+273.16)^4</f>
        <v>443.72702412285639</v>
      </c>
      <c r="BI554" s="3">
        <f>BJ554*AT554/100</f>
        <v>2241.4580810257771</v>
      </c>
      <c r="BJ554" s="3">
        <f>(610.7*10^(7.5*AS554/(AS554+237.3)))</f>
        <v>3502.2782516027769</v>
      </c>
      <c r="BK554" s="3">
        <f>(EXP((0.0492)*AS554))*55.259</f>
        <v>205.54628157564977</v>
      </c>
      <c r="BL554" s="3">
        <f>(1-(AT554/100))*BJ554</f>
        <v>1260.8201705769995</v>
      </c>
      <c r="HH554" s="3">
        <v>7</v>
      </c>
      <c r="HI554" s="3">
        <v>29</v>
      </c>
      <c r="HJ554" s="3">
        <v>134</v>
      </c>
      <c r="HK554" s="3">
        <v>289</v>
      </c>
      <c r="HL554" s="3">
        <v>493</v>
      </c>
      <c r="HM554" s="3">
        <v>632</v>
      </c>
      <c r="HN554" s="3">
        <v>711</v>
      </c>
      <c r="HO554" s="3">
        <v>608</v>
      </c>
      <c r="HP554" s="3">
        <v>699</v>
      </c>
      <c r="HQ554" s="3">
        <v>338</v>
      </c>
      <c r="HR554" s="3">
        <v>160</v>
      </c>
      <c r="HS554" s="3">
        <v>74</v>
      </c>
      <c r="HT554" s="3">
        <v>29</v>
      </c>
      <c r="HU554" s="3">
        <v>6</v>
      </c>
      <c r="HV554" s="3">
        <v>0</v>
      </c>
      <c r="HW554" s="3">
        <v>1</v>
      </c>
    </row>
    <row r="555" spans="1:249" s="3" customFormat="1" x14ac:dyDescent="0.2">
      <c r="A555" s="3" t="b">
        <v>1</v>
      </c>
      <c r="B555" s="3" t="s">
        <v>564</v>
      </c>
      <c r="D555" s="3">
        <v>10446</v>
      </c>
      <c r="E555" s="3">
        <v>10</v>
      </c>
      <c r="F555" s="3">
        <v>7</v>
      </c>
      <c r="G555" s="3" t="s">
        <v>369</v>
      </c>
      <c r="H555" s="3">
        <v>6</v>
      </c>
      <c r="I555" s="3">
        <v>1.8999999999999986</v>
      </c>
      <c r="J555" s="3">
        <v>0.31659791105092594</v>
      </c>
      <c r="K555" s="3">
        <v>0.49146621693336101</v>
      </c>
      <c r="L555" s="3">
        <v>0.26099369986965809</v>
      </c>
      <c r="M555" s="3">
        <f>AA555-AS555</f>
        <v>-1.0814665617431984</v>
      </c>
      <c r="N555" s="3">
        <f>AB555-AS555</f>
        <v>-2.0999999999999979</v>
      </c>
      <c r="O555" s="3">
        <f>AC555-AS555</f>
        <v>-0.19999999999999929</v>
      </c>
      <c r="P555" s="3">
        <f>AD555-AS555</f>
        <v>-1.0057029320482336</v>
      </c>
      <c r="Q555" s="3">
        <f>AE555-AS555</f>
        <v>-1.8000000000000007</v>
      </c>
      <c r="R555" s="3">
        <f>AF555-AS555</f>
        <v>-1.5</v>
      </c>
      <c r="S555" s="3">
        <f>AG555-AS555</f>
        <v>-1.3000000000000007</v>
      </c>
      <c r="T555" s="3">
        <f>AH555-AS555</f>
        <v>-0.80000000000000071</v>
      </c>
      <c r="U555" s="3">
        <f>AI555-AS555</f>
        <v>-0.69999999999999929</v>
      </c>
      <c r="V555" s="3">
        <f>AJ555-AS555</f>
        <v>-0.59999999999999787</v>
      </c>
      <c r="W555" s="3">
        <f>(AA555-AY555)/(AX555-AY555)</f>
        <v>0.85390816028953842</v>
      </c>
      <c r="X555" s="3">
        <f>(AX555-AA555)/(AA555-AY555)</f>
        <v>0.17108612671054174</v>
      </c>
      <c r="Y555" s="3">
        <f>J555/AA555</f>
        <v>1.2358159057541613E-2</v>
      </c>
      <c r="Z555" s="3">
        <f>(AA555-AY555)/(AX555-AA555)</f>
        <v>5.8450092899226496</v>
      </c>
      <c r="AA555" s="3">
        <v>25.618533438256801</v>
      </c>
      <c r="AB555" s="3">
        <v>24.6</v>
      </c>
      <c r="AC555" s="3">
        <v>26.5</v>
      </c>
      <c r="AD555" s="3">
        <v>25.694297067951766</v>
      </c>
      <c r="AE555" s="3">
        <v>24.9</v>
      </c>
      <c r="AF555" s="3">
        <v>25.2</v>
      </c>
      <c r="AG555" s="3">
        <v>25.4</v>
      </c>
      <c r="AH555" s="3">
        <v>25.9</v>
      </c>
      <c r="AI555" s="3">
        <v>26</v>
      </c>
      <c r="AJ555" s="3">
        <v>26.1</v>
      </c>
      <c r="AK555" s="3">
        <v>2020</v>
      </c>
      <c r="AL555" s="3">
        <v>10</v>
      </c>
      <c r="AM555" s="3">
        <v>27</v>
      </c>
      <c r="AN555" s="3">
        <v>16</v>
      </c>
      <c r="AO555" s="3">
        <v>21</v>
      </c>
      <c r="AP555" s="3">
        <v>34</v>
      </c>
      <c r="AQ555" s="3">
        <v>213</v>
      </c>
      <c r="AR555" s="4">
        <v>0.68125000000000002</v>
      </c>
      <c r="AS555" s="3">
        <f>VLOOKUP(AR555,גיליון1!A470:F1053,2,0)</f>
        <v>26.7</v>
      </c>
      <c r="AT555" s="3">
        <f>VLOOKUP(AR555,גיליון1!A470:F1053,3,0)</f>
        <v>64</v>
      </c>
      <c r="AU555" s="3">
        <f>VLOOKUP(AR555,גיליון1!A470:F1053,4,0)</f>
        <v>40</v>
      </c>
      <c r="AV555" s="3">
        <f>VLOOKUP(AR555,גיליון1!A470:F1053,5,0)</f>
        <v>0.9</v>
      </c>
      <c r="AW555" s="3">
        <f>VLOOKUP(AR555,גיליון1!A470:F1053,6,0)</f>
        <v>17</v>
      </c>
      <c r="AX555" s="3">
        <f>AS555+(AZ555*BF555)/(BB555*1005)</f>
        <v>26.231330411042258</v>
      </c>
      <c r="AY555" s="3">
        <f>AS555+(AZ555*BD555*BE555*BF555)/(BB555*1005*(BE555*BD555+BK555*AZ555))-(AZ555*BL555)/(BE555*BD555+BK555*AZ555)</f>
        <v>22.036729439489328</v>
      </c>
      <c r="AZ555" s="3">
        <f>BA555*BC555/(BA555+BC555)</f>
        <v>28.518648142927411</v>
      </c>
      <c r="BA555" s="3">
        <f>BB555*1005/(4*0.98*0.0000000567*(AS555+273.15)^3)</f>
        <v>197.44211037068871</v>
      </c>
      <c r="BB555" s="3">
        <f>101325/(287.05*(AS555+273.15))</f>
        <v>1.1772128879280261</v>
      </c>
      <c r="BC555" s="3">
        <f>100*SQRT(0.1/AV555)</f>
        <v>33.333333333333336</v>
      </c>
      <c r="BD555" s="3">
        <f>BC555/1.08</f>
        <v>30.864197530864196</v>
      </c>
      <c r="BE555" s="3">
        <f>0.072*AS555+64.67</f>
        <v>66.592399999999998</v>
      </c>
      <c r="BF555" s="3">
        <f>AU555*(1-0.21)+BG555-BH555</f>
        <v>-19.442804473885985</v>
      </c>
      <c r="BG555" s="3">
        <f>(1.72*(BI555/1000/(AS555+273.16))^(1/7)*0.0000000567*(AS555+273.16)^4)</f>
        <v>391.75626478021246</v>
      </c>
      <c r="BH555" s="3">
        <f>0.98*0.0000000567*(AA555+273.16)^4</f>
        <v>442.79906925409847</v>
      </c>
      <c r="BI555" s="3">
        <f>BJ555*AT555/100</f>
        <v>2241.4580810257771</v>
      </c>
      <c r="BJ555" s="3">
        <f>(610.7*10^(7.5*AS555/(AS555+237.3)))</f>
        <v>3502.2782516027769</v>
      </c>
      <c r="BK555" s="3">
        <f>(EXP((0.0492)*AS555))*55.259</f>
        <v>205.54628157564977</v>
      </c>
      <c r="BL555" s="3">
        <f>(1-(AT555/100))*BJ555</f>
        <v>1260.8201705769995</v>
      </c>
      <c r="HC555" s="3">
        <v>6</v>
      </c>
      <c r="HD555" s="3">
        <v>16</v>
      </c>
      <c r="HE555" s="3">
        <v>42</v>
      </c>
      <c r="HF555" s="3">
        <v>61</v>
      </c>
      <c r="HG555" s="3">
        <v>87</v>
      </c>
      <c r="HH555" s="3">
        <v>154</v>
      </c>
      <c r="HI555" s="3">
        <v>313</v>
      </c>
      <c r="HJ555" s="3">
        <v>281</v>
      </c>
      <c r="HK555" s="3">
        <v>216</v>
      </c>
      <c r="HL555" s="3">
        <v>237</v>
      </c>
      <c r="HM555" s="3">
        <v>354</v>
      </c>
      <c r="HN555" s="3">
        <v>500</v>
      </c>
      <c r="HO555" s="3">
        <v>604</v>
      </c>
      <c r="HP555" s="3">
        <v>380</v>
      </c>
      <c r="HQ555" s="3">
        <v>157</v>
      </c>
      <c r="HR555" s="3">
        <v>22</v>
      </c>
      <c r="HS555" s="3">
        <v>16</v>
      </c>
      <c r="HT555" s="3">
        <v>10</v>
      </c>
      <c r="HU555" s="3">
        <v>4</v>
      </c>
      <c r="HV555" s="3">
        <v>8</v>
      </c>
      <c r="HW555" s="3">
        <v>3</v>
      </c>
      <c r="HX555" s="3">
        <v>0</v>
      </c>
      <c r="HY555" s="3">
        <v>0</v>
      </c>
      <c r="HZ555" s="3">
        <v>0</v>
      </c>
      <c r="IA555" s="3">
        <v>0</v>
      </c>
      <c r="IB555" s="3">
        <v>0</v>
      </c>
      <c r="IC555" s="3">
        <v>0</v>
      </c>
      <c r="ID555" s="3">
        <v>0</v>
      </c>
      <c r="IE555" s="3">
        <v>0</v>
      </c>
      <c r="IF555" s="3">
        <v>0</v>
      </c>
      <c r="IG555" s="3">
        <v>0</v>
      </c>
      <c r="IH555" s="3">
        <v>0</v>
      </c>
      <c r="II555" s="3">
        <v>0</v>
      </c>
      <c r="IJ555" s="3">
        <v>0</v>
      </c>
      <c r="IK555" s="3">
        <v>0</v>
      </c>
      <c r="IL555" s="3">
        <v>0</v>
      </c>
      <c r="IM555" s="3">
        <v>0</v>
      </c>
      <c r="IN555" s="3">
        <v>0</v>
      </c>
      <c r="IO555" s="3">
        <v>1</v>
      </c>
    </row>
    <row r="556" spans="1:249" s="3" customFormat="1" x14ac:dyDescent="0.2">
      <c r="A556" s="3" t="b">
        <v>1</v>
      </c>
      <c r="B556" s="3" t="s">
        <v>564</v>
      </c>
      <c r="D556" s="3">
        <v>10446</v>
      </c>
      <c r="E556" s="3">
        <v>10</v>
      </c>
      <c r="F556" s="3">
        <v>7</v>
      </c>
      <c r="G556" s="3" t="s">
        <v>517</v>
      </c>
      <c r="H556" s="3">
        <v>6</v>
      </c>
      <c r="I556" s="3">
        <v>0.5</v>
      </c>
      <c r="J556" s="3">
        <v>0.10738946788108969</v>
      </c>
      <c r="K556" s="3">
        <v>0.14393548712280335</v>
      </c>
      <c r="L556" s="3">
        <v>8.6260211437204456E-2</v>
      </c>
      <c r="M556" s="3">
        <f>AA556-AS556</f>
        <v>-0.35013668142127585</v>
      </c>
      <c r="N556" s="3">
        <f>AB556-AS556</f>
        <v>-0.69999999999999929</v>
      </c>
      <c r="O556" s="3">
        <f>AC556-AS556</f>
        <v>-0.19999999999999929</v>
      </c>
      <c r="P556" s="3">
        <f>AD556-AS556</f>
        <v>-0.33411189211808434</v>
      </c>
      <c r="Q556" s="3">
        <f>AE556-AS556</f>
        <v>-0.59999999999999787</v>
      </c>
      <c r="R556" s="3">
        <f>AF556-AS556</f>
        <v>-0.5</v>
      </c>
      <c r="S556" s="3">
        <f>AG556-AS556</f>
        <v>-0.39999999999999858</v>
      </c>
      <c r="T556" s="3">
        <f>AH556-AS556</f>
        <v>-0.30000000000000071</v>
      </c>
      <c r="U556" s="3">
        <f>AI556-AS556</f>
        <v>-0.19999999999999929</v>
      </c>
      <c r="V556" s="3">
        <f>AJ556-AS556</f>
        <v>-0.19999999999999929</v>
      </c>
      <c r="W556" s="3">
        <f>(AA556-AY556)/(AX556-AY556)</f>
        <v>1.0542690767286733</v>
      </c>
      <c r="X556" s="3">
        <f>(AX556-AA556)/(AA556-AY556)</f>
        <v>-5.1475546353940922E-2</v>
      </c>
      <c r="Y556" s="3">
        <f>J556/AA556</f>
        <v>4.0755227677166609E-3</v>
      </c>
      <c r="Z556" s="3">
        <f>(AA556-AY556)/(AX556-AA556)</f>
        <v>-19.426700070827728</v>
      </c>
      <c r="AA556" s="3">
        <v>26.349863318578723</v>
      </c>
      <c r="AB556" s="3">
        <v>26</v>
      </c>
      <c r="AC556" s="3">
        <v>26.5</v>
      </c>
      <c r="AD556" s="3">
        <v>26.365888107881915</v>
      </c>
      <c r="AE556" s="3">
        <v>26.1</v>
      </c>
      <c r="AF556" s="3">
        <v>26.2</v>
      </c>
      <c r="AG556" s="3">
        <v>26.3</v>
      </c>
      <c r="AH556" s="3">
        <v>26.4</v>
      </c>
      <c r="AI556" s="3">
        <v>26.5</v>
      </c>
      <c r="AJ556" s="3">
        <v>26.5</v>
      </c>
      <c r="AK556" s="3">
        <v>2020</v>
      </c>
      <c r="AL556" s="3">
        <v>10</v>
      </c>
      <c r="AM556" s="3">
        <v>27</v>
      </c>
      <c r="AN556" s="3">
        <v>16</v>
      </c>
      <c r="AO556" s="3">
        <v>21</v>
      </c>
      <c r="AP556" s="3">
        <v>59</v>
      </c>
      <c r="AQ556" s="3">
        <v>491</v>
      </c>
      <c r="AR556" s="4">
        <v>0.68125000000000002</v>
      </c>
      <c r="AS556" s="3">
        <f>VLOOKUP(AR556,גיליון1!A471:F1054,2,0)</f>
        <v>26.7</v>
      </c>
      <c r="AT556" s="3">
        <f>VLOOKUP(AR556,גיליון1!A471:F1054,3,0)</f>
        <v>64</v>
      </c>
      <c r="AU556" s="3">
        <f>VLOOKUP(AR556,גיליון1!A471:F1054,4,0)</f>
        <v>40</v>
      </c>
      <c r="AV556" s="3">
        <f>VLOOKUP(AR556,גיליון1!A471:F1054,5,0)</f>
        <v>0.9</v>
      </c>
      <c r="AW556" s="3">
        <f>VLOOKUP(AR556,גיליון1!A471:F1054,6,0)</f>
        <v>17</v>
      </c>
      <c r="AX556" s="3">
        <f>AS556+(AZ556*BF556)/(BB556*1005)</f>
        <v>26.126440742844913</v>
      </c>
      <c r="AY556" s="3">
        <f>AS556+(AZ556*BD556*BE556*BF556)/(BB556*1005*(BE556*BD556+BK556*AZ556))-(AZ556*BL556)/(BE556*BD556+BK556*AZ556)</f>
        <v>22.0094999507462</v>
      </c>
      <c r="AZ556" s="3">
        <f>BA556*BC556/(BA556+BC556)</f>
        <v>28.518648142927411</v>
      </c>
      <c r="BA556" s="3">
        <f>BB556*1005/(4*0.98*0.0000000567*(AS556+273.15)^3)</f>
        <v>197.44211037068871</v>
      </c>
      <c r="BB556" s="3">
        <f>101325/(287.05*(AS556+273.15))</f>
        <v>1.1772128879280261</v>
      </c>
      <c r="BC556" s="3">
        <f>100*SQRT(0.1/AV556)</f>
        <v>33.333333333333336</v>
      </c>
      <c r="BD556" s="3">
        <f>BC556/1.08</f>
        <v>30.864197530864196</v>
      </c>
      <c r="BE556" s="3">
        <f>0.072*AS556+64.67</f>
        <v>66.592399999999998</v>
      </c>
      <c r="BF556" s="3">
        <f>AU556*(1-0.21)+BG556-BH556</f>
        <v>-23.794162782896365</v>
      </c>
      <c r="BG556" s="3">
        <f>(1.72*(BI556/1000/(AS556+273.16))^(1/7)*0.0000000567*(AS556+273.16)^4)</f>
        <v>391.75626478021246</v>
      </c>
      <c r="BH556" s="3">
        <f>0.98*0.0000000567*(AA556+273.16)^4</f>
        <v>447.15042756310885</v>
      </c>
      <c r="BI556" s="3">
        <f>BJ556*AT556/100</f>
        <v>2241.4580810257771</v>
      </c>
      <c r="BJ556" s="3">
        <f>(610.7*10^(7.5*AS556/(AS556+237.3)))</f>
        <v>3502.2782516027769</v>
      </c>
      <c r="BK556" s="3">
        <f>(EXP((0.0492)*AS556))*55.259</f>
        <v>205.54628157564977</v>
      </c>
      <c r="BL556" s="3">
        <f>(1-(AT556/100))*BJ556</f>
        <v>1260.8201705769995</v>
      </c>
      <c r="HQ556" s="3">
        <v>26</v>
      </c>
      <c r="HR556" s="3">
        <v>140</v>
      </c>
      <c r="HS556" s="3">
        <v>308</v>
      </c>
      <c r="HT556" s="3">
        <v>556</v>
      </c>
      <c r="HU556" s="3">
        <v>482</v>
      </c>
      <c r="HV556" s="3">
        <v>82</v>
      </c>
    </row>
    <row r="557" spans="1:249" s="3" customFormat="1" x14ac:dyDescent="0.2">
      <c r="A557" s="3" t="b">
        <v>0</v>
      </c>
      <c r="D557" s="3">
        <v>10446</v>
      </c>
      <c r="E557" s="3">
        <v>10</v>
      </c>
      <c r="F557" s="3">
        <v>7</v>
      </c>
      <c r="G557" s="3" t="s">
        <v>205</v>
      </c>
      <c r="H557" s="3">
        <v>6</v>
      </c>
      <c r="I557" s="3">
        <v>1.1000000000000014</v>
      </c>
      <c r="J557" s="3">
        <v>0.28030681741319974</v>
      </c>
      <c r="K557" s="3">
        <v>0.39336946426249142</v>
      </c>
      <c r="L557" s="3">
        <v>0.22607933312833439</v>
      </c>
      <c r="M557" s="3">
        <f>AA557-AS557</f>
        <v>-1.7944377894185308</v>
      </c>
      <c r="N557" s="3">
        <f>AB557-AS557</f>
        <v>-2</v>
      </c>
      <c r="O557" s="3">
        <f>AC557-AS557</f>
        <v>-0.89999999999999858</v>
      </c>
      <c r="P557" s="3">
        <f>AD557-AS557</f>
        <v>-1.9034719161296714</v>
      </c>
      <c r="Q557" s="3">
        <f>AE557-AS557</f>
        <v>-2</v>
      </c>
      <c r="R557" s="3">
        <f>AF557-AS557</f>
        <v>-2</v>
      </c>
      <c r="S557" s="3">
        <f>AG557-AS557</f>
        <v>-2</v>
      </c>
      <c r="T557" s="3">
        <f>AH557-AS557</f>
        <v>-1.5999999999999979</v>
      </c>
      <c r="U557" s="3">
        <f>AI557-AS557</f>
        <v>-1.3999999999999986</v>
      </c>
      <c r="V557" s="3">
        <f>AJ557-AS557</f>
        <v>-1.0999999999999979</v>
      </c>
      <c r="W557" s="3">
        <f>(AA557-AY557)/(AX557-AY557)</f>
        <v>0.66704506617067838</v>
      </c>
      <c r="X557" s="3">
        <f>(AX557-AA557)/(AA557-AY557)</f>
        <v>0.49914908409520803</v>
      </c>
      <c r="Y557" s="3">
        <f>J557/AA557</f>
        <v>1.1254787787689754E-2</v>
      </c>
      <c r="Z557" s="3">
        <f>(AA557-AY557)/(AX557-AA557)</f>
        <v>2.0034094659567869</v>
      </c>
      <c r="AA557" s="3">
        <v>24.905562210581468</v>
      </c>
      <c r="AB557" s="3">
        <v>24.7</v>
      </c>
      <c r="AC557" s="3">
        <v>25.8</v>
      </c>
      <c r="AD557" s="3">
        <v>24.796528083870328</v>
      </c>
      <c r="AE557" s="3">
        <v>24.7</v>
      </c>
      <c r="AF557" s="3">
        <v>24.7</v>
      </c>
      <c r="AG557" s="3">
        <v>24.7</v>
      </c>
      <c r="AH557" s="3">
        <v>25.1</v>
      </c>
      <c r="AI557" s="3">
        <v>25.3</v>
      </c>
      <c r="AJ557" s="3">
        <v>25.6</v>
      </c>
      <c r="AK557" s="3">
        <v>2020</v>
      </c>
      <c r="AL557" s="3">
        <v>10</v>
      </c>
      <c r="AM557" s="3">
        <v>27</v>
      </c>
      <c r="AN557" s="3">
        <v>16</v>
      </c>
      <c r="AO557" s="3">
        <v>22</v>
      </c>
      <c r="AP557" s="3">
        <v>19</v>
      </c>
      <c r="AQ557" s="3">
        <v>171</v>
      </c>
      <c r="AR557" s="4">
        <v>0.68194444444444446</v>
      </c>
      <c r="AS557" s="3">
        <f>VLOOKUP(AR557,גיליון1!A472:F1055,2,0)</f>
        <v>26.7</v>
      </c>
      <c r="AT557" s="3">
        <f>VLOOKUP(AR557,גיליון1!A472:F1055,3,0)</f>
        <v>64</v>
      </c>
      <c r="AU557" s="3">
        <f>VLOOKUP(AR557,גיליון1!A472:F1055,4,0)</f>
        <v>42</v>
      </c>
      <c r="AV557" s="3">
        <f>VLOOKUP(AR557,גיליון1!A472:F1055,5,0)</f>
        <v>0.6</v>
      </c>
      <c r="AW557" s="3">
        <f>VLOOKUP(AR557,גיליון1!A472:F1055,6,0)</f>
        <v>18</v>
      </c>
      <c r="AX557" s="3">
        <f>AS557+(AZ557*BF557)/(BB557*1005)</f>
        <v>26.309650005951337</v>
      </c>
      <c r="AY557" s="3">
        <f>AS557+(AZ557*BD557*BE557*BF557)/(BB557*1005*(BE557*BD557+BK557*AZ557))-(AZ557*BL557)/(BE557*BD557+BK557*AZ557)</f>
        <v>22.092599430303078</v>
      </c>
      <c r="AZ557" s="3">
        <f>BA557*BC557/(BA557+BC557)</f>
        <v>33.829873427515295</v>
      </c>
      <c r="BA557" s="3">
        <f>BB557*1005/(4*0.98*0.0000000567*(AS557+273.15)^3)</f>
        <v>197.44211037068871</v>
      </c>
      <c r="BB557" s="3">
        <f>101325/(287.05*(AS557+273.15))</f>
        <v>1.1772128879280261</v>
      </c>
      <c r="BC557" s="3">
        <f>100*SQRT(0.1/AV557)</f>
        <v>40.824829046386299</v>
      </c>
      <c r="BD557" s="3">
        <f>BC557/1.08</f>
        <v>37.800767635542869</v>
      </c>
      <c r="BE557" s="3">
        <f>0.072*AS557+64.67</f>
        <v>66.592399999999998</v>
      </c>
      <c r="BF557" s="3">
        <f>AU557*(1-0.21)+BG557-BH557</f>
        <v>-13.65132713266604</v>
      </c>
      <c r="BG557" s="3">
        <f>(1.72*(BI557/1000/(AS557+273.16))^(1/7)*0.0000000567*(AS557+273.16)^4)</f>
        <v>391.75626478021246</v>
      </c>
      <c r="BH557" s="3">
        <f>0.98*0.0000000567*(AA557+273.16)^4</f>
        <v>438.58759191287851</v>
      </c>
      <c r="BI557" s="3">
        <f>BJ557*AT557/100</f>
        <v>2241.4580810257771</v>
      </c>
      <c r="BJ557" s="3">
        <f>(610.7*10^(7.5*AS557/(AS557+237.3)))</f>
        <v>3502.2782516027769</v>
      </c>
      <c r="BK557" s="3">
        <f>(EXP((0.0492)*AS557))*55.259</f>
        <v>205.54628157564977</v>
      </c>
      <c r="BL557" s="3">
        <f>(1-(AT557/100))*BJ557</f>
        <v>1260.8201705769995</v>
      </c>
      <c r="HC557" s="3">
        <v>702</v>
      </c>
      <c r="HD557" s="3">
        <v>511</v>
      </c>
      <c r="HE557" s="3">
        <v>413</v>
      </c>
      <c r="HF557" s="3">
        <v>327</v>
      </c>
      <c r="HG557" s="3">
        <v>294</v>
      </c>
      <c r="HH557" s="3">
        <v>211</v>
      </c>
      <c r="HI557" s="3">
        <v>173</v>
      </c>
      <c r="HJ557" s="3">
        <v>140</v>
      </c>
      <c r="HK557" s="3">
        <v>119</v>
      </c>
      <c r="HL557" s="3">
        <v>45</v>
      </c>
      <c r="HM557" s="3">
        <v>36</v>
      </c>
      <c r="HN557" s="3">
        <v>9</v>
      </c>
      <c r="HO557" s="3">
        <v>4</v>
      </c>
      <c r="HP557" s="3">
        <v>2</v>
      </c>
      <c r="HQ557" s="3">
        <v>1</v>
      </c>
      <c r="HR557" s="3">
        <v>0</v>
      </c>
      <c r="HS557" s="3">
        <v>0</v>
      </c>
      <c r="HT557" s="3">
        <v>0</v>
      </c>
      <c r="HU557" s="3">
        <v>0</v>
      </c>
      <c r="HV557" s="3">
        <v>1</v>
      </c>
      <c r="HW557" s="3">
        <v>0</v>
      </c>
      <c r="HX557" s="3">
        <v>1</v>
      </c>
      <c r="HY557" s="3">
        <v>0</v>
      </c>
      <c r="HZ557" s="3">
        <v>0</v>
      </c>
      <c r="IA557" s="3">
        <v>0</v>
      </c>
    </row>
    <row r="558" spans="1:249" s="3" customFormat="1" x14ac:dyDescent="0.2">
      <c r="A558" s="3" t="b">
        <v>0</v>
      </c>
      <c r="D558" s="3">
        <v>10446</v>
      </c>
      <c r="E558" s="3">
        <v>10</v>
      </c>
      <c r="F558" s="3">
        <v>7</v>
      </c>
      <c r="G558" s="3" t="s">
        <v>370</v>
      </c>
      <c r="H558" s="3">
        <v>6</v>
      </c>
      <c r="I558" s="3">
        <v>1.8999999999999986</v>
      </c>
      <c r="J558" s="3">
        <v>0.31974170446790157</v>
      </c>
      <c r="K558" s="3">
        <v>0.33629712861136341</v>
      </c>
      <c r="L558" s="3">
        <v>0.22608056633823287</v>
      </c>
      <c r="M558" s="3">
        <f>AA558-AS558</f>
        <v>-1.7884311781245579</v>
      </c>
      <c r="N558" s="3">
        <f>AB558-AS558</f>
        <v>-2.0999999999999979</v>
      </c>
      <c r="O558" s="3">
        <f>AC558-AS558</f>
        <v>-0.19999999999999929</v>
      </c>
      <c r="P558" s="3">
        <f>AD558-AS558</f>
        <v>-1.8780797650191055</v>
      </c>
      <c r="Q558" s="3">
        <f>AE558-AS558</f>
        <v>-2.0999999999999979</v>
      </c>
      <c r="R558" s="3">
        <f>AF558-AS558</f>
        <v>-2.0999999999999979</v>
      </c>
      <c r="S558" s="3">
        <f>AG558-AS558</f>
        <v>-2</v>
      </c>
      <c r="T558" s="3">
        <f>AH558-AS558</f>
        <v>-1.6999999999999993</v>
      </c>
      <c r="U558" s="3">
        <f>AI558-AS558</f>
        <v>-1.3999999999999986</v>
      </c>
      <c r="V558" s="3">
        <f>AJ558-AS558</f>
        <v>-0.69999999999999929</v>
      </c>
      <c r="W558" s="3">
        <f>(AA558-AY558)/(AX558-AY558)</f>
        <v>0.66865083572815021</v>
      </c>
      <c r="X558" s="3">
        <f>(AX558-AA558)/(AA558-AY558)</f>
        <v>0.49554886731131614</v>
      </c>
      <c r="Y558" s="3">
        <f>J558/AA558</f>
        <v>1.2835068989598471E-2</v>
      </c>
      <c r="Z558" s="3">
        <f>(AA558-AY558)/(AX558-AA558)</f>
        <v>2.0179644551014082</v>
      </c>
      <c r="AA558" s="3">
        <v>24.911568821875441</v>
      </c>
      <c r="AB558" s="3">
        <v>24.6</v>
      </c>
      <c r="AC558" s="3">
        <v>26.5</v>
      </c>
      <c r="AD558" s="3">
        <v>24.821920234980894</v>
      </c>
      <c r="AE558" s="3">
        <v>24.6</v>
      </c>
      <c r="AF558" s="3">
        <v>24.6</v>
      </c>
      <c r="AG558" s="3">
        <v>24.7</v>
      </c>
      <c r="AH558" s="3">
        <v>25</v>
      </c>
      <c r="AI558" s="3">
        <v>25.3</v>
      </c>
      <c r="AJ558" s="3">
        <v>26</v>
      </c>
      <c r="AK558" s="3">
        <v>2020</v>
      </c>
      <c r="AL558" s="3">
        <v>10</v>
      </c>
      <c r="AM558" s="3">
        <v>27</v>
      </c>
      <c r="AN558" s="3">
        <v>16</v>
      </c>
      <c r="AO558" s="3">
        <v>22</v>
      </c>
      <c r="AP558" s="3">
        <v>32</v>
      </c>
      <c r="AQ558" s="3">
        <v>932</v>
      </c>
      <c r="AR558" s="4">
        <v>0.68194444444444446</v>
      </c>
      <c r="AS558" s="3">
        <f>VLOOKUP(AR558,גיליון1!A473:F1056,2,0)</f>
        <v>26.7</v>
      </c>
      <c r="AT558" s="3">
        <f>VLOOKUP(AR558,גיליון1!A473:F1056,3,0)</f>
        <v>64</v>
      </c>
      <c r="AU558" s="3">
        <f>VLOOKUP(AR558,גיליון1!A473:F1056,4,0)</f>
        <v>42</v>
      </c>
      <c r="AV558" s="3">
        <f>VLOOKUP(AR558,גיליון1!A473:F1056,5,0)</f>
        <v>0.6</v>
      </c>
      <c r="AW558" s="3">
        <f>VLOOKUP(AR558,גיליון1!A473:F1056,6,0)</f>
        <v>18</v>
      </c>
      <c r="AX558" s="3">
        <f>AS558+(AZ558*BF558)/(BB558*1005)</f>
        <v>26.308639063369277</v>
      </c>
      <c r="AY558" s="3">
        <f>AS558+(AZ558*BD558*BE558*BF558)/(BB558*1005*(BE558*BD558+BK558*AZ558))-(AZ558*BL558)/(BE558*BD558+BK558*AZ558)</f>
        <v>22.09233073326094</v>
      </c>
      <c r="AZ558" s="3">
        <f>BA558*BC558/(BA558+BC558)</f>
        <v>33.829873427515295</v>
      </c>
      <c r="BA558" s="3">
        <f>BB558*1005/(4*0.98*0.0000000567*(AS558+273.15)^3)</f>
        <v>197.44211037068871</v>
      </c>
      <c r="BB558" s="3">
        <f>101325/(287.05*(AS558+273.15))</f>
        <v>1.1772128879280261</v>
      </c>
      <c r="BC558" s="3">
        <f>100*SQRT(0.1/AV558)</f>
        <v>40.824829046386299</v>
      </c>
      <c r="BD558" s="3">
        <f>BC558/1.08</f>
        <v>37.800767635542869</v>
      </c>
      <c r="BE558" s="3">
        <f>0.072*AS558+64.67</f>
        <v>66.592399999999998</v>
      </c>
      <c r="BF558" s="3">
        <f>AU558*(1-0.21)+BG558-BH558</f>
        <v>-13.686681835139325</v>
      </c>
      <c r="BG558" s="3">
        <f>(1.72*(BI558/1000/(AS558+273.16))^(1/7)*0.0000000567*(AS558+273.16)^4)</f>
        <v>391.75626478021246</v>
      </c>
      <c r="BH558" s="3">
        <f>0.98*0.0000000567*(AA558+273.16)^4</f>
        <v>438.62294661535179</v>
      </c>
      <c r="BI558" s="3">
        <f>BJ558*AT558/100</f>
        <v>2241.4580810257771</v>
      </c>
      <c r="BJ558" s="3">
        <f>(610.7*10^(7.5*AS558/(AS558+237.3)))</f>
        <v>3502.2782516027769</v>
      </c>
      <c r="BK558" s="3">
        <f>(EXP((0.0492)*AS558))*55.259</f>
        <v>205.54628157564977</v>
      </c>
      <c r="BL558" s="3">
        <f>(1-(AT558/100))*BJ558</f>
        <v>1260.8201705769995</v>
      </c>
      <c r="HC558" s="3">
        <v>1149</v>
      </c>
      <c r="HD558" s="3">
        <v>830</v>
      </c>
      <c r="HE558" s="3">
        <v>766</v>
      </c>
      <c r="HF558" s="3">
        <v>461</v>
      </c>
      <c r="HG558" s="3">
        <v>281</v>
      </c>
      <c r="HH558" s="3">
        <v>273</v>
      </c>
      <c r="HI558" s="3">
        <v>195</v>
      </c>
      <c r="HJ558" s="3">
        <v>117</v>
      </c>
      <c r="HK558" s="3">
        <v>63</v>
      </c>
      <c r="HL558" s="3">
        <v>41</v>
      </c>
      <c r="HM558" s="3">
        <v>24</v>
      </c>
      <c r="HN558" s="3">
        <v>31</v>
      </c>
      <c r="HO558" s="3">
        <v>23</v>
      </c>
      <c r="HP558" s="3">
        <v>21</v>
      </c>
      <c r="HQ558" s="3">
        <v>18</v>
      </c>
      <c r="HR558" s="3">
        <v>13</v>
      </c>
      <c r="HS558" s="3">
        <v>15</v>
      </c>
      <c r="HT558" s="3">
        <v>9</v>
      </c>
      <c r="HU558" s="3">
        <v>8</v>
      </c>
      <c r="HV558" s="3">
        <v>5</v>
      </c>
      <c r="HW558" s="3">
        <v>4</v>
      </c>
      <c r="HX558" s="3">
        <v>2</v>
      </c>
      <c r="HY558" s="3">
        <v>2</v>
      </c>
      <c r="HZ558" s="3">
        <v>1</v>
      </c>
      <c r="IA558" s="3">
        <v>0</v>
      </c>
      <c r="IB558" s="3">
        <v>1</v>
      </c>
    </row>
    <row r="559" spans="1:249" s="3" customFormat="1" x14ac:dyDescent="0.2">
      <c r="A559" s="3" t="b">
        <v>1</v>
      </c>
      <c r="B559" s="3">
        <v>10</v>
      </c>
      <c r="D559" s="3">
        <v>10446</v>
      </c>
      <c r="E559" s="3">
        <v>5</v>
      </c>
      <c r="F559" s="3">
        <v>7</v>
      </c>
      <c r="G559" s="3" t="s">
        <v>206</v>
      </c>
      <c r="H559" s="3">
        <v>6</v>
      </c>
      <c r="I559" s="3">
        <v>1.3999999999999986</v>
      </c>
      <c r="J559" s="3">
        <v>0.26628068863300702</v>
      </c>
      <c r="K559" s="3">
        <v>0.37962632404315855</v>
      </c>
      <c r="L559" s="3">
        <v>0.21636935841297295</v>
      </c>
      <c r="M559" s="3">
        <f>AA559-AS559</f>
        <v>-1.5415784913511281</v>
      </c>
      <c r="N559" s="3">
        <f>AB559-AS559</f>
        <v>-2.1999999999999993</v>
      </c>
      <c r="O559" s="3">
        <f>AC559-AS559</f>
        <v>-0.80000000000000071</v>
      </c>
      <c r="P559" s="3">
        <f>AD559-AS559</f>
        <v>-1.5738415716732668</v>
      </c>
      <c r="Q559" s="3">
        <f>AE559-AS559</f>
        <v>-2</v>
      </c>
      <c r="R559" s="3">
        <f>AF559-AS559</f>
        <v>-1.8999999999999986</v>
      </c>
      <c r="S559" s="3">
        <f>AG559-AS559</f>
        <v>-1.6999999999999993</v>
      </c>
      <c r="T559" s="3">
        <f>AH559-AS559</f>
        <v>-1.3000000000000007</v>
      </c>
      <c r="U559" s="3">
        <f>AI559-AS559</f>
        <v>-1.1999999999999993</v>
      </c>
      <c r="V559" s="3">
        <f>AJ559-AS559</f>
        <v>-1</v>
      </c>
      <c r="W559" s="3">
        <f>(AA559-AY559)/(AX559-AY559)</f>
        <v>0.73862149459880522</v>
      </c>
      <c r="X559" s="3">
        <f>(AX559-AA559)/(AA559-AY559)</f>
        <v>0.35387340784492993</v>
      </c>
      <c r="Y559" s="3">
        <f>J559/AA559</f>
        <v>1.0584157219142942E-2</v>
      </c>
      <c r="Z559" s="3">
        <f>(AA559-AY559)/(AX559-AA559)</f>
        <v>2.8258693019346843</v>
      </c>
      <c r="AA559" s="3">
        <v>25.158421508648871</v>
      </c>
      <c r="AB559" s="3">
        <v>24.5</v>
      </c>
      <c r="AC559" s="3">
        <v>25.9</v>
      </c>
      <c r="AD559" s="3">
        <v>25.126158428326733</v>
      </c>
      <c r="AE559" s="3">
        <v>24.7</v>
      </c>
      <c r="AF559" s="3">
        <v>24.8</v>
      </c>
      <c r="AG559" s="3">
        <v>25</v>
      </c>
      <c r="AH559" s="3">
        <v>25.4</v>
      </c>
      <c r="AI559" s="3">
        <v>25.5</v>
      </c>
      <c r="AJ559" s="3">
        <v>25.7</v>
      </c>
      <c r="AK559" s="3">
        <v>2020</v>
      </c>
      <c r="AL559" s="3">
        <v>10</v>
      </c>
      <c r="AM559" s="3">
        <v>27</v>
      </c>
      <c r="AN559" s="3">
        <v>16</v>
      </c>
      <c r="AO559" s="3">
        <v>23</v>
      </c>
      <c r="AP559" s="3">
        <v>4</v>
      </c>
      <c r="AQ559" s="3">
        <v>771</v>
      </c>
      <c r="AR559" s="4">
        <v>0.68263888888888891</v>
      </c>
      <c r="AS559" s="3">
        <f>VLOOKUP(AR559,גיליון1!A474:F1057,2,0)</f>
        <v>26.7</v>
      </c>
      <c r="AT559" s="3">
        <f>VLOOKUP(AR559,גיליון1!A474:F1057,3,0)</f>
        <v>63</v>
      </c>
      <c r="AU559" s="3">
        <f>VLOOKUP(AR559,גיליון1!A474:F1057,4,0)</f>
        <v>39</v>
      </c>
      <c r="AV559" s="3">
        <f>VLOOKUP(AR559,גיליון1!A474:F1057,5,0)</f>
        <v>1.2</v>
      </c>
      <c r="AW559" s="3">
        <f>VLOOKUP(AR559,גיליון1!A474:F1057,6,0)</f>
        <v>7</v>
      </c>
      <c r="AX559" s="3">
        <f>AS559+(AZ559*BF559)/(BB559*1005)</f>
        <v>26.308482765068469</v>
      </c>
      <c r="AY559" s="3">
        <f>AS559+(AZ559*BD559*BE559*BF559)/(BB559*1005*(BE559*BD559+BK559*AZ559))-(AZ559*BL559)/(BE559*BD559+BK559*AZ559)</f>
        <v>21.908498708788297</v>
      </c>
      <c r="AZ559" s="3">
        <f>BA559*BC559/(BA559+BC559)</f>
        <v>25.185242598748061</v>
      </c>
      <c r="BA559" s="3">
        <f>BB559*1005/(4*0.98*0.0000000567*(AS559+273.15)^3)</f>
        <v>197.44211037068871</v>
      </c>
      <c r="BB559" s="3">
        <f>101325/(287.05*(AS559+273.15))</f>
        <v>1.1772128879280261</v>
      </c>
      <c r="BC559" s="3">
        <f>100*SQRT(0.1/AV559)</f>
        <v>28.867513459481291</v>
      </c>
      <c r="BD559" s="3">
        <f>BC559/1.08</f>
        <v>26.72917912914934</v>
      </c>
      <c r="BE559" s="3">
        <f>0.072*AS559+64.67</f>
        <v>66.592399999999998</v>
      </c>
      <c r="BF559" s="3">
        <f>AU559*(1-0.21)+BG559-BH559</f>
        <v>-18.391866930215826</v>
      </c>
      <c r="BG559" s="3">
        <f>(1.72*(BI559/1000/(AS559+273.16))^(1/7)*0.0000000567*(AS559+273.16)^4)</f>
        <v>390.8758958201206</v>
      </c>
      <c r="BH559" s="3">
        <f>0.98*0.0000000567*(AA559+273.16)^4</f>
        <v>440.07776275033643</v>
      </c>
      <c r="BI559" s="3">
        <f>BJ559*AT559/100</f>
        <v>2206.4352985097494</v>
      </c>
      <c r="BJ559" s="3">
        <f>(610.7*10^(7.5*AS559/(AS559+237.3)))</f>
        <v>3502.2782516027769</v>
      </c>
      <c r="BK559" s="3">
        <f>(EXP((0.0492)*AS559))*55.259</f>
        <v>205.54628157564977</v>
      </c>
      <c r="BL559" s="3">
        <f>(1-(AT559/100))*BJ559</f>
        <v>1295.8429530930275</v>
      </c>
      <c r="HB559" s="3">
        <v>19</v>
      </c>
      <c r="HC559" s="3">
        <v>83</v>
      </c>
      <c r="HD559" s="3">
        <v>132</v>
      </c>
      <c r="HE559" s="3">
        <v>292</v>
      </c>
      <c r="HF559" s="3">
        <v>426</v>
      </c>
      <c r="HG559" s="3">
        <v>514</v>
      </c>
      <c r="HH559" s="3">
        <v>462</v>
      </c>
      <c r="HI559" s="3">
        <v>316</v>
      </c>
      <c r="HJ559" s="3">
        <v>311</v>
      </c>
      <c r="HK559" s="3">
        <v>312</v>
      </c>
      <c r="HL559" s="3">
        <v>188</v>
      </c>
      <c r="HM559" s="3">
        <v>71</v>
      </c>
      <c r="HN559" s="3">
        <v>40</v>
      </c>
      <c r="HO559" s="3">
        <v>30</v>
      </c>
      <c r="HP559" s="3">
        <v>16</v>
      </c>
    </row>
    <row r="560" spans="1:249" s="3" customFormat="1" x14ac:dyDescent="0.2">
      <c r="A560" s="3" t="b">
        <v>1</v>
      </c>
      <c r="B560" s="3">
        <v>10</v>
      </c>
      <c r="D560" s="3">
        <v>10446</v>
      </c>
      <c r="E560" s="3">
        <v>5</v>
      </c>
      <c r="F560" s="3">
        <v>7</v>
      </c>
      <c r="G560" s="3" t="s">
        <v>371</v>
      </c>
      <c r="H560" s="3">
        <v>6</v>
      </c>
      <c r="I560" s="3">
        <v>2</v>
      </c>
      <c r="J560" s="3">
        <v>0.26220623294556406</v>
      </c>
      <c r="K560" s="3">
        <v>0.25810099900019168</v>
      </c>
      <c r="L560" s="3">
        <v>0.17932722714194993</v>
      </c>
      <c r="M560" s="3">
        <f>AA560-AS560</f>
        <v>-0.98842004543548256</v>
      </c>
      <c r="N560" s="3">
        <f>AB560-AS560</f>
        <v>-1.8000000000000007</v>
      </c>
      <c r="O560" s="3">
        <f>AC560-AS560</f>
        <v>0.19999999999999929</v>
      </c>
      <c r="P560" s="3">
        <f>AD560-AS560</f>
        <v>-0.98052163076284771</v>
      </c>
      <c r="Q560" s="3">
        <f>AE560-AS560</f>
        <v>-1.5999999999999979</v>
      </c>
      <c r="R560" s="3">
        <f>AF560-AS560</f>
        <v>-1.3000000000000007</v>
      </c>
      <c r="S560" s="3">
        <f>AG560-AS560</f>
        <v>-1.0999999999999979</v>
      </c>
      <c r="T560" s="3">
        <f>AH560-AS560</f>
        <v>-0.89999999999999858</v>
      </c>
      <c r="U560" s="3">
        <f>AI560-AS560</f>
        <v>-0.69999999999999929</v>
      </c>
      <c r="V560" s="3">
        <f>AJ560-AS560</f>
        <v>-0.39999999999999858</v>
      </c>
      <c r="W560" s="3">
        <f>(AA560-AY560)/(AX560-AY560)</f>
        <v>0.87874674977323675</v>
      </c>
      <c r="X560" s="3">
        <f>(AX560-AA560)/(AA560-AY560)</f>
        <v>0.13798429440342513</v>
      </c>
      <c r="Y560" s="3">
        <f>J560/AA560</f>
        <v>1.0197982131355377E-2</v>
      </c>
      <c r="Z560" s="3">
        <f>(AA560-AY560)/(AX560-AA560)</f>
        <v>7.2472016059762341</v>
      </c>
      <c r="AA560" s="3">
        <v>25.711579954564517</v>
      </c>
      <c r="AB560" s="3">
        <v>24.9</v>
      </c>
      <c r="AC560" s="3">
        <v>26.9</v>
      </c>
      <c r="AD560" s="3">
        <v>25.719478369237152</v>
      </c>
      <c r="AE560" s="3">
        <v>25.1</v>
      </c>
      <c r="AF560" s="3">
        <v>25.4</v>
      </c>
      <c r="AG560" s="3">
        <v>25.6</v>
      </c>
      <c r="AH560" s="3">
        <v>25.8</v>
      </c>
      <c r="AI560" s="3">
        <v>26</v>
      </c>
      <c r="AJ560" s="3">
        <v>26.3</v>
      </c>
      <c r="AK560" s="3">
        <v>2020</v>
      </c>
      <c r="AL560" s="3">
        <v>10</v>
      </c>
      <c r="AM560" s="3">
        <v>27</v>
      </c>
      <c r="AN560" s="3">
        <v>16</v>
      </c>
      <c r="AO560" s="3">
        <v>23</v>
      </c>
      <c r="AP560" s="3">
        <v>28</v>
      </c>
      <c r="AQ560" s="3">
        <v>450</v>
      </c>
      <c r="AR560" s="4">
        <v>0.68263888888888891</v>
      </c>
      <c r="AS560" s="3">
        <f>VLOOKUP(AR560,גיליון1!A475:F1058,2,0)</f>
        <v>26.7</v>
      </c>
      <c r="AT560" s="3">
        <f>VLOOKUP(AR560,גיליון1!A475:F1058,3,0)</f>
        <v>63</v>
      </c>
      <c r="AU560" s="3">
        <f>VLOOKUP(AR560,גיליון1!A475:F1058,4,0)</f>
        <v>39</v>
      </c>
      <c r="AV560" s="3">
        <f>VLOOKUP(AR560,גיליון1!A475:F1058,5,0)</f>
        <v>1.2</v>
      </c>
      <c r="AW560" s="3">
        <f>VLOOKUP(AR560,גיליון1!A475:F1058,6,0)</f>
        <v>7</v>
      </c>
      <c r="AX560" s="3">
        <f>AS560+(AZ560*BF560)/(BB560*1005)</f>
        <v>26.238805401150909</v>
      </c>
      <c r="AY560" s="3">
        <f>AS560+(AZ560*BD560*BE560*BF560)/(BB560*1005*(BE560*BD560+BK560*AZ560))-(AZ560*BL560)/(BE560*BD560+BK560*AZ560)</f>
        <v>21.890670851352077</v>
      </c>
      <c r="AZ560" s="3">
        <f>BA560*BC560/(BA560+BC560)</f>
        <v>25.185242598748061</v>
      </c>
      <c r="BA560" s="3">
        <f>BB560*1005/(4*0.98*0.0000000567*(AS560+273.15)^3)</f>
        <v>197.44211037068871</v>
      </c>
      <c r="BB560" s="3">
        <f>101325/(287.05*(AS560+273.15))</f>
        <v>1.1772128879280261</v>
      </c>
      <c r="BC560" s="3">
        <f>100*SQRT(0.1/AV560)</f>
        <v>28.867513459481291</v>
      </c>
      <c r="BD560" s="3">
        <f>BC560/1.08</f>
        <v>26.72917912914934</v>
      </c>
      <c r="BE560" s="3">
        <f>0.072*AS560+64.67</f>
        <v>66.592399999999998</v>
      </c>
      <c r="BF560" s="3">
        <f>AU560*(1-0.21)+BG560-BH560</f>
        <v>-21.66502246689123</v>
      </c>
      <c r="BG560" s="3">
        <f>(1.72*(BI560/1000/(AS560+273.16))^(1/7)*0.0000000567*(AS560+273.16)^4)</f>
        <v>390.8758958201206</v>
      </c>
      <c r="BH560" s="3">
        <f>0.98*0.0000000567*(AA560+273.16)^4</f>
        <v>443.35091828701184</v>
      </c>
      <c r="BI560" s="3">
        <f>BJ560*AT560/100</f>
        <v>2206.4352985097494</v>
      </c>
      <c r="BJ560" s="3">
        <f>(610.7*10^(7.5*AS560/(AS560+237.3)))</f>
        <v>3502.2782516027769</v>
      </c>
      <c r="BK560" s="3">
        <f>(EXP((0.0492)*AS560))*55.259</f>
        <v>205.54628157564977</v>
      </c>
      <c r="BL560" s="3">
        <f>(1-(AT560/100))*BJ560</f>
        <v>1295.8429530930275</v>
      </c>
      <c r="HE560" s="3">
        <v>18</v>
      </c>
      <c r="HF560" s="3">
        <v>29</v>
      </c>
      <c r="HG560" s="3">
        <v>60</v>
      </c>
      <c r="HH560" s="3">
        <v>85</v>
      </c>
      <c r="HI560" s="3">
        <v>124</v>
      </c>
      <c r="HJ560" s="3">
        <v>254</v>
      </c>
      <c r="HK560" s="3">
        <v>428</v>
      </c>
      <c r="HL560" s="3">
        <v>612</v>
      </c>
      <c r="HM560" s="3">
        <v>777</v>
      </c>
      <c r="HN560" s="3">
        <v>598</v>
      </c>
      <c r="HO560" s="3">
        <v>328</v>
      </c>
      <c r="HP560" s="3">
        <v>82</v>
      </c>
      <c r="HQ560" s="3">
        <v>52</v>
      </c>
      <c r="HR560" s="3">
        <v>26</v>
      </c>
      <c r="HS560" s="3">
        <v>25</v>
      </c>
      <c r="HT560" s="3">
        <v>8</v>
      </c>
      <c r="HU560" s="3">
        <v>11</v>
      </c>
      <c r="HV560" s="3">
        <v>4</v>
      </c>
      <c r="HW560" s="3">
        <v>5</v>
      </c>
      <c r="HX560" s="3">
        <v>1</v>
      </c>
      <c r="HY560" s="3">
        <v>6</v>
      </c>
      <c r="HZ560" s="3">
        <v>0</v>
      </c>
      <c r="IA560" s="3">
        <v>1</v>
      </c>
      <c r="IB560" s="3">
        <v>1</v>
      </c>
      <c r="IC560" s="3">
        <v>3</v>
      </c>
      <c r="ID560" s="3">
        <v>0</v>
      </c>
      <c r="IE560" s="3">
        <v>0</v>
      </c>
      <c r="IF560" s="3">
        <v>4</v>
      </c>
      <c r="IG560" s="3">
        <v>2</v>
      </c>
      <c r="IH560" s="3">
        <v>0</v>
      </c>
      <c r="II560" s="3">
        <v>1</v>
      </c>
    </row>
    <row r="561" spans="1:232" s="3" customFormat="1" x14ac:dyDescent="0.2">
      <c r="A561" s="3" t="b">
        <v>1</v>
      </c>
      <c r="B561" s="3">
        <v>10</v>
      </c>
      <c r="D561" s="3">
        <v>10446</v>
      </c>
      <c r="E561" s="3">
        <v>5</v>
      </c>
      <c r="F561" s="3">
        <v>7</v>
      </c>
      <c r="G561" s="3" t="s">
        <v>518</v>
      </c>
      <c r="H561" s="3">
        <v>6</v>
      </c>
      <c r="I561" s="3">
        <v>0.80000000000000071</v>
      </c>
      <c r="J561" s="3">
        <v>0.16982386182294185</v>
      </c>
      <c r="K561" s="3">
        <v>0.26960973701613966</v>
      </c>
      <c r="L561" s="3">
        <v>0.14158003342943012</v>
      </c>
      <c r="M561" s="3">
        <f>AA561-AS561</f>
        <v>-0.56136327303513767</v>
      </c>
      <c r="N561" s="3">
        <f>AB561-AS561</f>
        <v>-1</v>
      </c>
      <c r="O561" s="3">
        <f>AC561-AS561</f>
        <v>-0.19999999999999929</v>
      </c>
      <c r="P561" s="3">
        <f>AD561-AS561</f>
        <v>-0.54706403077728893</v>
      </c>
      <c r="Q561" s="3">
        <f>AE561-AS561</f>
        <v>-0.89999999999999858</v>
      </c>
      <c r="R561" s="3">
        <f>AF561-AS561</f>
        <v>-0.80000000000000071</v>
      </c>
      <c r="S561" s="3">
        <f>AG561-AS561</f>
        <v>-0.69999999999999929</v>
      </c>
      <c r="T561" s="3">
        <f>AH561-AS561</f>
        <v>-0.39999999999999858</v>
      </c>
      <c r="U561" s="3">
        <f>AI561-AS561</f>
        <v>-0.39999999999999858</v>
      </c>
      <c r="V561" s="3">
        <f>AJ561-AS561</f>
        <v>-0.30000000000000071</v>
      </c>
      <c r="W561" s="3">
        <f>(AA561-AY561)/(AX561-AY561)</f>
        <v>0.98929639910933242</v>
      </c>
      <c r="X561" s="3">
        <f>(AX561-AA561)/(AA561-AY561)</f>
        <v>1.0819407510533792E-2</v>
      </c>
      <c r="Y561" s="3">
        <f>J561/AA561</f>
        <v>6.4970435756410341E-3</v>
      </c>
      <c r="Z561" s="3">
        <f>(AA561-AY561)/(AX561-AA561)</f>
        <v>92.4265029324756</v>
      </c>
      <c r="AA561" s="3">
        <v>26.138636726964862</v>
      </c>
      <c r="AB561" s="3">
        <v>25.7</v>
      </c>
      <c r="AC561" s="3">
        <v>26.5</v>
      </c>
      <c r="AD561" s="3">
        <v>26.15293596922271</v>
      </c>
      <c r="AE561" s="3">
        <v>25.8</v>
      </c>
      <c r="AF561" s="3">
        <v>25.9</v>
      </c>
      <c r="AG561" s="3">
        <v>26</v>
      </c>
      <c r="AH561" s="3">
        <v>26.3</v>
      </c>
      <c r="AI561" s="3">
        <v>26.3</v>
      </c>
      <c r="AJ561" s="3">
        <v>26.4</v>
      </c>
      <c r="AK561" s="3">
        <v>2020</v>
      </c>
      <c r="AL561" s="3">
        <v>10</v>
      </c>
      <c r="AM561" s="3">
        <v>27</v>
      </c>
      <c r="AN561" s="3">
        <v>16</v>
      </c>
      <c r="AO561" s="3">
        <v>23</v>
      </c>
      <c r="AP561" s="3">
        <v>41</v>
      </c>
      <c r="AQ561" s="3">
        <v>572.00000000000011</v>
      </c>
      <c r="AR561" s="4">
        <v>0.68263888888888891</v>
      </c>
      <c r="AS561" s="3">
        <f>VLOOKUP(AR561,גיליון1!A476:F1059,2,0)</f>
        <v>26.7</v>
      </c>
      <c r="AT561" s="3">
        <f>VLOOKUP(AR561,גיליון1!A476:F1059,3,0)</f>
        <v>63</v>
      </c>
      <c r="AU561" s="3">
        <f>VLOOKUP(AR561,גיליון1!A476:F1059,4,0)</f>
        <v>39</v>
      </c>
      <c r="AV561" s="3">
        <f>VLOOKUP(AR561,גיליון1!A476:F1059,5,0)</f>
        <v>1.2</v>
      </c>
      <c r="AW561" s="3">
        <f>VLOOKUP(AR561,גיליון1!A476:F1059,6,0)</f>
        <v>7</v>
      </c>
      <c r="AX561" s="3">
        <f>AS561+(AZ561*BF561)/(BB561*1005)</f>
        <v>26.184746850380506</v>
      </c>
      <c r="AY561" s="3">
        <f>AS561+(AZ561*BD561*BE561*BF561)/(BB561*1005*(BE561*BD561+BK561*AZ561))-(AZ561*BL561)/(BE561*BD561+BK561*AZ561)</f>
        <v>21.876839269871986</v>
      </c>
      <c r="AZ561" s="3">
        <f>BA561*BC561/(BA561+BC561)</f>
        <v>25.185242598748061</v>
      </c>
      <c r="BA561" s="3">
        <f>BB561*1005/(4*0.98*0.0000000567*(AS561+273.15)^3)</f>
        <v>197.44211037068871</v>
      </c>
      <c r="BB561" s="3">
        <f>101325/(287.05*(AS561+273.15))</f>
        <v>1.1772128879280261</v>
      </c>
      <c r="BC561" s="3">
        <f>100*SQRT(0.1/AV561)</f>
        <v>28.867513459481291</v>
      </c>
      <c r="BD561" s="3">
        <f>BC561/1.08</f>
        <v>26.72917912914934</v>
      </c>
      <c r="BE561" s="3">
        <f>0.072*AS561+64.67</f>
        <v>66.592399999999998</v>
      </c>
      <c r="BF561" s="3">
        <f>AU561*(1-0.21)+BG561-BH561</f>
        <v>-24.204470500088291</v>
      </c>
      <c r="BG561" s="3">
        <f>(1.72*(BI561/1000/(AS561+273.16))^(1/7)*0.0000000567*(AS561+273.16)^4)</f>
        <v>390.8758958201206</v>
      </c>
      <c r="BH561" s="3">
        <f>0.98*0.0000000567*(AA561+273.16)^4</f>
        <v>445.8903663202089</v>
      </c>
      <c r="BI561" s="3">
        <f>BJ561*AT561/100</f>
        <v>2206.4352985097494</v>
      </c>
      <c r="BJ561" s="3">
        <f>(610.7*10^(7.5*AS561/(AS561+237.3)))</f>
        <v>3502.2782516027769</v>
      </c>
      <c r="BK561" s="3">
        <f>(EXP((0.0492)*AS561))*55.259</f>
        <v>205.54628157564977</v>
      </c>
      <c r="BL561" s="3">
        <f>(1-(AT561/100))*BJ561</f>
        <v>1295.8429530930275</v>
      </c>
      <c r="HM561" s="3">
        <v>1</v>
      </c>
      <c r="HN561" s="3">
        <v>16</v>
      </c>
      <c r="HO561" s="3">
        <v>77</v>
      </c>
      <c r="HP561" s="3">
        <v>128</v>
      </c>
      <c r="HQ561" s="3">
        <v>166</v>
      </c>
      <c r="HR561" s="3">
        <v>178</v>
      </c>
      <c r="HS561" s="3">
        <v>203</v>
      </c>
      <c r="HT561" s="3">
        <v>140</v>
      </c>
      <c r="HU561" s="3">
        <v>36</v>
      </c>
      <c r="HV561" s="3">
        <v>5</v>
      </c>
      <c r="HW561" s="3">
        <v>1</v>
      </c>
    </row>
    <row r="562" spans="1:232" s="3" customFormat="1" x14ac:dyDescent="0.2">
      <c r="A562" s="3" t="b">
        <v>0</v>
      </c>
      <c r="D562" s="3">
        <v>10446</v>
      </c>
      <c r="E562" s="3">
        <v>5</v>
      </c>
      <c r="F562" s="3">
        <v>7</v>
      </c>
      <c r="G562" s="3" t="s">
        <v>207</v>
      </c>
      <c r="H562" s="3">
        <v>6</v>
      </c>
      <c r="I562" s="3">
        <v>1.2999999999999972</v>
      </c>
      <c r="J562" s="3">
        <v>0.28763860293672416</v>
      </c>
      <c r="K562" s="3">
        <v>0.35549058942660849</v>
      </c>
      <c r="L562" s="3">
        <v>0.21662297350239368</v>
      </c>
      <c r="M562" s="3">
        <f>AA562-AS562</f>
        <v>-1.848201344423412</v>
      </c>
      <c r="N562" s="3">
        <f>AB562-AS562</f>
        <v>-2.0999999999999979</v>
      </c>
      <c r="O562" s="3">
        <f>AC562-AS562</f>
        <v>-0.80000000000000071</v>
      </c>
      <c r="P562" s="3">
        <f>AD562-AS562</f>
        <v>-1.9161702468658852</v>
      </c>
      <c r="Q562" s="3">
        <f>AE562-AS562</f>
        <v>-2.0999999999999979</v>
      </c>
      <c r="R562" s="3">
        <f>AF562-AS562</f>
        <v>-2.0999999999999979</v>
      </c>
      <c r="S562" s="3">
        <f>AG562-AS562</f>
        <v>-2.0999999999999979</v>
      </c>
      <c r="T562" s="3">
        <f>AH562-AS562</f>
        <v>-1.6999999999999993</v>
      </c>
      <c r="U562" s="3">
        <f>AI562-AS562</f>
        <v>-1.5</v>
      </c>
      <c r="V562" s="3">
        <f>AJ562-AS562</f>
        <v>-1.0999999999999979</v>
      </c>
      <c r="W562" s="3">
        <f>(AA562-AY562)/(AX562-AY562)</f>
        <v>0.66238986260955879</v>
      </c>
      <c r="X562" s="3">
        <f>(AX562-AA562)/(AA562-AY562)</f>
        <v>0.50968494001461373</v>
      </c>
      <c r="Y562" s="3">
        <f>J562/AA562</f>
        <v>1.1574156338667256E-2</v>
      </c>
      <c r="Z562" s="3">
        <f>(AA562-AY562)/(AX562-AA562)</f>
        <v>1.9619963657771169</v>
      </c>
      <c r="AA562" s="3">
        <v>24.851798655576587</v>
      </c>
      <c r="AB562" s="3">
        <v>24.6</v>
      </c>
      <c r="AC562" s="3">
        <v>25.9</v>
      </c>
      <c r="AD562" s="3">
        <v>24.783829753134114</v>
      </c>
      <c r="AE562" s="3">
        <v>24.6</v>
      </c>
      <c r="AF562" s="3">
        <v>24.6</v>
      </c>
      <c r="AG562" s="3">
        <v>24.6</v>
      </c>
      <c r="AH562" s="3">
        <v>25</v>
      </c>
      <c r="AI562" s="3">
        <v>25.2</v>
      </c>
      <c r="AJ562" s="3">
        <v>25.6</v>
      </c>
      <c r="AK562" s="3">
        <v>2020</v>
      </c>
      <c r="AL562" s="3">
        <v>10</v>
      </c>
      <c r="AM562" s="3">
        <v>27</v>
      </c>
      <c r="AN562" s="3">
        <v>16</v>
      </c>
      <c r="AO562" s="3">
        <v>23</v>
      </c>
      <c r="AP562" s="3">
        <v>56</v>
      </c>
      <c r="AQ562" s="3">
        <v>770</v>
      </c>
      <c r="AR562" s="4">
        <v>0.68263888888888891</v>
      </c>
      <c r="AS562" s="3">
        <f>VLOOKUP(AR562,גיליון1!A477:F1060,2,0)</f>
        <v>26.7</v>
      </c>
      <c r="AT562" s="3">
        <f>VLOOKUP(AR562,גיליון1!A477:F1060,3,0)</f>
        <v>63</v>
      </c>
      <c r="AU562" s="3">
        <f>VLOOKUP(AR562,גיליון1!A477:F1060,4,0)</f>
        <v>39</v>
      </c>
      <c r="AV562" s="3">
        <f>VLOOKUP(AR562,גיליון1!A477:F1060,5,0)</f>
        <v>1.2</v>
      </c>
      <c r="AW562" s="3">
        <f>VLOOKUP(AR562,גיליון1!A477:F1060,6,0)</f>
        <v>7</v>
      </c>
      <c r="AX562" s="3">
        <f>AS562+(AZ562*BF562)/(BB562*1005)</f>
        <v>26.346939224598788</v>
      </c>
      <c r="AY562" s="3">
        <f>AS562+(AZ562*BD562*BE562*BF562)/(BB562*1005*(BE562*BD562+BK562*AZ562))-(AZ562*BL562)/(BE562*BD562+BK562*AZ562)</f>
        <v>21.918338292829098</v>
      </c>
      <c r="AZ562" s="3">
        <f>BA562*BC562/(BA562+BC562)</f>
        <v>25.185242598748061</v>
      </c>
      <c r="BA562" s="3">
        <f>BB562*1005/(4*0.98*0.0000000567*(AS562+273.15)^3)</f>
        <v>197.44211037068871</v>
      </c>
      <c r="BB562" s="3">
        <f>101325/(287.05*(AS562+273.15))</f>
        <v>1.1772128879280261</v>
      </c>
      <c r="BC562" s="3">
        <f>100*SQRT(0.1/AV562)</f>
        <v>28.867513459481291</v>
      </c>
      <c r="BD562" s="3">
        <f>BC562/1.08</f>
        <v>26.72917912914934</v>
      </c>
      <c r="BE562" s="3">
        <f>0.072*AS562+64.67</f>
        <v>66.592399999999998</v>
      </c>
      <c r="BF562" s="3">
        <f>AU562*(1-0.21)+BG562-BH562</f>
        <v>-16.585340874185363</v>
      </c>
      <c r="BG562" s="3">
        <f>(1.72*(BI562/1000/(AS562+273.16))^(1/7)*0.0000000567*(AS562+273.16)^4)</f>
        <v>390.8758958201206</v>
      </c>
      <c r="BH562" s="3">
        <f>0.98*0.0000000567*(AA562+273.16)^4</f>
        <v>438.27123669430597</v>
      </c>
      <c r="BI562" s="3">
        <f>BJ562*AT562/100</f>
        <v>2206.4352985097494</v>
      </c>
      <c r="BJ562" s="3">
        <f>(610.7*10^(7.5*AS562/(AS562+237.3)))</f>
        <v>3502.2782516027769</v>
      </c>
      <c r="BK562" s="3">
        <f>(EXP((0.0492)*AS562))*55.259</f>
        <v>205.54628157564977</v>
      </c>
      <c r="BL562" s="3">
        <f>(1-(AT562/100))*BJ562</f>
        <v>1295.8429530930275</v>
      </c>
      <c r="HC562" s="3">
        <v>331</v>
      </c>
      <c r="HD562" s="3">
        <v>391</v>
      </c>
      <c r="HE562" s="3">
        <v>301</v>
      </c>
      <c r="HF562" s="3">
        <v>295</v>
      </c>
      <c r="HG562" s="3">
        <v>163</v>
      </c>
      <c r="HH562" s="3">
        <v>145</v>
      </c>
      <c r="HI562" s="3">
        <v>84</v>
      </c>
      <c r="HJ562" s="3">
        <v>41</v>
      </c>
      <c r="HK562" s="3">
        <v>24</v>
      </c>
      <c r="HL562" s="3">
        <v>27</v>
      </c>
      <c r="HM562" s="3">
        <v>36</v>
      </c>
      <c r="HN562" s="3">
        <v>7</v>
      </c>
      <c r="HO562" s="3">
        <v>2</v>
      </c>
      <c r="HP562" s="3">
        <v>5</v>
      </c>
      <c r="HQ562" s="3">
        <v>1</v>
      </c>
      <c r="HR562" s="3">
        <v>3</v>
      </c>
      <c r="HS562" s="3">
        <v>2</v>
      </c>
      <c r="HT562" s="3">
        <v>1</v>
      </c>
      <c r="HU562" s="3">
        <v>2</v>
      </c>
      <c r="HV562" s="3">
        <v>1</v>
      </c>
      <c r="HW562" s="3">
        <v>3</v>
      </c>
      <c r="HX562" s="3">
        <v>1</v>
      </c>
    </row>
    <row r="563" spans="1:232" s="3" customFormat="1" x14ac:dyDescent="0.2">
      <c r="A563" s="3" t="b">
        <v>0</v>
      </c>
      <c r="D563" s="3">
        <v>10446</v>
      </c>
      <c r="E563" s="3">
        <v>5</v>
      </c>
      <c r="F563" s="3">
        <v>7</v>
      </c>
      <c r="G563" s="3" t="s">
        <v>372</v>
      </c>
      <c r="H563" s="3">
        <v>6</v>
      </c>
      <c r="I563" s="3">
        <v>1</v>
      </c>
      <c r="J563" s="3">
        <v>0.21094791384504594</v>
      </c>
      <c r="K563" s="3">
        <v>0.32718579154084182</v>
      </c>
      <c r="L563" s="3">
        <v>0.17512636720326058</v>
      </c>
      <c r="M563" s="3">
        <f>AA563-AS563</f>
        <v>-0.8270198855505555</v>
      </c>
      <c r="N563" s="3">
        <f>AB563-AS563</f>
        <v>-1.4000000000000021</v>
      </c>
      <c r="O563" s="3">
        <f>AC563-AS563</f>
        <v>-0.40000000000000213</v>
      </c>
      <c r="P563" s="3">
        <f>AD563-AS563</f>
        <v>-0.79872288858215512</v>
      </c>
      <c r="Q563" s="3">
        <f>AE563-AS563</f>
        <v>-1.2000000000000028</v>
      </c>
      <c r="R563" s="3">
        <f>AF563-AS563</f>
        <v>-1.1000000000000014</v>
      </c>
      <c r="S563" s="3">
        <f>AG563-AS563</f>
        <v>-1</v>
      </c>
      <c r="T563" s="3">
        <f>AH563-AS563</f>
        <v>-0.70000000000000284</v>
      </c>
      <c r="U563" s="3">
        <f>AI563-AS563</f>
        <v>-0.60000000000000142</v>
      </c>
      <c r="V563" s="3">
        <f>AJ563-AS563</f>
        <v>-0.40000000000000213</v>
      </c>
      <c r="W563" s="3">
        <f>(AA563-AY563)/(AX563-AY563)</f>
        <v>0.93932738399696047</v>
      </c>
      <c r="X563" s="3">
        <f>(AX563-AA563)/(AA563-AY563)</f>
        <v>6.4591554591828929E-2</v>
      </c>
      <c r="Y563" s="3">
        <f>J563/AA563</f>
        <v>8.1848475771251396E-3</v>
      </c>
      <c r="Z563" s="3">
        <f>(AA563-AY563)/(AX563-AA563)</f>
        <v>15.481900169755376</v>
      </c>
      <c r="AA563" s="3">
        <v>25.772980114449446</v>
      </c>
      <c r="AB563" s="3">
        <v>25.2</v>
      </c>
      <c r="AC563" s="3">
        <v>26.2</v>
      </c>
      <c r="AD563" s="3">
        <v>25.801277111417846</v>
      </c>
      <c r="AE563" s="3">
        <v>25.4</v>
      </c>
      <c r="AF563" s="3">
        <v>25.5</v>
      </c>
      <c r="AG563" s="3">
        <v>25.6</v>
      </c>
      <c r="AH563" s="3">
        <v>25.9</v>
      </c>
      <c r="AI563" s="3">
        <v>26</v>
      </c>
      <c r="AJ563" s="3">
        <v>26.2</v>
      </c>
      <c r="AK563" s="3">
        <v>2020</v>
      </c>
      <c r="AL563" s="3">
        <v>10</v>
      </c>
      <c r="AM563" s="3">
        <v>27</v>
      </c>
      <c r="AN563" s="3">
        <v>16</v>
      </c>
      <c r="AO563" s="3">
        <v>24</v>
      </c>
      <c r="AP563" s="3">
        <v>25</v>
      </c>
      <c r="AQ563" s="3">
        <v>250</v>
      </c>
      <c r="AR563" s="4">
        <v>0.68333333333333324</v>
      </c>
      <c r="AS563" s="3">
        <f>VLOOKUP(AR563,גיליון1!A478:F1061,2,0)</f>
        <v>26.6</v>
      </c>
      <c r="AT563" s="3">
        <f>VLOOKUP(AR563,גיליון1!A478:F1061,3,0)</f>
        <v>63</v>
      </c>
      <c r="AU563" s="3">
        <f>VLOOKUP(AR563,גיליון1!A478:F1061,4,0)</f>
        <v>38</v>
      </c>
      <c r="AV563" s="3">
        <f>VLOOKUP(AR563,גיליון1!A478:F1061,5,0)</f>
        <v>0.9</v>
      </c>
      <c r="AW563" s="3">
        <f>VLOOKUP(AR563,גיליון1!A478:F1061,6,0)</f>
        <v>358</v>
      </c>
      <c r="AX563" s="3">
        <f>AS563+(AZ563*BF563)/(BB563*1005)</f>
        <v>26.029998436205361</v>
      </c>
      <c r="AY563" s="3">
        <f>AS563+(AZ563*BD563*BE563*BF563)/(BB563*1005*(BE563*BD563+BK563*AZ563))-(AZ563*BL563)/(BE563*BD563+BK563*AZ563)</f>
        <v>21.793848115226307</v>
      </c>
      <c r="AZ563" s="3">
        <f>BA563*BC563/(BA563+BC563)</f>
        <v>28.524141532636179</v>
      </c>
      <c r="BA563" s="3">
        <f>BB563*1005/(4*0.98*0.0000000567*(AS563+273.15)^3)</f>
        <v>197.70571795799603</v>
      </c>
      <c r="BB563" s="3">
        <f>101325/(287.05*(AS563+273.15))</f>
        <v>1.1776056195003122</v>
      </c>
      <c r="BC563" s="3">
        <f>100*SQRT(0.1/AV563)</f>
        <v>33.333333333333336</v>
      </c>
      <c r="BD563" s="3">
        <f>BC563/1.08</f>
        <v>30.864197530864196</v>
      </c>
      <c r="BE563" s="3">
        <f>0.072*AS563+64.67</f>
        <v>66.5852</v>
      </c>
      <c r="BF563" s="3">
        <f>AU563*(1-0.21)+BG563-BH563</f>
        <v>-23.649904734203233</v>
      </c>
      <c r="BG563" s="3">
        <f>(1.72*(BI563/1000/(AS563+273.16))^(1/7)*0.0000000567*(AS563+273.16)^4)</f>
        <v>390.04545378622112</v>
      </c>
      <c r="BH563" s="3">
        <f>0.98*0.0000000567*(AA563+273.16)^4</f>
        <v>443.71535852042433</v>
      </c>
      <c r="BI563" s="3">
        <f>BJ563*AT563/100</f>
        <v>2193.4949516580173</v>
      </c>
      <c r="BJ563" s="3">
        <f>(610.7*10^(7.5*AS563/(AS563+237.3)))</f>
        <v>3481.7380185047891</v>
      </c>
      <c r="BK563" s="3">
        <f>(EXP((0.0492)*AS563))*55.259</f>
        <v>204.53747756312706</v>
      </c>
      <c r="BL563" s="3">
        <f>(1-(AT563/100))*BJ563</f>
        <v>1288.2430668467719</v>
      </c>
      <c r="HE563" s="3">
        <v>0</v>
      </c>
      <c r="HF563" s="3">
        <v>0</v>
      </c>
      <c r="HG563" s="3">
        <v>3</v>
      </c>
      <c r="HH563" s="3">
        <v>6</v>
      </c>
      <c r="HI563" s="3">
        <v>70</v>
      </c>
      <c r="HJ563" s="3">
        <v>208</v>
      </c>
      <c r="HK563" s="3">
        <v>303</v>
      </c>
      <c r="HL563" s="3">
        <v>225</v>
      </c>
      <c r="HM563" s="3">
        <v>330</v>
      </c>
      <c r="HN563" s="3">
        <v>475</v>
      </c>
      <c r="HO563" s="3">
        <v>333</v>
      </c>
      <c r="HP563" s="3">
        <v>263</v>
      </c>
      <c r="HQ563" s="3">
        <v>76</v>
      </c>
      <c r="HR563" s="3">
        <v>15</v>
      </c>
      <c r="HS563" s="3">
        <v>0</v>
      </c>
      <c r="HT563" s="3">
        <v>0</v>
      </c>
      <c r="HU563" s="3">
        <v>0</v>
      </c>
    </row>
    <row r="564" spans="1:232" s="3" customFormat="1" x14ac:dyDescent="0.2">
      <c r="A564" s="3" t="b">
        <v>0</v>
      </c>
      <c r="D564" s="3">
        <v>10446</v>
      </c>
      <c r="E564" s="3">
        <v>5</v>
      </c>
      <c r="F564" s="3">
        <v>7</v>
      </c>
      <c r="G564" s="3" t="s">
        <v>519</v>
      </c>
      <c r="H564" s="3">
        <v>6</v>
      </c>
      <c r="I564" s="3">
        <v>0.89999999999999858</v>
      </c>
      <c r="J564" s="3">
        <v>0.19290814642916426</v>
      </c>
      <c r="K564" s="3">
        <v>0.25825146658939957</v>
      </c>
      <c r="L564" s="3">
        <v>0.1538876906498817</v>
      </c>
      <c r="M564" s="3">
        <f>AA564-AS564</f>
        <v>-0.9725813891929711</v>
      </c>
      <c r="N564" s="3">
        <f>AB564-AS564</f>
        <v>-1.5</v>
      </c>
      <c r="O564" s="3">
        <f>AC564-AS564</f>
        <v>-0.60000000000000142</v>
      </c>
      <c r="P564" s="3">
        <f>AD564-AS564</f>
        <v>-0.97498178663895629</v>
      </c>
      <c r="Q564" s="3">
        <f>AE564-AS564</f>
        <v>-1.4000000000000021</v>
      </c>
      <c r="R564" s="3">
        <f>AF564-AS564</f>
        <v>-1.2000000000000028</v>
      </c>
      <c r="S564" s="3">
        <f>AG564-AS564</f>
        <v>-1.1000000000000014</v>
      </c>
      <c r="T564" s="3">
        <f>AH564-AS564</f>
        <v>-0.80000000000000071</v>
      </c>
      <c r="U564" s="3">
        <f>AI564-AS564</f>
        <v>-0.70000000000000284</v>
      </c>
      <c r="V564" s="3">
        <f>AJ564-AS564</f>
        <v>-0.60000000000000142</v>
      </c>
      <c r="W564" s="3">
        <f>(AA564-AY564)/(AX564-AY564)</f>
        <v>0.90041395160771887</v>
      </c>
      <c r="X564" s="3">
        <f>(AX564-AA564)/(AA564-AY564)</f>
        <v>0.11060029469164372</v>
      </c>
      <c r="Y564" s="3">
        <f>J564/AA564</f>
        <v>7.5274123140836079E-3</v>
      </c>
      <c r="Z564" s="3">
        <f>(AA564-AY564)/(AX564-AA564)</f>
        <v>9.0415672289845528</v>
      </c>
      <c r="AA564" s="3">
        <v>25.62741861080703</v>
      </c>
      <c r="AB564" s="3">
        <v>25.1</v>
      </c>
      <c r="AC564" s="3">
        <v>26</v>
      </c>
      <c r="AD564" s="3">
        <v>25.625018213361045</v>
      </c>
      <c r="AE564" s="3">
        <v>25.2</v>
      </c>
      <c r="AF564" s="3">
        <v>25.4</v>
      </c>
      <c r="AG564" s="3">
        <v>25.5</v>
      </c>
      <c r="AH564" s="3">
        <v>25.8</v>
      </c>
      <c r="AI564" s="3">
        <v>25.9</v>
      </c>
      <c r="AJ564" s="3">
        <v>26</v>
      </c>
      <c r="AK564" s="3">
        <v>2020</v>
      </c>
      <c r="AL564" s="3">
        <v>10</v>
      </c>
      <c r="AM564" s="3">
        <v>27</v>
      </c>
      <c r="AN564" s="3">
        <v>16</v>
      </c>
      <c r="AO564" s="3">
        <v>24</v>
      </c>
      <c r="AP564" s="3">
        <v>35</v>
      </c>
      <c r="AQ564" s="3">
        <v>170</v>
      </c>
      <c r="AR564" s="4">
        <v>0.68333333333333324</v>
      </c>
      <c r="AS564" s="3">
        <f>VLOOKUP(AR564,גיליון1!A479:F1062,2,0)</f>
        <v>26.6</v>
      </c>
      <c r="AT564" s="3">
        <f>VLOOKUP(AR564,גיליון1!A479:F1062,3,0)</f>
        <v>63</v>
      </c>
      <c r="AU564" s="3">
        <f>VLOOKUP(AR564,גיליון1!A479:F1062,4,0)</f>
        <v>38</v>
      </c>
      <c r="AV564" s="3">
        <f>VLOOKUP(AR564,גיליון1!A479:F1062,5,0)</f>
        <v>0.9</v>
      </c>
      <c r="AW564" s="3">
        <f>VLOOKUP(AR564,גיליון1!A479:F1062,6,0)</f>
        <v>358</v>
      </c>
      <c r="AX564" s="3">
        <f>AS564+(AZ564*BF564)/(BB564*1005)</f>
        <v>26.050812964911767</v>
      </c>
      <c r="AY564" s="3">
        <f>AS564+(AZ564*BD564*BE564*BF564)/(BB564*1005*(BE564*BD564+BK564*AZ564))-(AZ564*BL564)/(BE564*BD564+BK564*AZ564)</f>
        <v>21.799270093796562</v>
      </c>
      <c r="AZ564" s="3">
        <f>BA564*BC564/(BA564+BC564)</f>
        <v>28.524141532636179</v>
      </c>
      <c r="BA564" s="3">
        <f>BB564*1005/(4*0.98*0.0000000567*(AS564+273.15)^3)</f>
        <v>197.70571795799603</v>
      </c>
      <c r="BB564" s="3">
        <f>101325/(287.05*(AS564+273.15))</f>
        <v>1.1776056195003122</v>
      </c>
      <c r="BC564" s="3">
        <f>100*SQRT(0.1/AV564)</f>
        <v>33.333333333333336</v>
      </c>
      <c r="BD564" s="3">
        <f>BC564/1.08</f>
        <v>30.864197530864196</v>
      </c>
      <c r="BE564" s="3">
        <f>0.072*AS564+64.67</f>
        <v>66.5852</v>
      </c>
      <c r="BF564" s="3">
        <f>AU564*(1-0.21)+BG564-BH564</f>
        <v>-22.786290224592619</v>
      </c>
      <c r="BG564" s="3">
        <f>(1.72*(BI564/1000/(AS564+273.16))^(1/7)*0.0000000567*(AS564+273.16)^4)</f>
        <v>390.04545378622112</v>
      </c>
      <c r="BH564" s="3">
        <f>0.98*0.0000000567*(AA564+273.16)^4</f>
        <v>442.85174401081372</v>
      </c>
      <c r="BI564" s="3">
        <f>BJ564*AT564/100</f>
        <v>2193.4949516580173</v>
      </c>
      <c r="BJ564" s="3">
        <f>(610.7*10^(7.5*AS564/(AS564+237.3)))</f>
        <v>3481.7380185047891</v>
      </c>
      <c r="BK564" s="3">
        <f>(EXP((0.0492)*AS564))*55.259</f>
        <v>204.53747756312706</v>
      </c>
      <c r="BL564" s="3">
        <f>(1-(AT564/100))*BJ564</f>
        <v>1288.2430668467719</v>
      </c>
      <c r="HH564" s="3">
        <v>14</v>
      </c>
      <c r="HI564" s="3">
        <v>71</v>
      </c>
      <c r="HJ564" s="3">
        <v>145</v>
      </c>
      <c r="HK564" s="3">
        <v>136</v>
      </c>
      <c r="HL564" s="3">
        <v>343</v>
      </c>
      <c r="HM564" s="3">
        <v>333</v>
      </c>
      <c r="HN564" s="3">
        <v>188</v>
      </c>
      <c r="HO564" s="3">
        <v>203</v>
      </c>
      <c r="HP564" s="3">
        <v>134</v>
      </c>
      <c r="HQ564" s="3">
        <v>13</v>
      </c>
    </row>
    <row r="565" spans="1:232" s="3" customFormat="1" x14ac:dyDescent="0.2">
      <c r="A565" s="3" t="b">
        <v>1</v>
      </c>
      <c r="B565" s="3" t="s">
        <v>563</v>
      </c>
      <c r="D565" s="3">
        <v>10446</v>
      </c>
      <c r="E565" s="3">
        <v>2</v>
      </c>
      <c r="F565" s="3">
        <v>7</v>
      </c>
      <c r="G565" s="3" t="s">
        <v>208</v>
      </c>
      <c r="H565" s="3">
        <v>6</v>
      </c>
      <c r="I565" s="3">
        <v>1.3000000000000007</v>
      </c>
      <c r="J565" s="3">
        <v>0.29011360071919462</v>
      </c>
      <c r="K565" s="3">
        <v>0.43505035913852907</v>
      </c>
      <c r="L565" s="3">
        <v>0.23968873546360192</v>
      </c>
      <c r="M565" s="3">
        <f>AA565-AS565</f>
        <v>-0.95350272971839445</v>
      </c>
      <c r="N565" s="3">
        <f>AB565-AS565</f>
        <v>-1.6000000000000014</v>
      </c>
      <c r="O565" s="3">
        <f>AC565-AS565</f>
        <v>-0.30000000000000071</v>
      </c>
      <c r="P565" s="3">
        <f>AD565-AS565</f>
        <v>-0.93800115162395059</v>
      </c>
      <c r="Q565" s="3">
        <f>AE565-AS565</f>
        <v>-1.5</v>
      </c>
      <c r="R565" s="3">
        <f>AF565-AS565</f>
        <v>-1.3999999999999986</v>
      </c>
      <c r="S565" s="3">
        <f>AG565-AS565</f>
        <v>-1.1999999999999993</v>
      </c>
      <c r="T565" s="3">
        <f>AH565-AS565</f>
        <v>-0.69999999999999929</v>
      </c>
      <c r="U565" s="3">
        <f>AI565-AS565</f>
        <v>-0.60000000000000142</v>
      </c>
      <c r="V565" s="3">
        <f>AJ565-AS565</f>
        <v>-0.39999999999999858</v>
      </c>
      <c r="W565" s="3">
        <f>(AA565-AY565)/(AX565-AY565)</f>
        <v>0.92484497607065153</v>
      </c>
      <c r="X565" s="3">
        <f>(AX565-AA565)/(AA565-AY565)</f>
        <v>8.1262293545299111E-2</v>
      </c>
      <c r="Y565" s="3">
        <f>J565/AA565</f>
        <v>1.1356296624535118E-2</v>
      </c>
      <c r="Z565" s="3">
        <f>(AA565-AY565)/(AX565-AA565)</f>
        <v>12.305830371900059</v>
      </c>
      <c r="AA565" s="3">
        <v>25.546497270281606</v>
      </c>
      <c r="AB565" s="3">
        <v>24.9</v>
      </c>
      <c r="AC565" s="3">
        <v>26.2</v>
      </c>
      <c r="AD565" s="3">
        <v>25.561998848376049</v>
      </c>
      <c r="AE565" s="3">
        <v>25</v>
      </c>
      <c r="AF565" s="3">
        <v>25.1</v>
      </c>
      <c r="AG565" s="3">
        <v>25.3</v>
      </c>
      <c r="AH565" s="3">
        <v>25.8</v>
      </c>
      <c r="AI565" s="3">
        <v>25.9</v>
      </c>
      <c r="AJ565" s="3">
        <v>26.1</v>
      </c>
      <c r="AK565" s="3">
        <v>2020</v>
      </c>
      <c r="AL565" s="3">
        <v>10</v>
      </c>
      <c r="AM565" s="3">
        <v>27</v>
      </c>
      <c r="AN565" s="3">
        <v>16</v>
      </c>
      <c r="AO565" s="3">
        <v>25</v>
      </c>
      <c r="AP565" s="3">
        <v>5</v>
      </c>
      <c r="AQ565" s="3">
        <v>731</v>
      </c>
      <c r="AR565" s="4">
        <v>0.68402777777777779</v>
      </c>
      <c r="AS565" s="3">
        <f>VLOOKUP(AR565,גיליון1!A480:F1063,2,0)</f>
        <v>26.5</v>
      </c>
      <c r="AT565" s="3">
        <f>VLOOKUP(AR565,גיליון1!A480:F1063,3,0)</f>
        <v>63</v>
      </c>
      <c r="AU565" s="3">
        <f>VLOOKUP(AR565,גיליון1!A480:F1063,4,0)</f>
        <v>37</v>
      </c>
      <c r="AV565" s="3">
        <f>VLOOKUP(AR565,גיליון1!A480:F1063,5,0)</f>
        <v>0.7</v>
      </c>
      <c r="AW565" s="3">
        <f>VLOOKUP(AR565,גיליון1!A480:F1063,6,0)</f>
        <v>10</v>
      </c>
      <c r="AX565" s="3">
        <f>AS565+(AZ565*BF565)/(BB565*1005)</f>
        <v>25.858606830221778</v>
      </c>
      <c r="AY565" s="3">
        <f>AS565+(AZ565*BD565*BE565*BF565)/(BB565*1005*(BE565*BD565+BK565*AZ565))-(AZ565*BL565)/(BE565*BD565+BK565*AZ565)</f>
        <v>21.705729968209475</v>
      </c>
      <c r="AZ565" s="3">
        <f>BA565*BC565/(BA565+BC565)</f>
        <v>31.737176081164638</v>
      </c>
      <c r="BA565" s="3">
        <f>BB565*1005/(4*0.98*0.0000000567*(AS565+273.15)^3)</f>
        <v>197.96976562467452</v>
      </c>
      <c r="BB565" s="3">
        <f>101325/(287.05*(AS565+273.15))</f>
        <v>1.1779986131994613</v>
      </c>
      <c r="BC565" s="3">
        <f>100*SQRT(0.1/AV565)</f>
        <v>37.796447300922722</v>
      </c>
      <c r="BD565" s="3">
        <f>BC565/1.08</f>
        <v>34.99671046381733</v>
      </c>
      <c r="BE565" s="3">
        <f>0.072*AS565+64.67</f>
        <v>66.578000000000003</v>
      </c>
      <c r="BF565" s="3">
        <f>AU565*(1-0.21)+BG565-BH565</f>
        <v>-23.925823264646965</v>
      </c>
      <c r="BG565" s="3">
        <f>(1.72*(BI565/1000/(AS565+273.16))^(1/7)*0.0000000567*(AS565+273.16)^4)</f>
        <v>389.21636104876058</v>
      </c>
      <c r="BH565" s="3">
        <f>0.98*0.0000000567*(AA565+273.16)^4</f>
        <v>442.37218431340756</v>
      </c>
      <c r="BI565" s="3">
        <f>BJ565*AT565/100</f>
        <v>2180.620773107893</v>
      </c>
      <c r="BJ565" s="3">
        <f>(610.7*10^(7.5*AS565/(AS565+237.3)))</f>
        <v>3461.302814456973</v>
      </c>
      <c r="BK565" s="3">
        <f>(EXP((0.0492)*AS565))*55.259</f>
        <v>203.53362467658857</v>
      </c>
      <c r="BL565" s="3">
        <f>(1-(AT565/100))*BJ565</f>
        <v>1280.68204134908</v>
      </c>
      <c r="HE565" s="3">
        <v>91</v>
      </c>
      <c r="HF565" s="3">
        <v>163</v>
      </c>
      <c r="HG565" s="3">
        <v>357</v>
      </c>
      <c r="HH565" s="3">
        <v>358</v>
      </c>
      <c r="HI565" s="3">
        <v>358</v>
      </c>
      <c r="HJ565" s="3">
        <v>420</v>
      </c>
      <c r="HK565" s="3">
        <v>559</v>
      </c>
      <c r="HL565" s="3">
        <v>511</v>
      </c>
      <c r="HM565" s="3">
        <v>414</v>
      </c>
      <c r="HN565" s="3">
        <v>352</v>
      </c>
      <c r="HO565" s="3">
        <v>315</v>
      </c>
      <c r="HP565" s="3">
        <v>142</v>
      </c>
      <c r="HQ565" s="3">
        <v>61</v>
      </c>
      <c r="HR565" s="3">
        <v>13</v>
      </c>
      <c r="HS565" s="3">
        <v>0</v>
      </c>
      <c r="HT565" s="3">
        <v>0</v>
      </c>
    </row>
    <row r="566" spans="1:232" s="3" customFormat="1" x14ac:dyDescent="0.2">
      <c r="A566" s="3" t="b">
        <v>1</v>
      </c>
      <c r="B566" s="3" t="s">
        <v>563</v>
      </c>
      <c r="D566" s="3">
        <v>10446</v>
      </c>
      <c r="E566" s="3">
        <v>2</v>
      </c>
      <c r="F566" s="3">
        <v>7</v>
      </c>
      <c r="G566" s="3" t="s">
        <v>373</v>
      </c>
      <c r="H566" s="3">
        <v>6</v>
      </c>
      <c r="I566" s="3">
        <v>1.1999999999999993</v>
      </c>
      <c r="J566" s="3">
        <v>0.33828542795733285</v>
      </c>
      <c r="K566" s="3">
        <v>0.53125892813750397</v>
      </c>
      <c r="L566" s="3">
        <v>0.28520227760567457</v>
      </c>
      <c r="M566" s="3">
        <f>AA566-AS566</f>
        <v>-1.2775336323050439</v>
      </c>
      <c r="N566" s="3">
        <f>AB566-AS566</f>
        <v>-1.6999999999999993</v>
      </c>
      <c r="O566" s="3">
        <f>AC566-AS566</f>
        <v>-0.5</v>
      </c>
      <c r="P566" s="3">
        <f>AD566-AS566</f>
        <v>-1.3295453860660587</v>
      </c>
      <c r="Q566" s="3">
        <f>AE566-AS566</f>
        <v>-1.6999999999999993</v>
      </c>
      <c r="R566" s="3">
        <f>AF566-AS566</f>
        <v>-1.6999999999999993</v>
      </c>
      <c r="S566" s="3">
        <f>AG566-AS566</f>
        <v>-1.6000000000000014</v>
      </c>
      <c r="T566" s="3">
        <f>AH566-AS566</f>
        <v>-1</v>
      </c>
      <c r="U566" s="3">
        <f>AI566-AS566</f>
        <v>-0.80000000000000071</v>
      </c>
      <c r="V566" s="3">
        <f>AJ566-AS566</f>
        <v>-0.60000000000000142</v>
      </c>
      <c r="W566" s="3">
        <f>(AA566-AY566)/(AX566-AY566)</f>
        <v>0.83594023614593616</v>
      </c>
      <c r="X566" s="3">
        <f>(AX566-AA566)/(AA566-AY566)</f>
        <v>0.1962577667160201</v>
      </c>
      <c r="Y566" s="3">
        <f>J566/AA566</f>
        <v>1.3412067758393775E-2</v>
      </c>
      <c r="Z566" s="3">
        <f>(AA566-AY566)/(AX566-AA566)</f>
        <v>5.0953397500287165</v>
      </c>
      <c r="AA566" s="3">
        <v>25.222466367694956</v>
      </c>
      <c r="AB566" s="3">
        <v>24.8</v>
      </c>
      <c r="AC566" s="3">
        <v>26</v>
      </c>
      <c r="AD566" s="3">
        <v>25.170454613933941</v>
      </c>
      <c r="AE566" s="3">
        <v>24.8</v>
      </c>
      <c r="AF566" s="3">
        <v>24.8</v>
      </c>
      <c r="AG566" s="3">
        <v>24.9</v>
      </c>
      <c r="AH566" s="3">
        <v>25.5</v>
      </c>
      <c r="AI566" s="3">
        <v>25.7</v>
      </c>
      <c r="AJ566" s="3">
        <v>25.9</v>
      </c>
      <c r="AK566" s="3">
        <v>2020</v>
      </c>
      <c r="AL566" s="3">
        <v>10</v>
      </c>
      <c r="AM566" s="3">
        <v>27</v>
      </c>
      <c r="AN566" s="3">
        <v>16</v>
      </c>
      <c r="AO566" s="3">
        <v>25</v>
      </c>
      <c r="AP566" s="3">
        <v>20</v>
      </c>
      <c r="AQ566" s="3">
        <v>771</v>
      </c>
      <c r="AR566" s="4">
        <v>0.68402777777777779</v>
      </c>
      <c r="AS566" s="3">
        <f>VLOOKUP(AR566,גיליון1!A481:F1064,2,0)</f>
        <v>26.5</v>
      </c>
      <c r="AT566" s="3">
        <f>VLOOKUP(AR566,גיליון1!A481:F1064,3,0)</f>
        <v>63</v>
      </c>
      <c r="AU566" s="3">
        <f>VLOOKUP(AR566,גיליון1!A481:F1064,4,0)</f>
        <v>37</v>
      </c>
      <c r="AV566" s="3">
        <f>VLOOKUP(AR566,גיליון1!A481:F1064,5,0)</f>
        <v>0.7</v>
      </c>
      <c r="AW566" s="3">
        <f>VLOOKUP(AR566,גיליון1!A481:F1064,6,0)</f>
        <v>10</v>
      </c>
      <c r="AX566" s="3">
        <f>AS566+(AZ566*BF566)/(BB566*1005)</f>
        <v>25.90998046211589</v>
      </c>
      <c r="AY566" s="3">
        <f>AS566+(AZ566*BD566*BE566*BF566)/(BB566*1005*(BE566*BD566+BK566*AZ566))-(AZ566*BL566)/(BE566*BD566+BK566*AZ566)</f>
        <v>21.719348473686978</v>
      </c>
      <c r="AZ566" s="3">
        <f>BA566*BC566/(BA566+BC566)</f>
        <v>31.737176081164638</v>
      </c>
      <c r="BA566" s="3">
        <f>BB566*1005/(4*0.98*0.0000000567*(AS566+273.15)^3)</f>
        <v>197.96976562467452</v>
      </c>
      <c r="BB566" s="3">
        <f>101325/(287.05*(AS566+273.15))</f>
        <v>1.1779986131994613</v>
      </c>
      <c r="BC566" s="3">
        <f>100*SQRT(0.1/AV566)</f>
        <v>37.796447300922722</v>
      </c>
      <c r="BD566" s="3">
        <f>BC566/1.08</f>
        <v>34.99671046381733</v>
      </c>
      <c r="BE566" s="3">
        <f>0.072*AS566+64.67</f>
        <v>66.578000000000003</v>
      </c>
      <c r="BF566" s="3">
        <f>AU566*(1-0.21)+BG566-BH566</f>
        <v>-22.009437972320541</v>
      </c>
      <c r="BG566" s="3">
        <f>(1.72*(BI566/1000/(AS566+273.16))^(1/7)*0.0000000567*(AS566+273.16)^4)</f>
        <v>389.21636104876058</v>
      </c>
      <c r="BH566" s="3">
        <f>0.98*0.0000000567*(AA566+273.16)^4</f>
        <v>440.45579902108113</v>
      </c>
      <c r="BI566" s="3">
        <f>BJ566*AT566/100</f>
        <v>2180.620773107893</v>
      </c>
      <c r="BJ566" s="3">
        <f>(610.7*10^(7.5*AS566/(AS566+237.3)))</f>
        <v>3461.302814456973</v>
      </c>
      <c r="BK566" s="3">
        <f>(EXP((0.0492)*AS566))*55.259</f>
        <v>203.53362467658857</v>
      </c>
      <c r="BL566" s="3">
        <f>(1-(AT566/100))*BJ566</f>
        <v>1280.68204134908</v>
      </c>
      <c r="HE566" s="3">
        <v>152</v>
      </c>
      <c r="HF566" s="3">
        <v>213</v>
      </c>
      <c r="HG566" s="3">
        <v>264</v>
      </c>
      <c r="HH566" s="3">
        <v>225</v>
      </c>
      <c r="HI566" s="3">
        <v>232</v>
      </c>
      <c r="HJ566" s="3">
        <v>184</v>
      </c>
      <c r="HK566" s="3">
        <v>146</v>
      </c>
      <c r="HL566" s="3">
        <v>131</v>
      </c>
      <c r="HM566" s="3">
        <v>156</v>
      </c>
      <c r="HN566" s="3">
        <v>101</v>
      </c>
      <c r="HO566" s="3">
        <v>99</v>
      </c>
      <c r="HP566" s="3">
        <v>37</v>
      </c>
      <c r="HQ566" s="3">
        <v>14</v>
      </c>
    </row>
    <row r="567" spans="1:232" s="3" customFormat="1" x14ac:dyDescent="0.2">
      <c r="A567" s="3" t="b">
        <v>1</v>
      </c>
      <c r="B567" s="3" t="s">
        <v>563</v>
      </c>
      <c r="D567" s="3">
        <v>10446</v>
      </c>
      <c r="E567" s="3">
        <v>2</v>
      </c>
      <c r="F567" s="3">
        <v>7</v>
      </c>
      <c r="G567" s="3" t="s">
        <v>520</v>
      </c>
      <c r="H567" s="3">
        <v>6</v>
      </c>
      <c r="I567" s="3">
        <v>0.79999999999999716</v>
      </c>
      <c r="J567" s="3">
        <v>0.15530204064228459</v>
      </c>
      <c r="K567" s="3">
        <v>0.19562861367444384</v>
      </c>
      <c r="L567" s="3">
        <v>0.12098415494410976</v>
      </c>
      <c r="M567" s="3">
        <f>AA567-AS567</f>
        <v>-1.0494754870450294</v>
      </c>
      <c r="N567" s="3">
        <f>AB567-AS567</f>
        <v>-1.3999999999999986</v>
      </c>
      <c r="O567" s="3">
        <f>AC567-AS567</f>
        <v>-0.60000000000000142</v>
      </c>
      <c r="P567" s="3">
        <f>AD567-AS567</f>
        <v>-1.0515288262309923</v>
      </c>
      <c r="Q567" s="3">
        <f>AE567-AS567</f>
        <v>-1.3000000000000007</v>
      </c>
      <c r="R567" s="3">
        <f>AF567-AS567</f>
        <v>-1.1999999999999993</v>
      </c>
      <c r="S567" s="3">
        <f>AG567-AS567</f>
        <v>-1.1999999999999993</v>
      </c>
      <c r="T567" s="3">
        <f>AH567-AS567</f>
        <v>-1</v>
      </c>
      <c r="U567" s="3">
        <f>AI567-AS567</f>
        <v>-0.89999999999999858</v>
      </c>
      <c r="V567" s="3">
        <f>AJ567-AS567</f>
        <v>-0.69999999999999929</v>
      </c>
      <c r="W567" s="3">
        <f>(AA567-AY567)/(AX567-AY567)</f>
        <v>0.898340906008402</v>
      </c>
      <c r="X567" s="3">
        <f>(AX567-AA567)/(AA567-AY567)</f>
        <v>0.11316315811922649</v>
      </c>
      <c r="Y567" s="3">
        <f>J567/AA567</f>
        <v>6.1021155207717573E-3</v>
      </c>
      <c r="Z567" s="3">
        <f>(AA567-AY567)/(AX567-AA567)</f>
        <v>8.8367982709215269</v>
      </c>
      <c r="AA567" s="3">
        <v>25.450524512954971</v>
      </c>
      <c r="AB567" s="3">
        <v>25.1</v>
      </c>
      <c r="AC567" s="3">
        <v>25.9</v>
      </c>
      <c r="AD567" s="3">
        <v>25.448471173769008</v>
      </c>
      <c r="AE567" s="3">
        <v>25.2</v>
      </c>
      <c r="AF567" s="3">
        <v>25.3</v>
      </c>
      <c r="AG567" s="3">
        <v>25.3</v>
      </c>
      <c r="AH567" s="3">
        <v>25.5</v>
      </c>
      <c r="AI567" s="3">
        <v>25.6</v>
      </c>
      <c r="AJ567" s="3">
        <v>25.8</v>
      </c>
      <c r="AK567" s="3">
        <v>2020</v>
      </c>
      <c r="AL567" s="3">
        <v>10</v>
      </c>
      <c r="AM567" s="3">
        <v>27</v>
      </c>
      <c r="AN567" s="3">
        <v>16</v>
      </c>
      <c r="AO567" s="3">
        <v>25</v>
      </c>
      <c r="AP567" s="3">
        <v>34</v>
      </c>
      <c r="AQ567" s="3">
        <v>849</v>
      </c>
      <c r="AR567" s="4">
        <v>0.68402777777777779</v>
      </c>
      <c r="AS567" s="3">
        <f>VLOOKUP(AR567,גיליון1!A482:F1065,2,0)</f>
        <v>26.5</v>
      </c>
      <c r="AT567" s="3">
        <f>VLOOKUP(AR567,גיליון1!A482:F1065,3,0)</f>
        <v>63</v>
      </c>
      <c r="AU567" s="3">
        <f>VLOOKUP(AR567,גיליון1!A482:F1065,4,0)</f>
        <v>37</v>
      </c>
      <c r="AV567" s="3">
        <f>VLOOKUP(AR567,גיליון1!A482:F1065,5,0)</f>
        <v>0.7</v>
      </c>
      <c r="AW567" s="3">
        <f>VLOOKUP(AR567,גיליון1!A482:F1065,6,0)</f>
        <v>10</v>
      </c>
      <c r="AX567" s="3">
        <f>AS567+(AZ567*BF567)/(BB567*1005)</f>
        <v>25.873840314058075</v>
      </c>
      <c r="AY567" s="3">
        <f>AS567+(AZ567*BD567*BE567*BF567)/(BB567*1005*(BE567*BD567+BK567*AZ567))-(AZ567*BL567)/(BE567*BD567+BK567*AZ567)</f>
        <v>21.709768173713297</v>
      </c>
      <c r="AZ567" s="3">
        <f>BA567*BC567/(BA567+BC567)</f>
        <v>31.737176081164638</v>
      </c>
      <c r="BA567" s="3">
        <f>BB567*1005/(4*0.98*0.0000000567*(AS567+273.15)^3)</f>
        <v>197.96976562467452</v>
      </c>
      <c r="BB567" s="3">
        <f>101325/(287.05*(AS567+273.15))</f>
        <v>1.1779986131994613</v>
      </c>
      <c r="BC567" s="3">
        <f>100*SQRT(0.1/AV567)</f>
        <v>37.796447300922722</v>
      </c>
      <c r="BD567" s="3">
        <f>BC567/1.08</f>
        <v>34.99671046381733</v>
      </c>
      <c r="BE567" s="3">
        <f>0.072*AS567+64.67</f>
        <v>66.578000000000003</v>
      </c>
      <c r="BF567" s="3">
        <f>AU567*(1-0.21)+BG567-BH567</f>
        <v>-23.357570188147633</v>
      </c>
      <c r="BG567" s="3">
        <f>(1.72*(BI567/1000/(AS567+273.16))^(1/7)*0.0000000567*(AS567+273.16)^4)</f>
        <v>389.21636104876058</v>
      </c>
      <c r="BH567" s="3">
        <f>0.98*0.0000000567*(AA567+273.16)^4</f>
        <v>441.80393123690823</v>
      </c>
      <c r="BI567" s="3">
        <f>BJ567*AT567/100</f>
        <v>2180.620773107893</v>
      </c>
      <c r="BJ567" s="3">
        <f>(610.7*10^(7.5*AS567/(AS567+237.3)))</f>
        <v>3461.302814456973</v>
      </c>
      <c r="BK567" s="3">
        <f>(EXP((0.0492)*AS567))*55.259</f>
        <v>203.53362467658857</v>
      </c>
      <c r="BL567" s="3">
        <f>(1-(AT567/100))*BJ567</f>
        <v>1280.68204134908</v>
      </c>
      <c r="HH567" s="3">
        <v>38</v>
      </c>
      <c r="HI567" s="3">
        <v>137</v>
      </c>
      <c r="HJ567" s="3">
        <v>181</v>
      </c>
      <c r="HK567" s="3">
        <v>267</v>
      </c>
      <c r="HL567" s="3">
        <v>189</v>
      </c>
      <c r="HM567" s="3">
        <v>86</v>
      </c>
      <c r="HN567" s="3">
        <v>38</v>
      </c>
      <c r="HO567" s="3">
        <v>10</v>
      </c>
      <c r="HP567" s="3">
        <v>7</v>
      </c>
      <c r="HQ567" s="3">
        <v>0</v>
      </c>
      <c r="HR567" s="3">
        <v>2</v>
      </c>
    </row>
    <row r="568" spans="1:232" s="3" customFormat="1" x14ac:dyDescent="0.2">
      <c r="A568" s="3" t="b">
        <v>0</v>
      </c>
      <c r="D568" s="3">
        <v>10446</v>
      </c>
      <c r="E568" s="3">
        <v>2</v>
      </c>
      <c r="F568" s="3">
        <v>7</v>
      </c>
      <c r="G568" s="3" t="s">
        <v>523</v>
      </c>
      <c r="H568" s="3">
        <v>6</v>
      </c>
      <c r="I568" s="3">
        <v>1</v>
      </c>
      <c r="J568" s="3">
        <v>0.19516060786651421</v>
      </c>
      <c r="K568" s="3">
        <v>0.28427676234059618</v>
      </c>
      <c r="L568" s="3">
        <v>0.15972794301739929</v>
      </c>
      <c r="M568" s="3">
        <f>AA568-AS568</f>
        <v>-1.1547437922673893</v>
      </c>
      <c r="N568" s="3">
        <f>AB568-AS568</f>
        <v>-1.6000000000000014</v>
      </c>
      <c r="O568" s="3">
        <f>AC568-AS568</f>
        <v>-0.60000000000000142</v>
      </c>
      <c r="P568" s="3">
        <f>AD568-AS568</f>
        <v>-1.1683347797678891</v>
      </c>
      <c r="Q568" s="3">
        <f>AE568-AS568</f>
        <v>-1.5</v>
      </c>
      <c r="R568" s="3">
        <f>AF568-AS568</f>
        <v>-1.3999999999999986</v>
      </c>
      <c r="S568" s="3">
        <f>AG568-AS568</f>
        <v>-1.3000000000000007</v>
      </c>
      <c r="T568" s="3">
        <f>AH568-AS568</f>
        <v>-1</v>
      </c>
      <c r="U568" s="3">
        <f>AI568-AS568</f>
        <v>-0.89999999999999858</v>
      </c>
      <c r="V568" s="3">
        <f>AJ568-AS568</f>
        <v>-0.69999999999999929</v>
      </c>
      <c r="W568" s="3">
        <f>(AA568-AY568)/(AX568-AY568)</f>
        <v>0.85215217800598053</v>
      </c>
      <c r="X568" s="3">
        <f>(AX568-AA568)/(AA568-AY568)</f>
        <v>0.17349931832595963</v>
      </c>
      <c r="Y568" s="3">
        <f>J568/AA568</f>
        <v>7.700084239313093E-3</v>
      </c>
      <c r="Z568" s="3">
        <f>(AA568-AY568)/(AX568-AA568)</f>
        <v>5.76371140618122</v>
      </c>
      <c r="AA568" s="3">
        <v>25.345256207732611</v>
      </c>
      <c r="AB568" s="3">
        <v>24.9</v>
      </c>
      <c r="AC568" s="3">
        <v>25.9</v>
      </c>
      <c r="AD568" s="3">
        <v>25.331665220232111</v>
      </c>
      <c r="AE568" s="3">
        <v>25</v>
      </c>
      <c r="AF568" s="3">
        <v>25.1</v>
      </c>
      <c r="AG568" s="3">
        <v>25.2</v>
      </c>
      <c r="AH568" s="3">
        <v>25.5</v>
      </c>
      <c r="AI568" s="3">
        <v>25.6</v>
      </c>
      <c r="AJ568" s="3">
        <v>25.8</v>
      </c>
      <c r="AK568" s="3">
        <v>2020</v>
      </c>
      <c r="AL568" s="3">
        <v>10</v>
      </c>
      <c r="AM568" s="3">
        <v>27</v>
      </c>
      <c r="AN568" s="3">
        <v>16</v>
      </c>
      <c r="AO568" s="3">
        <v>26</v>
      </c>
      <c r="AP568" s="3">
        <v>13</v>
      </c>
      <c r="AQ568" s="3">
        <v>250</v>
      </c>
      <c r="AR568" s="4">
        <v>0.68472222222222223</v>
      </c>
      <c r="AS568" s="3">
        <f>VLOOKUP(AR568,גיליון1!A483:F1066,2,0)</f>
        <v>26.5</v>
      </c>
      <c r="AT568" s="3">
        <f>VLOOKUP(AR568,גיליון1!A483:F1066,3,0)</f>
        <v>64</v>
      </c>
      <c r="AU568" s="3">
        <f>VLOOKUP(AR568,גיליון1!A483:F1066,4,0)</f>
        <v>36</v>
      </c>
      <c r="AV568" s="3">
        <f>VLOOKUP(AR568,גיליון1!A483:F1066,5,0)</f>
        <v>0.9</v>
      </c>
      <c r="AW568" s="3">
        <f>VLOOKUP(AR568,גיליון1!A483:F1066,6,0)</f>
        <v>355</v>
      </c>
      <c r="AX568" s="3">
        <f>AS568+(AZ568*BF568)/(BB568*1005)</f>
        <v>25.954216392077218</v>
      </c>
      <c r="AY568" s="3">
        <f>AS568+(AZ568*BD568*BE568*BF568)/(BB568*1005*(BE568*BD568+BK568*AZ568))-(AZ568*BL568)/(BE568*BD568+BK568*AZ568)</f>
        <v>21.835385447315382</v>
      </c>
      <c r="AZ568" s="3">
        <f>BA568*BC568/(BA568+BC568)</f>
        <v>28.529631540678889</v>
      </c>
      <c r="BA568" s="3">
        <f>BB568*1005/(4*0.98*0.0000000567*(AS568+273.15)^3)</f>
        <v>197.96976562467452</v>
      </c>
      <c r="BB568" s="3">
        <f>101325/(287.05*(AS568+273.15))</f>
        <v>1.1779986131994613</v>
      </c>
      <c r="BC568" s="3">
        <f>100*SQRT(0.1/AV568)</f>
        <v>33.333333333333336</v>
      </c>
      <c r="BD568" s="3">
        <f>BC568/1.08</f>
        <v>30.864197530864196</v>
      </c>
      <c r="BE568" s="3">
        <f>0.072*AS568+64.67</f>
        <v>66.578000000000003</v>
      </c>
      <c r="BF568" s="3">
        <f>AU568*(1-0.21)+BG568-BH568</f>
        <v>-22.648276897124674</v>
      </c>
      <c r="BG568" s="3">
        <f>(1.72*(BI568/1000/(AS568+273.16))^(1/7)*0.0000000567*(AS568+273.16)^4)</f>
        <v>390.09299224216863</v>
      </c>
      <c r="BH568" s="3">
        <f>0.98*0.0000000567*(AA568+273.16)^4</f>
        <v>441.18126913929331</v>
      </c>
      <c r="BI568" s="3">
        <f>BJ568*AT568/100</f>
        <v>2215.2338012524629</v>
      </c>
      <c r="BJ568" s="3">
        <f>(610.7*10^(7.5*AS568/(AS568+237.3)))</f>
        <v>3461.302814456973</v>
      </c>
      <c r="BK568" s="3">
        <f>(EXP((0.0492)*AS568))*55.259</f>
        <v>203.53362467658857</v>
      </c>
      <c r="BL568" s="3">
        <f>(1-(AT568/100))*BJ568</f>
        <v>1246.0690132045102</v>
      </c>
      <c r="HE568" s="3">
        <v>16</v>
      </c>
      <c r="HF568" s="3">
        <v>141</v>
      </c>
      <c r="HG568" s="3">
        <v>261</v>
      </c>
      <c r="HH568" s="3">
        <v>303</v>
      </c>
      <c r="HI568" s="3">
        <v>265</v>
      </c>
      <c r="HJ568" s="3">
        <v>300</v>
      </c>
      <c r="HK568" s="3">
        <v>166</v>
      </c>
      <c r="HL568" s="3">
        <v>85</v>
      </c>
      <c r="HM568" s="3">
        <v>39</v>
      </c>
      <c r="HN568" s="3">
        <v>26</v>
      </c>
      <c r="HO568" s="3">
        <v>6</v>
      </c>
    </row>
    <row r="569" spans="1:232" s="3" customFormat="1" x14ac:dyDescent="0.2">
      <c r="A569" s="3" t="b">
        <v>0</v>
      </c>
      <c r="D569" s="3">
        <v>10446</v>
      </c>
      <c r="E569" s="3">
        <v>2</v>
      </c>
      <c r="F569" s="3">
        <v>7</v>
      </c>
      <c r="G569" s="3" t="s">
        <v>524</v>
      </c>
      <c r="H569" s="3">
        <v>6</v>
      </c>
      <c r="I569" s="3">
        <v>0.89999999999999858</v>
      </c>
      <c r="J569" s="3">
        <v>0.20661111547639996</v>
      </c>
      <c r="K569" s="3">
        <v>0.27103884341931916</v>
      </c>
      <c r="L569" s="3">
        <v>0.16173792915674545</v>
      </c>
      <c r="M569" s="3">
        <f>AA569-AS569</f>
        <v>-0.92653008596637676</v>
      </c>
      <c r="N569" s="3">
        <f>AB569-AS569</f>
        <v>-1.3999999999999986</v>
      </c>
      <c r="O569" s="3">
        <f>AC569-AS569</f>
        <v>-0.5</v>
      </c>
      <c r="P569" s="3">
        <f>AD569-AS569</f>
        <v>-0.90018511879520702</v>
      </c>
      <c r="Q569" s="3">
        <f>AE569-AS569</f>
        <v>-1.3999999999999986</v>
      </c>
      <c r="R569" s="3">
        <f>AF569-AS569</f>
        <v>-1.1999999999999993</v>
      </c>
      <c r="S569" s="3">
        <f>AG569-AS569</f>
        <v>-1.1000000000000014</v>
      </c>
      <c r="T569" s="3">
        <f>AH569-AS569</f>
        <v>-0.80000000000000071</v>
      </c>
      <c r="U569" s="3">
        <f>AI569-AS569</f>
        <v>-0.69999999999999929</v>
      </c>
      <c r="V569" s="3">
        <f>AJ569-AS569</f>
        <v>-0.5</v>
      </c>
      <c r="W569" s="3">
        <f>(AA569-AY569)/(AX569-AY569)</f>
        <v>0.91496593654652791</v>
      </c>
      <c r="X569" s="3">
        <f>(AX569-AA569)/(AA569-AY569)</f>
        <v>9.2936862517993837E-2</v>
      </c>
      <c r="Y569" s="3">
        <f>J569/AA569</f>
        <v>8.0791193440285028E-3</v>
      </c>
      <c r="Z569" s="3">
        <f>(AA569-AY569)/(AX569-AA569)</f>
        <v>10.759993106141135</v>
      </c>
      <c r="AA569" s="3">
        <v>25.573469914033623</v>
      </c>
      <c r="AB569" s="3">
        <v>25.1</v>
      </c>
      <c r="AC569" s="3">
        <v>26</v>
      </c>
      <c r="AD569" s="3">
        <v>25.599814881204793</v>
      </c>
      <c r="AE569" s="3">
        <v>25.1</v>
      </c>
      <c r="AF569" s="3">
        <v>25.3</v>
      </c>
      <c r="AG569" s="3">
        <v>25.4</v>
      </c>
      <c r="AH569" s="3">
        <v>25.7</v>
      </c>
      <c r="AI569" s="3">
        <v>25.8</v>
      </c>
      <c r="AJ569" s="3">
        <v>26</v>
      </c>
      <c r="AK569" s="3">
        <v>2020</v>
      </c>
      <c r="AL569" s="3">
        <v>10</v>
      </c>
      <c r="AM569" s="3">
        <v>27</v>
      </c>
      <c r="AN569" s="3">
        <v>16</v>
      </c>
      <c r="AO569" s="3">
        <v>26</v>
      </c>
      <c r="AP569" s="3">
        <v>33</v>
      </c>
      <c r="AQ569" s="3">
        <v>88</v>
      </c>
      <c r="AR569" s="4">
        <v>0.68472222222222223</v>
      </c>
      <c r="AS569" s="3">
        <f>VLOOKUP(AR569,גיליון1!A484:F1067,2,0)</f>
        <v>26.5</v>
      </c>
      <c r="AT569" s="3">
        <f>VLOOKUP(AR569,גיליון1!A484:F1067,3,0)</f>
        <v>64</v>
      </c>
      <c r="AU569" s="3">
        <f>VLOOKUP(AR569,גיליון1!A484:F1067,4,0)</f>
        <v>36</v>
      </c>
      <c r="AV569" s="3">
        <f>VLOOKUP(AR569,גיליון1!A484:F1067,5,0)</f>
        <v>0.9</v>
      </c>
      <c r="AW569" s="3">
        <f>VLOOKUP(AR569,גיליון1!A484:F1067,6,0)</f>
        <v>355</v>
      </c>
      <c r="AX569" s="3">
        <f>AS569+(AZ569*BF569)/(BB569*1005)</f>
        <v>25.921666456767994</v>
      </c>
      <c r="AY569" s="3">
        <f>AS569+(AZ569*BD569*BE569*BF569)/(BB569*1005*(BE569*BD569+BK569*AZ569))-(AZ569*BL569)/(BE569*BD569+BK569*AZ569)</f>
        <v>21.826877514629615</v>
      </c>
      <c r="AZ569" s="3">
        <f>BA569*BC569/(BA569+BC569)</f>
        <v>28.529631540678889</v>
      </c>
      <c r="BA569" s="3">
        <f>BB569*1005/(4*0.98*0.0000000567*(AS569+273.15)^3)</f>
        <v>197.96976562467452</v>
      </c>
      <c r="BB569" s="3">
        <f>101325/(287.05*(AS569+273.15))</f>
        <v>1.1779986131994613</v>
      </c>
      <c r="BC569" s="3">
        <f>100*SQRT(0.1/AV569)</f>
        <v>33.333333333333336</v>
      </c>
      <c r="BD569" s="3">
        <f>BC569/1.08</f>
        <v>30.864197530864196</v>
      </c>
      <c r="BE569" s="3">
        <f>0.072*AS569+64.67</f>
        <v>66.578000000000003</v>
      </c>
      <c r="BF569" s="3">
        <f>AU569*(1-0.21)+BG569-BH569</f>
        <v>-23.998995271889555</v>
      </c>
      <c r="BG569" s="3">
        <f>(1.72*(BI569/1000/(AS569+273.16))^(1/7)*0.0000000567*(AS569+273.16)^4)</f>
        <v>390.09299224216863</v>
      </c>
      <c r="BH569" s="3">
        <f>0.98*0.0000000567*(AA569+273.16)^4</f>
        <v>442.53198751405819</v>
      </c>
      <c r="BI569" s="3">
        <f>BJ569*AT569/100</f>
        <v>2215.2338012524629</v>
      </c>
      <c r="BJ569" s="3">
        <f>(610.7*10^(7.5*AS569/(AS569+237.3)))</f>
        <v>3461.302814456973</v>
      </c>
      <c r="BK569" s="3">
        <f>(EXP((0.0492)*AS569))*55.259</f>
        <v>203.53362467658857</v>
      </c>
      <c r="BL569" s="3">
        <f>(1-(AT569/100))*BJ569</f>
        <v>1246.0690132045102</v>
      </c>
      <c r="HH569" s="3">
        <v>70</v>
      </c>
      <c r="HI569" s="3">
        <v>100</v>
      </c>
      <c r="HJ569" s="3">
        <v>154</v>
      </c>
      <c r="HK569" s="3">
        <v>208</v>
      </c>
      <c r="HL569" s="3">
        <v>260</v>
      </c>
      <c r="HM569" s="3">
        <v>347</v>
      </c>
      <c r="HN569" s="3">
        <v>253</v>
      </c>
      <c r="HO569" s="3">
        <v>88</v>
      </c>
      <c r="HP569" s="3">
        <v>40</v>
      </c>
      <c r="HQ569" s="3">
        <v>26</v>
      </c>
      <c r="HR569" s="3">
        <v>1</v>
      </c>
      <c r="HS569" s="3">
        <v>0</v>
      </c>
      <c r="HT569" s="3">
        <v>2</v>
      </c>
      <c r="HU569" s="3">
        <v>0</v>
      </c>
      <c r="HV569" s="3">
        <v>0</v>
      </c>
      <c r="HW569" s="3">
        <v>0</v>
      </c>
      <c r="HX569" s="3">
        <v>1</v>
      </c>
    </row>
    <row r="570" spans="1:232" s="3" customFormat="1" x14ac:dyDescent="0.2">
      <c r="A570" s="3" t="b">
        <v>0</v>
      </c>
      <c r="D570" s="3">
        <v>10446</v>
      </c>
      <c r="E570" s="3">
        <v>2</v>
      </c>
      <c r="F570" s="3">
        <v>7</v>
      </c>
      <c r="G570" s="3" t="s">
        <v>525</v>
      </c>
      <c r="H570" s="3">
        <v>6</v>
      </c>
      <c r="I570" s="3">
        <v>0.30000000000000071</v>
      </c>
      <c r="J570" s="3">
        <v>8.2675223019034461E-2</v>
      </c>
      <c r="K570" s="3">
        <v>6.9481670831805786E-2</v>
      </c>
      <c r="L570" s="3">
        <v>6.0523734531404014E-2</v>
      </c>
      <c r="M570" s="3">
        <f>AA570-AS570</f>
        <v>-1.1420313543446028</v>
      </c>
      <c r="N570" s="3">
        <f>AB570-AS570</f>
        <v>-1.1999999999999993</v>
      </c>
      <c r="O570" s="3">
        <f>AC570-AS570</f>
        <v>-0.89999999999999858</v>
      </c>
      <c r="P570" s="3">
        <f>AD570-AS570</f>
        <v>-1.1904473990793463</v>
      </c>
      <c r="Q570" s="3">
        <f>AE570-AS570</f>
        <v>-1.1999999999999993</v>
      </c>
      <c r="R570" s="3">
        <f>AF570-AS570</f>
        <v>-1.1999999999999993</v>
      </c>
      <c r="S570" s="3">
        <f>AG570-AS570</f>
        <v>-1.1999999999999993</v>
      </c>
      <c r="T570" s="3">
        <f>AH570-AS570</f>
        <v>-1.1000000000000014</v>
      </c>
      <c r="U570" s="3">
        <f>AI570-AS570</f>
        <v>-1</v>
      </c>
      <c r="V570" s="3">
        <f>AJ570-AS570</f>
        <v>-0.89999999999999858</v>
      </c>
      <c r="W570" s="3">
        <f>(AA570-AY570)/(AX570-AY570)</f>
        <v>0.85563144333646279</v>
      </c>
      <c r="X570" s="3">
        <f>(AX570-AA570)/(AA570-AY570)</f>
        <v>0.16872750269740464</v>
      </c>
      <c r="Y570" s="3">
        <f>J570/AA570</f>
        <v>3.2603251535764984E-3</v>
      </c>
      <c r="Z570" s="3">
        <f>(AA570-AY570)/(AX570-AA570)</f>
        <v>5.9267160599976219</v>
      </c>
      <c r="AA570" s="3">
        <v>25.357968645655397</v>
      </c>
      <c r="AB570" s="3">
        <v>25.3</v>
      </c>
      <c r="AC570" s="3">
        <v>25.6</v>
      </c>
      <c r="AD570" s="3">
        <v>25.309552600920654</v>
      </c>
      <c r="AE570" s="3">
        <v>25.3</v>
      </c>
      <c r="AF570" s="3">
        <v>25.3</v>
      </c>
      <c r="AG570" s="3">
        <v>25.3</v>
      </c>
      <c r="AH570" s="3">
        <v>25.4</v>
      </c>
      <c r="AI570" s="3">
        <v>25.5</v>
      </c>
      <c r="AJ570" s="3">
        <v>25.6</v>
      </c>
      <c r="AK570" s="3">
        <v>2020</v>
      </c>
      <c r="AL570" s="3">
        <v>10</v>
      </c>
      <c r="AM570" s="3">
        <v>27</v>
      </c>
      <c r="AN570" s="3">
        <v>16</v>
      </c>
      <c r="AO570" s="3">
        <v>26</v>
      </c>
      <c r="AP570" s="3">
        <v>56</v>
      </c>
      <c r="AQ570" s="3">
        <v>770</v>
      </c>
      <c r="AR570" s="4">
        <v>0.68472222222222223</v>
      </c>
      <c r="AS570" s="3">
        <f>VLOOKUP(AR570,גיליון1!A485:F1068,2,0)</f>
        <v>26.5</v>
      </c>
      <c r="AT570" s="3">
        <f>VLOOKUP(AR570,גיליון1!A485:F1068,3,0)</f>
        <v>64</v>
      </c>
      <c r="AU570" s="3">
        <f>VLOOKUP(AR570,גיליון1!A485:F1068,4,0)</f>
        <v>36</v>
      </c>
      <c r="AV570" s="3">
        <f>VLOOKUP(AR570,גיליון1!A485:F1068,5,0)</f>
        <v>0.9</v>
      </c>
      <c r="AW570" s="3">
        <f>VLOOKUP(AR570,גיליון1!A485:F1068,6,0)</f>
        <v>355</v>
      </c>
      <c r="AX570" s="3">
        <f>AS570+(AZ570*BF570)/(BB570*1005)</f>
        <v>25.952405189680793</v>
      </c>
      <c r="AY570" s="3">
        <f>AS570+(AZ570*BD570*BE570*BF570)/(BB570*1005*(BE570*BD570+BK570*AZ570))-(AZ570*BL570)/(BE570*BD570+BK570*AZ570)</f>
        <v>21.834912033530603</v>
      </c>
      <c r="AZ570" s="3">
        <f>BA570*BC570/(BA570+BC570)</f>
        <v>28.529631540678889</v>
      </c>
      <c r="BA570" s="3">
        <f>BB570*1005/(4*0.98*0.0000000567*(AS570+273.15)^3)</f>
        <v>197.96976562467452</v>
      </c>
      <c r="BB570" s="3">
        <f>101325/(287.05*(AS570+273.15))</f>
        <v>1.1779986131994613</v>
      </c>
      <c r="BC570" s="3">
        <f>100*SQRT(0.1/AV570)</f>
        <v>33.333333333333336</v>
      </c>
      <c r="BD570" s="3">
        <f>BC570/1.08</f>
        <v>30.864197530864196</v>
      </c>
      <c r="BE570" s="3">
        <f>0.072*AS570+64.67</f>
        <v>66.578000000000003</v>
      </c>
      <c r="BF570" s="3">
        <f>AU570*(1-0.21)+BG570-BH570</f>
        <v>-22.723436012927095</v>
      </c>
      <c r="BG570" s="3">
        <f>(1.72*(BI570/1000/(AS570+273.16))^(1/7)*0.0000000567*(AS570+273.16)^4)</f>
        <v>390.09299224216863</v>
      </c>
      <c r="BH570" s="3">
        <f>0.98*0.0000000567*(AA570+273.16)^4</f>
        <v>441.25642825509573</v>
      </c>
      <c r="BI570" s="3">
        <f>BJ570*AT570/100</f>
        <v>2215.2338012524629</v>
      </c>
      <c r="BJ570" s="3">
        <f>(610.7*10^(7.5*AS570/(AS570+237.3)))</f>
        <v>3461.302814456973</v>
      </c>
      <c r="BK570" s="3">
        <f>(EXP((0.0492)*AS570))*55.259</f>
        <v>203.53362467658857</v>
      </c>
      <c r="BL570" s="3">
        <f>(1-(AT570/100))*BJ570</f>
        <v>1246.0690132045102</v>
      </c>
      <c r="HJ570" s="3">
        <v>815</v>
      </c>
      <c r="HK570" s="3">
        <v>138</v>
      </c>
      <c r="HL570" s="3">
        <v>50</v>
      </c>
      <c r="HM570" s="3">
        <v>20</v>
      </c>
      <c r="HN570" s="3">
        <v>3</v>
      </c>
    </row>
    <row r="571" spans="1:232" s="3" customFormat="1" x14ac:dyDescent="0.2">
      <c r="A571" s="3" t="b">
        <v>1</v>
      </c>
      <c r="B571" s="3" t="s">
        <v>563</v>
      </c>
      <c r="D571" s="3">
        <v>10446</v>
      </c>
      <c r="E571" s="3">
        <v>9</v>
      </c>
      <c r="F571" s="3">
        <v>7</v>
      </c>
      <c r="G571" s="3" t="s">
        <v>209</v>
      </c>
      <c r="H571" s="3">
        <v>6</v>
      </c>
      <c r="I571" s="3">
        <v>1.3999999999999986</v>
      </c>
      <c r="J571" s="3">
        <v>0.36369352815744621</v>
      </c>
      <c r="K571" s="3">
        <v>0.58920232517607474</v>
      </c>
      <c r="L571" s="3">
        <v>0.31058408828133183</v>
      </c>
      <c r="M571" s="3">
        <f>AA571-AS571</f>
        <v>-1.390609246076167</v>
      </c>
      <c r="N571" s="3">
        <f>AB571-AS571</f>
        <v>-2.0999999999999979</v>
      </c>
      <c r="O571" s="3">
        <f>AC571-AS571</f>
        <v>-0.69999999999999929</v>
      </c>
      <c r="P571" s="3">
        <f>AD571-AS571</f>
        <v>-1.4448694822696311</v>
      </c>
      <c r="Q571" s="3">
        <f>AE571-AS571</f>
        <v>-2</v>
      </c>
      <c r="R571" s="3">
        <f>AF571-AS571</f>
        <v>-1.7999999999999972</v>
      </c>
      <c r="S571" s="3">
        <f>AG571-AS571</f>
        <v>-1.6999999999999993</v>
      </c>
      <c r="T571" s="3">
        <f>AH571-AS571</f>
        <v>-1.0999999999999979</v>
      </c>
      <c r="U571" s="3">
        <f>AI571-AS571</f>
        <v>-0.89999999999999858</v>
      </c>
      <c r="V571" s="3">
        <f>AJ571-AS571</f>
        <v>-0.69999999999999929</v>
      </c>
      <c r="W571" s="3">
        <f>(AA571-AY571)/(AX571-AY571)</f>
        <v>0.78078712313806831</v>
      </c>
      <c r="X571" s="3">
        <f>(AX571-AA571)/(AA571-AY571)</f>
        <v>0.28075882704224336</v>
      </c>
      <c r="Y571" s="3">
        <f>J571/AA571</f>
        <v>1.4542278607901905E-2</v>
      </c>
      <c r="Z571" s="3">
        <f>(AA571-AY571)/(AX571-AA571)</f>
        <v>3.5617758149756713</v>
      </c>
      <c r="AA571" s="3">
        <v>25.009390753923832</v>
      </c>
      <c r="AB571" s="3">
        <v>24.3</v>
      </c>
      <c r="AC571" s="3">
        <v>25.7</v>
      </c>
      <c r="AD571" s="3">
        <v>24.955130517730368</v>
      </c>
      <c r="AE571" s="3">
        <v>24.4</v>
      </c>
      <c r="AF571" s="3">
        <v>24.6</v>
      </c>
      <c r="AG571" s="3">
        <v>24.7</v>
      </c>
      <c r="AH571" s="3">
        <v>25.3</v>
      </c>
      <c r="AI571" s="3">
        <v>25.5</v>
      </c>
      <c r="AJ571" s="3">
        <v>25.7</v>
      </c>
      <c r="AK571" s="3">
        <v>2020</v>
      </c>
      <c r="AL571" s="3">
        <v>10</v>
      </c>
      <c r="AM571" s="3">
        <v>27</v>
      </c>
      <c r="AN571" s="3">
        <v>16</v>
      </c>
      <c r="AO571" s="3">
        <v>27</v>
      </c>
      <c r="AP571" s="3">
        <v>36</v>
      </c>
      <c r="AQ571" s="3">
        <v>928</v>
      </c>
      <c r="AR571" s="4">
        <v>0.68541666666666667</v>
      </c>
      <c r="AS571" s="3">
        <f>VLOOKUP(AR571,גיליון1!A486:F1069,2,0)</f>
        <v>26.4</v>
      </c>
      <c r="AT571" s="3">
        <f>VLOOKUP(AR571,גיליון1!A486:F1069,3,0)</f>
        <v>64</v>
      </c>
      <c r="AU571" s="3">
        <f>VLOOKUP(AR571,גיליון1!A486:F1069,4,0)</f>
        <v>36</v>
      </c>
      <c r="AV571" s="3">
        <f>VLOOKUP(AR571,גיליון1!A486:F1069,5,0)</f>
        <v>1.1000000000000001</v>
      </c>
      <c r="AW571" s="3">
        <f>VLOOKUP(AR571,גיליון1!A486:F1069,6,0)</f>
        <v>345</v>
      </c>
      <c r="AX571" s="3">
        <f>AS571+(AZ571*BF571)/(BB571*1005)</f>
        <v>25.924983556031219</v>
      </c>
      <c r="AY571" s="3">
        <f>AS571+(AZ571*BD571*BE571*BF571)/(BB571*1005*(BE571*BD571+BK571*AZ571))-(AZ571*BL571)/(BE571*BD571+BK571*AZ571)</f>
        <v>21.748254455011935</v>
      </c>
      <c r="AZ571" s="3">
        <f>BA571*BC571/(BA571+BC571)</f>
        <v>26.170621894235907</v>
      </c>
      <c r="BA571" s="3">
        <f>BB571*1005/(4*0.98*0.0000000567*(AS571+273.15)^3)</f>
        <v>198.23425425264656</v>
      </c>
      <c r="BB571" s="3">
        <f>101325/(287.05*(AS571+273.15))</f>
        <v>1.1783918692879942</v>
      </c>
      <c r="BC571" s="3">
        <f>100*SQRT(0.1/AV571)</f>
        <v>30.151134457776362</v>
      </c>
      <c r="BD571" s="3">
        <f>BC571/1.08</f>
        <v>27.917717090533667</v>
      </c>
      <c r="BE571" s="3">
        <f>0.072*AS571+64.67</f>
        <v>66.570800000000006</v>
      </c>
      <c r="BF571" s="3">
        <f>AU571*(1-0.21)+BG571-BH571</f>
        <v>-21.495640997800024</v>
      </c>
      <c r="BG571" s="3">
        <f>(1.72*(BI571/1000/(AS571+273.16))^(1/7)*0.0000000567*(AS571+273.16)^4)</f>
        <v>389.26338297836884</v>
      </c>
      <c r="BH571" s="3">
        <f>0.98*0.0000000567*(AA571+273.16)^4</f>
        <v>439.19902397616886</v>
      </c>
      <c r="BI571" s="3">
        <f>BJ571*AT571/100</f>
        <v>2202.2221998632235</v>
      </c>
      <c r="BJ571" s="3">
        <f>(610.7*10^(7.5*AS571/(AS571+237.3)))</f>
        <v>3440.972187286287</v>
      </c>
      <c r="BK571" s="3">
        <f>(EXP((0.0492)*AS571))*55.259</f>
        <v>202.53469861632084</v>
      </c>
      <c r="BL571" s="3">
        <f>(1-(AT571/100))*BJ571</f>
        <v>1238.7499874230632</v>
      </c>
      <c r="GZ571" s="3">
        <v>62</v>
      </c>
      <c r="HA571" s="3">
        <v>105</v>
      </c>
      <c r="HB571" s="3">
        <v>199</v>
      </c>
      <c r="HC571" s="3">
        <v>247</v>
      </c>
      <c r="HD571" s="3">
        <v>382</v>
      </c>
      <c r="HE571" s="3">
        <v>307</v>
      </c>
      <c r="HF571" s="3">
        <v>252</v>
      </c>
      <c r="HG571" s="3">
        <v>208</v>
      </c>
      <c r="HH571" s="3">
        <v>190</v>
      </c>
      <c r="HI571" s="3">
        <v>214</v>
      </c>
      <c r="HJ571" s="3">
        <v>192</v>
      </c>
      <c r="HK571" s="3">
        <v>240</v>
      </c>
      <c r="HL571" s="3">
        <v>226</v>
      </c>
      <c r="HM571" s="3">
        <v>63</v>
      </c>
      <c r="HN571" s="3">
        <v>47</v>
      </c>
      <c r="HO571" s="3">
        <v>4</v>
      </c>
      <c r="HP571" s="3">
        <v>0</v>
      </c>
      <c r="HQ571" s="3">
        <v>2</v>
      </c>
      <c r="HR571" s="3">
        <v>1</v>
      </c>
      <c r="HS571" s="3">
        <v>1</v>
      </c>
    </row>
    <row r="572" spans="1:232" s="3" customFormat="1" x14ac:dyDescent="0.2">
      <c r="A572" s="3" t="b">
        <v>1</v>
      </c>
      <c r="B572" s="3" t="s">
        <v>563</v>
      </c>
      <c r="D572" s="3">
        <v>10446</v>
      </c>
      <c r="E572" s="3">
        <v>9</v>
      </c>
      <c r="F572" s="3">
        <v>7</v>
      </c>
      <c r="G572" s="3" t="s">
        <v>374</v>
      </c>
      <c r="H572" s="3">
        <v>6</v>
      </c>
      <c r="I572" s="3">
        <v>1.1000000000000014</v>
      </c>
      <c r="J572" s="3">
        <v>0.29454331722172844</v>
      </c>
      <c r="K572" s="3">
        <v>0.48774733869447573</v>
      </c>
      <c r="L572" s="3">
        <v>0.24915765755631525</v>
      </c>
      <c r="M572" s="3">
        <f>AA572-AS572</f>
        <v>-1.3703110445830795</v>
      </c>
      <c r="N572" s="3">
        <f>AB572-AS572</f>
        <v>-1.8999999999999986</v>
      </c>
      <c r="O572" s="3">
        <f>AC572-AS572</f>
        <v>-0.79999999999999716</v>
      </c>
      <c r="P572" s="3">
        <f>AD572-AS572</f>
        <v>-1.4258529301016765</v>
      </c>
      <c r="Q572" s="3">
        <f>AE572-AS572</f>
        <v>-1.8999999999999986</v>
      </c>
      <c r="R572" s="3">
        <f>AF572-AS572</f>
        <v>-1.6999999999999993</v>
      </c>
      <c r="S572" s="3">
        <f>AG572-AS572</f>
        <v>-1.5999999999999979</v>
      </c>
      <c r="T572" s="3">
        <f>AH572-AS572</f>
        <v>-1.0999999999999979</v>
      </c>
      <c r="U572" s="3">
        <f>AI572-AS572</f>
        <v>-0.89999999999999858</v>
      </c>
      <c r="V572" s="3">
        <f>AJ572-AS572</f>
        <v>-0.79999999999999716</v>
      </c>
      <c r="W572" s="3">
        <f>(AA572-AY572)/(AX572-AY572)</f>
        <v>0.78617959478153221</v>
      </c>
      <c r="X572" s="3">
        <f>(AX572-AA572)/(AA572-AY572)</f>
        <v>0.27197399504865721</v>
      </c>
      <c r="Y572" s="3">
        <f>J572/AA572</f>
        <v>1.1767757791412084E-2</v>
      </c>
      <c r="Z572" s="3">
        <f>(AA572-AY572)/(AX572-AA572)</f>
        <v>3.6768221161037697</v>
      </c>
      <c r="AA572" s="3">
        <v>25.029688955416919</v>
      </c>
      <c r="AB572" s="3">
        <v>24.5</v>
      </c>
      <c r="AC572" s="3">
        <v>25.6</v>
      </c>
      <c r="AD572" s="3">
        <v>24.974147069898322</v>
      </c>
      <c r="AE572" s="3">
        <v>24.5</v>
      </c>
      <c r="AF572" s="3">
        <v>24.7</v>
      </c>
      <c r="AG572" s="3">
        <v>24.8</v>
      </c>
      <c r="AH572" s="3">
        <v>25.3</v>
      </c>
      <c r="AI572" s="3">
        <v>25.5</v>
      </c>
      <c r="AJ572" s="3">
        <v>25.6</v>
      </c>
      <c r="AK572" s="3">
        <v>2020</v>
      </c>
      <c r="AL572" s="3">
        <v>10</v>
      </c>
      <c r="AM572" s="3">
        <v>27</v>
      </c>
      <c r="AN572" s="3">
        <v>16</v>
      </c>
      <c r="AO572" s="3">
        <v>27</v>
      </c>
      <c r="AP572" s="3">
        <v>58</v>
      </c>
      <c r="AQ572" s="3">
        <v>49</v>
      </c>
      <c r="AR572" s="4">
        <v>0.68541666666666667</v>
      </c>
      <c r="AS572" s="3">
        <f>VLOOKUP(AR572,גיליון1!A487:F1070,2,0)</f>
        <v>26.4</v>
      </c>
      <c r="AT572" s="3">
        <f>VLOOKUP(AR572,גיליון1!A487:F1070,3,0)</f>
        <v>64</v>
      </c>
      <c r="AU572" s="3">
        <f>VLOOKUP(AR572,גיליון1!A487:F1070,4,0)</f>
        <v>36</v>
      </c>
      <c r="AV572" s="3">
        <f>VLOOKUP(AR572,גיליון1!A487:F1070,5,0)</f>
        <v>1.1000000000000001</v>
      </c>
      <c r="AW572" s="3">
        <f>VLOOKUP(AR572,גיליון1!A487:F1070,6,0)</f>
        <v>345</v>
      </c>
      <c r="AX572" s="3">
        <f>AS572+(AZ572*BF572)/(BB572*1005)</f>
        <v>25.922340426480464</v>
      </c>
      <c r="AY572" s="3">
        <f>AS572+(AZ572*BD572*BE572*BF572)/(BB572*1005*(BE572*BD572+BK572*AZ572))-(AZ572*BL572)/(BE572*BD572+BK572*AZ572)</f>
        <v>21.747568284637914</v>
      </c>
      <c r="AZ572" s="3">
        <f>BA572*BC572/(BA572+BC572)</f>
        <v>26.170621894235907</v>
      </c>
      <c r="BA572" s="3">
        <f>BB572*1005/(4*0.98*0.0000000567*(AS572+273.15)^3)</f>
        <v>198.23425425264656</v>
      </c>
      <c r="BB572" s="3">
        <f>101325/(287.05*(AS572+273.15))</f>
        <v>1.1783918692879942</v>
      </c>
      <c r="BC572" s="3">
        <f>100*SQRT(0.1/AV572)</f>
        <v>30.151134457776362</v>
      </c>
      <c r="BD572" s="3">
        <f>BC572/1.08</f>
        <v>27.917717090533667</v>
      </c>
      <c r="BE572" s="3">
        <f>0.072*AS572+64.67</f>
        <v>66.570800000000006</v>
      </c>
      <c r="BF572" s="3">
        <f>AU572*(1-0.21)+BG572-BH572</f>
        <v>-21.615248991702288</v>
      </c>
      <c r="BG572" s="3">
        <f>(1.72*(BI572/1000/(AS572+273.16))^(1/7)*0.0000000567*(AS572+273.16)^4)</f>
        <v>389.26338297836884</v>
      </c>
      <c r="BH572" s="3">
        <f>0.98*0.0000000567*(AA572+273.16)^4</f>
        <v>439.31863197007112</v>
      </c>
      <c r="BI572" s="3">
        <f>BJ572*AT572/100</f>
        <v>2202.2221998632235</v>
      </c>
      <c r="BJ572" s="3">
        <f>(610.7*10^(7.5*AS572/(AS572+237.3)))</f>
        <v>3440.972187286287</v>
      </c>
      <c r="BK572" s="3">
        <f>(EXP((0.0492)*AS572))*55.259</f>
        <v>202.53469861632084</v>
      </c>
      <c r="BL572" s="3">
        <f>(1-(AT572/100))*BJ572</f>
        <v>1238.7499874230632</v>
      </c>
      <c r="HB572" s="3">
        <v>34</v>
      </c>
      <c r="HC572" s="3">
        <v>112</v>
      </c>
      <c r="HD572" s="3">
        <v>218</v>
      </c>
      <c r="HE572" s="3">
        <v>232</v>
      </c>
      <c r="HF572" s="3">
        <v>217</v>
      </c>
      <c r="HG572" s="3">
        <v>144</v>
      </c>
      <c r="HH572" s="3">
        <v>92</v>
      </c>
      <c r="HI572" s="3">
        <v>93</v>
      </c>
      <c r="HJ572" s="3">
        <v>111</v>
      </c>
      <c r="HK572" s="3">
        <v>140</v>
      </c>
      <c r="HL572" s="3">
        <v>99</v>
      </c>
      <c r="HM572" s="3">
        <v>15</v>
      </c>
    </row>
    <row r="573" spans="1:232" s="3" customFormat="1" x14ac:dyDescent="0.2">
      <c r="A573" s="3" t="b">
        <v>1</v>
      </c>
      <c r="B573" s="3" t="s">
        <v>563</v>
      </c>
      <c r="D573" s="3">
        <v>10446</v>
      </c>
      <c r="E573" s="3">
        <v>9</v>
      </c>
      <c r="F573" s="3">
        <v>7</v>
      </c>
      <c r="G573" s="3" t="s">
        <v>521</v>
      </c>
      <c r="H573" s="3">
        <v>6</v>
      </c>
      <c r="I573" s="3">
        <v>0.80000000000000071</v>
      </c>
      <c r="J573" s="3">
        <v>0.19453346173743657</v>
      </c>
      <c r="K573" s="3">
        <v>0.30467004271702081</v>
      </c>
      <c r="L573" s="3">
        <v>0.16215017608156079</v>
      </c>
      <c r="M573" s="3">
        <f>AA573-AS573</f>
        <v>-1.4740127034604242</v>
      </c>
      <c r="N573" s="3">
        <f>AB573-AS573</f>
        <v>-1.8000000000000007</v>
      </c>
      <c r="O573" s="3">
        <f>AC573-AS573</f>
        <v>-1</v>
      </c>
      <c r="P573" s="3">
        <f>AD573-AS573</f>
        <v>-1.465385943603156</v>
      </c>
      <c r="Q573" s="3">
        <f>AE573-AS573</f>
        <v>-1.8000000000000007</v>
      </c>
      <c r="R573" s="3">
        <f>AF573-AS573</f>
        <v>-1.8000000000000007</v>
      </c>
      <c r="S573" s="3">
        <f>AG573-AS573</f>
        <v>-1.6000000000000014</v>
      </c>
      <c r="T573" s="3">
        <f>AH573-AS573</f>
        <v>-1.3000000000000007</v>
      </c>
      <c r="U573" s="3">
        <f>AI573-AS573</f>
        <v>-1.1999999999999993</v>
      </c>
      <c r="V573" s="3">
        <f>AJ573-AS573</f>
        <v>-1.1000000000000014</v>
      </c>
      <c r="W573" s="3">
        <f>(AA573-AY573)/(AX573-AY573)</f>
        <v>0.7749700412253191</v>
      </c>
      <c r="X573" s="3">
        <f>(AX573-AA573)/(AA573-AY573)</f>
        <v>0.29037246190689125</v>
      </c>
      <c r="Y573" s="3">
        <f>J573/AA573</f>
        <v>7.835880177242821E-3</v>
      </c>
      <c r="Z573" s="3">
        <f>(AA573-AY573)/(AX573-AA573)</f>
        <v>3.4438527449639933</v>
      </c>
      <c r="AA573" s="3">
        <v>24.825987296539576</v>
      </c>
      <c r="AB573" s="3">
        <v>24.5</v>
      </c>
      <c r="AC573" s="3">
        <v>25.3</v>
      </c>
      <c r="AD573" s="3">
        <v>24.834614056396845</v>
      </c>
      <c r="AE573" s="3">
        <v>24.5</v>
      </c>
      <c r="AF573" s="3">
        <v>24.5</v>
      </c>
      <c r="AG573" s="3">
        <v>24.7</v>
      </c>
      <c r="AH573" s="3">
        <v>25</v>
      </c>
      <c r="AI573" s="3">
        <v>25.1</v>
      </c>
      <c r="AJ573" s="3">
        <v>25.2</v>
      </c>
      <c r="AK573" s="3">
        <v>2020</v>
      </c>
      <c r="AL573" s="3">
        <v>10</v>
      </c>
      <c r="AM573" s="3">
        <v>27</v>
      </c>
      <c r="AN573" s="3">
        <v>16</v>
      </c>
      <c r="AO573" s="3">
        <v>28</v>
      </c>
      <c r="AP573" s="3">
        <v>10</v>
      </c>
      <c r="AQ573" s="3">
        <v>207.00000000000003</v>
      </c>
      <c r="AR573" s="4">
        <v>0.68611111111111101</v>
      </c>
      <c r="AS573" s="3">
        <f>VLOOKUP(AR573,גיליון1!A488:F1071,2,0)</f>
        <v>26.3</v>
      </c>
      <c r="AT573" s="3">
        <f>VLOOKUP(AR573,גיליון1!A488:F1071,3,0)</f>
        <v>65</v>
      </c>
      <c r="AU573" s="3">
        <f>VLOOKUP(AR573,גיליון1!A488:F1071,4,0)</f>
        <v>31</v>
      </c>
      <c r="AV573" s="3">
        <f>VLOOKUP(AR573,גיליון1!A488:F1071,5,0)</f>
        <v>0.9</v>
      </c>
      <c r="AW573" s="3">
        <f>VLOOKUP(AR573,גיליון1!A488:F1071,6,0)</f>
        <v>350</v>
      </c>
      <c r="AX573" s="3">
        <f>AS573+(AZ573*BF573)/(BB573*1005)</f>
        <v>25.713783512239569</v>
      </c>
      <c r="AY573" s="3">
        <f>AS573+(AZ573*BD573*BE573*BF573)/(BB573*1005*(BE573*BD573+BK573*AZ573))-(AZ573*BL573)/(BE573*BD573+BK573*AZ573)</f>
        <v>21.768547862132511</v>
      </c>
      <c r="AZ573" s="3">
        <f>BA573*BC573/(BA573+BC573)</f>
        <v>28.54060140593721</v>
      </c>
      <c r="BA573" s="3">
        <f>BB573*1005/(4*0.98*0.0000000567*(AS573+273.15)^3)</f>
        <v>198.4991847258969</v>
      </c>
      <c r="BB573" s="3">
        <f>101325/(287.05*(AS573+273.15))</f>
        <v>1.1787853880287815</v>
      </c>
      <c r="BC573" s="3">
        <f>100*SQRT(0.1/AV573)</f>
        <v>33.333333333333336</v>
      </c>
      <c r="BD573" s="3">
        <f>BC573/1.08</f>
        <v>30.864197530864196</v>
      </c>
      <c r="BE573" s="3">
        <f>0.072*AS573+64.67</f>
        <v>66.563600000000008</v>
      </c>
      <c r="BF573" s="3">
        <f>AU573*(1-0.21)+BG573-BH573</f>
        <v>-24.333003263170497</v>
      </c>
      <c r="BG573" s="3">
        <f>(1.72*(BI573/1000/(AS573+273.16))^(1/7)*0.0000000567*(AS573+273.16)^4)</f>
        <v>389.29641519168678</v>
      </c>
      <c r="BH573" s="3">
        <f>0.98*0.0000000567*(AA573+273.16)^4</f>
        <v>438.11941845485728</v>
      </c>
      <c r="BI573" s="3">
        <f>BJ573*AT573/100</f>
        <v>2223.484696134673</v>
      </c>
      <c r="BJ573" s="3">
        <f>(610.7*10^(7.5*AS573/(AS573+237.3)))</f>
        <v>3420.7456863610355</v>
      </c>
      <c r="BK573" s="3">
        <f>(EXP((0.0492)*AS573))*55.259</f>
        <v>201.54067520187132</v>
      </c>
      <c r="BL573" s="3">
        <f>(1-(AT573/100))*BJ573</f>
        <v>1197.2609902263623</v>
      </c>
      <c r="HB573" s="3">
        <v>156</v>
      </c>
      <c r="HC573" s="3">
        <v>208</v>
      </c>
      <c r="HD573" s="3">
        <v>250</v>
      </c>
      <c r="HE573" s="3">
        <v>266</v>
      </c>
      <c r="HF573" s="3">
        <v>324</v>
      </c>
      <c r="HG573" s="3">
        <v>198</v>
      </c>
      <c r="HH573" s="3">
        <v>76</v>
      </c>
      <c r="HI573" s="3">
        <v>14</v>
      </c>
      <c r="HJ573" s="3">
        <v>9</v>
      </c>
      <c r="HK573" s="3">
        <v>2</v>
      </c>
      <c r="HL573" s="3">
        <v>2</v>
      </c>
      <c r="HM573" s="3">
        <v>0</v>
      </c>
      <c r="HN573" s="3">
        <v>0</v>
      </c>
      <c r="HO573" s="3">
        <v>1</v>
      </c>
    </row>
    <row r="574" spans="1:232" s="3" customFormat="1" x14ac:dyDescent="0.2">
      <c r="A574" s="3" t="b">
        <v>0</v>
      </c>
      <c r="D574" s="3">
        <v>10446</v>
      </c>
      <c r="E574" s="3">
        <v>9</v>
      </c>
      <c r="F574" s="3">
        <v>7</v>
      </c>
      <c r="G574" s="3" t="s">
        <v>210</v>
      </c>
      <c r="H574" s="3">
        <v>6</v>
      </c>
      <c r="I574" s="3">
        <v>1.1999999999999993</v>
      </c>
      <c r="J574" s="3">
        <v>0.26705547198474189</v>
      </c>
      <c r="K574" s="3">
        <v>0.41219639488798521</v>
      </c>
      <c r="L574" s="3">
        <v>0.22090537633246488</v>
      </c>
      <c r="M574" s="3">
        <f>AA574-AS574</f>
        <v>-1.2646789789934658</v>
      </c>
      <c r="N574" s="3">
        <f>AB574-AS574</f>
        <v>-1.5999999999999979</v>
      </c>
      <c r="O574" s="3">
        <f>AC574-AS574</f>
        <v>-0.39999999999999858</v>
      </c>
      <c r="P574" s="3">
        <f>AD574-AS574</f>
        <v>-1.2892545402969624</v>
      </c>
      <c r="Q574" s="3">
        <f>AE574-AS574</f>
        <v>-1.5999999999999979</v>
      </c>
      <c r="R574" s="3">
        <f>AF574-AS574</f>
        <v>-1.5999999999999979</v>
      </c>
      <c r="S574" s="3">
        <f>AG574-AS574</f>
        <v>-1.5</v>
      </c>
      <c r="T574" s="3">
        <f>AH574-AS574</f>
        <v>-1.0999999999999979</v>
      </c>
      <c r="U574" s="3">
        <f>AI574-AS574</f>
        <v>-0.89999999999999858</v>
      </c>
      <c r="V574" s="3">
        <f>AJ574-AS574</f>
        <v>-0.69999999999999929</v>
      </c>
      <c r="W574" s="3">
        <f>(AA574-AY574)/(AX574-AY574)</f>
        <v>0.84816163414663304</v>
      </c>
      <c r="X574" s="3">
        <f>(AX574-AA574)/(AA574-AY574)</f>
        <v>0.17902055426750965</v>
      </c>
      <c r="Y574" s="3">
        <f>J574/AA574</f>
        <v>1.0709927165556177E-2</v>
      </c>
      <c r="Z574" s="3">
        <f>(AA574-AY574)/(AX574-AA574)</f>
        <v>5.5859507534855704</v>
      </c>
      <c r="AA574" s="3">
        <v>24.935321021006533</v>
      </c>
      <c r="AB574" s="3">
        <v>24.6</v>
      </c>
      <c r="AC574" s="3">
        <v>25.8</v>
      </c>
      <c r="AD574" s="3">
        <v>24.910745459703037</v>
      </c>
      <c r="AE574" s="3">
        <v>24.6</v>
      </c>
      <c r="AF574" s="3">
        <v>24.6</v>
      </c>
      <c r="AG574" s="3">
        <v>24.7</v>
      </c>
      <c r="AH574" s="3">
        <v>25.1</v>
      </c>
      <c r="AI574" s="3">
        <v>25.3</v>
      </c>
      <c r="AJ574" s="3">
        <v>25.5</v>
      </c>
      <c r="AK574" s="3">
        <v>2020</v>
      </c>
      <c r="AL574" s="3">
        <v>10</v>
      </c>
      <c r="AM574" s="3">
        <v>27</v>
      </c>
      <c r="AN574" s="3">
        <v>16</v>
      </c>
      <c r="AO574" s="3">
        <v>30</v>
      </c>
      <c r="AP574" s="3">
        <v>9</v>
      </c>
      <c r="AQ574" s="3">
        <v>727</v>
      </c>
      <c r="AR574" s="4">
        <v>0.6875</v>
      </c>
      <c r="AS574" s="3">
        <f>VLOOKUP(AR574,גיליון1!A489:F1072,2,0)</f>
        <v>26.2</v>
      </c>
      <c r="AT574" s="3">
        <f>VLOOKUP(AR574,גיליון1!A489:F1072,3,0)</f>
        <v>65</v>
      </c>
      <c r="AU574" s="3">
        <f>VLOOKUP(AR574,גיליון1!A489:F1072,4,0)</f>
        <v>25</v>
      </c>
      <c r="AV574" s="3">
        <f>VLOOKUP(AR574,גיליון1!A489:F1072,5,0)</f>
        <v>1.1000000000000001</v>
      </c>
      <c r="AW574" s="3">
        <f>VLOOKUP(AR574,גיליון1!A489:F1072,6,0)</f>
        <v>341</v>
      </c>
      <c r="AX574" s="3">
        <f>AS574+(AZ574*BF574)/(BB574*1005)</f>
        <v>25.525219121696139</v>
      </c>
      <c r="AY574" s="3">
        <f>AS574+(AZ574*BD574*BE574*BF574)/(BB574*1005*(BE574*BD574+BK574*AZ574))-(AZ574*BL574)/(BE574*BD574+BK574*AZ574)</f>
        <v>21.640179280979723</v>
      </c>
      <c r="AZ574" s="3">
        <f>BA574*BC574/(BA574+BC574)</f>
        <v>26.179843107644572</v>
      </c>
      <c r="BA574" s="3">
        <f>BB574*1005/(4*0.98*0.0000000567*(AS574+273.15)^3)</f>
        <v>198.76455793047913</v>
      </c>
      <c r="BB574" s="3">
        <f>101325/(287.05*(AS574+273.15))</f>
        <v>1.1791791696850464</v>
      </c>
      <c r="BC574" s="3">
        <f>100*SQRT(0.1/AV574)</f>
        <v>30.151134457776362</v>
      </c>
      <c r="BD574" s="3">
        <f>BC574/1.08</f>
        <v>27.917717090533667</v>
      </c>
      <c r="BE574" s="3">
        <f>0.072*AS574+64.67</f>
        <v>66.556399999999996</v>
      </c>
      <c r="BF574" s="3">
        <f>AU574*(1-0.21)+BG574-BH574</f>
        <v>-30.54510259242835</v>
      </c>
      <c r="BG574" s="3">
        <f>(1.72*(BI574/1000/(AS574+273.16))^(1/7)*0.0000000567*(AS574+273.16)^4)</f>
        <v>388.46766956839946</v>
      </c>
      <c r="BH574" s="3">
        <f>0.98*0.0000000567*(AA574+273.16)^4</f>
        <v>438.76277216082781</v>
      </c>
      <c r="BI574" s="3">
        <f>BJ574*AT574/100</f>
        <v>2210.4048606817164</v>
      </c>
      <c r="BJ574" s="3">
        <f>(610.7*10^(7.5*AS574/(AS574+237.3)))</f>
        <v>3400.6228625872563</v>
      </c>
      <c r="BK574" s="3">
        <f>(EXP((0.0492)*AS574))*55.259</f>
        <v>200.55153037146303</v>
      </c>
      <c r="BL574" s="3">
        <f>(1-(AT574/100))*BJ574</f>
        <v>1190.2180019055397</v>
      </c>
      <c r="HC574" s="3">
        <v>372</v>
      </c>
      <c r="HD574" s="3">
        <v>545</v>
      </c>
      <c r="HE574" s="3">
        <v>593</v>
      </c>
      <c r="HF574" s="3">
        <v>594</v>
      </c>
      <c r="HG574" s="3">
        <v>443</v>
      </c>
      <c r="HH574" s="3">
        <v>408</v>
      </c>
      <c r="HI574" s="3">
        <v>335</v>
      </c>
      <c r="HJ574" s="3">
        <v>261</v>
      </c>
      <c r="HK574" s="3">
        <v>133</v>
      </c>
      <c r="HL574" s="3">
        <v>41</v>
      </c>
      <c r="HM574" s="3">
        <v>22</v>
      </c>
      <c r="HN574" s="3">
        <v>15</v>
      </c>
      <c r="HO574" s="3">
        <v>6</v>
      </c>
      <c r="HP574" s="3">
        <v>0</v>
      </c>
      <c r="HQ574" s="3">
        <v>1</v>
      </c>
      <c r="HR574" s="3">
        <v>0</v>
      </c>
      <c r="HS574" s="3">
        <v>0</v>
      </c>
      <c r="HT574" s="3">
        <v>0</v>
      </c>
      <c r="HU574" s="3">
        <v>0</v>
      </c>
      <c r="HV574" s="3">
        <v>0</v>
      </c>
      <c r="HW574" s="3">
        <v>1</v>
      </c>
    </row>
    <row r="575" spans="1:232" s="3" customFormat="1" x14ac:dyDescent="0.2">
      <c r="A575" s="3" t="b">
        <v>0</v>
      </c>
      <c r="D575" s="3">
        <v>10446</v>
      </c>
      <c r="E575" s="3">
        <v>9</v>
      </c>
      <c r="F575" s="3">
        <v>7</v>
      </c>
      <c r="G575" s="3" t="s">
        <v>375</v>
      </c>
      <c r="H575" s="3">
        <v>6</v>
      </c>
      <c r="I575" s="3">
        <v>0.80000000000000071</v>
      </c>
      <c r="J575" s="3">
        <v>0.16490072094695812</v>
      </c>
      <c r="K575" s="3">
        <v>0.23341030812366625</v>
      </c>
      <c r="L575" s="3">
        <v>0.13415137664048685</v>
      </c>
      <c r="M575" s="3">
        <f>AA575-AS575</f>
        <v>-0.71704438424667316</v>
      </c>
      <c r="N575" s="3">
        <f>AB575-AS575</f>
        <v>-1.1999999999999993</v>
      </c>
      <c r="O575" s="3">
        <f>AC575-AS575</f>
        <v>-0.39999999999999858</v>
      </c>
      <c r="P575" s="3">
        <f>AD575-AS575</f>
        <v>-0.72629012689078465</v>
      </c>
      <c r="Q575" s="3">
        <f>AE575-AS575</f>
        <v>-1.0999999999999979</v>
      </c>
      <c r="R575" s="3">
        <f>AF575-AS575</f>
        <v>-0.89999999999999858</v>
      </c>
      <c r="S575" s="3">
        <f>AG575-AS575</f>
        <v>-0.80000000000000071</v>
      </c>
      <c r="T575" s="3">
        <f>AH575-AS575</f>
        <v>-0.59999999999999787</v>
      </c>
      <c r="U575" s="3">
        <f>AI575-AS575</f>
        <v>-0.5</v>
      </c>
      <c r="V575" s="3">
        <f>AJ575-AS575</f>
        <v>-0.39999999999999858</v>
      </c>
      <c r="W575" s="3">
        <f>(AA575-AY575)/(AX575-AY575)</f>
        <v>1.0076091256417645</v>
      </c>
      <c r="X575" s="3">
        <f>(AX575-AA575)/(AA575-AY575)</f>
        <v>-7.5516640809679429E-3</v>
      </c>
      <c r="Y575" s="3">
        <f>J575/AA575</f>
        <v>6.4710202157640629E-3</v>
      </c>
      <c r="Z575" s="3">
        <f>(AA575-AY575)/(AX575-AA575)</f>
        <v>-132.42114443626363</v>
      </c>
      <c r="AA575" s="3">
        <v>25.482955615753326</v>
      </c>
      <c r="AB575" s="3">
        <v>25</v>
      </c>
      <c r="AC575" s="3">
        <v>25.8</v>
      </c>
      <c r="AD575" s="3">
        <v>25.473709873109215</v>
      </c>
      <c r="AE575" s="3">
        <v>25.1</v>
      </c>
      <c r="AF575" s="3">
        <v>25.3</v>
      </c>
      <c r="AG575" s="3">
        <v>25.4</v>
      </c>
      <c r="AH575" s="3">
        <v>25.6</v>
      </c>
      <c r="AI575" s="3">
        <v>25.7</v>
      </c>
      <c r="AJ575" s="3">
        <v>25.8</v>
      </c>
      <c r="AK575" s="3">
        <v>2020</v>
      </c>
      <c r="AL575" s="3">
        <v>10</v>
      </c>
      <c r="AM575" s="3">
        <v>27</v>
      </c>
      <c r="AN575" s="3">
        <v>16</v>
      </c>
      <c r="AO575" s="3">
        <v>30</v>
      </c>
      <c r="AP575" s="3">
        <v>13</v>
      </c>
      <c r="AQ575" s="3">
        <v>567.00000000000011</v>
      </c>
      <c r="AR575" s="4">
        <v>0.6875</v>
      </c>
      <c r="AS575" s="3">
        <f>VLOOKUP(AR575,גיליון1!A490:F1073,2,0)</f>
        <v>26.2</v>
      </c>
      <c r="AT575" s="3">
        <f>VLOOKUP(AR575,גיליון1!A490:F1073,3,0)</f>
        <v>65</v>
      </c>
      <c r="AU575" s="3">
        <f>VLOOKUP(AR575,גיליון1!A490:F1073,4,0)</f>
        <v>25</v>
      </c>
      <c r="AV575" s="3">
        <f>VLOOKUP(AR575,גיליון1!A490:F1073,5,0)</f>
        <v>1.1000000000000001</v>
      </c>
      <c r="AW575" s="3">
        <f>VLOOKUP(AR575,גיליון1!A490:F1073,6,0)</f>
        <v>341</v>
      </c>
      <c r="AX575" s="3">
        <f>AS575+(AZ575*BF575)/(BB575*1005)</f>
        <v>25.453795273395436</v>
      </c>
      <c r="AY575" s="3">
        <f>AS575+(AZ575*BD575*BE575*BF575)/(BB575*1005*(BE575*BD575+BK575*AZ575))-(AZ575*BL575)/(BE575*BD575+BK575*AZ575)</f>
        <v>21.621509708568205</v>
      </c>
      <c r="AZ575" s="3">
        <f>BA575*BC575/(BA575+BC575)</f>
        <v>26.179843107644572</v>
      </c>
      <c r="BA575" s="3">
        <f>BB575*1005/(4*0.98*0.0000000567*(AS575+273.15)^3)</f>
        <v>198.76455793047913</v>
      </c>
      <c r="BB575" s="3">
        <f>101325/(287.05*(AS575+273.15))</f>
        <v>1.1791791696850464</v>
      </c>
      <c r="BC575" s="3">
        <f>100*SQRT(0.1/AV575)</f>
        <v>30.151134457776362</v>
      </c>
      <c r="BD575" s="3">
        <f>BC575/1.08</f>
        <v>27.917717090533667</v>
      </c>
      <c r="BE575" s="3">
        <f>0.072*AS575+64.67</f>
        <v>66.556399999999996</v>
      </c>
      <c r="BF575" s="3">
        <f>AU575*(1-0.21)+BG575-BH575</f>
        <v>-33.778224401355089</v>
      </c>
      <c r="BG575" s="3">
        <f>(1.72*(BI575/1000/(AS575+273.16))^(1/7)*0.0000000567*(AS575+273.16)^4)</f>
        <v>388.46766956839946</v>
      </c>
      <c r="BH575" s="3">
        <f>0.98*0.0000000567*(AA575+273.16)^4</f>
        <v>441.99589396975455</v>
      </c>
      <c r="BI575" s="3">
        <f>BJ575*AT575/100</f>
        <v>2210.4048606817164</v>
      </c>
      <c r="BJ575" s="3">
        <f>(610.7*10^(7.5*AS575/(AS575+237.3)))</f>
        <v>3400.6228625872563</v>
      </c>
      <c r="BK575" s="3">
        <f>(EXP((0.0492)*AS575))*55.259</f>
        <v>200.55153037146303</v>
      </c>
      <c r="BL575" s="3">
        <f>(1-(AT575/100))*BJ575</f>
        <v>1190.2180019055397</v>
      </c>
      <c r="HG575" s="3">
        <v>21</v>
      </c>
      <c r="HH575" s="3">
        <v>43</v>
      </c>
      <c r="HI575" s="3">
        <v>128</v>
      </c>
      <c r="HJ575" s="3">
        <v>318</v>
      </c>
      <c r="HK575" s="3">
        <v>368</v>
      </c>
      <c r="HL575" s="3">
        <v>291</v>
      </c>
      <c r="HM575" s="3">
        <v>226</v>
      </c>
      <c r="HN575" s="3">
        <v>116</v>
      </c>
      <c r="HO575" s="3">
        <v>44</v>
      </c>
    </row>
    <row r="576" spans="1:232" s="3" customFormat="1" x14ac:dyDescent="0.2">
      <c r="A576" s="3" t="b">
        <v>0</v>
      </c>
      <c r="D576" s="3">
        <v>10446</v>
      </c>
      <c r="E576" s="3">
        <v>9</v>
      </c>
      <c r="F576" s="3">
        <v>7</v>
      </c>
      <c r="G576" s="3" t="s">
        <v>522</v>
      </c>
      <c r="H576" s="3">
        <v>6</v>
      </c>
      <c r="I576" s="3">
        <v>1</v>
      </c>
      <c r="J576" s="3">
        <v>0.22323327616298813</v>
      </c>
      <c r="K576" s="3">
        <v>0.20974000837094309</v>
      </c>
      <c r="L576" s="3">
        <v>0.16624049755624082</v>
      </c>
      <c r="M576" s="3">
        <f>AA576-AS576</f>
        <v>-1.485430616914897</v>
      </c>
      <c r="N576" s="3">
        <f>AB576-AS576</f>
        <v>-1.5999999999999979</v>
      </c>
      <c r="O576" s="3">
        <f>AC576-AS576</f>
        <v>-0.59999999999999787</v>
      </c>
      <c r="P576" s="3">
        <f>AD576-AS576</f>
        <v>-1.6259102552368283</v>
      </c>
      <c r="Q576" s="3">
        <f>AE576-AS576</f>
        <v>-1.5999999999999979</v>
      </c>
      <c r="R576" s="3">
        <f>AF576-AS576</f>
        <v>-1.5999999999999979</v>
      </c>
      <c r="S576" s="3">
        <f>AG576-AS576</f>
        <v>-1.5999999999999979</v>
      </c>
      <c r="T576" s="3">
        <f>AH576-AS576</f>
        <v>-1.3999999999999986</v>
      </c>
      <c r="U576" s="3">
        <f>AI576-AS576</f>
        <v>-1.1999999999999993</v>
      </c>
      <c r="V576" s="3">
        <f>AJ576-AS576</f>
        <v>-0.89999999999999858</v>
      </c>
      <c r="W576" s="3">
        <f>(AA576-AY576)/(AX576-AY576)</f>
        <v>0.78513013605523863</v>
      </c>
      <c r="X576" s="3">
        <f>(AX576-AA576)/(AA576-AY576)</f>
        <v>0.27367420262880338</v>
      </c>
      <c r="Y576" s="3">
        <f>J576/AA576</f>
        <v>9.0324566332833298E-3</v>
      </c>
      <c r="Z576" s="3">
        <f>(AA576-AY576)/(AX576-AA576)</f>
        <v>3.653979770085765</v>
      </c>
      <c r="AA576" s="3">
        <v>24.714569383085102</v>
      </c>
      <c r="AB576" s="3">
        <v>24.6</v>
      </c>
      <c r="AC576" s="3">
        <v>25.6</v>
      </c>
      <c r="AD576" s="3">
        <v>24.574089744763171</v>
      </c>
      <c r="AE576" s="3">
        <v>24.6</v>
      </c>
      <c r="AF576" s="3">
        <v>24.6</v>
      </c>
      <c r="AG576" s="3">
        <v>24.6</v>
      </c>
      <c r="AH576" s="3">
        <v>24.8</v>
      </c>
      <c r="AI576" s="3">
        <v>25</v>
      </c>
      <c r="AJ576" s="3">
        <v>25.3</v>
      </c>
      <c r="AK576" s="3">
        <v>2020</v>
      </c>
      <c r="AL576" s="3">
        <v>10</v>
      </c>
      <c r="AM576" s="3">
        <v>27</v>
      </c>
      <c r="AN576" s="3">
        <v>16</v>
      </c>
      <c r="AO576" s="3">
        <v>30</v>
      </c>
      <c r="AP576" s="3">
        <v>43</v>
      </c>
      <c r="AQ576" s="3">
        <v>327</v>
      </c>
      <c r="AR576" s="4">
        <v>0.6875</v>
      </c>
      <c r="AS576" s="3">
        <f>VLOOKUP(AR576,גיליון1!A491:F1074,2,0)</f>
        <v>26.2</v>
      </c>
      <c r="AT576" s="3">
        <f>VLOOKUP(AR576,גיליון1!A491:F1074,3,0)</f>
        <v>65</v>
      </c>
      <c r="AU576" s="3">
        <f>VLOOKUP(AR576,גיליון1!A491:F1074,4,0)</f>
        <v>25</v>
      </c>
      <c r="AV576" s="3">
        <f>VLOOKUP(AR576,גיליון1!A491:F1074,5,0)</f>
        <v>1.1000000000000001</v>
      </c>
      <c r="AW576" s="3">
        <f>VLOOKUP(AR576,גיליון1!A491:F1074,6,0)</f>
        <v>341</v>
      </c>
      <c r="AX576" s="3">
        <f>AS576+(AZ576*BF576)/(BB576*1005)</f>
        <v>25.553898997662998</v>
      </c>
      <c r="AY576" s="3">
        <f>AS576+(AZ576*BD576*BE576*BF576)/(BB576*1005*(BE576*BD576+BK576*AZ576))-(AZ576*BL576)/(BE576*BD576+BK576*AZ576)</f>
        <v>21.64767595098359</v>
      </c>
      <c r="AZ576" s="3">
        <f>BA576*BC576/(BA576+BC576)</f>
        <v>26.179843107644572</v>
      </c>
      <c r="BA576" s="3">
        <f>BB576*1005/(4*0.98*0.0000000567*(AS576+273.15)^3)</f>
        <v>198.76455793047913</v>
      </c>
      <c r="BB576" s="3">
        <f>101325/(287.05*(AS576+273.15))</f>
        <v>1.1791791696850464</v>
      </c>
      <c r="BC576" s="3">
        <f>100*SQRT(0.1/AV576)</f>
        <v>30.151134457776362</v>
      </c>
      <c r="BD576" s="3">
        <f>BC576/1.08</f>
        <v>27.917717090533667</v>
      </c>
      <c r="BE576" s="3">
        <f>0.072*AS576+64.67</f>
        <v>66.556399999999996</v>
      </c>
      <c r="BF576" s="3">
        <f>AU576*(1-0.21)+BG576-BH576</f>
        <v>-29.246859293140119</v>
      </c>
      <c r="BG576" s="3">
        <f>(1.72*(BI576/1000/(AS576+273.16))^(1/7)*0.0000000567*(AS576+273.16)^4)</f>
        <v>388.46766956839946</v>
      </c>
      <c r="BH576" s="3">
        <f>0.98*0.0000000567*(AA576+273.16)^4</f>
        <v>437.46452886153958</v>
      </c>
      <c r="BI576" s="3">
        <f>BJ576*AT576/100</f>
        <v>2210.4048606817164</v>
      </c>
      <c r="BJ576" s="3">
        <f>(610.7*10^(7.5*AS576/(AS576+237.3)))</f>
        <v>3400.6228625872563</v>
      </c>
      <c r="BK576" s="3">
        <f>(EXP((0.0492)*AS576))*55.259</f>
        <v>200.55153037146303</v>
      </c>
      <c r="BL576" s="3">
        <f>(1-(AT576/100))*BJ576</f>
        <v>1190.2180019055397</v>
      </c>
      <c r="HC576" s="3">
        <v>306</v>
      </c>
      <c r="HD576" s="3">
        <v>265</v>
      </c>
      <c r="HE576" s="3">
        <v>170</v>
      </c>
      <c r="HF576" s="3">
        <v>143</v>
      </c>
      <c r="HG576" s="3">
        <v>97</v>
      </c>
      <c r="HH576" s="3">
        <v>61</v>
      </c>
      <c r="HI576" s="3">
        <v>69</v>
      </c>
      <c r="HJ576" s="3">
        <v>38</v>
      </c>
      <c r="HK576" s="3">
        <v>8</v>
      </c>
      <c r="HL576" s="3">
        <v>7</v>
      </c>
      <c r="HM576" s="3">
        <v>5</v>
      </c>
      <c r="HN576" s="3">
        <v>0</v>
      </c>
      <c r="HO576" s="3">
        <v>3</v>
      </c>
      <c r="HP576" s="3">
        <v>3</v>
      </c>
      <c r="HQ576" s="3">
        <v>0</v>
      </c>
      <c r="HR576" s="3">
        <v>0</v>
      </c>
      <c r="HS576" s="3">
        <v>0</v>
      </c>
      <c r="HT576" s="3">
        <v>0</v>
      </c>
      <c r="HU576" s="3">
        <v>0</v>
      </c>
      <c r="HV576" s="3">
        <v>1</v>
      </c>
      <c r="HW576" s="3">
        <v>0</v>
      </c>
      <c r="HX576" s="3">
        <v>0</v>
      </c>
    </row>
  </sheetData>
  <sortState xmlns:xlrd2="http://schemas.microsoft.com/office/spreadsheetml/2017/richdata2" ref="A2:NA576">
    <sortCondition ref="G2:G576"/>
  </sortState>
  <phoneticPr fontId="2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2021-04-26T16:31:55Z</dcterms:created>
  <dcterms:modified xsi:type="dcterms:W3CDTF">2021-07-27T13:11:30Z</dcterms:modified>
</cp:coreProperties>
</file>