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barweiner/Desktop/"/>
    </mc:Choice>
  </mc:AlternateContent>
  <xr:revisionPtr revIDLastSave="0" documentId="13_ncr:1_{1E53045B-C561-FC47-85E0-89B2EC4CFDB0}" xr6:coauthVersionLast="45" xr6:coauthVersionMax="45" xr10:uidLastSave="{00000000-0000-0000-0000-000000000000}"/>
  <bookViews>
    <workbookView xWindow="13560" yWindow="460" windowWidth="14920" windowHeight="15320" activeTab="1" xr2:uid="{00000000-000D-0000-FFFF-FFFF00000000}"/>
  </bookViews>
  <sheets>
    <sheet name="Bar 1" sheetId="2" r:id="rId1"/>
    <sheet name="Bar 2" sheetId="3" r:id="rId2"/>
    <sheet name="England" sheetId="10" r:id="rId3"/>
    <sheet name="Washington State" sheetId="7" r:id="rId4"/>
    <sheet name="Germany" sheetId="6" r:id="rId5"/>
    <sheet name="France" sheetId="4" r:id="rId6"/>
    <sheet name="NYC" sheetId="5" r:id="rId7"/>
    <sheet name="Santa Clara" sheetId="8" r:id="rId8"/>
    <sheet name="Austria" sheetId="9" r:id="rId9"/>
    <sheet name="ML Example" sheetId="1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19" i="3" l="1"/>
  <c r="O20" i="3"/>
  <c r="O21" i="3"/>
  <c r="AF33" i="2"/>
  <c r="P20" i="3" l="1"/>
  <c r="L8" i="4"/>
  <c r="L14" i="10" l="1"/>
  <c r="L15" i="10"/>
  <c r="L13" i="10"/>
  <c r="F39" i="10"/>
  <c r="F40" i="10"/>
  <c r="F41" i="10"/>
  <c r="F42" i="10"/>
  <c r="F43" i="10"/>
  <c r="F38" i="10"/>
  <c r="F34" i="10"/>
  <c r="F30" i="10"/>
  <c r="F31" i="10"/>
  <c r="F32" i="10"/>
  <c r="F33" i="10"/>
  <c r="F29" i="10"/>
  <c r="F21" i="10"/>
  <c r="F22" i="10"/>
  <c r="F23" i="10"/>
  <c r="F24" i="10"/>
  <c r="F25" i="10"/>
  <c r="F20" i="10"/>
  <c r="E28" i="10"/>
  <c r="E37" i="10"/>
  <c r="M14" i="10"/>
  <c r="J6" i="10"/>
  <c r="K6" i="9"/>
  <c r="AC7" i="8"/>
  <c r="P7" i="8"/>
  <c r="W9" i="7"/>
  <c r="M9" i="7"/>
  <c r="S9" i="6"/>
  <c r="N8" i="6"/>
  <c r="O8" i="6" s="1"/>
  <c r="S31" i="2"/>
  <c r="S32" i="2"/>
  <c r="AF32" i="2"/>
  <c r="AF21" i="2"/>
  <c r="AF22" i="2"/>
  <c r="AF23" i="2"/>
  <c r="AF24" i="2"/>
  <c r="AF26" i="2"/>
  <c r="AF27" i="2"/>
  <c r="AF28" i="2"/>
  <c r="AF30" i="2"/>
  <c r="S23" i="2"/>
  <c r="S24" i="2"/>
  <c r="S25" i="2"/>
  <c r="S26" i="2"/>
  <c r="S27" i="2"/>
  <c r="S28" i="2"/>
  <c r="S30" i="2"/>
  <c r="S22" i="2"/>
  <c r="S21" i="2"/>
  <c r="O5" i="3" l="1"/>
  <c r="O6" i="3"/>
  <c r="O7" i="3"/>
  <c r="O8" i="3"/>
  <c r="P8" i="3" s="1"/>
  <c r="O9" i="3"/>
  <c r="O10" i="3"/>
  <c r="O11" i="3"/>
  <c r="P11" i="3" s="1"/>
  <c r="O12" i="3"/>
  <c r="O13" i="3"/>
  <c r="O14" i="3"/>
  <c r="O15" i="3"/>
  <c r="O16" i="3"/>
  <c r="O17" i="3"/>
  <c r="O18" i="3"/>
  <c r="O4" i="3"/>
  <c r="T26" i="1"/>
  <c r="T27" i="1"/>
  <c r="T28" i="1"/>
  <c r="T29" i="1"/>
  <c r="T24" i="1"/>
  <c r="AH24" i="1"/>
  <c r="AH27" i="1"/>
  <c r="AH28" i="1"/>
  <c r="AH29" i="1"/>
  <c r="P14" i="3" l="1"/>
  <c r="P17" i="3"/>
  <c r="P5" i="3"/>
  <c r="U8" i="3"/>
  <c r="U4" i="3"/>
  <c r="V13" i="3"/>
  <c r="U13" i="3"/>
  <c r="V12" i="3"/>
  <c r="U12" i="3"/>
  <c r="V11" i="3"/>
  <c r="U11" i="3"/>
  <c r="V10" i="3"/>
  <c r="U10" i="3"/>
  <c r="V9" i="3"/>
  <c r="U9" i="3"/>
  <c r="V8" i="3"/>
  <c r="V7" i="3"/>
  <c r="U7" i="3"/>
  <c r="V6" i="3"/>
  <c r="U6" i="3"/>
  <c r="V5" i="3"/>
  <c r="U5" i="3"/>
  <c r="V4" i="3"/>
  <c r="V3" i="3"/>
  <c r="U3" i="3"/>
  <c r="U2" i="3"/>
  <c r="T2" i="3"/>
  <c r="D8" i="2"/>
  <c r="M19" i="2" s="1"/>
  <c r="D4" i="2"/>
  <c r="I19" i="2" s="1"/>
  <c r="F19" i="2"/>
  <c r="T19" i="2"/>
  <c r="G19" i="2"/>
  <c r="W18" i="2"/>
  <c r="X18" i="2" s="1"/>
  <c r="Y18" i="2" s="1"/>
  <c r="Z18" i="2" s="1"/>
  <c r="AA18" i="2" s="1"/>
  <c r="AB18" i="2" s="1"/>
  <c r="J18" i="2"/>
  <c r="K18" i="2" s="1"/>
  <c r="L18" i="2" s="1"/>
  <c r="M18" i="2" s="1"/>
  <c r="N18" i="2" s="1"/>
  <c r="O18" i="2" s="1"/>
  <c r="E13" i="2"/>
  <c r="AD19" i="2" s="1"/>
  <c r="D13" i="2"/>
  <c r="R19" i="2" s="1"/>
  <c r="E12" i="2"/>
  <c r="AE19" i="2" s="1"/>
  <c r="D12" i="2"/>
  <c r="Q19" i="2" s="1"/>
  <c r="E11" i="2"/>
  <c r="AC19" i="2" s="1"/>
  <c r="D11" i="2"/>
  <c r="P19" i="2" s="1"/>
  <c r="E10" i="2"/>
  <c r="AB19" i="2" s="1"/>
  <c r="D10" i="2"/>
  <c r="O19" i="2" s="1"/>
  <c r="E9" i="2"/>
  <c r="AA19" i="2" s="1"/>
  <c r="D9" i="2"/>
  <c r="N19" i="2" s="1"/>
  <c r="E8" i="2"/>
  <c r="Z19" i="2" s="1"/>
  <c r="E7" i="2"/>
  <c r="Y19" i="2" s="1"/>
  <c r="D7" i="2"/>
  <c r="L19" i="2" s="1"/>
  <c r="E6" i="2"/>
  <c r="X19" i="2" s="1"/>
  <c r="D6" i="2"/>
  <c r="K19" i="2" s="1"/>
  <c r="E5" i="2"/>
  <c r="W19" i="2" s="1"/>
  <c r="D5" i="2"/>
  <c r="J19" i="2" s="1"/>
  <c r="E4" i="2"/>
  <c r="V19" i="2" s="1"/>
  <c r="E3" i="2"/>
  <c r="U19" i="2" s="1"/>
  <c r="D3" i="2"/>
  <c r="H19" i="2" s="1"/>
  <c r="E2" i="2"/>
  <c r="D2" i="2"/>
  <c r="U20" i="1"/>
  <c r="G20" i="1"/>
  <c r="AF19" i="2" l="1"/>
  <c r="S19" i="2"/>
  <c r="F20" i="1"/>
  <c r="D3" i="1"/>
  <c r="H20" i="1" s="1"/>
  <c r="E3" i="1"/>
  <c r="V20" i="1" s="1"/>
  <c r="D4" i="1"/>
  <c r="I20" i="1" s="1"/>
  <c r="E4" i="1"/>
  <c r="W20" i="1" s="1"/>
  <c r="D5" i="1"/>
  <c r="J20" i="1" s="1"/>
  <c r="E5" i="1"/>
  <c r="X20" i="1" s="1"/>
  <c r="D6" i="1"/>
  <c r="K20" i="1" s="1"/>
  <c r="E6" i="1"/>
  <c r="Y20" i="1" s="1"/>
  <c r="D7" i="1"/>
  <c r="L20" i="1" s="1"/>
  <c r="E7" i="1"/>
  <c r="Z20" i="1" s="1"/>
  <c r="D8" i="1"/>
  <c r="M20" i="1" s="1"/>
  <c r="E8" i="1"/>
  <c r="AA20" i="1" s="1"/>
  <c r="D9" i="1"/>
  <c r="N20" i="1" s="1"/>
  <c r="E9" i="1"/>
  <c r="AB20" i="1" s="1"/>
  <c r="D10" i="1"/>
  <c r="O20" i="1" s="1"/>
  <c r="E10" i="1"/>
  <c r="AC20" i="1" s="1"/>
  <c r="D11" i="1"/>
  <c r="P20" i="1" s="1"/>
  <c r="E11" i="1"/>
  <c r="AD20" i="1" s="1"/>
  <c r="D12" i="1"/>
  <c r="Q20" i="1" s="1"/>
  <c r="E12" i="1"/>
  <c r="AE20" i="1" s="1"/>
  <c r="D13" i="1"/>
  <c r="R20" i="1" s="1"/>
  <c r="E13" i="1"/>
  <c r="AF20" i="1" s="1"/>
  <c r="D14" i="1"/>
  <c r="S20" i="1" s="1"/>
  <c r="E14" i="1"/>
  <c r="AG20" i="1" s="1"/>
  <c r="E2" i="1"/>
  <c r="D2" i="1"/>
  <c r="X19" i="1"/>
  <c r="Y19" i="1" s="1"/>
  <c r="Z19" i="1" s="1"/>
  <c r="AA19" i="1" s="1"/>
  <c r="AB19" i="1" s="1"/>
  <c r="AC19" i="1" s="1"/>
  <c r="AD19" i="1" s="1"/>
  <c r="AE19" i="1" s="1"/>
  <c r="J19" i="1"/>
  <c r="K19" i="1" s="1"/>
  <c r="L19" i="1" s="1"/>
  <c r="M19" i="1" s="1"/>
  <c r="N19" i="1" s="1"/>
  <c r="O19" i="1" s="1"/>
  <c r="P19" i="1" s="1"/>
  <c r="Q19" i="1" s="1"/>
  <c r="T20" i="1" l="1"/>
  <c r="AH20" i="1"/>
</calcChain>
</file>

<file path=xl/sharedStrings.xml><?xml version="1.0" encoding="utf-8"?>
<sst xmlns="http://schemas.openxmlformats.org/spreadsheetml/2006/main" count="321" uniqueCount="97">
  <si>
    <t>All</t>
  </si>
  <si>
    <t>0-9</t>
  </si>
  <si>
    <t>10-19</t>
  </si>
  <si>
    <t>20-29</t>
  </si>
  <si>
    <t>30-39</t>
  </si>
  <si>
    <t>40-49</t>
  </si>
  <si>
    <t>50-59</t>
  </si>
  <si>
    <t>60-69</t>
  </si>
  <si>
    <t>70-79</t>
  </si>
  <si>
    <t>80-89</t>
  </si>
  <si>
    <t>&gt;=90</t>
  </si>
  <si>
    <t>Female</t>
  </si>
  <si>
    <t>Male</t>
  </si>
  <si>
    <t>Cases</t>
  </si>
  <si>
    <t>Sweden</t>
  </si>
  <si>
    <t>Number</t>
  </si>
  <si>
    <t>Deaths</t>
  </si>
  <si>
    <t>M</t>
  </si>
  <si>
    <t>F</t>
  </si>
  <si>
    <t>%C</t>
  </si>
  <si>
    <t>%D</t>
  </si>
  <si>
    <t>Location</t>
  </si>
  <si>
    <t>Spain</t>
  </si>
  <si>
    <t>Denmark</t>
  </si>
  <si>
    <t>Netherlands</t>
  </si>
  <si>
    <t>Italy</t>
  </si>
  <si>
    <t>Norway</t>
  </si>
  <si>
    <t>80+</t>
  </si>
  <si>
    <t>South Korea</t>
  </si>
  <si>
    <t>Switzerland</t>
  </si>
  <si>
    <t>Portugal</t>
  </si>
  <si>
    <t>Belgium</t>
  </si>
  <si>
    <t>Death M</t>
  </si>
  <si>
    <t>Death W</t>
  </si>
  <si>
    <t>Over 70</t>
  </si>
  <si>
    <t>Death M+F</t>
  </si>
  <si>
    <t>F/W</t>
  </si>
  <si>
    <t>Israel</t>
  </si>
  <si>
    <t>0-14</t>
  </si>
  <si>
    <t>15-44</t>
  </si>
  <si>
    <t>45-64</t>
  </si>
  <si>
    <t>65-74</t>
  </si>
  <si>
    <t>75+</t>
  </si>
  <si>
    <t>France</t>
  </si>
  <si>
    <t>0-17</t>
  </si>
  <si>
    <t>18-44</t>
  </si>
  <si>
    <t>64-74</t>
  </si>
  <si>
    <t>New York City</t>
  </si>
  <si>
    <t>Princess Cruise</t>
  </si>
  <si>
    <t>&lt;60</t>
  </si>
  <si>
    <t>&lt;5</t>
  </si>
  <si>
    <t>5-14</t>
  </si>
  <si>
    <t>15-59</t>
  </si>
  <si>
    <t>60-79</t>
  </si>
  <si>
    <t>Germany</t>
  </si>
  <si>
    <t>0-19</t>
  </si>
  <si>
    <t>20-39</t>
  </si>
  <si>
    <t>40-59</t>
  </si>
  <si>
    <t>U</t>
  </si>
  <si>
    <t>Over 60</t>
  </si>
  <si>
    <t>Washington State</t>
  </si>
  <si>
    <t>Over 65</t>
  </si>
  <si>
    <t>&lt;20</t>
  </si>
  <si>
    <t>Santa Clara</t>
  </si>
  <si>
    <t>0\%</t>
  </si>
  <si>
    <t>25-34</t>
  </si>
  <si>
    <t>15-24</t>
  </si>
  <si>
    <t>35-44</t>
  </si>
  <si>
    <t>45-54</t>
  </si>
  <si>
    <t>&gt;64</t>
  </si>
  <si>
    <t>Austria</t>
  </si>
  <si>
    <t>Over 45</t>
  </si>
  <si>
    <t>England</t>
  </si>
  <si>
    <t>75-84</t>
  </si>
  <si>
    <t>85+</t>
  </si>
  <si>
    <t>Sources:</t>
  </si>
  <si>
    <t>https://www.ined.fr/fichier/rte/85/France/Deaths-Age-Sex_Covid-19_France_12-04.xlsx</t>
  </si>
  <si>
    <t>https://t.me/MOHreport/3884</t>
  </si>
  <si>
    <t>https://www.medrxiv.org/content/10.1101/2020.03.05.20031773v2</t>
  </si>
  <si>
    <t>https://www.bag.admin.ch/bag/fr/home/krankheiten/ausbrueche-epidemien-pandemien/aktuelle-ausbrueche-epidemien/novel-cov/situation-schweiz-und-international.html#1164290551</t>
  </si>
  <si>
    <t>https://www.epicentro.iss.it/</t>
  </si>
  <si>
    <t>https://www.ssi.dk/aktuelt/sygdomsudbrud/coronavirus/covid-19-i-danmark-epidemiologisk-overvaagningsrapport</t>
  </si>
  <si>
    <t>http://ncov.mohw.go.kr/tcmBoardList.do?brdId=&amp;brdGubun=&amp;dataGubun=&amp;ncvContSeq=&amp;contSeq=&amp;board_id=&amp;gubun=</t>
  </si>
  <si>
    <t>https://covid19.min-saude.pt/relatorio-de-situacao/</t>
  </si>
  <si>
    <t>https://experience.arcgis.com/experience/09f821667ce64bf7be6f9f87457ed9aa</t>
  </si>
  <si>
    <t>https://www.vg.no/spesial/2020/corona/</t>
  </si>
  <si>
    <t>https://www.mscbs.gob.es/profesionales/saludPublica/ccayes/alertasActual/nCov-China/documentos/Actualizacion_70_COVID-19.pdf</t>
  </si>
  <si>
    <t>https://www.rivm.nl/coronavirus-covid-19/grafieken</t>
  </si>
  <si>
    <t>https://epidemio.wiv-isp.be/ID/Documents/Covid19/Meest%20recente%20update.pdf</t>
  </si>
  <si>
    <t>Source: https://www.ons.gov.uk/peoplepopulationandcommunity/birthsdeathsandmarriages/deaths/bulletins/deathsregisteredweeklyinenglandandwalesprovisional/weekending27march2020</t>
  </si>
  <si>
    <t>Source:</t>
  </si>
  <si>
    <t>Source:https://metro.co.uk/2020/04/03/coronavirus-deaths-age-uk-12506448/</t>
  </si>
  <si>
    <t>Source: https://www.doh.wa.gov/Emergencies/Coronavirus</t>
  </si>
  <si>
    <t>Source:https://www.rki.de/DE/Content/InfAZ/N/Neuartiges_Coronavirus/Situationsberichte/2020-04-11-en.pdf?__blob=publicationFile</t>
  </si>
  <si>
    <t>Source:https://www1.nyc.gov/site/doh/covid/covid-19-data-archive.page</t>
  </si>
  <si>
    <t>Source; https://www.sccgov.org/sites/phd/DiseaseInformation/novel-coronavirus/Pages/dashboard.aspx#cases</t>
  </si>
  <si>
    <t>Source:https://info.gesundheitsministerium.at/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</si>
</sst>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"/>
  </numFmts>
  <fonts count="7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u/>
      <sz val="10"/>
      <color theme="1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rgb="FF00B05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B8CCE4"/>
        <bgColor rgb="FF000000"/>
      </patternFill>
    </fill>
    <fill>
      <patternFill patternType="solid">
        <fgColor rgb="FFFFFFFF"/>
        <bgColor rgb="FF000000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2" fillId="2" borderId="1">
      <alignment horizontal="right" vertical="center"/>
    </xf>
    <xf numFmtId="3" fontId="3" fillId="0" borderId="1">
      <alignment horizontal="center" vertical="center"/>
    </xf>
    <xf numFmtId="1" fontId="2" fillId="0" borderId="1"/>
    <xf numFmtId="164" fontId="2" fillId="0" borderId="1">
      <alignment horizontal="center"/>
    </xf>
    <xf numFmtId="10" fontId="2" fillId="0" borderId="1"/>
    <xf numFmtId="0" fontId="4" fillId="0" borderId="0" applyNumberFormat="0" applyFill="0" applyBorder="0" applyAlignment="0" applyProtection="0"/>
  </cellStyleXfs>
  <cellXfs count="128">
    <xf numFmtId="0" fontId="0" fillId="0" borderId="0" xfId="0"/>
    <xf numFmtId="9" fontId="0" fillId="4" borderId="0" xfId="1" applyFont="1" applyFill="1" applyBorder="1"/>
    <xf numFmtId="0" fontId="0" fillId="6" borderId="0" xfId="0" applyFill="1"/>
    <xf numFmtId="0" fontId="2" fillId="7" borderId="2" xfId="0" applyFont="1" applyFill="1" applyBorder="1" applyAlignment="1">
      <alignment horizontal="center"/>
    </xf>
    <xf numFmtId="0" fontId="2" fillId="7" borderId="4" xfId="0" applyFont="1" applyFill="1" applyBorder="1" applyAlignment="1">
      <alignment horizontal="center"/>
    </xf>
    <xf numFmtId="0" fontId="2" fillId="7" borderId="5" xfId="0" applyFont="1" applyFill="1" applyBorder="1" applyAlignment="1">
      <alignment horizontal="center"/>
    </xf>
    <xf numFmtId="0" fontId="2" fillId="7" borderId="0" xfId="0" applyFont="1" applyFill="1" applyBorder="1" applyAlignment="1">
      <alignment horizontal="center"/>
    </xf>
    <xf numFmtId="0" fontId="2" fillId="7" borderId="6" xfId="0" applyFont="1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1" fontId="0" fillId="5" borderId="0" xfId="0" applyNumberFormat="1" applyFill="1" applyBorder="1" applyAlignment="1">
      <alignment horizontal="center"/>
    </xf>
    <xf numFmtId="9" fontId="0" fillId="5" borderId="0" xfId="0" applyNumberFormat="1" applyFill="1" applyBorder="1" applyAlignment="1">
      <alignment horizontal="center"/>
    </xf>
    <xf numFmtId="9" fontId="0" fillId="5" borderId="6" xfId="0" applyNumberFormat="1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1" fontId="0" fillId="6" borderId="0" xfId="0" applyNumberFormat="1" applyFill="1" applyBorder="1" applyAlignment="1">
      <alignment horizontal="center"/>
    </xf>
    <xf numFmtId="9" fontId="0" fillId="6" borderId="0" xfId="0" applyNumberFormat="1" applyFill="1" applyBorder="1" applyAlignment="1">
      <alignment horizontal="center"/>
    </xf>
    <xf numFmtId="9" fontId="0" fillId="6" borderId="6" xfId="0" applyNumberFormat="1" applyFill="1" applyBorder="1" applyAlignment="1">
      <alignment horizontal="center"/>
    </xf>
    <xf numFmtId="0" fontId="0" fillId="6" borderId="5" xfId="0" applyFill="1" applyBorder="1"/>
    <xf numFmtId="0" fontId="0" fillId="6" borderId="0" xfId="0" applyFill="1" applyBorder="1"/>
    <xf numFmtId="0" fontId="0" fillId="6" borderId="6" xfId="0" applyFill="1" applyBorder="1"/>
    <xf numFmtId="0" fontId="0" fillId="6" borderId="7" xfId="0" applyFill="1" applyBorder="1"/>
    <xf numFmtId="0" fontId="0" fillId="6" borderId="8" xfId="0" applyFill="1" applyBorder="1"/>
    <xf numFmtId="0" fontId="0" fillId="6" borderId="9" xfId="0" applyFill="1" applyBorder="1"/>
    <xf numFmtId="0" fontId="0" fillId="4" borderId="3" xfId="0" applyFill="1" applyBorder="1"/>
    <xf numFmtId="0" fontId="0" fillId="4" borderId="4" xfId="0" applyFill="1" applyBorder="1"/>
    <xf numFmtId="0" fontId="2" fillId="4" borderId="5" xfId="2" applyFill="1" applyBorder="1">
      <alignment horizontal="right" vertical="center"/>
    </xf>
    <xf numFmtId="9" fontId="0" fillId="4" borderId="6" xfId="1" applyFont="1" applyFill="1" applyBorder="1"/>
    <xf numFmtId="0" fontId="2" fillId="4" borderId="5" xfId="2" quotePrefix="1" applyFill="1" applyBorder="1">
      <alignment horizontal="right" vertical="center"/>
    </xf>
    <xf numFmtId="0" fontId="2" fillId="4" borderId="7" xfId="2" applyFill="1" applyBorder="1">
      <alignment horizontal="right" vertical="center"/>
    </xf>
    <xf numFmtId="9" fontId="0" fillId="4" borderId="8" xfId="1" applyFont="1" applyFill="1" applyBorder="1"/>
    <xf numFmtId="9" fontId="0" fillId="4" borderId="9" xfId="1" applyFont="1" applyFill="1" applyBorder="1"/>
    <xf numFmtId="0" fontId="2" fillId="3" borderId="0" xfId="0" applyFont="1" applyFill="1" applyBorder="1"/>
    <xf numFmtId="0" fontId="2" fillId="3" borderId="8" xfId="0" applyFont="1" applyFill="1" applyBorder="1"/>
    <xf numFmtId="0" fontId="0" fillId="3" borderId="2" xfId="0" applyFill="1" applyBorder="1"/>
    <xf numFmtId="0" fontId="2" fillId="7" borderId="3" xfId="0" applyFont="1" applyFill="1" applyBorder="1" applyAlignment="1">
      <alignment horizontal="center"/>
    </xf>
    <xf numFmtId="3" fontId="2" fillId="3" borderId="0" xfId="0" applyNumberFormat="1" applyFont="1" applyFill="1" applyBorder="1"/>
    <xf numFmtId="0" fontId="2" fillId="7" borderId="3" xfId="0" applyFont="1" applyFill="1" applyBorder="1" applyAlignment="1">
      <alignment horizontal="center"/>
    </xf>
    <xf numFmtId="0" fontId="2" fillId="8" borderId="0" xfId="0" applyFont="1" applyFill="1" applyBorder="1" applyAlignment="1">
      <alignment horizontal="center"/>
    </xf>
    <xf numFmtId="0" fontId="2" fillId="8" borderId="3" xfId="0" applyFont="1" applyFill="1" applyBorder="1" applyAlignment="1">
      <alignment horizontal="center"/>
    </xf>
    <xf numFmtId="9" fontId="0" fillId="9" borderId="0" xfId="0" applyNumberFormat="1" applyFill="1" applyAlignment="1">
      <alignment horizontal="center"/>
    </xf>
    <xf numFmtId="9" fontId="0" fillId="8" borderId="0" xfId="0" applyNumberFormat="1" applyFill="1" applyAlignment="1">
      <alignment horizontal="center"/>
    </xf>
    <xf numFmtId="0" fontId="0" fillId="0" borderId="0" xfId="0" applyAlignment="1">
      <alignment horizontal="center"/>
    </xf>
    <xf numFmtId="9" fontId="0" fillId="8" borderId="0" xfId="0" applyNumberFormat="1" applyFill="1" applyBorder="1" applyAlignment="1">
      <alignment horizontal="center"/>
    </xf>
    <xf numFmtId="9" fontId="0" fillId="9" borderId="0" xfId="0" applyNumberFormat="1" applyFill="1" applyBorder="1" applyAlignment="1">
      <alignment horizontal="center"/>
    </xf>
    <xf numFmtId="9" fontId="0" fillId="5" borderId="5" xfId="0" applyNumberFormat="1" applyFill="1" applyBorder="1" applyAlignment="1">
      <alignment horizontal="center"/>
    </xf>
    <xf numFmtId="9" fontId="0" fillId="6" borderId="5" xfId="0" applyNumberForma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2" fillId="7" borderId="4" xfId="0" applyFont="1" applyFill="1" applyBorder="1" applyAlignment="1">
      <alignment horizontal="center"/>
    </xf>
    <xf numFmtId="1" fontId="0" fillId="6" borderId="5" xfId="0" applyNumberFormat="1" applyFill="1" applyBorder="1" applyAlignment="1">
      <alignment horizontal="center"/>
    </xf>
    <xf numFmtId="0" fontId="2" fillId="8" borderId="10" xfId="0" applyFont="1" applyFill="1" applyBorder="1" applyAlignment="1">
      <alignment horizontal="center"/>
    </xf>
    <xf numFmtId="0" fontId="2" fillId="8" borderId="11" xfId="0" applyFont="1" applyFill="1" applyBorder="1" applyAlignment="1">
      <alignment horizontal="center"/>
    </xf>
    <xf numFmtId="9" fontId="0" fillId="9" borderId="11" xfId="0" applyNumberFormat="1" applyFill="1" applyBorder="1" applyAlignment="1">
      <alignment horizontal="center"/>
    </xf>
    <xf numFmtId="9" fontId="0" fillId="8" borderId="11" xfId="0" applyNumberFormat="1" applyFill="1" applyBorder="1" applyAlignment="1">
      <alignment horizontal="center"/>
    </xf>
    <xf numFmtId="0" fontId="0" fillId="6" borderId="11" xfId="0" applyFill="1" applyBorder="1"/>
    <xf numFmtId="0" fontId="2" fillId="8" borderId="0" xfId="0" applyFont="1" applyFill="1" applyAlignment="1">
      <alignment horizontal="center"/>
    </xf>
    <xf numFmtId="164" fontId="2" fillId="0" borderId="12" xfId="5" applyBorder="1">
      <alignment horizontal="center"/>
    </xf>
    <xf numFmtId="164" fontId="2" fillId="8" borderId="12" xfId="5" applyFill="1" applyBorder="1">
      <alignment horizontal="center"/>
    </xf>
    <xf numFmtId="164" fontId="2" fillId="0" borderId="14" xfId="5" applyBorder="1">
      <alignment horizontal="center"/>
    </xf>
    <xf numFmtId="164" fontId="2" fillId="8" borderId="14" xfId="5" applyFill="1" applyBorder="1">
      <alignment horizontal="center"/>
    </xf>
    <xf numFmtId="0" fontId="2" fillId="8" borderId="4" xfId="0" applyFont="1" applyFill="1" applyBorder="1" applyAlignment="1">
      <alignment horizontal="center"/>
    </xf>
    <xf numFmtId="165" fontId="2" fillId="8" borderId="6" xfId="0" applyNumberFormat="1" applyFont="1" applyFill="1" applyBorder="1" applyAlignment="1">
      <alignment horizontal="center"/>
    </xf>
    <xf numFmtId="164" fontId="2" fillId="0" borderId="15" xfId="5" applyBorder="1">
      <alignment horizontal="center"/>
    </xf>
    <xf numFmtId="164" fontId="2" fillId="8" borderId="15" xfId="5" applyFill="1" applyBorder="1">
      <alignment horizontal="center"/>
    </xf>
    <xf numFmtId="0" fontId="2" fillId="8" borderId="9" xfId="0" applyFont="1" applyFill="1" applyBorder="1" applyAlignment="1">
      <alignment horizontal="center"/>
    </xf>
    <xf numFmtId="0" fontId="2" fillId="4" borderId="5" xfId="2" applyFill="1" applyBorder="1" applyAlignment="1">
      <alignment horizontal="center" vertical="center"/>
    </xf>
    <xf numFmtId="0" fontId="2" fillId="4" borderId="5" xfId="2" quotePrefix="1" applyFill="1" applyBorder="1" applyAlignment="1">
      <alignment horizontal="center" vertical="center"/>
    </xf>
    <xf numFmtId="0" fontId="2" fillId="8" borderId="5" xfId="2" applyFill="1" applyBorder="1" applyAlignment="1">
      <alignment horizontal="center" vertical="center"/>
    </xf>
    <xf numFmtId="0" fontId="2" fillId="2" borderId="16" xfId="2" applyBorder="1" applyAlignment="1">
      <alignment horizontal="center" vertical="center"/>
    </xf>
    <xf numFmtId="0" fontId="2" fillId="2" borderId="17" xfId="2" applyBorder="1" applyAlignment="1">
      <alignment horizontal="center" vertical="center"/>
    </xf>
    <xf numFmtId="0" fontId="2" fillId="2" borderId="18" xfId="2" applyBorder="1" applyAlignment="1">
      <alignment horizontal="center" vertical="center"/>
    </xf>
    <xf numFmtId="164" fontId="2" fillId="0" borderId="19" xfId="5" applyBorder="1">
      <alignment horizontal="center"/>
    </xf>
    <xf numFmtId="164" fontId="2" fillId="0" borderId="20" xfId="5" applyBorder="1">
      <alignment horizontal="center"/>
    </xf>
    <xf numFmtId="164" fontId="2" fillId="0" borderId="21" xfId="5" applyBorder="1">
      <alignment horizontal="center"/>
    </xf>
    <xf numFmtId="3" fontId="3" fillId="0" borderId="22" xfId="3" applyBorder="1">
      <alignment horizontal="center" vertical="center"/>
    </xf>
    <xf numFmtId="3" fontId="3" fillId="0" borderId="23" xfId="3" applyBorder="1">
      <alignment horizontal="center" vertical="center"/>
    </xf>
    <xf numFmtId="3" fontId="3" fillId="0" borderId="24" xfId="3" applyBorder="1">
      <alignment horizontal="center" vertical="center"/>
    </xf>
    <xf numFmtId="0" fontId="2" fillId="7" borderId="10" xfId="0" applyFont="1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0" fillId="6" borderId="11" xfId="0" applyFill="1" applyBorder="1" applyAlignment="1">
      <alignment horizontal="center"/>
    </xf>
    <xf numFmtId="1" fontId="0" fillId="6" borderId="11" xfId="0" applyNumberFormat="1" applyFill="1" applyBorder="1" applyAlignment="1">
      <alignment horizontal="center"/>
    </xf>
    <xf numFmtId="1" fontId="0" fillId="5" borderId="11" xfId="0" applyNumberFormat="1" applyFill="1" applyBorder="1" applyAlignment="1">
      <alignment horizontal="center"/>
    </xf>
    <xf numFmtId="1" fontId="0" fillId="5" borderId="5" xfId="0" applyNumberFormat="1" applyFill="1" applyBorder="1" applyAlignment="1">
      <alignment horizontal="center"/>
    </xf>
    <xf numFmtId="9" fontId="0" fillId="6" borderId="11" xfId="0" applyNumberFormat="1" applyFill="1" applyBorder="1" applyAlignment="1">
      <alignment horizontal="center"/>
    </xf>
    <xf numFmtId="9" fontId="0" fillId="10" borderId="0" xfId="0" applyNumberFormat="1" applyFill="1" applyBorder="1" applyAlignment="1">
      <alignment horizontal="center"/>
    </xf>
    <xf numFmtId="9" fontId="0" fillId="10" borderId="6" xfId="0" applyNumberFormat="1" applyFill="1" applyBorder="1" applyAlignment="1">
      <alignment horizontal="center"/>
    </xf>
    <xf numFmtId="0" fontId="2" fillId="7" borderId="3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2" fillId="7" borderId="4" xfId="0" applyFont="1" applyFill="1" applyBorder="1" applyAlignment="1">
      <alignment horizontal="center"/>
    </xf>
    <xf numFmtId="0" fontId="2" fillId="2" borderId="13" xfId="2" applyBorder="1">
      <alignment horizontal="right" vertical="center"/>
    </xf>
    <xf numFmtId="164" fontId="5" fillId="0" borderId="0" xfId="0" applyNumberFormat="1" applyFont="1"/>
    <xf numFmtId="164" fontId="0" fillId="6" borderId="5" xfId="0" applyNumberFormat="1" applyFill="1" applyBorder="1" applyAlignment="1">
      <alignment horizontal="center"/>
    </xf>
    <xf numFmtId="164" fontId="0" fillId="6" borderId="0" xfId="0" applyNumberFormat="1" applyFill="1" applyBorder="1" applyAlignment="1">
      <alignment horizontal="center"/>
    </xf>
    <xf numFmtId="9" fontId="0" fillId="6" borderId="0" xfId="0" applyNumberFormat="1" applyFill="1" applyBorder="1"/>
    <xf numFmtId="9" fontId="0" fillId="6" borderId="0" xfId="1" applyFont="1" applyFill="1" applyBorder="1" applyAlignment="1">
      <alignment horizontal="center"/>
    </xf>
    <xf numFmtId="0" fontId="0" fillId="0" borderId="5" xfId="0" applyBorder="1"/>
    <xf numFmtId="9" fontId="0" fillId="6" borderId="0" xfId="1" applyNumberFormat="1" applyFont="1" applyFill="1" applyBorder="1" applyAlignment="1">
      <alignment horizontal="center"/>
    </xf>
    <xf numFmtId="0" fontId="2" fillId="7" borderId="8" xfId="0" applyFont="1" applyFill="1" applyBorder="1" applyAlignment="1">
      <alignment horizontal="center"/>
    </xf>
    <xf numFmtId="164" fontId="0" fillId="9" borderId="11" xfId="1" applyNumberFormat="1" applyFont="1" applyFill="1" applyBorder="1" applyAlignment="1">
      <alignment horizontal="center"/>
    </xf>
    <xf numFmtId="0" fontId="2" fillId="8" borderId="13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2" fillId="7" borderId="3" xfId="0" applyFont="1" applyFill="1" applyBorder="1" applyAlignment="1"/>
    <xf numFmtId="0" fontId="2" fillId="7" borderId="2" xfId="0" applyFont="1" applyFill="1" applyBorder="1" applyAlignment="1"/>
    <xf numFmtId="0" fontId="2" fillId="7" borderId="7" xfId="0" applyFont="1" applyFill="1" applyBorder="1" applyAlignment="1">
      <alignment horizontal="center"/>
    </xf>
    <xf numFmtId="0" fontId="2" fillId="7" borderId="9" xfId="0" applyFont="1" applyFill="1" applyBorder="1" applyAlignment="1">
      <alignment horizontal="center"/>
    </xf>
    <xf numFmtId="0" fontId="6" fillId="11" borderId="2" xfId="0" applyFont="1" applyFill="1" applyBorder="1" applyAlignment="1">
      <alignment horizontal="center"/>
    </xf>
    <xf numFmtId="0" fontId="6" fillId="11" borderId="0" xfId="0" applyFont="1" applyFill="1" applyAlignment="1">
      <alignment horizontal="center"/>
    </xf>
    <xf numFmtId="0" fontId="6" fillId="11" borderId="3" xfId="0" applyFont="1" applyFill="1" applyBorder="1" applyAlignment="1">
      <alignment horizontal="center"/>
    </xf>
    <xf numFmtId="0" fontId="6" fillId="11" borderId="5" xfId="0" applyFont="1" applyFill="1" applyBorder="1" applyAlignment="1">
      <alignment horizontal="center"/>
    </xf>
    <xf numFmtId="0" fontId="6" fillId="11" borderId="10" xfId="0" applyFont="1" applyFill="1" applyBorder="1" applyAlignment="1">
      <alignment horizontal="center"/>
    </xf>
    <xf numFmtId="0" fontId="6" fillId="11" borderId="4" xfId="0" applyFont="1" applyFill="1" applyBorder="1" applyAlignment="1">
      <alignment horizontal="center"/>
    </xf>
    <xf numFmtId="0" fontId="5" fillId="12" borderId="11" xfId="0" applyFont="1" applyFill="1" applyBorder="1" applyAlignment="1">
      <alignment horizontal="center"/>
    </xf>
    <xf numFmtId="1" fontId="5" fillId="12" borderId="6" xfId="0" applyNumberFormat="1" applyFont="1" applyFill="1" applyBorder="1" applyAlignment="1">
      <alignment horizontal="center"/>
    </xf>
    <xf numFmtId="9" fontId="5" fillId="12" borderId="0" xfId="0" applyNumberFormat="1" applyFont="1" applyFill="1" applyAlignment="1">
      <alignment horizontal="center"/>
    </xf>
    <xf numFmtId="0" fontId="5" fillId="12" borderId="0" xfId="0" applyFont="1" applyFill="1"/>
    <xf numFmtId="0" fontId="6" fillId="11" borderId="3" xfId="0" applyFont="1" applyFill="1" applyBorder="1" applyAlignment="1">
      <alignment horizontal="center"/>
    </xf>
    <xf numFmtId="16" fontId="6" fillId="11" borderId="3" xfId="0" quotePrefix="1" applyNumberFormat="1" applyFont="1" applyFill="1" applyBorder="1" applyAlignment="1">
      <alignment horizontal="center"/>
    </xf>
    <xf numFmtId="9" fontId="5" fillId="12" borderId="11" xfId="0" applyNumberFormat="1" applyFont="1" applyFill="1" applyBorder="1" applyAlignment="1">
      <alignment horizontal="center"/>
    </xf>
    <xf numFmtId="0" fontId="5" fillId="12" borderId="11" xfId="0" applyFont="1" applyFill="1" applyBorder="1"/>
    <xf numFmtId="0" fontId="6" fillId="11" borderId="7" xfId="0" applyFont="1" applyFill="1" applyBorder="1" applyAlignment="1">
      <alignment horizontal="center"/>
    </xf>
    <xf numFmtId="0" fontId="6" fillId="11" borderId="8" xfId="0" applyFont="1" applyFill="1" applyBorder="1" applyAlignment="1">
      <alignment horizontal="center"/>
    </xf>
    <xf numFmtId="0" fontId="5" fillId="12" borderId="5" xfId="0" applyFont="1" applyFill="1" applyBorder="1" applyAlignment="1">
      <alignment horizontal="center"/>
    </xf>
    <xf numFmtId="1" fontId="5" fillId="12" borderId="0" xfId="0" applyNumberFormat="1" applyFont="1" applyFill="1" applyAlignment="1">
      <alignment horizontal="center"/>
    </xf>
    <xf numFmtId="0" fontId="6" fillId="11" borderId="2" xfId="0" applyFont="1" applyFill="1" applyBorder="1" applyAlignment="1">
      <alignment horizontal="center"/>
    </xf>
    <xf numFmtId="0" fontId="2" fillId="2" borderId="0" xfId="2" applyBorder="1" applyAlignment="1">
      <alignment horizontal="center" vertical="center"/>
    </xf>
    <xf numFmtId="0" fontId="2" fillId="4" borderId="0" xfId="2" applyFill="1" applyBorder="1" applyAlignment="1">
      <alignment horizontal="center" vertical="center"/>
    </xf>
    <xf numFmtId="16" fontId="0" fillId="0" borderId="0" xfId="0" applyNumberFormat="1"/>
    <xf numFmtId="0" fontId="4" fillId="0" borderId="0" xfId="7"/>
  </cellXfs>
  <cellStyles count="8">
    <cellStyle name="Hyperlink" xfId="7" builtinId="8"/>
    <cellStyle name="Normal" xfId="0" builtinId="0"/>
    <cellStyle name="Percent" xfId="1" builtinId="5"/>
    <cellStyle name="Style 1" xfId="4" xr:uid="{00000000-0005-0000-0000-000002000000}"/>
    <cellStyle name="Style 2" xfId="5" xr:uid="{00000000-0005-0000-0000-000003000000}"/>
    <cellStyle name="Style 3" xfId="2" xr:uid="{00000000-0005-0000-0000-000004000000}"/>
    <cellStyle name="Style 4" xfId="6" xr:uid="{0CB23CEF-A5E9-984E-A9BF-30A2C59CD15D}"/>
    <cellStyle name="Style 6" xfId="3" xr:uid="{00000000-0005-0000-0000-000005000000}"/>
  </cellStyles>
  <dxfs count="0"/>
  <tableStyles count="0" defaultTableStyle="TableStyleMedium2" defaultPivotStyle="PivotStyleLight16"/>
  <colors>
    <mruColors>
      <color rgb="FFFFCC99"/>
      <color rgb="FFFFCCFF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12700</xdr:colOff>
      <xdr:row>7</xdr:row>
      <xdr:rowOff>2785</xdr:rowOff>
    </xdr:to>
    <xdr:pic>
      <xdr:nvPicPr>
        <xdr:cNvPr id="2" name="Picture 1" descr="page1image6160787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5100"/>
          <a:ext cx="12700" cy="984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0</xdr:colOff>
      <xdr:row>1</xdr:row>
      <xdr:rowOff>0</xdr:rowOff>
    </xdr:from>
    <xdr:to>
      <xdr:col>16</xdr:col>
      <xdr:colOff>12700</xdr:colOff>
      <xdr:row>6</xdr:row>
      <xdr:rowOff>69850</xdr:rowOff>
    </xdr:to>
    <xdr:pic>
      <xdr:nvPicPr>
        <xdr:cNvPr id="4" name="Picture 3" descr="page1image61607872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5100"/>
          <a:ext cx="12700" cy="984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</xdr:row>
      <xdr:rowOff>0</xdr:rowOff>
    </xdr:from>
    <xdr:to>
      <xdr:col>16</xdr:col>
      <xdr:colOff>12700</xdr:colOff>
      <xdr:row>6</xdr:row>
      <xdr:rowOff>69850</xdr:rowOff>
    </xdr:to>
    <xdr:pic>
      <xdr:nvPicPr>
        <xdr:cNvPr id="5" name="Picture 4" descr="page1image61607872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5100"/>
          <a:ext cx="12700" cy="984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12700</xdr:colOff>
      <xdr:row>6</xdr:row>
      <xdr:rowOff>158750</xdr:rowOff>
    </xdr:to>
    <xdr:pic>
      <xdr:nvPicPr>
        <xdr:cNvPr id="2" name="Picture 1" descr="page1image6160787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" y="304800"/>
          <a:ext cx="12700" cy="1863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20</xdr:col>
      <xdr:colOff>38100</xdr:colOff>
      <xdr:row>1</xdr:row>
      <xdr:rowOff>66675</xdr:rowOff>
    </xdr:from>
    <xdr:ext cx="6175694" cy="150118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7429500" y="228600"/>
          <a:ext cx="6175694" cy="1501180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/>
            <a:t>The green shaded</a:t>
          </a:r>
          <a:r>
            <a:rPr lang="en-US" sz="1400" baseline="0"/>
            <a:t> area is a working area.  Paste in the </a:t>
          </a:r>
          <a:r>
            <a:rPr lang="en-US" sz="2400" b="1" baseline="0"/>
            <a:t>values</a:t>
          </a:r>
          <a:r>
            <a:rPr lang="en-US" sz="2400" baseline="0"/>
            <a:t> </a:t>
          </a:r>
          <a:r>
            <a:rPr lang="en-US" sz="1400" baseline="0"/>
            <a:t>for you data  over the dark green values.  The pink line below will then update.  Copy the pink line by its </a:t>
          </a:r>
          <a:r>
            <a:rPr lang="en-US" sz="2400" b="1" baseline="0">
              <a:solidFill>
                <a:schemeClr val="tx1"/>
              </a:solidFill>
              <a:latin typeface="+mn-lt"/>
              <a:ea typeface="+mn-ea"/>
              <a:cs typeface="+mn-cs"/>
            </a:rPr>
            <a:t>values</a:t>
          </a:r>
          <a:r>
            <a:rPr lang="en-US" sz="1400" baseline="0">
              <a:solidFill>
                <a:schemeClr val="tx1"/>
              </a:solidFill>
              <a:latin typeface="+mn-lt"/>
              <a:ea typeface="+mn-ea"/>
              <a:cs typeface="+mn-cs"/>
            </a:rPr>
            <a:t>  to a vacant line below. Repeat for all locations, using the latest  date for each location.  If there are many places with a different Age range, make  new sheet for those locations.</a:t>
          </a:r>
          <a:endParaRPr lang="en-US" sz="2400" b="1" baseline="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5</xdr:col>
      <xdr:colOff>295275</xdr:colOff>
      <xdr:row>0</xdr:row>
      <xdr:rowOff>38100</xdr:rowOff>
    </xdr:from>
    <xdr:ext cx="3867150" cy="530658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 txBox="1"/>
      </xdr:nvSpPr>
      <xdr:spPr>
        <a:xfrm>
          <a:off x="2619375" y="38100"/>
          <a:ext cx="3867150" cy="530658"/>
        </a:xfrm>
        <a:prstGeom prst="rect">
          <a:avLst/>
        </a:prstGeom>
        <a:solidFill>
          <a:srgbClr val="FFCC99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aseline="0">
              <a:solidFill>
                <a:schemeClr val="tx1"/>
              </a:solidFill>
              <a:latin typeface="+mn-lt"/>
              <a:ea typeface="+mn-ea"/>
              <a:cs typeface="+mn-cs"/>
            </a:rPr>
            <a:t>Denmark makes no sense.  Please your data.</a:t>
          </a:r>
        </a:p>
        <a:p>
          <a:r>
            <a:rPr lang="en-US" sz="1400" b="1" baseline="0">
              <a:solidFill>
                <a:schemeClr val="tx1"/>
              </a:solidFill>
              <a:latin typeface="+mn-lt"/>
              <a:ea typeface="+mn-ea"/>
              <a:cs typeface="+mn-cs"/>
            </a:rPr>
            <a:t>Also Norway Cases.</a:t>
          </a:r>
          <a:endParaRPr lang="en-US" sz="2400" b="1" baseline="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vg.no/spesial/2020/corona/" TargetMode="External"/><Relationship Id="rId13" Type="http://schemas.openxmlformats.org/officeDocument/2006/relationships/drawing" Target="../drawings/drawing1.xml"/><Relationship Id="rId3" Type="http://schemas.openxmlformats.org/officeDocument/2006/relationships/hyperlink" Target="https://www.epicentro.iss.it/" TargetMode="External"/><Relationship Id="rId7" Type="http://schemas.openxmlformats.org/officeDocument/2006/relationships/hyperlink" Target="https://experience.arcgis.com/experience/09f821667ce64bf7be6f9f87457ed9aa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s://www.bag.admin.ch/bag/fr/home/krankheiten/ausbrueche-epidemien-pandemien/aktuelle-ausbrueche-epidemien/novel-cov/situation-schweiz-und-international.html" TargetMode="External"/><Relationship Id="rId1" Type="http://schemas.openxmlformats.org/officeDocument/2006/relationships/hyperlink" Target="https://www.medrxiv.org/content/10.1101/2020.03.05.20031773v2" TargetMode="External"/><Relationship Id="rId6" Type="http://schemas.openxmlformats.org/officeDocument/2006/relationships/hyperlink" Target="https://covid19.min-saude.pt/relatorio-de-situacao/" TargetMode="External"/><Relationship Id="rId11" Type="http://schemas.openxmlformats.org/officeDocument/2006/relationships/hyperlink" Target="https://epidemio.wiv-isp.be/ID/Documents/Covid19/Meest%20recente%20update.pdf" TargetMode="External"/><Relationship Id="rId5" Type="http://schemas.openxmlformats.org/officeDocument/2006/relationships/hyperlink" Target="http://ncov.mohw.go.kr/tcmBoardList.do?brdId=&amp;brdGubun=&amp;dataGubun=&amp;ncvContSeq=&amp;contSeq=&amp;board_id=&amp;gubun=" TargetMode="External"/><Relationship Id="rId10" Type="http://schemas.openxmlformats.org/officeDocument/2006/relationships/hyperlink" Target="https://www.rivm.nl/coronavirus-covid-19/grafieken" TargetMode="External"/><Relationship Id="rId4" Type="http://schemas.openxmlformats.org/officeDocument/2006/relationships/hyperlink" Target="https://www.ssi.dk/aktuelt/sygdomsudbrud/coronavirus/covid-19-i-danmark-epidemiologisk-overvaagningsrapport" TargetMode="External"/><Relationship Id="rId9" Type="http://schemas.openxmlformats.org/officeDocument/2006/relationships/hyperlink" Target="https://www.mscbs.gob.es/profesionales/saludPublica/ccayes/alertasActual/nCov-China/documentos/Actualizacion_70_COVID-19.pdf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ag.admin.ch/bag/fr/home/krankheiten/ausbrueche-epidemien-pandemien/aktuelle-ausbrueche-epidemien/novel-cov/situation-schweiz-und-international.html" TargetMode="External"/><Relationship Id="rId2" Type="http://schemas.openxmlformats.org/officeDocument/2006/relationships/hyperlink" Target="https://www.mscbs.gob.es/profesionales/saludPublica/ccayes/alertasActual/nCov-China/documentos/Actualizacion_70_COVID-19.pdf" TargetMode="External"/><Relationship Id="rId1" Type="http://schemas.openxmlformats.org/officeDocument/2006/relationships/hyperlink" Target="https://www.ssi.dk/aktuelt/sygdomsudbrud/coronavirus/covid-19-i-danmark-epidemiologisk-overvaagningsrapport" TargetMode="External"/><Relationship Id="rId6" Type="http://schemas.openxmlformats.org/officeDocument/2006/relationships/drawing" Target="../drawings/drawing2.xml"/><Relationship Id="rId5" Type="http://schemas.openxmlformats.org/officeDocument/2006/relationships/hyperlink" Target="http://ncov.mohw.go.kr/tcmBoardList.do?brdId=&amp;brdGubun=&amp;dataGubun=&amp;ncvContSeq=&amp;contSeq=&amp;board_id=&amp;gubun=" TargetMode="External"/><Relationship Id="rId4" Type="http://schemas.openxmlformats.org/officeDocument/2006/relationships/hyperlink" Target="https://covid19.min-saude.pt/relatorio-de-situaca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44"/>
  <sheetViews>
    <sheetView topLeftCell="F1" zoomScale="56" zoomScaleNormal="100" workbookViewId="0">
      <selection activeCell="AG33" sqref="AG33"/>
    </sheetView>
  </sheetViews>
  <sheetFormatPr baseColWidth="10" defaultColWidth="8.83203125" defaultRowHeight="13" x14ac:dyDescent="0.15"/>
  <cols>
    <col min="5" max="5" width="7.6640625" customWidth="1"/>
    <col min="6" max="6" width="15.33203125" customWidth="1"/>
    <col min="7" max="7" width="8.83203125" customWidth="1"/>
    <col min="8" max="9" width="5.33203125" customWidth="1"/>
    <col min="10" max="10" width="4.5" customWidth="1"/>
    <col min="11" max="11" width="5.5" customWidth="1"/>
    <col min="12" max="12" width="4.5" customWidth="1"/>
    <col min="13" max="15" width="5.33203125" customWidth="1"/>
    <col min="16" max="16" width="5.5" customWidth="1"/>
    <col min="17" max="17" width="4.6640625" customWidth="1"/>
    <col min="18" max="18" width="5" customWidth="1"/>
    <col min="19" max="19" width="7.83203125" bestFit="1" customWidth="1"/>
    <col min="20" max="20" width="6.83203125" customWidth="1"/>
    <col min="21" max="21" width="6" customWidth="1"/>
    <col min="22" max="22" width="5.1640625" customWidth="1"/>
    <col min="23" max="23" width="5.5" customWidth="1"/>
    <col min="24" max="24" width="4.83203125" customWidth="1"/>
    <col min="25" max="25" width="5.1640625" customWidth="1"/>
    <col min="26" max="26" width="4.5" customWidth="1"/>
    <col min="27" max="27" width="5.1640625" customWidth="1"/>
    <col min="28" max="28" width="5.83203125" customWidth="1"/>
    <col min="29" max="29" width="5.5" customWidth="1"/>
    <col min="30" max="30" width="4.6640625" customWidth="1"/>
    <col min="31" max="31" width="5" customWidth="1"/>
  </cols>
  <sheetData>
    <row r="1" spans="1:33" x14ac:dyDescent="0.15">
      <c r="A1" s="34" t="s">
        <v>23</v>
      </c>
      <c r="B1" s="24" t="s">
        <v>13</v>
      </c>
      <c r="C1" s="24" t="s">
        <v>16</v>
      </c>
      <c r="D1" s="24" t="s">
        <v>19</v>
      </c>
      <c r="E1" s="25" t="s">
        <v>20</v>
      </c>
    </row>
    <row r="2" spans="1:33" x14ac:dyDescent="0.15">
      <c r="A2" s="26" t="s">
        <v>0</v>
      </c>
      <c r="B2" s="36">
        <v>158</v>
      </c>
      <c r="C2" s="32">
        <v>102</v>
      </c>
      <c r="D2" s="1">
        <f>B2/B$2</f>
        <v>1</v>
      </c>
      <c r="E2" s="27">
        <f>C2/C$2</f>
        <v>1</v>
      </c>
    </row>
    <row r="3" spans="1:33" x14ac:dyDescent="0.15">
      <c r="A3" s="26" t="s">
        <v>1</v>
      </c>
      <c r="B3" s="32"/>
      <c r="C3" s="32"/>
      <c r="D3" s="1">
        <f t="shared" ref="D3:E13" si="0">B3/B$2</f>
        <v>0</v>
      </c>
      <c r="E3" s="27">
        <f t="shared" si="0"/>
        <v>0</v>
      </c>
    </row>
    <row r="4" spans="1:33" x14ac:dyDescent="0.15">
      <c r="A4" s="28" t="s">
        <v>2</v>
      </c>
      <c r="B4" s="32"/>
      <c r="C4" s="32"/>
      <c r="D4" s="1">
        <f t="shared" si="0"/>
        <v>0</v>
      </c>
      <c r="E4" s="27">
        <f t="shared" si="0"/>
        <v>0</v>
      </c>
    </row>
    <row r="5" spans="1:33" x14ac:dyDescent="0.15">
      <c r="A5" s="26" t="s">
        <v>3</v>
      </c>
      <c r="B5" s="32"/>
      <c r="C5" s="32"/>
      <c r="D5" s="1">
        <f t="shared" si="0"/>
        <v>0</v>
      </c>
      <c r="E5" s="27">
        <f t="shared" si="0"/>
        <v>0</v>
      </c>
    </row>
    <row r="6" spans="1:33" x14ac:dyDescent="0.15">
      <c r="A6" s="26" t="s">
        <v>4</v>
      </c>
      <c r="B6" s="32"/>
      <c r="C6" s="32"/>
      <c r="D6" s="1">
        <f t="shared" si="0"/>
        <v>0</v>
      </c>
      <c r="E6" s="27">
        <f t="shared" si="0"/>
        <v>0</v>
      </c>
    </row>
    <row r="7" spans="1:33" x14ac:dyDescent="0.15">
      <c r="A7" s="26" t="s">
        <v>5</v>
      </c>
      <c r="B7" s="32"/>
      <c r="C7" s="32"/>
      <c r="D7" s="1">
        <f t="shared" si="0"/>
        <v>0</v>
      </c>
      <c r="E7" s="27">
        <f t="shared" si="0"/>
        <v>0</v>
      </c>
    </row>
    <row r="8" spans="1:33" x14ac:dyDescent="0.15">
      <c r="A8" s="26" t="s">
        <v>6</v>
      </c>
      <c r="B8" s="32">
        <v>6</v>
      </c>
      <c r="C8" s="32">
        <v>1</v>
      </c>
      <c r="D8" s="1">
        <f t="shared" si="0"/>
        <v>3.7974683544303799E-2</v>
      </c>
      <c r="E8" s="27">
        <f t="shared" si="0"/>
        <v>9.8039215686274508E-3</v>
      </c>
    </row>
    <row r="9" spans="1:33" x14ac:dyDescent="0.15">
      <c r="A9" s="26" t="s">
        <v>7</v>
      </c>
      <c r="B9" s="32">
        <v>18</v>
      </c>
      <c r="C9" s="32">
        <v>14</v>
      </c>
      <c r="D9" s="1">
        <f t="shared" si="0"/>
        <v>0.11392405063291139</v>
      </c>
      <c r="E9" s="27">
        <f t="shared" si="0"/>
        <v>0.13725490196078433</v>
      </c>
    </row>
    <row r="10" spans="1:33" x14ac:dyDescent="0.15">
      <c r="A10" s="26" t="s">
        <v>8</v>
      </c>
      <c r="B10" s="32">
        <v>55</v>
      </c>
      <c r="C10" s="32">
        <v>27</v>
      </c>
      <c r="D10" s="1">
        <f t="shared" si="0"/>
        <v>0.34810126582278483</v>
      </c>
      <c r="E10" s="27">
        <f t="shared" si="0"/>
        <v>0.26470588235294118</v>
      </c>
    </row>
    <row r="11" spans="1:33" x14ac:dyDescent="0.15">
      <c r="A11" s="26" t="s">
        <v>27</v>
      </c>
      <c r="B11" s="32">
        <v>79</v>
      </c>
      <c r="C11" s="32">
        <v>60</v>
      </c>
      <c r="D11" s="1">
        <f t="shared" si="0"/>
        <v>0.5</v>
      </c>
      <c r="E11" s="27">
        <f t="shared" si="0"/>
        <v>0.58823529411764708</v>
      </c>
    </row>
    <row r="12" spans="1:33" x14ac:dyDescent="0.15">
      <c r="A12" s="26" t="s">
        <v>11</v>
      </c>
      <c r="B12" s="32">
        <v>1344</v>
      </c>
      <c r="C12" s="32">
        <v>281</v>
      </c>
      <c r="D12" s="1">
        <f>B12/B$2</f>
        <v>8.5063291139240498</v>
      </c>
      <c r="E12" s="27">
        <f t="shared" si="0"/>
        <v>2.7549019607843137</v>
      </c>
    </row>
    <row r="13" spans="1:33" ht="14" thickBot="1" x14ac:dyDescent="0.2">
      <c r="A13" s="29" t="s">
        <v>12</v>
      </c>
      <c r="B13" s="33">
        <v>10996</v>
      </c>
      <c r="C13" s="33">
        <v>474</v>
      </c>
      <c r="D13" s="30">
        <f>B13/B$2</f>
        <v>69.594936708860757</v>
      </c>
      <c r="E13" s="31">
        <f t="shared" si="0"/>
        <v>4.6470588235294121</v>
      </c>
    </row>
    <row r="14" spans="1:33" x14ac:dyDescent="0.15"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</row>
    <row r="15" spans="1:33" ht="14" thickBot="1" x14ac:dyDescent="0.2">
      <c r="B15" s="3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</row>
    <row r="16" spans="1:33" x14ac:dyDescent="0.15">
      <c r="E16" s="2"/>
      <c r="F16" s="3"/>
      <c r="G16" s="86" t="s">
        <v>13</v>
      </c>
      <c r="H16" s="86"/>
      <c r="I16" s="86"/>
      <c r="J16" s="86"/>
      <c r="K16" s="86"/>
      <c r="L16" s="86"/>
      <c r="M16" s="86"/>
      <c r="N16" s="86"/>
      <c r="O16" s="86"/>
      <c r="P16" s="86"/>
      <c r="Q16" s="3"/>
      <c r="R16" s="4"/>
      <c r="S16" s="39" t="s">
        <v>13</v>
      </c>
      <c r="T16" s="87" t="s">
        <v>16</v>
      </c>
      <c r="U16" s="86"/>
      <c r="V16" s="86"/>
      <c r="W16" s="86"/>
      <c r="X16" s="86"/>
      <c r="Y16" s="86"/>
      <c r="Z16" s="86"/>
      <c r="AA16" s="86"/>
      <c r="AB16" s="86"/>
      <c r="AC16" s="88"/>
      <c r="AD16" s="35"/>
      <c r="AE16" s="35"/>
      <c r="AF16" s="50" t="s">
        <v>16</v>
      </c>
      <c r="AG16" t="s">
        <v>75</v>
      </c>
    </row>
    <row r="17" spans="5:33" ht="14" thickBot="1" x14ac:dyDescent="0.2">
      <c r="E17" s="2"/>
      <c r="F17" s="5"/>
      <c r="G17" s="6"/>
      <c r="H17" s="6"/>
      <c r="I17" s="6"/>
      <c r="J17" s="6"/>
      <c r="K17" s="6"/>
      <c r="L17" s="6"/>
      <c r="M17" s="6"/>
      <c r="N17" s="6"/>
      <c r="O17" s="6"/>
      <c r="P17" s="6"/>
      <c r="Q17" s="5"/>
      <c r="R17" s="7"/>
      <c r="S17" s="38"/>
      <c r="T17" s="5"/>
      <c r="U17" s="6"/>
      <c r="V17" s="6"/>
      <c r="W17" s="6"/>
      <c r="X17" s="6"/>
      <c r="Y17" s="6"/>
      <c r="Z17" s="6"/>
      <c r="AA17" s="6"/>
      <c r="AB17" s="6"/>
      <c r="AC17" s="7"/>
      <c r="AD17" s="6"/>
      <c r="AE17" s="6"/>
      <c r="AF17" s="51"/>
      <c r="AG17" s="2"/>
    </row>
    <row r="18" spans="5:33" x14ac:dyDescent="0.15">
      <c r="E18" s="2"/>
      <c r="F18" s="77" t="s">
        <v>21</v>
      </c>
      <c r="G18" s="77" t="s">
        <v>15</v>
      </c>
      <c r="H18" s="3">
        <v>0</v>
      </c>
      <c r="I18" s="35">
        <v>10</v>
      </c>
      <c r="J18" s="35">
        <f>10+I18</f>
        <v>20</v>
      </c>
      <c r="K18" s="35">
        <f t="shared" ref="K18:O18" si="1">10+J18</f>
        <v>30</v>
      </c>
      <c r="L18" s="35">
        <f t="shared" si="1"/>
        <v>40</v>
      </c>
      <c r="M18" s="35">
        <f t="shared" si="1"/>
        <v>50</v>
      </c>
      <c r="N18" s="35">
        <f t="shared" si="1"/>
        <v>60</v>
      </c>
      <c r="O18" s="35">
        <f t="shared" si="1"/>
        <v>70</v>
      </c>
      <c r="P18" s="4" t="s">
        <v>27</v>
      </c>
      <c r="Q18" s="3" t="s">
        <v>17</v>
      </c>
      <c r="R18" s="4" t="s">
        <v>18</v>
      </c>
      <c r="S18" s="50" t="s">
        <v>34</v>
      </c>
      <c r="T18" s="77" t="s">
        <v>15</v>
      </c>
      <c r="U18" s="3">
        <v>0</v>
      </c>
      <c r="V18" s="35">
        <v>10</v>
      </c>
      <c r="W18" s="35">
        <f>10+V18</f>
        <v>20</v>
      </c>
      <c r="X18" s="35">
        <f t="shared" ref="X18:AB18" si="2">10+W18</f>
        <v>30</v>
      </c>
      <c r="Y18" s="35">
        <f t="shared" si="2"/>
        <v>40</v>
      </c>
      <c r="Z18" s="35">
        <f t="shared" si="2"/>
        <v>50</v>
      </c>
      <c r="AA18" s="35">
        <f t="shared" si="2"/>
        <v>60</v>
      </c>
      <c r="AB18" s="35">
        <f t="shared" si="2"/>
        <v>70</v>
      </c>
      <c r="AC18" s="4" t="s">
        <v>27</v>
      </c>
      <c r="AD18" s="35" t="s">
        <v>17</v>
      </c>
      <c r="AE18" s="4" t="s">
        <v>18</v>
      </c>
      <c r="AF18" s="50" t="s">
        <v>34</v>
      </c>
      <c r="AG18" s="2"/>
    </row>
    <row r="19" spans="5:33" x14ac:dyDescent="0.15">
      <c r="E19" s="2"/>
      <c r="F19" s="78" t="str">
        <f>$A1</f>
        <v>Denmark</v>
      </c>
      <c r="G19" s="81">
        <f>$B2</f>
        <v>158</v>
      </c>
      <c r="H19" s="45">
        <f>$D3</f>
        <v>0</v>
      </c>
      <c r="I19" s="10">
        <f>$D4</f>
        <v>0</v>
      </c>
      <c r="J19" s="10">
        <f>$D5</f>
        <v>0</v>
      </c>
      <c r="K19" s="10">
        <f>$D6</f>
        <v>0</v>
      </c>
      <c r="L19" s="10">
        <f>$D7</f>
        <v>0</v>
      </c>
      <c r="M19" s="10">
        <f>$D8</f>
        <v>3.7974683544303799E-2</v>
      </c>
      <c r="N19" s="10">
        <f>$D9</f>
        <v>0.11392405063291139</v>
      </c>
      <c r="O19" s="10">
        <f>$D10</f>
        <v>0.34810126582278483</v>
      </c>
      <c r="P19" s="11">
        <f>$D11</f>
        <v>0.5</v>
      </c>
      <c r="Q19" s="45">
        <f>$D12</f>
        <v>8.5063291139240498</v>
      </c>
      <c r="R19" s="11">
        <f>$D13</f>
        <v>69.594936708860757</v>
      </c>
      <c r="S19" s="52">
        <f t="shared" ref="S19" si="3">SUM(M19:O19)</f>
        <v>0.5</v>
      </c>
      <c r="T19" s="78">
        <f>$C2</f>
        <v>102</v>
      </c>
      <c r="U19" s="82">
        <f>$E3</f>
        <v>0</v>
      </c>
      <c r="V19" s="10">
        <f>$E4</f>
        <v>0</v>
      </c>
      <c r="W19" s="10">
        <f>$E5</f>
        <v>0</v>
      </c>
      <c r="X19" s="10">
        <f>$E6</f>
        <v>0</v>
      </c>
      <c r="Y19" s="10">
        <f>$E7</f>
        <v>0</v>
      </c>
      <c r="Z19" s="10">
        <f>$E8</f>
        <v>9.8039215686274508E-3</v>
      </c>
      <c r="AA19" s="10">
        <f>$E9</f>
        <v>0.13725490196078433</v>
      </c>
      <c r="AB19" s="10">
        <f>$E10</f>
        <v>0.26470588235294118</v>
      </c>
      <c r="AC19" s="11">
        <f>$E11</f>
        <v>0.58823529411764708</v>
      </c>
      <c r="AD19" s="10">
        <f>$E13</f>
        <v>4.6470588235294121</v>
      </c>
      <c r="AE19" s="11">
        <f>$E12</f>
        <v>2.7549019607843137</v>
      </c>
      <c r="AF19" s="52">
        <f>SUM(AB19:AC19)</f>
        <v>0.85294117647058831</v>
      </c>
      <c r="AG19" s="2"/>
    </row>
    <row r="20" spans="5:33" x14ac:dyDescent="0.15">
      <c r="E20" s="2"/>
      <c r="F20" s="79"/>
      <c r="G20" s="80"/>
      <c r="H20" s="46"/>
      <c r="I20" s="16"/>
      <c r="J20" s="16"/>
      <c r="K20" s="16"/>
      <c r="L20" s="16"/>
      <c r="M20" s="16"/>
      <c r="N20" s="16"/>
      <c r="O20" s="16"/>
      <c r="P20" s="17"/>
      <c r="Q20" s="46"/>
      <c r="R20" s="17"/>
      <c r="S20" s="53"/>
      <c r="T20" s="79"/>
      <c r="U20" s="49"/>
      <c r="V20" s="16"/>
      <c r="W20" s="16"/>
      <c r="X20" s="16"/>
      <c r="Y20" s="16"/>
      <c r="Z20" s="16"/>
      <c r="AA20" s="16"/>
      <c r="AB20" s="16"/>
      <c r="AC20" s="17"/>
      <c r="AD20" s="16"/>
      <c r="AE20" s="17"/>
      <c r="AF20" s="52"/>
    </row>
    <row r="21" spans="5:33" x14ac:dyDescent="0.15">
      <c r="E21" s="2"/>
      <c r="F21" s="79" t="s">
        <v>29</v>
      </c>
      <c r="G21" s="80">
        <v>23487</v>
      </c>
      <c r="H21" s="46">
        <v>3.7467535232256141E-3</v>
      </c>
      <c r="I21" s="16">
        <v>2.5503470004683441E-2</v>
      </c>
      <c r="J21" s="16">
        <v>0.11661770341039725</v>
      </c>
      <c r="K21" s="16">
        <v>0.13232852216119556</v>
      </c>
      <c r="L21" s="16">
        <v>0.15987567590582025</v>
      </c>
      <c r="M21" s="16">
        <v>0.2116915740622472</v>
      </c>
      <c r="N21" s="16">
        <v>0.12870949887171626</v>
      </c>
      <c r="O21" s="16">
        <v>0.10146038233916635</v>
      </c>
      <c r="P21" s="17">
        <v>0.12006641972154809</v>
      </c>
      <c r="Q21" s="46">
        <v>0.53182611657512668</v>
      </c>
      <c r="R21" s="17">
        <v>0.46817388342487332</v>
      </c>
      <c r="S21" s="53">
        <f>SUM(O21:P21)</f>
        <v>0.22152680206071446</v>
      </c>
      <c r="T21" s="79">
        <v>755</v>
      </c>
      <c r="U21" s="46">
        <v>0</v>
      </c>
      <c r="V21" s="16">
        <v>0</v>
      </c>
      <c r="W21" s="16">
        <v>0</v>
      </c>
      <c r="X21" s="16">
        <v>5.2980132450331126E-3</v>
      </c>
      <c r="Y21" s="16">
        <v>1.3245033112582781E-3</v>
      </c>
      <c r="Z21" s="16">
        <v>2.2516556291390728E-2</v>
      </c>
      <c r="AA21" s="16">
        <v>8.0794701986754966E-2</v>
      </c>
      <c r="AB21" s="16">
        <v>0.22781456953642384</v>
      </c>
      <c r="AC21" s="17">
        <v>0.66225165562913912</v>
      </c>
      <c r="AD21" s="16">
        <v>0.62781456953642389</v>
      </c>
      <c r="AE21" s="17">
        <v>0.37218543046357616</v>
      </c>
      <c r="AF21" s="52">
        <f t="shared" ref="AF20:AF33" si="4">SUM(AB21:AC21)</f>
        <v>0.890066225165563</v>
      </c>
      <c r="AG21" s="127" t="s">
        <v>79</v>
      </c>
    </row>
    <row r="22" spans="5:33" x14ac:dyDescent="0.15">
      <c r="E22" s="2"/>
      <c r="F22" s="79" t="s">
        <v>28</v>
      </c>
      <c r="G22" s="80">
        <v>10423</v>
      </c>
      <c r="H22" s="46">
        <v>1.2280533435671112E-2</v>
      </c>
      <c r="I22" s="16">
        <v>5.2959800441331667E-2</v>
      </c>
      <c r="J22" s="16">
        <v>0.27285810227381752</v>
      </c>
      <c r="K22" s="16">
        <v>0.10639930921999424</v>
      </c>
      <c r="L22" s="16">
        <v>0.1337426844478557</v>
      </c>
      <c r="M22" s="16">
        <v>0.18392017653266815</v>
      </c>
      <c r="N22" s="16">
        <v>0.12606735105056127</v>
      </c>
      <c r="O22" s="84">
        <v>6.6391633886596954E-2</v>
      </c>
      <c r="P22" s="85">
        <v>4.5380408711503409E-2</v>
      </c>
      <c r="Q22" s="46">
        <v>0.59848412165403431</v>
      </c>
      <c r="R22" s="17">
        <v>0.40151587834596564</v>
      </c>
      <c r="S22" s="53">
        <f>SUM(O22:P22)</f>
        <v>0.11177204259810036</v>
      </c>
      <c r="T22" s="79">
        <v>204</v>
      </c>
      <c r="U22" s="46">
        <v>0</v>
      </c>
      <c r="V22" s="16">
        <v>0</v>
      </c>
      <c r="W22" s="16">
        <v>0</v>
      </c>
      <c r="X22" s="16">
        <v>4.9019607843137254E-3</v>
      </c>
      <c r="Y22" s="16">
        <v>1.4705882352941176E-2</v>
      </c>
      <c r="Z22" s="16">
        <v>6.3725490196078427E-2</v>
      </c>
      <c r="AA22" s="16">
        <v>0.13235294117647059</v>
      </c>
      <c r="AB22" s="16">
        <v>0.29411764705882354</v>
      </c>
      <c r="AC22" s="17">
        <v>0.49019607843137253</v>
      </c>
      <c r="AD22" s="16">
        <v>0.52450980392156865</v>
      </c>
      <c r="AE22" s="17">
        <v>0.47549019607843135</v>
      </c>
      <c r="AF22" s="52">
        <f t="shared" si="4"/>
        <v>0.78431372549019607</v>
      </c>
      <c r="AG22" s="127" t="s">
        <v>82</v>
      </c>
    </row>
    <row r="23" spans="5:33" x14ac:dyDescent="0.15">
      <c r="E23" s="2"/>
      <c r="F23" s="79" t="s">
        <v>30</v>
      </c>
      <c r="G23" s="80">
        <v>13956</v>
      </c>
      <c r="H23" s="46">
        <v>1.4760676411579248E-2</v>
      </c>
      <c r="I23" s="16">
        <v>2.5150472914875321E-2</v>
      </c>
      <c r="J23" s="16">
        <v>0.10346804241903124</v>
      </c>
      <c r="K23" s="16">
        <v>0.14423903697334481</v>
      </c>
      <c r="L23" s="16">
        <v>0.17791630839782172</v>
      </c>
      <c r="M23" s="16">
        <v>0.17605331040412725</v>
      </c>
      <c r="N23" s="16">
        <v>0.12754370879908283</v>
      </c>
      <c r="O23" s="16">
        <v>9.2003439380911434E-2</v>
      </c>
      <c r="P23" s="17">
        <v>0.13886500429922613</v>
      </c>
      <c r="Q23" s="46">
        <v>0.57280022929206076</v>
      </c>
      <c r="R23" s="17">
        <v>0.42719977070793924</v>
      </c>
      <c r="S23" s="53">
        <f t="shared" ref="S23:S32" si="5">SUM(O23:P23)</f>
        <v>0.23086844368013756</v>
      </c>
      <c r="T23" s="79">
        <v>409</v>
      </c>
      <c r="U23" s="46">
        <v>0</v>
      </c>
      <c r="V23" s="16">
        <v>0</v>
      </c>
      <c r="W23" s="16">
        <v>0</v>
      </c>
      <c r="X23" s="16">
        <v>0</v>
      </c>
      <c r="Y23" s="16">
        <v>9.7799511002444987E-3</v>
      </c>
      <c r="Z23" s="16">
        <v>2.4449877750611249E-2</v>
      </c>
      <c r="AA23" s="16">
        <v>0.10268948655256724</v>
      </c>
      <c r="AB23" s="16">
        <v>0.21515892420537897</v>
      </c>
      <c r="AC23" s="17">
        <v>0.64792176039119809</v>
      </c>
      <c r="AD23" s="16">
        <v>0.53545232273838628</v>
      </c>
      <c r="AE23" s="17">
        <v>0.46454767726161367</v>
      </c>
      <c r="AF23" s="52">
        <f t="shared" si="4"/>
        <v>0.86308068459657705</v>
      </c>
      <c r="AG23" s="127" t="s">
        <v>83</v>
      </c>
    </row>
    <row r="24" spans="5:33" x14ac:dyDescent="0.15">
      <c r="E24" s="2"/>
      <c r="F24" s="79" t="s">
        <v>14</v>
      </c>
      <c r="G24" s="80">
        <v>9141</v>
      </c>
      <c r="H24" s="46">
        <v>5.7980527294606713E-3</v>
      </c>
      <c r="I24" s="16">
        <v>1.6737774860518542E-2</v>
      </c>
      <c r="J24" s="16">
        <v>7.2858549392845418E-2</v>
      </c>
      <c r="K24" s="16">
        <v>9.276884367137074E-2</v>
      </c>
      <c r="L24" s="16">
        <v>0.13127666557269446</v>
      </c>
      <c r="M24" s="16">
        <v>0.17503555409692595</v>
      </c>
      <c r="N24" s="16">
        <v>0.14221638770375233</v>
      </c>
      <c r="O24" s="16">
        <v>0.14221638770375233</v>
      </c>
      <c r="P24" s="17">
        <v>0.23</v>
      </c>
      <c r="Q24" s="46">
        <v>0.50519636801225254</v>
      </c>
      <c r="R24" s="17">
        <v>0.49480363198774752</v>
      </c>
      <c r="S24" s="53">
        <f t="shared" si="5"/>
        <v>0.37221638770375232</v>
      </c>
      <c r="T24" s="80">
        <v>793</v>
      </c>
      <c r="U24" s="46">
        <v>0</v>
      </c>
      <c r="V24" s="16">
        <v>0</v>
      </c>
      <c r="W24" s="16">
        <v>3.7831021437578815E-3</v>
      </c>
      <c r="X24" s="16">
        <v>1.2610340479192938E-3</v>
      </c>
      <c r="Y24" s="16">
        <v>5.0441361916771753E-3</v>
      </c>
      <c r="Z24" s="16">
        <v>3.9092055485498108E-2</v>
      </c>
      <c r="AA24" s="16">
        <v>7.1878940731399749E-2</v>
      </c>
      <c r="AB24" s="16">
        <v>0.25598991172761665</v>
      </c>
      <c r="AC24" s="17">
        <v>0.62</v>
      </c>
      <c r="AD24" s="16">
        <v>0.41866330390920553</v>
      </c>
      <c r="AE24" s="17">
        <v>0.58133669609079441</v>
      </c>
      <c r="AF24" s="52">
        <f t="shared" si="4"/>
        <v>0.87598991172761664</v>
      </c>
      <c r="AG24" s="127" t="s">
        <v>84</v>
      </c>
    </row>
    <row r="25" spans="5:33" x14ac:dyDescent="0.15">
      <c r="E25" s="2"/>
      <c r="F25" s="79" t="s">
        <v>26</v>
      </c>
      <c r="G25" s="80">
        <v>6218</v>
      </c>
      <c r="H25" s="46">
        <v>1.0935992280476037E-2</v>
      </c>
      <c r="I25" s="16">
        <v>4.1331617883563848E-2</v>
      </c>
      <c r="J25" s="16">
        <v>0.14007719523962689</v>
      </c>
      <c r="K25" s="16">
        <v>0.15825024123512382</v>
      </c>
      <c r="L25" s="16">
        <v>0.18591186876809263</v>
      </c>
      <c r="M25" s="16">
        <v>0.19765197812801544</v>
      </c>
      <c r="N25" s="16">
        <v>0.11740109359922805</v>
      </c>
      <c r="O25" s="84">
        <v>7.896429720167257E-2</v>
      </c>
      <c r="P25" s="85">
        <v>0.06</v>
      </c>
      <c r="Q25" s="46">
        <v>0.5</v>
      </c>
      <c r="R25" s="17">
        <v>0.5</v>
      </c>
      <c r="S25" s="53">
        <f t="shared" si="5"/>
        <v>0.13896429720167258</v>
      </c>
      <c r="T25" s="79"/>
      <c r="U25" s="49"/>
      <c r="V25" s="16"/>
      <c r="W25" s="16"/>
      <c r="X25" s="16"/>
      <c r="Y25" s="16"/>
      <c r="Z25" s="16"/>
      <c r="AA25" s="16"/>
      <c r="AB25" s="16"/>
      <c r="AC25" s="17"/>
      <c r="AD25" s="16"/>
      <c r="AE25" s="17"/>
      <c r="AF25" s="52"/>
      <c r="AG25" s="127" t="s">
        <v>85</v>
      </c>
    </row>
    <row r="26" spans="5:33" x14ac:dyDescent="0.15">
      <c r="E26" s="2"/>
      <c r="F26" s="79" t="s">
        <v>25</v>
      </c>
      <c r="G26" s="80">
        <v>136110</v>
      </c>
      <c r="H26" s="46">
        <v>7.3469987510102119E-3</v>
      </c>
      <c r="I26" s="16">
        <v>0</v>
      </c>
      <c r="J26" s="16">
        <v>5.1428991257071489E-2</v>
      </c>
      <c r="K26" s="16">
        <v>6.6122988759091908E-2</v>
      </c>
      <c r="L26" s="16">
        <v>0.12489897876717361</v>
      </c>
      <c r="M26" s="16">
        <v>0.19530771679768816</v>
      </c>
      <c r="N26" s="16">
        <v>0.15975640617474429</v>
      </c>
      <c r="O26" s="16">
        <v>0.16847861238427692</v>
      </c>
      <c r="P26" s="17">
        <v>0.20924999999999999</v>
      </c>
      <c r="Q26" s="46"/>
      <c r="R26" s="17"/>
      <c r="S26" s="53">
        <f t="shared" si="5"/>
        <v>0.37772861238427691</v>
      </c>
      <c r="T26" s="80">
        <v>16654</v>
      </c>
      <c r="U26" s="46">
        <v>6.0045634682358595E-5</v>
      </c>
      <c r="V26" s="16">
        <v>0</v>
      </c>
      <c r="W26" s="16">
        <v>4.2031944277651017E-4</v>
      </c>
      <c r="X26" s="16">
        <v>2.1616428485649094E-3</v>
      </c>
      <c r="Y26" s="16">
        <v>9.1869821064008653E-3</v>
      </c>
      <c r="Z26" s="16">
        <v>3.8309114927344783E-2</v>
      </c>
      <c r="AA26" s="16">
        <v>0.11750930707337577</v>
      </c>
      <c r="AB26" s="16">
        <v>0.32220487570553619</v>
      </c>
      <c r="AC26" s="17">
        <v>0.51</v>
      </c>
      <c r="AD26" s="16"/>
      <c r="AE26" s="17"/>
      <c r="AF26" s="52">
        <f t="shared" si="4"/>
        <v>0.83220487570553625</v>
      </c>
      <c r="AG26" s="127" t="s">
        <v>80</v>
      </c>
    </row>
    <row r="27" spans="5:33" x14ac:dyDescent="0.15">
      <c r="E27" s="2"/>
      <c r="F27" s="79" t="s">
        <v>22</v>
      </c>
      <c r="G27" s="80">
        <v>106447</v>
      </c>
      <c r="H27" s="46">
        <v>2.6773887474517834E-3</v>
      </c>
      <c r="I27" s="16">
        <v>5.5238757315847322E-3</v>
      </c>
      <c r="J27" s="16">
        <v>5.0550978421186131E-2</v>
      </c>
      <c r="K27" s="16">
        <v>9.7146936973329448E-2</v>
      </c>
      <c r="L27" s="16">
        <v>0.15113624620703262</v>
      </c>
      <c r="M27" s="16">
        <v>0.18634625682264414</v>
      </c>
      <c r="N27" s="16">
        <v>0.16640205924074891</v>
      </c>
      <c r="O27" s="16">
        <v>0.15929993330013997</v>
      </c>
      <c r="P27" s="17">
        <v>0.18090000000000001</v>
      </c>
      <c r="Q27" s="46">
        <v>0.5209165124428119</v>
      </c>
      <c r="R27" s="17">
        <v>0.47889560062754233</v>
      </c>
      <c r="S27" s="53">
        <f t="shared" si="5"/>
        <v>0.34019993330013998</v>
      </c>
      <c r="T27" s="80">
        <v>6729</v>
      </c>
      <c r="U27" s="46">
        <v>1.4861049190072819E-4</v>
      </c>
      <c r="V27" s="16">
        <v>1.4861049190072819E-4</v>
      </c>
      <c r="W27" s="16">
        <v>1.63471541090801E-3</v>
      </c>
      <c r="X27" s="16">
        <v>3.5666518056174765E-3</v>
      </c>
      <c r="Y27" s="16">
        <v>9.065240005944419E-3</v>
      </c>
      <c r="Z27" s="16">
        <v>2.9276266904443453E-2</v>
      </c>
      <c r="AA27" s="16">
        <v>8.8720463664734725E-2</v>
      </c>
      <c r="AB27" s="16">
        <v>0.26348640213999108</v>
      </c>
      <c r="AC27" s="17">
        <v>0.60394999999999999</v>
      </c>
      <c r="AD27" s="16">
        <v>0.39411502452073116</v>
      </c>
      <c r="AE27" s="17">
        <v>0.6097488482686878</v>
      </c>
      <c r="AF27" s="52">
        <f t="shared" si="4"/>
        <v>0.86743640213999107</v>
      </c>
      <c r="AG27" s="127" t="s">
        <v>86</v>
      </c>
    </row>
    <row r="28" spans="5:33" x14ac:dyDescent="0.15">
      <c r="E28" s="2"/>
      <c r="F28" s="79" t="s">
        <v>24</v>
      </c>
      <c r="G28" s="80">
        <v>21762</v>
      </c>
      <c r="H28" s="46">
        <v>2.8949545078577337E-3</v>
      </c>
      <c r="I28" s="16">
        <v>7.1684587813620072E-3</v>
      </c>
      <c r="J28" s="16">
        <v>6.6262292068743678E-2</v>
      </c>
      <c r="K28" s="16">
        <v>7.7474496829335535E-2</v>
      </c>
      <c r="L28" s="16">
        <v>0.10247219924639279</v>
      </c>
      <c r="M28" s="16">
        <v>0.17121588089330025</v>
      </c>
      <c r="N28" s="16">
        <v>0.1497564562080691</v>
      </c>
      <c r="O28" s="16">
        <v>0.1851392335263303</v>
      </c>
      <c r="P28" s="17">
        <v>0.23605000000000001</v>
      </c>
      <c r="Q28" s="46">
        <v>0.53961032993291058</v>
      </c>
      <c r="R28" s="17">
        <v>0.45919492693686242</v>
      </c>
      <c r="S28" s="53">
        <f t="shared" si="5"/>
        <v>0.42118923352633031</v>
      </c>
      <c r="T28" s="80">
        <v>2396</v>
      </c>
      <c r="U28" s="46">
        <v>0</v>
      </c>
      <c r="V28" s="16">
        <v>0</v>
      </c>
      <c r="W28" s="16">
        <v>8.3472454090150253E-4</v>
      </c>
      <c r="X28" s="16">
        <v>1.2520868113522537E-3</v>
      </c>
      <c r="Y28" s="16">
        <v>3.7562604340567614E-3</v>
      </c>
      <c r="Z28" s="16">
        <v>2.1702838063439065E-2</v>
      </c>
      <c r="AA28" s="16">
        <v>9.3071786310517532E-2</v>
      </c>
      <c r="AB28" s="16">
        <v>0.30050083472454092</v>
      </c>
      <c r="AC28" s="17">
        <v>0.57804599999999995</v>
      </c>
      <c r="AD28" s="16">
        <v>0.61227045075125208</v>
      </c>
      <c r="AE28" s="17">
        <v>0.38772954924874792</v>
      </c>
      <c r="AF28" s="52">
        <f t="shared" si="4"/>
        <v>0.87854683472454087</v>
      </c>
      <c r="AG28" s="127" t="s">
        <v>87</v>
      </c>
    </row>
    <row r="29" spans="5:33" x14ac:dyDescent="0.15">
      <c r="E29" s="2"/>
      <c r="F29" s="79" t="s">
        <v>23</v>
      </c>
      <c r="G29" s="80">
        <v>5996</v>
      </c>
      <c r="H29" s="46">
        <v>8.6724482988659105E-3</v>
      </c>
      <c r="I29" s="16">
        <v>2.5016677785190126E-2</v>
      </c>
      <c r="J29" s="16">
        <v>0.11307538358905937</v>
      </c>
      <c r="K29" s="16">
        <v>0.13142094729819881</v>
      </c>
      <c r="L29" s="16">
        <v>0.19429619746497664</v>
      </c>
      <c r="M29" s="16">
        <v>0.19796531020680452</v>
      </c>
      <c r="N29" s="16">
        <v>0.13025350233488991</v>
      </c>
      <c r="O29" s="84">
        <v>0.104736490993996</v>
      </c>
      <c r="P29" s="85">
        <v>9.2728485657104731E-2</v>
      </c>
      <c r="Q29" s="46">
        <v>0.55000000000000004</v>
      </c>
      <c r="R29" s="17">
        <v>0.45</v>
      </c>
      <c r="S29" s="53">
        <v>0.43295530353569045</v>
      </c>
      <c r="T29" s="79">
        <v>260</v>
      </c>
      <c r="U29" s="4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2.6923076923076925E-2</v>
      </c>
      <c r="AA29" s="16">
        <v>0.12307692307692308</v>
      </c>
      <c r="AB29" s="84">
        <v>0.31538461538461537</v>
      </c>
      <c r="AC29" s="85">
        <v>0.5346153846153846</v>
      </c>
      <c r="AD29" s="16">
        <v>0.61</v>
      </c>
      <c r="AE29" s="17">
        <v>0.39</v>
      </c>
      <c r="AF29" s="52">
        <v>0.85</v>
      </c>
      <c r="AG29" s="127" t="s">
        <v>81</v>
      </c>
    </row>
    <row r="30" spans="5:33" x14ac:dyDescent="0.15">
      <c r="E30" s="2"/>
      <c r="F30" s="79" t="s">
        <v>31</v>
      </c>
      <c r="G30" s="80">
        <v>23282</v>
      </c>
      <c r="H30" s="46">
        <v>6.2709389227729581E-3</v>
      </c>
      <c r="I30" s="16">
        <v>9.3205051112447389E-3</v>
      </c>
      <c r="J30" s="16">
        <v>8.2553045271024819E-2</v>
      </c>
      <c r="K30" s="16">
        <v>0.1077656558714887</v>
      </c>
      <c r="L30" s="16">
        <v>0.14539128940812646</v>
      </c>
      <c r="M30" s="16">
        <v>0.17794862984279702</v>
      </c>
      <c r="N30" s="16">
        <v>0.12902671591787648</v>
      </c>
      <c r="O30" s="16">
        <v>0.12979984537410874</v>
      </c>
      <c r="P30" s="17">
        <v>0.2119233742805601</v>
      </c>
      <c r="Q30" s="46"/>
      <c r="R30" s="17"/>
      <c r="S30" s="53">
        <f t="shared" si="5"/>
        <v>0.34172321965466884</v>
      </c>
      <c r="T30" s="79">
        <v>755</v>
      </c>
      <c r="U30" s="46">
        <v>-2.0516409829175501E-5</v>
      </c>
      <c r="V30" s="16">
        <v>0</v>
      </c>
      <c r="W30" s="16">
        <v>0</v>
      </c>
      <c r="X30" s="16">
        <v>5.2980132450331126E-3</v>
      </c>
      <c r="Y30" s="16">
        <v>1.3245033112582781E-3</v>
      </c>
      <c r="Z30" s="16">
        <v>2.2516556291390728E-2</v>
      </c>
      <c r="AA30" s="16">
        <v>8.0794701986754966E-2</v>
      </c>
      <c r="AB30" s="16">
        <v>0.22781456953642384</v>
      </c>
      <c r="AC30" s="17">
        <v>0.66225165562913912</v>
      </c>
      <c r="AD30" s="16">
        <v>0.62781456953642389</v>
      </c>
      <c r="AE30" s="17">
        <v>0.37218543046357616</v>
      </c>
      <c r="AF30" s="52">
        <f t="shared" si="4"/>
        <v>0.890066225165563</v>
      </c>
      <c r="AG30" s="127" t="s">
        <v>88</v>
      </c>
    </row>
    <row r="31" spans="5:33" x14ac:dyDescent="0.15">
      <c r="E31" s="2"/>
      <c r="F31" s="79" t="s">
        <v>48</v>
      </c>
      <c r="G31" s="80">
        <v>619</v>
      </c>
      <c r="H31" s="46">
        <v>1.6155088852988692E-3</v>
      </c>
      <c r="I31" s="16">
        <v>8.0775444264943458E-3</v>
      </c>
      <c r="J31" s="16">
        <v>4.5234248788368334E-2</v>
      </c>
      <c r="K31" s="16">
        <v>5.492730210016155E-2</v>
      </c>
      <c r="L31" s="16">
        <v>4.361873990306947E-2</v>
      </c>
      <c r="M31" s="16">
        <v>9.5315024232633286E-2</v>
      </c>
      <c r="N31" s="16">
        <v>0.28594507269789982</v>
      </c>
      <c r="O31" s="16">
        <v>0.37802907915993539</v>
      </c>
      <c r="P31" s="17">
        <v>8.723747980613894E-2</v>
      </c>
      <c r="Q31" s="46"/>
      <c r="R31" s="17"/>
      <c r="S31" s="53">
        <f t="shared" si="5"/>
        <v>0.46526655896607433</v>
      </c>
      <c r="T31" s="79">
        <v>7</v>
      </c>
      <c r="U31" s="46">
        <v>-5.05392271703545E-5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0.8571428571428571</v>
      </c>
      <c r="AC31" s="17">
        <v>0.14285714285714285</v>
      </c>
      <c r="AD31" s="16"/>
      <c r="AE31" s="17"/>
      <c r="AF31" s="52">
        <v>1</v>
      </c>
      <c r="AG31" s="127" t="s">
        <v>78</v>
      </c>
    </row>
    <row r="32" spans="5:33" x14ac:dyDescent="0.15">
      <c r="E32" s="2"/>
      <c r="F32" s="79" t="s">
        <v>37</v>
      </c>
      <c r="G32" s="100">
        <v>9809</v>
      </c>
      <c r="H32" s="46">
        <v>4.8934651850341522E-2</v>
      </c>
      <c r="I32" s="16">
        <v>0.12284636558262819</v>
      </c>
      <c r="J32" s="16">
        <v>0.23111428280150881</v>
      </c>
      <c r="K32" s="16">
        <v>0.13956570496482823</v>
      </c>
      <c r="L32" s="16">
        <v>0.13355082067489041</v>
      </c>
      <c r="M32" s="16">
        <v>0.13079824650830871</v>
      </c>
      <c r="N32" s="16">
        <v>0.10500560709552452</v>
      </c>
      <c r="O32" s="16">
        <v>5.2808645121826897E-2</v>
      </c>
      <c r="P32" s="17">
        <v>2.5079009073300032E-2</v>
      </c>
      <c r="Q32" s="46"/>
      <c r="R32" s="17"/>
      <c r="S32" s="53">
        <f t="shared" si="5"/>
        <v>7.7887654195126929E-2</v>
      </c>
      <c r="T32" s="80">
        <v>91</v>
      </c>
      <c r="U32" s="46">
        <v>0</v>
      </c>
      <c r="V32" s="16">
        <v>0</v>
      </c>
      <c r="W32" s="16">
        <v>0</v>
      </c>
      <c r="X32" s="16">
        <v>1.098901098901099E-2</v>
      </c>
      <c r="Y32" s="16">
        <v>1.098901098901099E-2</v>
      </c>
      <c r="Z32" s="16">
        <v>1.098901098901099E-2</v>
      </c>
      <c r="AA32" s="16">
        <v>0.12087912087912088</v>
      </c>
      <c r="AB32" s="16">
        <v>0.27472527472527475</v>
      </c>
      <c r="AC32" s="17">
        <v>0.5714285714285714</v>
      </c>
      <c r="AD32" s="16"/>
      <c r="AE32" s="17"/>
      <c r="AF32" s="52">
        <f t="shared" si="4"/>
        <v>0.84615384615384615</v>
      </c>
      <c r="AG32" s="2" t="s">
        <v>77</v>
      </c>
    </row>
    <row r="33" spans="5:33" x14ac:dyDescent="0.15">
      <c r="E33" s="2"/>
      <c r="F33" s="79" t="s">
        <v>43</v>
      </c>
      <c r="G33" s="80"/>
      <c r="H33" s="46"/>
      <c r="I33" s="16"/>
      <c r="J33" s="16"/>
      <c r="K33" s="16"/>
      <c r="L33" s="16"/>
      <c r="M33" s="16"/>
      <c r="N33" s="16"/>
      <c r="O33" s="16"/>
      <c r="P33" s="17"/>
      <c r="Q33" s="46"/>
      <c r="R33" s="17"/>
      <c r="S33" s="83"/>
      <c r="T33" s="80">
        <v>9186</v>
      </c>
      <c r="U33" s="46">
        <v>0</v>
      </c>
      <c r="V33" s="16">
        <v>0</v>
      </c>
      <c r="W33" s="16">
        <v>0</v>
      </c>
      <c r="X33" s="16">
        <v>1.098901098901099E-2</v>
      </c>
      <c r="Y33" s="16">
        <v>1.098901098901099E-2</v>
      </c>
      <c r="Z33" s="16">
        <v>0.05</v>
      </c>
      <c r="AA33" s="16">
        <v>0.12087912087912088</v>
      </c>
      <c r="AB33" s="16">
        <v>0.24</v>
      </c>
      <c r="AC33" s="17">
        <v>0.56999999999999995</v>
      </c>
      <c r="AD33" s="16">
        <v>0.6</v>
      </c>
      <c r="AE33" s="17">
        <v>0.4</v>
      </c>
      <c r="AF33" s="52">
        <f>SUM(AB33:AC33)</f>
        <v>0.80999999999999994</v>
      </c>
      <c r="AG33" s="2" t="s">
        <v>76</v>
      </c>
    </row>
    <row r="34" spans="5:33" x14ac:dyDescent="0.15">
      <c r="E34" s="2"/>
      <c r="F34" s="79"/>
      <c r="G34" s="80"/>
      <c r="H34" s="46"/>
      <c r="I34" s="16"/>
      <c r="J34" s="16"/>
      <c r="K34" s="16"/>
      <c r="L34" s="16"/>
      <c r="M34" s="16"/>
      <c r="N34" s="16"/>
      <c r="O34" s="16"/>
      <c r="P34" s="17"/>
      <c r="Q34" s="46"/>
      <c r="R34" s="17"/>
      <c r="S34" s="83"/>
      <c r="T34" s="79"/>
      <c r="U34" s="49"/>
      <c r="V34" s="16"/>
      <c r="W34" s="16"/>
      <c r="X34" s="16"/>
      <c r="Y34" s="16"/>
      <c r="Z34" s="16"/>
      <c r="AA34" s="16"/>
      <c r="AB34" s="16"/>
      <c r="AC34" s="17"/>
      <c r="AD34" s="16"/>
      <c r="AF34" s="54"/>
      <c r="AG34" s="2"/>
    </row>
    <row r="35" spans="5:33" x14ac:dyDescent="0.15">
      <c r="E35" s="19"/>
      <c r="F35" s="79"/>
      <c r="G35" s="80"/>
      <c r="H35" s="46"/>
      <c r="I35" s="16"/>
      <c r="J35" s="16"/>
      <c r="K35" s="16"/>
      <c r="L35" s="16"/>
      <c r="M35" s="16"/>
      <c r="N35" s="16"/>
      <c r="O35" s="16"/>
      <c r="P35" s="17"/>
      <c r="Q35" s="46"/>
      <c r="R35" s="17"/>
      <c r="S35" s="83"/>
      <c r="T35" s="79"/>
      <c r="U35" s="49"/>
      <c r="V35" s="16"/>
      <c r="W35" s="16"/>
      <c r="X35" s="16"/>
      <c r="Y35" s="16"/>
      <c r="Z35" s="16"/>
      <c r="AA35" s="16"/>
      <c r="AB35" s="16"/>
      <c r="AC35" s="17"/>
      <c r="AD35" s="16"/>
      <c r="AE35" s="17"/>
      <c r="AF35" s="54"/>
      <c r="AG35" s="19"/>
    </row>
    <row r="36" spans="5:33" x14ac:dyDescent="0.15"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</row>
    <row r="37" spans="5:33" x14ac:dyDescent="0.15"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</row>
    <row r="38" spans="5:33" x14ac:dyDescent="0.15"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</row>
    <row r="39" spans="5:33" x14ac:dyDescent="0.15"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</row>
    <row r="40" spans="5:33" x14ac:dyDescent="0.15"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</row>
    <row r="41" spans="5:33" x14ac:dyDescent="0.15"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</row>
    <row r="42" spans="5:33" x14ac:dyDescent="0.15"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</row>
    <row r="43" spans="5:33" x14ac:dyDescent="0.15"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</row>
    <row r="44" spans="5:33" x14ac:dyDescent="0.15">
      <c r="E44" s="2"/>
    </row>
  </sheetData>
  <mergeCells count="2">
    <mergeCell ref="G16:P16"/>
    <mergeCell ref="T16:AC16"/>
  </mergeCells>
  <hyperlinks>
    <hyperlink ref="AG31" r:id="rId1" xr:uid="{E0AED3B0-914B-1444-8032-D24381C84F1C}"/>
    <hyperlink ref="AG21" r:id="rId2" location="1164290551" display="https://www.bag.admin.ch/bag/fr/home/krankheiten/ausbrueche-epidemien-pandemien/aktuelle-ausbrueche-epidemien/novel-cov/situation-schweiz-und-international.html - 1164290551" xr:uid="{9F491BA5-B505-9044-B3B7-94C0ECC0FAF9}"/>
    <hyperlink ref="AG26" r:id="rId3" xr:uid="{1B4DF645-E56F-DF4F-B8F4-F52BC30442F8}"/>
    <hyperlink ref="AG29" r:id="rId4" xr:uid="{665F94AA-7078-B847-BDC6-DE177DC918DF}"/>
    <hyperlink ref="AG22" r:id="rId5" xr:uid="{A69102FF-1203-D84C-9DA9-A08A0C040893}"/>
    <hyperlink ref="AG23" r:id="rId6" xr:uid="{DB50A574-1B2C-8F4F-A461-7E77639B7A59}"/>
    <hyperlink ref="AG24" r:id="rId7" xr:uid="{90B4E1E1-2E6B-2245-A7B6-0514966F7FD1}"/>
    <hyperlink ref="AG25" r:id="rId8" xr:uid="{AA6ADCDC-227E-944D-B737-B92218D50A52}"/>
    <hyperlink ref="AG27" r:id="rId9" xr:uid="{BF805DAD-B47C-464B-916C-5F65164AD48D}"/>
    <hyperlink ref="AG28" r:id="rId10" xr:uid="{AF036A20-F212-0B46-A62F-EF6D1EBA49C2}"/>
    <hyperlink ref="AG30" r:id="rId11" display="https://epidemio.wiv-isp.be/ID/Documents/Covid19/Meest recente update.pdf" xr:uid="{05E79A8D-0550-1C4F-968C-E675F9BF281A}"/>
  </hyperlinks>
  <pageMargins left="0.7" right="0.7" top="0.75" bottom="0.75" header="0.3" footer="0.3"/>
  <pageSetup orientation="portrait" r:id="rId12"/>
  <drawing r:id="rId1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H181"/>
  <sheetViews>
    <sheetView topLeftCell="B4" zoomScale="75" workbookViewId="0">
      <selection activeCell="I31" sqref="I31"/>
    </sheetView>
  </sheetViews>
  <sheetFormatPr baseColWidth="10" defaultColWidth="8.83203125" defaultRowHeight="13" x14ac:dyDescent="0.15"/>
  <cols>
    <col min="2" max="2" width="7.6640625" bestFit="1" customWidth="1"/>
    <col min="3" max="3" width="6.83203125" bestFit="1" customWidth="1"/>
    <col min="4" max="5" width="5.6640625" bestFit="1" customWidth="1"/>
    <col min="6" max="6" width="11" customWidth="1"/>
    <col min="7" max="7" width="7.5" bestFit="1" customWidth="1"/>
    <col min="8" max="9" width="3.6640625" bestFit="1" customWidth="1"/>
    <col min="10" max="10" width="5.5" customWidth="1"/>
    <col min="11" max="11" width="5" customWidth="1"/>
    <col min="12" max="16" width="4.6640625" bestFit="1" customWidth="1"/>
    <col min="17" max="17" width="3.6640625" bestFit="1" customWidth="1"/>
    <col min="18" max="19" width="4.6640625" bestFit="1" customWidth="1"/>
    <col min="20" max="20" width="9.33203125" customWidth="1"/>
    <col min="21" max="21" width="7.5" bestFit="1" customWidth="1"/>
    <col min="22" max="23" width="3.6640625" bestFit="1" customWidth="1"/>
    <col min="24" max="24" width="5.33203125" customWidth="1"/>
    <col min="25" max="25" width="5" customWidth="1"/>
    <col min="26" max="31" width="4.6640625" bestFit="1" customWidth="1"/>
    <col min="32" max="32" width="5.6640625" customWidth="1"/>
    <col min="33" max="33" width="4.6640625" bestFit="1" customWidth="1"/>
  </cols>
  <sheetData>
    <row r="1" spans="1:20" x14ac:dyDescent="0.15">
      <c r="A1" s="34" t="s">
        <v>23</v>
      </c>
      <c r="B1" s="24" t="s">
        <v>13</v>
      </c>
      <c r="C1" s="24" t="s">
        <v>16</v>
      </c>
      <c r="D1" s="24" t="s">
        <v>19</v>
      </c>
      <c r="E1" s="25" t="s">
        <v>20</v>
      </c>
    </row>
    <row r="2" spans="1:20" x14ac:dyDescent="0.15">
      <c r="A2" s="26" t="s">
        <v>0</v>
      </c>
      <c r="B2" s="36">
        <v>5635</v>
      </c>
      <c r="C2" s="32">
        <v>758</v>
      </c>
      <c r="D2" s="1">
        <f>B2/B$2</f>
        <v>1</v>
      </c>
      <c r="E2" s="27">
        <f>C2/C$2</f>
        <v>1</v>
      </c>
    </row>
    <row r="3" spans="1:20" x14ac:dyDescent="0.15">
      <c r="A3" s="26" t="s">
        <v>1</v>
      </c>
      <c r="B3" s="32">
        <v>58</v>
      </c>
      <c r="C3" s="32">
        <v>9</v>
      </c>
      <c r="D3" s="1">
        <f t="shared" ref="D3:D14" si="0">B3/B$2</f>
        <v>1.0292812777284827E-2</v>
      </c>
      <c r="E3" s="27">
        <f t="shared" ref="E3:E14" si="1">C3/C$2</f>
        <v>1.1873350923482849E-2</v>
      </c>
    </row>
    <row r="4" spans="1:20" x14ac:dyDescent="0.15">
      <c r="A4" s="28" t="s">
        <v>2</v>
      </c>
      <c r="B4" s="32">
        <v>129</v>
      </c>
      <c r="C4" s="32">
        <v>30</v>
      </c>
      <c r="D4" s="1">
        <f t="shared" si="0"/>
        <v>2.2892635314995562E-2</v>
      </c>
      <c r="E4" s="27">
        <f t="shared" si="1"/>
        <v>3.9577836411609502E-2</v>
      </c>
    </row>
    <row r="5" spans="1:20" x14ac:dyDescent="0.15">
      <c r="A5" s="26" t="s">
        <v>3</v>
      </c>
      <c r="B5" s="32">
        <v>607</v>
      </c>
      <c r="C5" s="32">
        <v>128</v>
      </c>
      <c r="D5" s="1">
        <f t="shared" si="0"/>
        <v>0.10771960958296362</v>
      </c>
      <c r="E5" s="27">
        <f t="shared" si="1"/>
        <v>0.16886543535620052</v>
      </c>
    </row>
    <row r="6" spans="1:20" x14ac:dyDescent="0.15">
      <c r="A6" s="26" t="s">
        <v>4</v>
      </c>
      <c r="B6" s="32">
        <v>745</v>
      </c>
      <c r="C6" s="32">
        <v>133</v>
      </c>
      <c r="D6" s="1">
        <f t="shared" si="0"/>
        <v>0.13220940550133098</v>
      </c>
      <c r="E6" s="27">
        <f t="shared" si="1"/>
        <v>0.17546174142480211</v>
      </c>
    </row>
    <row r="7" spans="1:20" x14ac:dyDescent="0.15">
      <c r="A7" s="26" t="s">
        <v>5</v>
      </c>
      <c r="B7" s="32">
        <v>1105</v>
      </c>
      <c r="C7" s="32">
        <v>246</v>
      </c>
      <c r="D7" s="1">
        <f t="shared" si="0"/>
        <v>0.19609582963620231</v>
      </c>
      <c r="E7" s="27">
        <f t="shared" si="1"/>
        <v>0.32453825857519791</v>
      </c>
    </row>
    <row r="8" spans="1:20" x14ac:dyDescent="0.15">
      <c r="A8" s="26" t="s">
        <v>6</v>
      </c>
      <c r="B8" s="32">
        <v>1125</v>
      </c>
      <c r="C8" s="32">
        <v>157</v>
      </c>
      <c r="D8" s="1">
        <f t="shared" si="0"/>
        <v>0.19964507542147295</v>
      </c>
      <c r="E8" s="27">
        <f t="shared" si="1"/>
        <v>0.20712401055408972</v>
      </c>
    </row>
    <row r="9" spans="1:20" x14ac:dyDescent="0.15">
      <c r="A9" s="26" t="s">
        <v>7</v>
      </c>
      <c r="B9" s="32">
        <v>738</v>
      </c>
      <c r="C9" s="32">
        <v>45</v>
      </c>
      <c r="D9" s="1">
        <f t="shared" si="0"/>
        <v>0.13096716947648623</v>
      </c>
      <c r="E9" s="27">
        <f t="shared" si="1"/>
        <v>5.9366754617414245E-2</v>
      </c>
    </row>
    <row r="10" spans="1:20" x14ac:dyDescent="0.15">
      <c r="A10" s="26" t="s">
        <v>8</v>
      </c>
      <c r="B10" s="32">
        <v>607</v>
      </c>
      <c r="C10" s="32">
        <v>4</v>
      </c>
      <c r="D10" s="1">
        <f t="shared" si="0"/>
        <v>0.10771960958296362</v>
      </c>
      <c r="E10" s="27">
        <f t="shared" si="1"/>
        <v>5.2770448548812663E-3</v>
      </c>
    </row>
    <row r="11" spans="1:20" x14ac:dyDescent="0.15">
      <c r="A11" s="26" t="s">
        <v>9</v>
      </c>
      <c r="B11" s="32">
        <v>409</v>
      </c>
      <c r="C11" s="32">
        <v>4</v>
      </c>
      <c r="D11" s="1">
        <f t="shared" si="0"/>
        <v>7.2582076308784382E-2</v>
      </c>
      <c r="E11" s="27">
        <f t="shared" si="1"/>
        <v>5.2770448548812663E-3</v>
      </c>
    </row>
    <row r="12" spans="1:20" x14ac:dyDescent="0.15">
      <c r="A12" s="26" t="s">
        <v>10</v>
      </c>
      <c r="B12" s="32">
        <v>112</v>
      </c>
      <c r="C12" s="32">
        <v>2</v>
      </c>
      <c r="D12" s="1">
        <f t="shared" si="0"/>
        <v>1.9875776397515529E-2</v>
      </c>
      <c r="E12" s="27">
        <f t="shared" si="1"/>
        <v>2.6385224274406332E-3</v>
      </c>
    </row>
    <row r="13" spans="1:20" x14ac:dyDescent="0.15">
      <c r="A13" s="26" t="s">
        <v>11</v>
      </c>
      <c r="B13" s="32">
        <v>3076</v>
      </c>
      <c r="C13" s="32">
        <v>245</v>
      </c>
      <c r="D13" s="1">
        <f t="shared" si="0"/>
        <v>0.54587400177462286</v>
      </c>
      <c r="E13" s="27">
        <f t="shared" si="1"/>
        <v>0.32321899736147758</v>
      </c>
    </row>
    <row r="14" spans="1:20" ht="14" thickBot="1" x14ac:dyDescent="0.2">
      <c r="A14" s="29" t="s">
        <v>12</v>
      </c>
      <c r="B14" s="33">
        <v>2559</v>
      </c>
      <c r="C14" s="33">
        <v>513</v>
      </c>
      <c r="D14" s="30">
        <f t="shared" si="0"/>
        <v>0.45412599822537708</v>
      </c>
      <c r="E14" s="31">
        <f t="shared" si="1"/>
        <v>0.67678100263852248</v>
      </c>
    </row>
    <row r="16" spans="1:20" ht="14" thickBot="1" x14ac:dyDescent="0.2">
      <c r="T16" s="42"/>
    </row>
    <row r="17" spans="2:34" x14ac:dyDescent="0.15">
      <c r="F17" s="3"/>
      <c r="G17" s="86" t="s">
        <v>13</v>
      </c>
      <c r="H17" s="86"/>
      <c r="I17" s="86"/>
      <c r="J17" s="86"/>
      <c r="K17" s="86"/>
      <c r="L17" s="86"/>
      <c r="M17" s="86"/>
      <c r="N17" s="86"/>
      <c r="O17" s="86"/>
      <c r="P17" s="86"/>
      <c r="Q17" s="86"/>
      <c r="R17" s="35"/>
      <c r="S17" s="35"/>
      <c r="T17" s="39" t="s">
        <v>13</v>
      </c>
      <c r="U17" s="86" t="s">
        <v>16</v>
      </c>
      <c r="V17" s="86"/>
      <c r="W17" s="86"/>
      <c r="X17" s="86"/>
      <c r="Y17" s="86"/>
      <c r="Z17" s="86"/>
      <c r="AA17" s="86"/>
      <c r="AB17" s="86"/>
      <c r="AC17" s="86"/>
      <c r="AD17" s="86"/>
      <c r="AE17" s="86"/>
      <c r="AF17" s="35"/>
      <c r="AG17" s="4"/>
      <c r="AH17" s="38" t="s">
        <v>16</v>
      </c>
    </row>
    <row r="18" spans="2:34" x14ac:dyDescent="0.15">
      <c r="F18" s="5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38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7"/>
      <c r="AH18" s="38"/>
    </row>
    <row r="19" spans="2:34" x14ac:dyDescent="0.15">
      <c r="F19" s="5" t="s">
        <v>21</v>
      </c>
      <c r="G19" s="6" t="s">
        <v>15</v>
      </c>
      <c r="H19" s="6">
        <v>0</v>
      </c>
      <c r="I19" s="6">
        <v>10</v>
      </c>
      <c r="J19" s="6">
        <f>10+I19</f>
        <v>20</v>
      </c>
      <c r="K19" s="6">
        <f t="shared" ref="K19:P19" si="2">10+J19</f>
        <v>30</v>
      </c>
      <c r="L19" s="6">
        <f t="shared" si="2"/>
        <v>40</v>
      </c>
      <c r="M19" s="6">
        <f t="shared" si="2"/>
        <v>50</v>
      </c>
      <c r="N19" s="6">
        <f t="shared" si="2"/>
        <v>60</v>
      </c>
      <c r="O19" s="6">
        <f t="shared" si="2"/>
        <v>70</v>
      </c>
      <c r="P19" s="6">
        <f t="shared" si="2"/>
        <v>80</v>
      </c>
      <c r="Q19" s="6">
        <f>10+P19</f>
        <v>90</v>
      </c>
      <c r="R19" s="6" t="s">
        <v>17</v>
      </c>
      <c r="S19" s="6" t="s">
        <v>18</v>
      </c>
      <c r="T19" s="38" t="s">
        <v>34</v>
      </c>
      <c r="U19" s="6" t="s">
        <v>15</v>
      </c>
      <c r="V19" s="6">
        <v>0</v>
      </c>
      <c r="W19" s="6">
        <v>10</v>
      </c>
      <c r="X19" s="6">
        <f>10+W19</f>
        <v>20</v>
      </c>
      <c r="Y19" s="6">
        <f t="shared" ref="Y19:AD19" si="3">10+X19</f>
        <v>30</v>
      </c>
      <c r="Z19" s="6">
        <f t="shared" si="3"/>
        <v>40</v>
      </c>
      <c r="AA19" s="6">
        <f t="shared" si="3"/>
        <v>50</v>
      </c>
      <c r="AB19" s="6">
        <f t="shared" si="3"/>
        <v>60</v>
      </c>
      <c r="AC19" s="6">
        <f t="shared" si="3"/>
        <v>70</v>
      </c>
      <c r="AD19" s="6">
        <f t="shared" si="3"/>
        <v>80</v>
      </c>
      <c r="AE19" s="6">
        <f>10+AD19</f>
        <v>90</v>
      </c>
      <c r="AF19" s="6" t="s">
        <v>17</v>
      </c>
      <c r="AG19" s="7" t="s">
        <v>18</v>
      </c>
      <c r="AH19" s="38" t="s">
        <v>34</v>
      </c>
    </row>
    <row r="20" spans="2:34" x14ac:dyDescent="0.15">
      <c r="F20" s="8" t="str">
        <f>A1</f>
        <v>Denmark</v>
      </c>
      <c r="G20" s="9">
        <f>$B2</f>
        <v>5635</v>
      </c>
      <c r="H20" s="10">
        <f>$D3</f>
        <v>1.0292812777284827E-2</v>
      </c>
      <c r="I20" s="10">
        <f>$D4</f>
        <v>2.2892635314995562E-2</v>
      </c>
      <c r="J20" s="10">
        <f>$D5</f>
        <v>0.10771960958296362</v>
      </c>
      <c r="K20" s="10">
        <f>$D6</f>
        <v>0.13220940550133098</v>
      </c>
      <c r="L20" s="10">
        <f>$D7</f>
        <v>0.19609582963620231</v>
      </c>
      <c r="M20" s="10">
        <f>$D8</f>
        <v>0.19964507542147295</v>
      </c>
      <c r="N20" s="10">
        <f>$D9</f>
        <v>0.13096716947648623</v>
      </c>
      <c r="O20" s="10">
        <f>$D10</f>
        <v>0.10771960958296362</v>
      </c>
      <c r="P20" s="10">
        <f>$D11</f>
        <v>7.2582076308784382E-2</v>
      </c>
      <c r="Q20" s="10">
        <f>$D12</f>
        <v>1.9875776397515529E-2</v>
      </c>
      <c r="R20" s="10">
        <f>$D13</f>
        <v>0.54587400177462286</v>
      </c>
      <c r="S20" s="10">
        <f>$D14</f>
        <v>0.45412599822537708</v>
      </c>
      <c r="T20" s="44">
        <f t="shared" ref="T20" si="4">SUM(N20:P20)</f>
        <v>0.31126885536823423</v>
      </c>
      <c r="U20" s="9">
        <f>$C2</f>
        <v>758</v>
      </c>
      <c r="V20" s="10">
        <f>$E3</f>
        <v>1.1873350923482849E-2</v>
      </c>
      <c r="W20" s="10">
        <f>$E4</f>
        <v>3.9577836411609502E-2</v>
      </c>
      <c r="X20" s="10">
        <f>$E5</f>
        <v>0.16886543535620052</v>
      </c>
      <c r="Y20" s="10">
        <f>$E6</f>
        <v>0.17546174142480211</v>
      </c>
      <c r="Z20" s="10">
        <f>$E7</f>
        <v>0.32453825857519791</v>
      </c>
      <c r="AA20" s="10">
        <f>$E8</f>
        <v>0.20712401055408972</v>
      </c>
      <c r="AB20" s="10">
        <f>$E9</f>
        <v>5.9366754617414245E-2</v>
      </c>
      <c r="AC20" s="10">
        <f>$E10</f>
        <v>5.2770448548812663E-3</v>
      </c>
      <c r="AD20" s="10">
        <f>$E11</f>
        <v>5.2770448548812663E-3</v>
      </c>
      <c r="AE20" s="10">
        <f>$E12</f>
        <v>2.6385224274406332E-3</v>
      </c>
      <c r="AF20" s="10">
        <f>$E13</f>
        <v>0.32321899736147758</v>
      </c>
      <c r="AG20" s="11">
        <f>$E14</f>
        <v>0.67678100263852248</v>
      </c>
      <c r="AH20" s="40">
        <f>SUM(AC20:AE20)</f>
        <v>1.3192612137203165E-2</v>
      </c>
    </row>
    <row r="21" spans="2:34" x14ac:dyDescent="0.15">
      <c r="F21" s="12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4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4"/>
      <c r="AH21" s="41"/>
    </row>
    <row r="22" spans="2:34" x14ac:dyDescent="0.15">
      <c r="F22" s="12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4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4"/>
      <c r="AH22" s="41"/>
    </row>
    <row r="23" spans="2:34" x14ac:dyDescent="0.15">
      <c r="F23" s="12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4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4"/>
      <c r="AH23" s="41"/>
    </row>
    <row r="24" spans="2:34" x14ac:dyDescent="0.15">
      <c r="F24" s="12" t="s">
        <v>14</v>
      </c>
      <c r="G24" s="15">
        <v>9141</v>
      </c>
      <c r="H24" s="16">
        <v>5.7980527294606713E-3</v>
      </c>
      <c r="I24" s="16">
        <v>1.6737774860518542E-2</v>
      </c>
      <c r="J24" s="16">
        <v>7.2858549392845418E-2</v>
      </c>
      <c r="K24" s="16">
        <v>9.276884367137074E-2</v>
      </c>
      <c r="L24" s="16">
        <v>0.13127666557269446</v>
      </c>
      <c r="M24" s="16">
        <v>0.17503555409692595</v>
      </c>
      <c r="N24" s="16">
        <v>0.14221638770375233</v>
      </c>
      <c r="O24" s="16">
        <v>0.14221638770375233</v>
      </c>
      <c r="P24" s="16">
        <v>0.15315610983481021</v>
      </c>
      <c r="Q24" s="16">
        <v>7.7015643802647415E-2</v>
      </c>
      <c r="R24" s="16">
        <v>0.50519636801225254</v>
      </c>
      <c r="S24" s="16">
        <v>0.49480363198774752</v>
      </c>
      <c r="T24" s="43">
        <f t="shared" ref="T24:T29" si="5">SUM(N24:P24)</f>
        <v>0.43758888524231487</v>
      </c>
      <c r="U24" s="15">
        <v>793</v>
      </c>
      <c r="V24" s="16">
        <v>0</v>
      </c>
      <c r="W24" s="16">
        <v>0</v>
      </c>
      <c r="X24" s="16">
        <v>3.7831021437578815E-3</v>
      </c>
      <c r="Y24" s="16">
        <v>1.2610340479192938E-3</v>
      </c>
      <c r="Z24" s="16">
        <v>5.0441361916771753E-3</v>
      </c>
      <c r="AA24" s="16">
        <v>3.9092055485498108E-2</v>
      </c>
      <c r="AB24" s="16">
        <v>7.1878940731399749E-2</v>
      </c>
      <c r="AC24" s="16">
        <v>0.25598991172761665</v>
      </c>
      <c r="AD24" s="16">
        <v>0.4098360655737705</v>
      </c>
      <c r="AE24" s="16">
        <v>0.21311475409836064</v>
      </c>
      <c r="AF24" s="16">
        <v>0.41866330390920553</v>
      </c>
      <c r="AG24" s="17">
        <v>0.58133669609079441</v>
      </c>
      <c r="AH24" s="41">
        <f>SUM(AC24:AE24)</f>
        <v>0.87894073139974782</v>
      </c>
    </row>
    <row r="25" spans="2:34" x14ac:dyDescent="0.15">
      <c r="F25" s="12"/>
      <c r="G25" s="15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43"/>
      <c r="U25" s="15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7"/>
      <c r="AH25" s="41"/>
    </row>
    <row r="26" spans="2:34" x14ac:dyDescent="0.15">
      <c r="B26" s="36">
        <v>5635</v>
      </c>
      <c r="C26" s="32">
        <v>758</v>
      </c>
      <c r="F26" s="12" t="s">
        <v>26</v>
      </c>
      <c r="G26" s="15">
        <v>6218</v>
      </c>
      <c r="H26" s="16">
        <v>1.0935992280476037E-2</v>
      </c>
      <c r="I26" s="16">
        <v>4.1331617883563848E-2</v>
      </c>
      <c r="J26" s="16">
        <v>0.14007719523962689</v>
      </c>
      <c r="K26" s="16">
        <v>0.15825024123512382</v>
      </c>
      <c r="L26" s="16">
        <v>0.18591186876809263</v>
      </c>
      <c r="M26" s="16">
        <v>0.19765197812801544</v>
      </c>
      <c r="N26" s="16">
        <v>0.11740109359922805</v>
      </c>
      <c r="O26" s="16">
        <v>7.896429720167257E-2</v>
      </c>
      <c r="P26" s="16">
        <v>4.6317143776133808E-2</v>
      </c>
      <c r="Q26" s="16">
        <v>1.3830813766484399E-2</v>
      </c>
      <c r="R26" s="16">
        <v>0.5</v>
      </c>
      <c r="S26" s="16">
        <v>0.5</v>
      </c>
      <c r="T26" s="44">
        <f t="shared" si="5"/>
        <v>0.24268253457703443</v>
      </c>
      <c r="U26" s="15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7"/>
      <c r="AH26" s="41"/>
    </row>
    <row r="27" spans="2:34" x14ac:dyDescent="0.15">
      <c r="B27" s="32">
        <v>58</v>
      </c>
      <c r="C27" s="32">
        <v>9</v>
      </c>
      <c r="F27" s="12" t="s">
        <v>25</v>
      </c>
      <c r="G27" s="15">
        <v>136110</v>
      </c>
      <c r="H27" s="16">
        <v>7.3469987510102119E-3</v>
      </c>
      <c r="I27" s="16">
        <v>0</v>
      </c>
      <c r="J27" s="16">
        <v>5.1428991257071489E-2</v>
      </c>
      <c r="K27" s="16">
        <v>6.6122988759091908E-2</v>
      </c>
      <c r="L27" s="16">
        <v>0.12489897876717361</v>
      </c>
      <c r="M27" s="16">
        <v>0.19530771679768816</v>
      </c>
      <c r="N27" s="16">
        <v>0.15975640617474429</v>
      </c>
      <c r="O27" s="16">
        <v>0.16847861238427692</v>
      </c>
      <c r="P27" s="16">
        <v>0.15905067296138559</v>
      </c>
      <c r="Q27" s="16">
        <v>5.0218566175487429E-2</v>
      </c>
      <c r="R27" s="16"/>
      <c r="S27" s="16"/>
      <c r="T27" s="43">
        <f t="shared" si="5"/>
        <v>0.48728569152040679</v>
      </c>
      <c r="U27" s="15">
        <v>16654</v>
      </c>
      <c r="V27" s="16">
        <v>6.0045634682358595E-5</v>
      </c>
      <c r="W27" s="16">
        <v>0</v>
      </c>
      <c r="X27" s="16">
        <v>4.2031944277651017E-4</v>
      </c>
      <c r="Y27" s="16">
        <v>2.1616428485649094E-3</v>
      </c>
      <c r="Z27" s="16">
        <v>9.1869821064008653E-3</v>
      </c>
      <c r="AA27" s="16">
        <v>3.8309114927344783E-2</v>
      </c>
      <c r="AB27" s="16">
        <v>0.11750930707337577</v>
      </c>
      <c r="AC27" s="16">
        <v>0.32220487570553619</v>
      </c>
      <c r="AD27" s="16">
        <v>0.40296625435330852</v>
      </c>
      <c r="AE27" s="16">
        <v>0.10712141227332773</v>
      </c>
      <c r="AF27" s="16"/>
      <c r="AG27" s="17"/>
      <c r="AH27" s="41">
        <f>SUM(AC27:AE27)</f>
        <v>0.83229254233217242</v>
      </c>
    </row>
    <row r="28" spans="2:34" x14ac:dyDescent="0.15">
      <c r="B28" s="32">
        <v>129</v>
      </c>
      <c r="C28" s="32">
        <v>30</v>
      </c>
      <c r="F28" s="12" t="s">
        <v>22</v>
      </c>
      <c r="G28" s="15">
        <v>106447</v>
      </c>
      <c r="H28" s="16">
        <v>2.6773887474517834E-3</v>
      </c>
      <c r="I28" s="16">
        <v>5.5238757315847322E-3</v>
      </c>
      <c r="J28" s="16">
        <v>5.0550978421186131E-2</v>
      </c>
      <c r="K28" s="16">
        <v>9.7146936973329448E-2</v>
      </c>
      <c r="L28" s="16">
        <v>0.15113624620703262</v>
      </c>
      <c r="M28" s="16">
        <v>0.18634625682264414</v>
      </c>
      <c r="N28" s="16">
        <v>0.16640205924074891</v>
      </c>
      <c r="O28" s="16">
        <v>0.15929993330013997</v>
      </c>
      <c r="P28" s="16">
        <v>0.13356881828515599</v>
      </c>
      <c r="Q28" s="16">
        <v>4.7347506270726279E-2</v>
      </c>
      <c r="R28" s="16">
        <v>0.5209165124428119</v>
      </c>
      <c r="S28" s="16">
        <v>0.47889560062754233</v>
      </c>
      <c r="T28" s="43">
        <f t="shared" si="5"/>
        <v>0.45927081082604487</v>
      </c>
      <c r="U28" s="15">
        <v>6729</v>
      </c>
      <c r="V28" s="16">
        <v>1.4861049190072819E-4</v>
      </c>
      <c r="W28" s="16">
        <v>1.4861049190072819E-4</v>
      </c>
      <c r="X28" s="16">
        <v>1.63471541090801E-3</v>
      </c>
      <c r="Y28" s="16">
        <v>3.5666518056174765E-3</v>
      </c>
      <c r="Z28" s="16">
        <v>9.065240005944419E-3</v>
      </c>
      <c r="AA28" s="16">
        <v>2.9276266904443453E-2</v>
      </c>
      <c r="AB28" s="16">
        <v>8.8720463664734725E-2</v>
      </c>
      <c r="AC28" s="16">
        <v>0.26348640213999108</v>
      </c>
      <c r="AD28" s="16">
        <v>0.42562044880368555</v>
      </c>
      <c r="AE28" s="16">
        <v>0.17833259028087384</v>
      </c>
      <c r="AF28" s="16">
        <v>0.39411502452073116</v>
      </c>
      <c r="AG28" s="17">
        <v>0.6097488482686878</v>
      </c>
      <c r="AH28" s="41">
        <f>SUM(AC28:AE28)</f>
        <v>0.86743944122455052</v>
      </c>
    </row>
    <row r="29" spans="2:34" x14ac:dyDescent="0.15">
      <c r="B29" s="32">
        <v>607</v>
      </c>
      <c r="C29" s="32">
        <v>128</v>
      </c>
      <c r="F29" s="12" t="s">
        <v>24</v>
      </c>
      <c r="G29" s="15">
        <v>21762</v>
      </c>
      <c r="H29" s="16">
        <v>2.8949545078577337E-3</v>
      </c>
      <c r="I29" s="16">
        <v>7.1684587813620072E-3</v>
      </c>
      <c r="J29" s="16">
        <v>6.6262292068743678E-2</v>
      </c>
      <c r="K29" s="16">
        <v>7.7474496829335535E-2</v>
      </c>
      <c r="L29" s="16">
        <v>0.10247219924639279</v>
      </c>
      <c r="M29" s="16">
        <v>0.17121588089330025</v>
      </c>
      <c r="N29" s="16">
        <v>0.1497564562080691</v>
      </c>
      <c r="O29" s="16">
        <v>0.1851392335263303</v>
      </c>
      <c r="P29" s="16">
        <v>0.17691388659130594</v>
      </c>
      <c r="Q29" s="16">
        <v>5.9139784946236562E-2</v>
      </c>
      <c r="R29" s="16">
        <v>0.53961032993291058</v>
      </c>
      <c r="S29" s="16">
        <v>0.45919492693686242</v>
      </c>
      <c r="T29" s="43">
        <f t="shared" si="5"/>
        <v>0.51180957632570534</v>
      </c>
      <c r="U29" s="15">
        <v>2396</v>
      </c>
      <c r="V29" s="16">
        <v>0</v>
      </c>
      <c r="W29" s="16">
        <v>0</v>
      </c>
      <c r="X29" s="16">
        <v>8.3472454090150253E-4</v>
      </c>
      <c r="Y29" s="16">
        <v>1.2520868113522537E-3</v>
      </c>
      <c r="Z29" s="16">
        <v>3.7562604340567614E-3</v>
      </c>
      <c r="AA29" s="16">
        <v>2.1702838063439065E-2</v>
      </c>
      <c r="AB29" s="16">
        <v>9.3071786310517532E-2</v>
      </c>
      <c r="AC29" s="16">
        <v>0.30050083472454092</v>
      </c>
      <c r="AD29" s="16">
        <v>0.44782971619365608</v>
      </c>
      <c r="AE29" s="16">
        <v>0.1302170283806344</v>
      </c>
      <c r="AF29" s="16">
        <v>0.61227045075125208</v>
      </c>
      <c r="AG29" s="17">
        <v>0.38772954924874792</v>
      </c>
      <c r="AH29" s="41">
        <f>SUM(AC29:AE29)</f>
        <v>0.87854757929883143</v>
      </c>
    </row>
    <row r="30" spans="2:34" x14ac:dyDescent="0.15">
      <c r="B30" s="32">
        <v>745</v>
      </c>
      <c r="C30" s="32">
        <v>133</v>
      </c>
      <c r="F30" s="12"/>
      <c r="G30" s="15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3"/>
      <c r="U30" s="15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7"/>
    </row>
    <row r="31" spans="2:34" x14ac:dyDescent="0.15">
      <c r="B31" s="32">
        <v>1105</v>
      </c>
      <c r="C31" s="32">
        <v>246</v>
      </c>
      <c r="F31" s="12"/>
      <c r="G31" s="15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3"/>
      <c r="U31" s="15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7"/>
    </row>
    <row r="32" spans="2:34" x14ac:dyDescent="0.15">
      <c r="B32" s="32">
        <v>1125</v>
      </c>
      <c r="C32" s="32">
        <v>157</v>
      </c>
      <c r="F32" s="12"/>
      <c r="G32" s="15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3"/>
      <c r="U32" s="15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7"/>
    </row>
    <row r="33" spans="2:33" x14ac:dyDescent="0.15">
      <c r="B33" s="32">
        <v>738</v>
      </c>
      <c r="C33" s="32">
        <v>45</v>
      </c>
      <c r="F33" s="12"/>
      <c r="G33" s="15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3"/>
      <c r="U33" s="15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7"/>
    </row>
    <row r="34" spans="2:33" x14ac:dyDescent="0.15">
      <c r="B34" s="32">
        <v>607</v>
      </c>
      <c r="C34" s="32">
        <v>4</v>
      </c>
      <c r="F34" s="12"/>
      <c r="G34" s="15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3"/>
      <c r="U34" s="15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7"/>
    </row>
    <row r="35" spans="2:33" x14ac:dyDescent="0.15">
      <c r="B35" s="32">
        <v>521</v>
      </c>
      <c r="C35" s="32">
        <v>6</v>
      </c>
      <c r="F35" s="12"/>
      <c r="G35" s="15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3"/>
      <c r="U35" s="15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7"/>
    </row>
    <row r="36" spans="2:33" x14ac:dyDescent="0.15">
      <c r="B36" s="32">
        <v>3076</v>
      </c>
      <c r="C36" s="32">
        <v>245</v>
      </c>
      <c r="F36" s="12"/>
      <c r="G36" s="15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3"/>
      <c r="U36" s="15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7"/>
    </row>
    <row r="37" spans="2:33" ht="14" thickBot="1" x14ac:dyDescent="0.2">
      <c r="B37" s="33">
        <v>2559</v>
      </c>
      <c r="C37" s="33">
        <v>513</v>
      </c>
      <c r="F37" s="12"/>
      <c r="G37" s="15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3"/>
      <c r="U37" s="15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7"/>
    </row>
    <row r="38" spans="2:33" x14ac:dyDescent="0.15">
      <c r="F38" s="12"/>
      <c r="G38" s="15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3"/>
      <c r="U38" s="15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7"/>
    </row>
    <row r="39" spans="2:33" x14ac:dyDescent="0.15">
      <c r="F39" s="12"/>
      <c r="G39" s="15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3"/>
      <c r="U39" s="15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7"/>
    </row>
    <row r="40" spans="2:33" x14ac:dyDescent="0.15">
      <c r="F40" s="12"/>
      <c r="G40" s="15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3"/>
      <c r="U40" s="15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7"/>
    </row>
    <row r="41" spans="2:33" x14ac:dyDescent="0.15">
      <c r="F41" s="12"/>
      <c r="G41" s="15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3"/>
      <c r="U41" s="15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7"/>
    </row>
    <row r="42" spans="2:33" x14ac:dyDescent="0.15">
      <c r="F42" s="12"/>
      <c r="G42" s="15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3"/>
      <c r="U42" s="15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7"/>
    </row>
    <row r="43" spans="2:33" x14ac:dyDescent="0.15">
      <c r="F43" s="12"/>
      <c r="G43" s="15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3"/>
      <c r="U43" s="15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7"/>
    </row>
    <row r="44" spans="2:33" x14ac:dyDescent="0.15">
      <c r="F44" s="12"/>
      <c r="G44" s="15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3"/>
      <c r="U44" s="15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7"/>
    </row>
    <row r="45" spans="2:33" x14ac:dyDescent="0.15">
      <c r="F45" s="12"/>
      <c r="G45" s="15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3"/>
      <c r="U45" s="15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7"/>
    </row>
    <row r="46" spans="2:33" x14ac:dyDescent="0.15">
      <c r="F46" s="12"/>
      <c r="G46" s="15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3"/>
      <c r="U46" s="15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7"/>
    </row>
    <row r="47" spans="2:33" x14ac:dyDescent="0.15">
      <c r="F47" s="12"/>
      <c r="G47" s="15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3"/>
      <c r="U47" s="15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7"/>
    </row>
    <row r="48" spans="2:33" x14ac:dyDescent="0.15">
      <c r="F48" s="18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20"/>
    </row>
    <row r="49" spans="6:33" x14ac:dyDescent="0.15">
      <c r="F49" s="18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20"/>
    </row>
    <row r="50" spans="6:33" x14ac:dyDescent="0.15">
      <c r="F50" s="18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20"/>
    </row>
    <row r="51" spans="6:33" x14ac:dyDescent="0.15">
      <c r="F51" s="18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20"/>
    </row>
    <row r="52" spans="6:33" x14ac:dyDescent="0.15">
      <c r="F52" s="18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20"/>
    </row>
    <row r="53" spans="6:33" x14ac:dyDescent="0.15">
      <c r="F53" s="18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20"/>
    </row>
    <row r="54" spans="6:33" x14ac:dyDescent="0.15">
      <c r="F54" s="18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20"/>
    </row>
    <row r="55" spans="6:33" x14ac:dyDescent="0.15">
      <c r="F55" s="18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20"/>
    </row>
    <row r="56" spans="6:33" x14ac:dyDescent="0.15">
      <c r="F56" s="18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20"/>
    </row>
    <row r="57" spans="6:33" x14ac:dyDescent="0.15">
      <c r="F57" s="18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20"/>
    </row>
    <row r="58" spans="6:33" x14ac:dyDescent="0.15">
      <c r="F58" s="18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20"/>
    </row>
    <row r="59" spans="6:33" x14ac:dyDescent="0.15">
      <c r="F59" s="18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20"/>
    </row>
    <row r="60" spans="6:33" x14ac:dyDescent="0.15">
      <c r="F60" s="18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20"/>
    </row>
    <row r="61" spans="6:33" x14ac:dyDescent="0.15">
      <c r="F61" s="18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20"/>
    </row>
    <row r="62" spans="6:33" x14ac:dyDescent="0.15">
      <c r="F62" s="18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20"/>
    </row>
    <row r="63" spans="6:33" x14ac:dyDescent="0.15">
      <c r="F63" s="18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20"/>
    </row>
    <row r="64" spans="6:33" x14ac:dyDescent="0.15">
      <c r="F64" s="18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20"/>
    </row>
    <row r="65" spans="6:33" x14ac:dyDescent="0.15">
      <c r="F65" s="18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20"/>
    </row>
    <row r="66" spans="6:33" x14ac:dyDescent="0.15">
      <c r="F66" s="18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20"/>
    </row>
    <row r="67" spans="6:33" x14ac:dyDescent="0.15">
      <c r="F67" s="18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20"/>
    </row>
    <row r="68" spans="6:33" x14ac:dyDescent="0.15">
      <c r="F68" s="18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20"/>
    </row>
    <row r="69" spans="6:33" x14ac:dyDescent="0.15">
      <c r="F69" s="18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20"/>
    </row>
    <row r="70" spans="6:33" x14ac:dyDescent="0.15">
      <c r="F70" s="18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20"/>
    </row>
    <row r="71" spans="6:33" x14ac:dyDescent="0.15">
      <c r="F71" s="18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20"/>
    </row>
    <row r="72" spans="6:33" x14ac:dyDescent="0.15">
      <c r="F72" s="18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20"/>
    </row>
    <row r="73" spans="6:33" x14ac:dyDescent="0.15">
      <c r="F73" s="18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20"/>
    </row>
    <row r="74" spans="6:33" x14ac:dyDescent="0.15">
      <c r="F74" s="18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20"/>
    </row>
    <row r="75" spans="6:33" x14ac:dyDescent="0.15">
      <c r="F75" s="18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20"/>
    </row>
    <row r="76" spans="6:33" x14ac:dyDescent="0.15">
      <c r="F76" s="18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20"/>
    </row>
    <row r="77" spans="6:33" x14ac:dyDescent="0.15">
      <c r="F77" s="18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20"/>
    </row>
    <row r="78" spans="6:33" x14ac:dyDescent="0.15">
      <c r="F78" s="18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20"/>
    </row>
    <row r="79" spans="6:33" x14ac:dyDescent="0.15">
      <c r="F79" s="18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20"/>
    </row>
    <row r="80" spans="6:33" x14ac:dyDescent="0.15">
      <c r="F80" s="18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20"/>
    </row>
    <row r="81" spans="6:33" x14ac:dyDescent="0.15">
      <c r="F81" s="18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20"/>
    </row>
    <row r="82" spans="6:33" x14ac:dyDescent="0.15">
      <c r="F82" s="18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20"/>
    </row>
    <row r="83" spans="6:33" x14ac:dyDescent="0.15">
      <c r="F83" s="18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20"/>
    </row>
    <row r="84" spans="6:33" x14ac:dyDescent="0.15">
      <c r="F84" s="18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20"/>
    </row>
    <row r="85" spans="6:33" x14ac:dyDescent="0.15">
      <c r="F85" s="18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20"/>
    </row>
    <row r="86" spans="6:33" x14ac:dyDescent="0.15">
      <c r="F86" s="18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20"/>
    </row>
    <row r="87" spans="6:33" x14ac:dyDescent="0.15">
      <c r="F87" s="18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20"/>
    </row>
    <row r="88" spans="6:33" x14ac:dyDescent="0.15">
      <c r="F88" s="18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20"/>
    </row>
    <row r="89" spans="6:33" x14ac:dyDescent="0.15">
      <c r="F89" s="18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20"/>
    </row>
    <row r="90" spans="6:33" x14ac:dyDescent="0.15">
      <c r="F90" s="18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20"/>
    </row>
    <row r="91" spans="6:33" x14ac:dyDescent="0.15">
      <c r="F91" s="18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19"/>
      <c r="AE91" s="19"/>
      <c r="AF91" s="19"/>
      <c r="AG91" s="20"/>
    </row>
    <row r="92" spans="6:33" x14ac:dyDescent="0.15">
      <c r="F92" s="18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 s="20"/>
    </row>
    <row r="93" spans="6:33" x14ac:dyDescent="0.15">
      <c r="F93" s="18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  <c r="AE93" s="19"/>
      <c r="AF93" s="19"/>
      <c r="AG93" s="20"/>
    </row>
    <row r="94" spans="6:33" x14ac:dyDescent="0.15">
      <c r="F94" s="18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  <c r="AD94" s="19"/>
      <c r="AE94" s="19"/>
      <c r="AF94" s="19"/>
      <c r="AG94" s="20"/>
    </row>
    <row r="95" spans="6:33" x14ac:dyDescent="0.15">
      <c r="F95" s="18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20"/>
    </row>
    <row r="96" spans="6:33" ht="14" thickBot="1" x14ac:dyDescent="0.2">
      <c r="F96" s="21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3"/>
    </row>
    <row r="97" spans="6:33" x14ac:dyDescent="0.15"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</row>
    <row r="98" spans="6:33" x14ac:dyDescent="0.15"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</row>
    <row r="99" spans="6:33" x14ac:dyDescent="0.15"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</row>
    <row r="100" spans="6:33" x14ac:dyDescent="0.15"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</row>
    <row r="101" spans="6:33" x14ac:dyDescent="0.15"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</row>
    <row r="102" spans="6:33" x14ac:dyDescent="0.15"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</row>
    <row r="103" spans="6:33" x14ac:dyDescent="0.15"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</row>
    <row r="104" spans="6:33" x14ac:dyDescent="0.15"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</row>
    <row r="105" spans="6:33" x14ac:dyDescent="0.15"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</row>
    <row r="106" spans="6:33" x14ac:dyDescent="0.15"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</row>
    <row r="107" spans="6:33" x14ac:dyDescent="0.15"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</row>
    <row r="108" spans="6:33" x14ac:dyDescent="0.15"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</row>
    <row r="109" spans="6:33" x14ac:dyDescent="0.15"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</row>
    <row r="110" spans="6:33" x14ac:dyDescent="0.15"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</row>
    <row r="111" spans="6:33" x14ac:dyDescent="0.15"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</row>
    <row r="112" spans="6:33" x14ac:dyDescent="0.15"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</row>
    <row r="113" spans="6:33" x14ac:dyDescent="0.15"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</row>
    <row r="114" spans="6:33" x14ac:dyDescent="0.15"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</row>
    <row r="115" spans="6:33" x14ac:dyDescent="0.15"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</row>
    <row r="116" spans="6:33" x14ac:dyDescent="0.15"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</row>
    <row r="117" spans="6:33" x14ac:dyDescent="0.15"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</row>
    <row r="118" spans="6:33" x14ac:dyDescent="0.15"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</row>
    <row r="119" spans="6:33" x14ac:dyDescent="0.15"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</row>
    <row r="120" spans="6:33" x14ac:dyDescent="0.15"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</row>
    <row r="121" spans="6:33" x14ac:dyDescent="0.15"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</row>
    <row r="122" spans="6:33" x14ac:dyDescent="0.15"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</row>
    <row r="123" spans="6:33" x14ac:dyDescent="0.15"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</row>
    <row r="124" spans="6:33" x14ac:dyDescent="0.15"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</row>
    <row r="125" spans="6:33" x14ac:dyDescent="0.15"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</row>
    <row r="126" spans="6:33" x14ac:dyDescent="0.15"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</row>
    <row r="127" spans="6:33" x14ac:dyDescent="0.15"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</row>
    <row r="128" spans="6:33" x14ac:dyDescent="0.15"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</row>
    <row r="129" spans="6:33" x14ac:dyDescent="0.15"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</row>
    <row r="130" spans="6:33" x14ac:dyDescent="0.15"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</row>
    <row r="131" spans="6:33" x14ac:dyDescent="0.15"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</row>
    <row r="132" spans="6:33" x14ac:dyDescent="0.15"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</row>
    <row r="133" spans="6:33" x14ac:dyDescent="0.15"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</row>
    <row r="134" spans="6:33" x14ac:dyDescent="0.15"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</row>
    <row r="135" spans="6:33" x14ac:dyDescent="0.15"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</row>
    <row r="136" spans="6:33" x14ac:dyDescent="0.15"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</row>
    <row r="137" spans="6:33" x14ac:dyDescent="0.15"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</row>
    <row r="138" spans="6:33" x14ac:dyDescent="0.15"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</row>
    <row r="139" spans="6:33" x14ac:dyDescent="0.15"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</row>
    <row r="140" spans="6:33" x14ac:dyDescent="0.15"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</row>
    <row r="141" spans="6:33" x14ac:dyDescent="0.15"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</row>
    <row r="142" spans="6:33" x14ac:dyDescent="0.15"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6:33" x14ac:dyDescent="0.15"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</row>
    <row r="144" spans="6:33" x14ac:dyDescent="0.15"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</row>
    <row r="145" spans="6:33" x14ac:dyDescent="0.15"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</row>
    <row r="146" spans="6:33" x14ac:dyDescent="0.15"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</row>
    <row r="147" spans="6:33" x14ac:dyDescent="0.15"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</row>
    <row r="148" spans="6:33" x14ac:dyDescent="0.15"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</row>
    <row r="149" spans="6:33" x14ac:dyDescent="0.15"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</row>
    <row r="150" spans="6:33" x14ac:dyDescent="0.15"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</row>
    <row r="151" spans="6:33" x14ac:dyDescent="0.15"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</row>
    <row r="152" spans="6:33" x14ac:dyDescent="0.15"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</row>
    <row r="153" spans="6:33" x14ac:dyDescent="0.15"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6:33" x14ac:dyDescent="0.15"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</row>
    <row r="155" spans="6:33" x14ac:dyDescent="0.15"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</row>
    <row r="156" spans="6:33" x14ac:dyDescent="0.15"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</row>
    <row r="157" spans="6:33" x14ac:dyDescent="0.15"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</row>
    <row r="158" spans="6:33" x14ac:dyDescent="0.15"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</row>
    <row r="159" spans="6:33" x14ac:dyDescent="0.15"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</row>
    <row r="160" spans="6:33" x14ac:dyDescent="0.15"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</row>
    <row r="161" spans="6:33" x14ac:dyDescent="0.15"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</row>
    <row r="162" spans="6:33" x14ac:dyDescent="0.15"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</row>
    <row r="163" spans="6:33" x14ac:dyDescent="0.15"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</row>
    <row r="164" spans="6:33" x14ac:dyDescent="0.15"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</row>
    <row r="165" spans="6:33" x14ac:dyDescent="0.15"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</row>
    <row r="166" spans="6:33" x14ac:dyDescent="0.15"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</row>
    <row r="167" spans="6:33" x14ac:dyDescent="0.15"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</row>
    <row r="168" spans="6:33" x14ac:dyDescent="0.15"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</row>
    <row r="169" spans="6:33" x14ac:dyDescent="0.15"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</row>
    <row r="170" spans="6:33" x14ac:dyDescent="0.15"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</row>
    <row r="171" spans="6:33" x14ac:dyDescent="0.15"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</row>
    <row r="172" spans="6:33" x14ac:dyDescent="0.15"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</row>
    <row r="173" spans="6:33" x14ac:dyDescent="0.15"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</row>
    <row r="174" spans="6:33" x14ac:dyDescent="0.15"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</row>
    <row r="175" spans="6:33" x14ac:dyDescent="0.15"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</row>
    <row r="176" spans="6:33" x14ac:dyDescent="0.15"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</row>
    <row r="177" spans="6:33" x14ac:dyDescent="0.15"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</row>
    <row r="178" spans="6:33" x14ac:dyDescent="0.15"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</row>
    <row r="179" spans="6:33" x14ac:dyDescent="0.15"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</row>
    <row r="180" spans="6:33" x14ac:dyDescent="0.15"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</row>
    <row r="181" spans="6:33" x14ac:dyDescent="0.15"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</row>
  </sheetData>
  <mergeCells count="2">
    <mergeCell ref="G17:Q17"/>
    <mergeCell ref="U17:AE17"/>
  </mergeCells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21"/>
  <sheetViews>
    <sheetView tabSelected="1" zoomScale="75" workbookViewId="0">
      <selection activeCell="G28" sqref="G28"/>
    </sheetView>
  </sheetViews>
  <sheetFormatPr baseColWidth="10" defaultColWidth="8.83203125" defaultRowHeight="13" x14ac:dyDescent="0.15"/>
  <cols>
    <col min="1" max="1" width="7.5" customWidth="1"/>
    <col min="2" max="2" width="14.83203125" bestFit="1" customWidth="1"/>
    <col min="3" max="3" width="14.83203125" customWidth="1"/>
    <col min="15" max="15" width="11.6640625" customWidth="1"/>
  </cols>
  <sheetData>
    <row r="1" spans="1:22" x14ac:dyDescent="0.15">
      <c r="Q1" s="34" t="s">
        <v>22</v>
      </c>
      <c r="R1" s="24" t="s">
        <v>13</v>
      </c>
      <c r="S1" s="24" t="s">
        <v>16</v>
      </c>
      <c r="T1" s="24" t="s">
        <v>19</v>
      </c>
      <c r="U1" s="25" t="s">
        <v>20</v>
      </c>
    </row>
    <row r="2" spans="1:22" x14ac:dyDescent="0.15">
      <c r="Q2" s="26" t="s">
        <v>0</v>
      </c>
      <c r="R2" s="36">
        <v>111</v>
      </c>
      <c r="S2" s="32">
        <v>100</v>
      </c>
      <c r="T2" s="1">
        <f>R2/R$2</f>
        <v>1</v>
      </c>
      <c r="U2" s="27">
        <f>S2/S$2</f>
        <v>1</v>
      </c>
    </row>
    <row r="3" spans="1:22" ht="14" thickBot="1" x14ac:dyDescent="0.2">
      <c r="A3" t="s">
        <v>90</v>
      </c>
      <c r="E3" s="65" t="s">
        <v>0</v>
      </c>
      <c r="F3" s="65" t="s">
        <v>1</v>
      </c>
      <c r="G3" s="66" t="s">
        <v>2</v>
      </c>
      <c r="H3" s="65" t="s">
        <v>3</v>
      </c>
      <c r="I3" s="65" t="s">
        <v>4</v>
      </c>
      <c r="J3" s="65" t="s">
        <v>5</v>
      </c>
      <c r="K3" s="65" t="s">
        <v>6</v>
      </c>
      <c r="L3" s="65" t="s">
        <v>7</v>
      </c>
      <c r="M3" s="65" t="s">
        <v>8</v>
      </c>
      <c r="N3" s="65" t="s">
        <v>27</v>
      </c>
      <c r="O3" s="67" t="s">
        <v>34</v>
      </c>
      <c r="P3" s="55" t="s">
        <v>36</v>
      </c>
      <c r="R3" s="26" t="s">
        <v>1</v>
      </c>
      <c r="S3" s="32">
        <v>0</v>
      </c>
      <c r="T3" s="32">
        <v>0</v>
      </c>
      <c r="U3" s="1">
        <f>S3/R$2</f>
        <v>0</v>
      </c>
      <c r="V3" s="27">
        <f>T3/S$2</f>
        <v>0</v>
      </c>
    </row>
    <row r="4" spans="1:22" ht="15" thickBot="1" x14ac:dyDescent="0.2">
      <c r="B4" s="127" t="s">
        <v>81</v>
      </c>
      <c r="C4" s="89" t="s">
        <v>23</v>
      </c>
      <c r="D4" s="68" t="s">
        <v>32</v>
      </c>
      <c r="E4" s="74">
        <v>158</v>
      </c>
      <c r="F4" s="71">
        <v>0</v>
      </c>
      <c r="G4" s="58">
        <v>0</v>
      </c>
      <c r="H4" s="58">
        <v>0</v>
      </c>
      <c r="I4" s="58">
        <v>0</v>
      </c>
      <c r="J4" s="58">
        <v>0</v>
      </c>
      <c r="K4" s="58">
        <v>3.7974683544303799E-2</v>
      </c>
      <c r="L4" s="58">
        <v>0.11392405063291139</v>
      </c>
      <c r="M4" s="58">
        <v>0.34810126582278483</v>
      </c>
      <c r="N4" s="58">
        <v>0.5</v>
      </c>
      <c r="O4" s="59">
        <f>SUM(M4:N4)</f>
        <v>0.84810126582278489</v>
      </c>
      <c r="P4" s="60"/>
      <c r="R4" s="28" t="s">
        <v>2</v>
      </c>
      <c r="S4" s="32">
        <v>0</v>
      </c>
      <c r="T4" s="32">
        <v>0</v>
      </c>
      <c r="U4" s="1">
        <f>S4/R$2</f>
        <v>0</v>
      </c>
      <c r="V4" s="27">
        <f>T4/S$2</f>
        <v>0</v>
      </c>
    </row>
    <row r="5" spans="1:22" ht="15" thickBot="1" x14ac:dyDescent="0.2">
      <c r="C5" s="89"/>
      <c r="D5" s="69" t="s">
        <v>33</v>
      </c>
      <c r="E5" s="75">
        <v>102</v>
      </c>
      <c r="F5" s="72">
        <v>0</v>
      </c>
      <c r="G5" s="56">
        <v>0</v>
      </c>
      <c r="H5" s="56">
        <v>0</v>
      </c>
      <c r="I5" s="56">
        <v>0</v>
      </c>
      <c r="J5" s="56">
        <v>0</v>
      </c>
      <c r="K5" s="56">
        <v>9.8039215686274508E-3</v>
      </c>
      <c r="L5" s="56">
        <v>0.13725490196078433</v>
      </c>
      <c r="M5" s="56">
        <v>0.26470588235294118</v>
      </c>
      <c r="N5" s="56">
        <v>0.58823529411764708</v>
      </c>
      <c r="O5" s="57">
        <f t="shared" ref="O5:O18" si="0">SUM(M5:N5)</f>
        <v>0.85294117647058831</v>
      </c>
      <c r="P5" s="61">
        <f>O5/O4</f>
        <v>1.0057067603160668</v>
      </c>
      <c r="R5" s="26" t="s">
        <v>3</v>
      </c>
      <c r="S5" s="32">
        <v>0</v>
      </c>
      <c r="T5" s="32">
        <v>0</v>
      </c>
      <c r="U5" s="1">
        <f>S5/R$2</f>
        <v>0</v>
      </c>
      <c r="V5" s="27">
        <f>T5/S$2</f>
        <v>0</v>
      </c>
    </row>
    <row r="6" spans="1:22" ht="15" thickBot="1" x14ac:dyDescent="0.2">
      <c r="C6" s="89"/>
      <c r="D6" s="70" t="s">
        <v>35</v>
      </c>
      <c r="E6" s="76">
        <v>260</v>
      </c>
      <c r="F6" s="73">
        <v>0</v>
      </c>
      <c r="G6" s="62">
        <v>0</v>
      </c>
      <c r="H6" s="62">
        <v>0</v>
      </c>
      <c r="I6" s="62">
        <v>0</v>
      </c>
      <c r="J6" s="62">
        <v>0</v>
      </c>
      <c r="K6" s="62">
        <v>2.6923076923076925E-2</v>
      </c>
      <c r="L6" s="62">
        <v>0.12307692307692308</v>
      </c>
      <c r="M6" s="62">
        <v>0.31538461538461537</v>
      </c>
      <c r="N6" s="62">
        <v>0.5346153846153846</v>
      </c>
      <c r="O6" s="63">
        <f t="shared" si="0"/>
        <v>0.85</v>
      </c>
      <c r="P6" s="64"/>
      <c r="R6" s="26" t="s">
        <v>4</v>
      </c>
      <c r="S6" s="32">
        <v>1</v>
      </c>
      <c r="T6" s="32">
        <v>0</v>
      </c>
      <c r="U6" s="1">
        <f>S6/R$2</f>
        <v>9.0090090090090089E-3</v>
      </c>
      <c r="V6" s="27">
        <f>T6/S$2</f>
        <v>0</v>
      </c>
    </row>
    <row r="7" spans="1:22" ht="15" thickBot="1" x14ac:dyDescent="0.2">
      <c r="B7" s="127" t="s">
        <v>86</v>
      </c>
      <c r="C7" s="89" t="s">
        <v>22</v>
      </c>
      <c r="D7" s="68" t="s">
        <v>32</v>
      </c>
      <c r="E7" s="74">
        <v>4325</v>
      </c>
      <c r="F7" s="71">
        <v>0</v>
      </c>
      <c r="G7" s="58">
        <v>0</v>
      </c>
      <c r="H7" s="58">
        <v>1.8497109826589595E-3</v>
      </c>
      <c r="I7" s="58">
        <v>3.4682080924855491E-3</v>
      </c>
      <c r="J7" s="58">
        <v>1.0173410404624278E-2</v>
      </c>
      <c r="K7" s="58">
        <v>3.3526011560693639E-2</v>
      </c>
      <c r="L7" s="58">
        <v>0.10289017341040463</v>
      </c>
      <c r="M7" s="58">
        <v>0.3047398843930636</v>
      </c>
      <c r="N7" s="58">
        <v>0.54335260115606931</v>
      </c>
      <c r="O7" s="59">
        <f t="shared" si="0"/>
        <v>0.84809248554913297</v>
      </c>
      <c r="P7" s="60"/>
      <c r="R7" s="26" t="s">
        <v>5</v>
      </c>
      <c r="S7" s="32">
        <v>3</v>
      </c>
      <c r="T7" s="32">
        <v>0</v>
      </c>
      <c r="U7" s="1">
        <f>S7/R$2</f>
        <v>2.7027027027027029E-2</v>
      </c>
      <c r="V7" s="27">
        <f>T7/S$2</f>
        <v>0</v>
      </c>
    </row>
    <row r="8" spans="1:22" ht="15" thickBot="1" x14ac:dyDescent="0.2">
      <c r="C8" s="89"/>
      <c r="D8" s="69" t="s">
        <v>33</v>
      </c>
      <c r="E8" s="75">
        <v>2781</v>
      </c>
      <c r="F8" s="72">
        <v>3.595828838547285E-4</v>
      </c>
      <c r="G8" s="56">
        <v>3.595828838547285E-4</v>
      </c>
      <c r="H8" s="56">
        <v>1.0787486515641855E-3</v>
      </c>
      <c r="I8" s="56">
        <v>3.2362459546925568E-3</v>
      </c>
      <c r="J8" s="56">
        <v>7.9108234448040278E-3</v>
      </c>
      <c r="K8" s="56">
        <v>2.1934555915138439E-2</v>
      </c>
      <c r="L8" s="56">
        <v>6.4365336209996404E-2</v>
      </c>
      <c r="M8" s="56">
        <v>0.19057892844300611</v>
      </c>
      <c r="N8" s="56">
        <v>0.71017619561308887</v>
      </c>
      <c r="O8" s="57">
        <f t="shared" si="0"/>
        <v>0.90075512405609492</v>
      </c>
      <c r="P8" s="61">
        <f>O8/O7</f>
        <v>1.062095395731355</v>
      </c>
      <c r="R8" s="26" t="s">
        <v>6</v>
      </c>
      <c r="S8" s="32">
        <v>9</v>
      </c>
      <c r="T8" s="32">
        <v>5</v>
      </c>
      <c r="U8" s="1">
        <f>S8/R$2</f>
        <v>8.1081081081081086E-2</v>
      </c>
      <c r="V8" s="27">
        <f>T8/S$2</f>
        <v>0.05</v>
      </c>
    </row>
    <row r="9" spans="1:22" ht="15" thickBot="1" x14ac:dyDescent="0.2">
      <c r="C9" s="89"/>
      <c r="D9" s="70" t="s">
        <v>35</v>
      </c>
      <c r="E9" s="76">
        <v>7106</v>
      </c>
      <c r="F9" s="73">
        <v>1.4072614691809738E-4</v>
      </c>
      <c r="G9" s="62">
        <v>1.4072614691809738E-4</v>
      </c>
      <c r="H9" s="62">
        <v>1.5479876160990713E-3</v>
      </c>
      <c r="I9" s="62">
        <v>3.3774275260343373E-3</v>
      </c>
      <c r="J9" s="62">
        <v>9.2879256965944269E-3</v>
      </c>
      <c r="K9" s="62">
        <v>2.898958626512806E-2</v>
      </c>
      <c r="L9" s="62">
        <v>8.7813115676892761E-2</v>
      </c>
      <c r="M9" s="62">
        <v>0.26006191950464397</v>
      </c>
      <c r="N9" s="62">
        <v>0.60864058542077115</v>
      </c>
      <c r="O9" s="63">
        <f t="shared" si="0"/>
        <v>0.86870250492541512</v>
      </c>
      <c r="P9" s="64"/>
      <c r="R9" s="26" t="s">
        <v>7</v>
      </c>
      <c r="S9" s="32">
        <v>22</v>
      </c>
      <c r="T9" s="32">
        <v>7</v>
      </c>
      <c r="U9" s="1">
        <f>S9/R$2</f>
        <v>0.1981981981981982</v>
      </c>
      <c r="V9" s="27">
        <f>T9/S$2</f>
        <v>7.0000000000000007E-2</v>
      </c>
    </row>
    <row r="10" spans="1:22" ht="15" thickBot="1" x14ac:dyDescent="0.2">
      <c r="B10" s="127" t="s">
        <v>79</v>
      </c>
      <c r="C10" s="89" t="s">
        <v>29</v>
      </c>
      <c r="D10" s="68" t="s">
        <v>32</v>
      </c>
      <c r="E10" s="74">
        <v>474</v>
      </c>
      <c r="F10" s="71">
        <v>0</v>
      </c>
      <c r="G10" s="58">
        <v>0</v>
      </c>
      <c r="H10" s="58">
        <v>0</v>
      </c>
      <c r="I10" s="58">
        <v>4.2194092827004216E-3</v>
      </c>
      <c r="J10" s="58">
        <v>2.1097046413502108E-3</v>
      </c>
      <c r="K10" s="58">
        <v>2.3206751054852322E-2</v>
      </c>
      <c r="L10" s="58">
        <v>9.49367088607595E-2</v>
      </c>
      <c r="M10" s="58">
        <v>0.25949367088607594</v>
      </c>
      <c r="N10" s="58">
        <v>0.61603375527426163</v>
      </c>
      <c r="O10" s="59">
        <f t="shared" si="0"/>
        <v>0.87552742616033763</v>
      </c>
      <c r="P10" s="60"/>
      <c r="R10" s="26" t="s">
        <v>8</v>
      </c>
      <c r="S10" s="32">
        <v>37</v>
      </c>
      <c r="T10" s="32">
        <v>26</v>
      </c>
      <c r="U10" s="1">
        <f>S10/R$2</f>
        <v>0.33333333333333331</v>
      </c>
      <c r="V10" s="27">
        <f>T10/S$2</f>
        <v>0.26</v>
      </c>
    </row>
    <row r="11" spans="1:22" ht="15" thickBot="1" x14ac:dyDescent="0.2">
      <c r="C11" s="89"/>
      <c r="D11" s="69" t="s">
        <v>33</v>
      </c>
      <c r="E11" s="75">
        <v>281</v>
      </c>
      <c r="F11" s="72">
        <v>0</v>
      </c>
      <c r="G11" s="56">
        <v>0</v>
      </c>
      <c r="H11" s="56">
        <v>0</v>
      </c>
      <c r="I11" s="56">
        <v>7.1174377224199285E-3</v>
      </c>
      <c r="J11" s="56">
        <v>0</v>
      </c>
      <c r="K11" s="56">
        <v>2.1352313167259787E-2</v>
      </c>
      <c r="L11" s="56">
        <v>5.6939501779359428E-2</v>
      </c>
      <c r="M11" s="56">
        <v>0.17437722419928825</v>
      </c>
      <c r="N11" s="56">
        <v>0.74021352313167255</v>
      </c>
      <c r="O11" s="57">
        <f t="shared" si="0"/>
        <v>0.9145907473309608</v>
      </c>
      <c r="P11" s="61">
        <f>O11/O10</f>
        <v>1.044616901770784</v>
      </c>
      <c r="R11" s="26" t="s">
        <v>27</v>
      </c>
      <c r="S11" s="32">
        <v>39</v>
      </c>
      <c r="T11" s="32">
        <v>62</v>
      </c>
      <c r="U11" s="1">
        <f>S11/R$2</f>
        <v>0.35135135135135137</v>
      </c>
      <c r="V11" s="27">
        <f>T11/S$2</f>
        <v>0.62</v>
      </c>
    </row>
    <row r="12" spans="1:22" ht="15" thickBot="1" x14ac:dyDescent="0.2">
      <c r="C12" s="89"/>
      <c r="D12" s="70" t="s">
        <v>35</v>
      </c>
      <c r="E12" s="76">
        <v>755</v>
      </c>
      <c r="F12" s="73">
        <v>0</v>
      </c>
      <c r="G12" s="62">
        <v>0</v>
      </c>
      <c r="H12" s="62">
        <v>0</v>
      </c>
      <c r="I12" s="62">
        <v>5.2980132450331126E-3</v>
      </c>
      <c r="J12" s="62">
        <v>1.3245033112582781E-3</v>
      </c>
      <c r="K12" s="62">
        <v>2.2516556291390728E-2</v>
      </c>
      <c r="L12" s="62">
        <v>8.0794701986754966E-2</v>
      </c>
      <c r="M12" s="62">
        <v>0.22781456953642384</v>
      </c>
      <c r="N12" s="62">
        <v>0.66225165562913912</v>
      </c>
      <c r="O12" s="63">
        <f t="shared" si="0"/>
        <v>0.890066225165563</v>
      </c>
      <c r="P12" s="64"/>
      <c r="R12" s="26" t="s">
        <v>11</v>
      </c>
      <c r="S12" s="32">
        <v>2</v>
      </c>
      <c r="T12" s="32">
        <v>1</v>
      </c>
      <c r="U12" s="1">
        <f>S12/R$2</f>
        <v>1.8018018018018018E-2</v>
      </c>
      <c r="V12" s="27">
        <f>T12/S$2</f>
        <v>0.01</v>
      </c>
    </row>
    <row r="13" spans="1:22" ht="15" thickBot="1" x14ac:dyDescent="0.2">
      <c r="B13" s="127" t="s">
        <v>83</v>
      </c>
      <c r="C13" s="89" t="s">
        <v>30</v>
      </c>
      <c r="D13" s="68" t="s">
        <v>32</v>
      </c>
      <c r="E13" s="74">
        <v>219</v>
      </c>
      <c r="F13" s="71">
        <v>0</v>
      </c>
      <c r="G13" s="58">
        <v>0</v>
      </c>
      <c r="H13" s="58">
        <v>0</v>
      </c>
      <c r="I13" s="58">
        <v>0</v>
      </c>
      <c r="J13" s="58">
        <v>4.5662100456621002E-3</v>
      </c>
      <c r="K13" s="58">
        <v>3.6529680365296802E-2</v>
      </c>
      <c r="L13" s="58">
        <v>0.13698630136986301</v>
      </c>
      <c r="M13" s="58">
        <v>0.24657534246575341</v>
      </c>
      <c r="N13" s="58">
        <v>0.57534246575342463</v>
      </c>
      <c r="O13" s="59">
        <f t="shared" si="0"/>
        <v>0.82191780821917804</v>
      </c>
      <c r="P13" s="60"/>
      <c r="R13" s="29" t="s">
        <v>12</v>
      </c>
      <c r="S13" s="33">
        <v>10996</v>
      </c>
      <c r="T13" s="33">
        <v>474</v>
      </c>
      <c r="U13" s="30">
        <f>S13/R$2</f>
        <v>99.063063063063069</v>
      </c>
      <c r="V13" s="31">
        <f>T13/S$2</f>
        <v>4.74</v>
      </c>
    </row>
    <row r="14" spans="1:22" ht="15" thickBot="1" x14ac:dyDescent="0.2">
      <c r="C14" s="89"/>
      <c r="D14" s="69" t="s">
        <v>33</v>
      </c>
      <c r="E14" s="75">
        <v>190</v>
      </c>
      <c r="F14" s="72">
        <v>0</v>
      </c>
      <c r="G14" s="56">
        <v>0</v>
      </c>
      <c r="H14" s="56">
        <v>0</v>
      </c>
      <c r="I14" s="56">
        <v>0</v>
      </c>
      <c r="J14" s="56">
        <v>1.5789473684210527E-2</v>
      </c>
      <c r="K14" s="56">
        <v>1.0526315789473684E-2</v>
      </c>
      <c r="L14" s="56">
        <v>6.3157894736842107E-2</v>
      </c>
      <c r="M14" s="56">
        <v>0.17894736842105263</v>
      </c>
      <c r="N14" s="56">
        <v>0.73157894736842111</v>
      </c>
      <c r="O14" s="57">
        <f t="shared" si="0"/>
        <v>0.91052631578947374</v>
      </c>
      <c r="P14" s="61">
        <f>O14/O13</f>
        <v>1.1078070175438597</v>
      </c>
    </row>
    <row r="15" spans="1:22" ht="15" thickBot="1" x14ac:dyDescent="0.2">
      <c r="C15" s="89"/>
      <c r="D15" s="70" t="s">
        <v>35</v>
      </c>
      <c r="E15" s="76">
        <v>409</v>
      </c>
      <c r="F15" s="73">
        <v>0</v>
      </c>
      <c r="G15" s="62">
        <v>0</v>
      </c>
      <c r="H15" s="62">
        <v>0</v>
      </c>
      <c r="I15" s="62">
        <v>0</v>
      </c>
      <c r="J15" s="62">
        <v>9.7799511002444987E-3</v>
      </c>
      <c r="K15" s="62">
        <v>2.4449877750611249E-2</v>
      </c>
      <c r="L15" s="62">
        <v>0.10268948655256724</v>
      </c>
      <c r="M15" s="62">
        <v>0.21515892420537897</v>
      </c>
      <c r="N15" s="62">
        <v>0.64792176039119809</v>
      </c>
      <c r="O15" s="63">
        <f t="shared" si="0"/>
        <v>0.86308068459657705</v>
      </c>
      <c r="P15" s="64"/>
    </row>
    <row r="16" spans="1:22" ht="15" thickBot="1" x14ac:dyDescent="0.2">
      <c r="B16" s="127" t="s">
        <v>82</v>
      </c>
      <c r="C16" s="89" t="s">
        <v>28</v>
      </c>
      <c r="D16" s="68" t="s">
        <v>32</v>
      </c>
      <c r="E16" s="74">
        <v>111</v>
      </c>
      <c r="F16" s="71">
        <v>0</v>
      </c>
      <c r="G16" s="58">
        <v>0</v>
      </c>
      <c r="H16" s="58">
        <v>0</v>
      </c>
      <c r="I16" s="58">
        <v>9.0090090090090089E-3</v>
      </c>
      <c r="J16" s="58">
        <v>2.7027027027027029E-2</v>
      </c>
      <c r="K16" s="58">
        <v>8.1081081081081086E-2</v>
      </c>
      <c r="L16" s="58">
        <v>0.1981981981981982</v>
      </c>
      <c r="M16" s="58">
        <v>0.33333333333333331</v>
      </c>
      <c r="N16" s="58">
        <v>0.35135135135135137</v>
      </c>
      <c r="O16" s="59">
        <f t="shared" si="0"/>
        <v>0.68468468468468469</v>
      </c>
      <c r="P16" s="60"/>
    </row>
    <row r="17" spans="2:16" ht="15" thickBot="1" x14ac:dyDescent="0.2">
      <c r="C17" s="89"/>
      <c r="D17" s="69" t="s">
        <v>33</v>
      </c>
      <c r="E17" s="75">
        <v>100</v>
      </c>
      <c r="F17" s="72">
        <v>0</v>
      </c>
      <c r="G17" s="56">
        <v>0</v>
      </c>
      <c r="H17" s="56">
        <v>0</v>
      </c>
      <c r="I17" s="56">
        <v>0</v>
      </c>
      <c r="J17" s="56">
        <v>0</v>
      </c>
      <c r="K17" s="56">
        <v>0.05</v>
      </c>
      <c r="L17" s="56">
        <v>7.0000000000000007E-2</v>
      </c>
      <c r="M17" s="56">
        <v>0.26</v>
      </c>
      <c r="N17" s="56">
        <v>0.62</v>
      </c>
      <c r="O17" s="57">
        <f t="shared" si="0"/>
        <v>0.88</v>
      </c>
      <c r="P17" s="61">
        <f>O17/O16</f>
        <v>1.2852631578947369</v>
      </c>
    </row>
    <row r="18" spans="2:16" ht="15" thickBot="1" x14ac:dyDescent="0.2">
      <c r="C18" s="89"/>
      <c r="D18" s="70" t="s">
        <v>35</v>
      </c>
      <c r="E18" s="76">
        <v>211</v>
      </c>
      <c r="F18" s="73">
        <v>0</v>
      </c>
      <c r="G18" s="62">
        <v>0</v>
      </c>
      <c r="H18" s="62">
        <v>0</v>
      </c>
      <c r="I18" s="62">
        <v>4.7393364928909956E-3</v>
      </c>
      <c r="J18" s="62">
        <v>1.4218009478672985E-2</v>
      </c>
      <c r="K18" s="62">
        <v>6.6350710900473939E-2</v>
      </c>
      <c r="L18" s="62">
        <v>0.13744075829383887</v>
      </c>
      <c r="M18" s="62">
        <v>0.29857819905213268</v>
      </c>
      <c r="N18" s="62">
        <v>0.47867298578199052</v>
      </c>
      <c r="O18" s="63">
        <f t="shared" si="0"/>
        <v>0.77725118483412325</v>
      </c>
      <c r="P18" s="64"/>
    </row>
    <row r="19" spans="2:16" ht="15" thickBot="1" x14ac:dyDescent="0.2">
      <c r="B19" s="2" t="s">
        <v>76</v>
      </c>
      <c r="C19" s="89" t="s">
        <v>43</v>
      </c>
      <c r="D19" s="68" t="s">
        <v>32</v>
      </c>
      <c r="E19" s="74">
        <v>5548</v>
      </c>
      <c r="F19" s="71">
        <v>0</v>
      </c>
      <c r="G19" s="58">
        <v>0</v>
      </c>
      <c r="H19" s="58">
        <v>1E-3</v>
      </c>
      <c r="I19" s="58">
        <v>5.0000000000000001E-3</v>
      </c>
      <c r="J19" s="58">
        <v>1.4999999999999999E-2</v>
      </c>
      <c r="K19" s="58">
        <v>5.5E-2</v>
      </c>
      <c r="L19" s="58">
        <v>0.13400000000000001</v>
      </c>
      <c r="M19" s="58">
        <v>0.28000000000000003</v>
      </c>
      <c r="N19" s="58">
        <v>0.51</v>
      </c>
      <c r="O19" s="59">
        <f t="shared" ref="O19:O21" si="1">SUM(M19:N19)</f>
        <v>0.79</v>
      </c>
      <c r="P19" s="60"/>
    </row>
    <row r="20" spans="2:16" ht="15" thickBot="1" x14ac:dyDescent="0.2">
      <c r="C20" s="89"/>
      <c r="D20" s="69" t="s">
        <v>33</v>
      </c>
      <c r="E20" s="75">
        <v>3571</v>
      </c>
      <c r="F20" s="72">
        <v>0</v>
      </c>
      <c r="G20" s="56">
        <v>0</v>
      </c>
      <c r="H20" s="56">
        <v>2E-3</v>
      </c>
      <c r="I20" s="56">
        <v>5.0000000000000001E-3</v>
      </c>
      <c r="J20" s="56">
        <v>1.2E-2</v>
      </c>
      <c r="K20" s="56">
        <v>3.7999999999999999E-2</v>
      </c>
      <c r="L20" s="56">
        <v>8.5000000000000006E-2</v>
      </c>
      <c r="M20" s="56">
        <v>0.184</v>
      </c>
      <c r="N20" s="56">
        <v>0.67400000000000004</v>
      </c>
      <c r="O20" s="57">
        <f t="shared" si="1"/>
        <v>0.8580000000000001</v>
      </c>
      <c r="P20" s="61">
        <f>O20/O19</f>
        <v>1.0860759493670886</v>
      </c>
    </row>
    <row r="21" spans="2:16" ht="15" thickBot="1" x14ac:dyDescent="0.2">
      <c r="C21" s="89"/>
      <c r="D21" s="70" t="s">
        <v>35</v>
      </c>
      <c r="E21" s="76">
        <v>9186</v>
      </c>
      <c r="F21" s="73">
        <v>0</v>
      </c>
      <c r="G21" s="62">
        <v>0</v>
      </c>
      <c r="H21" s="62">
        <v>1E-3</v>
      </c>
      <c r="I21" s="62">
        <v>5.0000000000000001E-3</v>
      </c>
      <c r="J21" s="62">
        <v>1.4E-2</v>
      </c>
      <c r="K21" s="62">
        <v>4.8000000000000001E-2</v>
      </c>
      <c r="L21" s="62">
        <v>0.115</v>
      </c>
      <c r="M21" s="62">
        <v>0.24199999999999999</v>
      </c>
      <c r="N21" s="62">
        <v>0.57399999999999995</v>
      </c>
      <c r="O21" s="63">
        <f t="shared" si="1"/>
        <v>0.81599999999999995</v>
      </c>
      <c r="P21" s="64"/>
    </row>
  </sheetData>
  <mergeCells count="6">
    <mergeCell ref="C19:C21"/>
    <mergeCell ref="C4:C6"/>
    <mergeCell ref="C7:C9"/>
    <mergeCell ref="C10:C12"/>
    <mergeCell ref="C13:C15"/>
    <mergeCell ref="C16:C18"/>
  </mergeCells>
  <hyperlinks>
    <hyperlink ref="B4" r:id="rId1" xr:uid="{12797CA1-1F52-2E41-AB4B-D9E4670B9311}"/>
    <hyperlink ref="B7" r:id="rId2" xr:uid="{BF381399-3AA0-604C-B0DE-2A9C4D12D996}"/>
    <hyperlink ref="B10" r:id="rId3" location="1164290551" display="https://www.bag.admin.ch/bag/fr/home/krankheiten/ausbrueche-epidemien-pandemien/aktuelle-ausbrueche-epidemien/novel-cov/situation-schweiz-und-international.html - 1164290551" xr:uid="{7283CC27-A244-EC4B-A49D-DB2A2C3A718B}"/>
    <hyperlink ref="B13" r:id="rId4" xr:uid="{C7C3BA73-414B-4247-A24B-31130CFA90DB}"/>
    <hyperlink ref="B16" r:id="rId5" xr:uid="{1896BCCF-0C3C-164D-8412-53E839ED9593}"/>
  </hyperlinks>
  <pageMargins left="0.7" right="0.7" top="0.75" bottom="0.75" header="0.3" footer="0.3"/>
  <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4394D-DB65-BE49-9C55-F0F7B2F89C0E}">
  <dimension ref="B2:M43"/>
  <sheetViews>
    <sheetView zoomScale="87" workbookViewId="0">
      <selection activeCell="C3" sqref="C3"/>
    </sheetView>
  </sheetViews>
  <sheetFormatPr baseColWidth="10" defaultRowHeight="13" x14ac:dyDescent="0.15"/>
  <sheetData>
    <row r="2" spans="2:13" x14ac:dyDescent="0.15">
      <c r="C2" t="s">
        <v>91</v>
      </c>
    </row>
    <row r="3" spans="2:13" ht="14" thickBot="1" x14ac:dyDescent="0.2"/>
    <row r="4" spans="2:13" ht="14" thickBot="1" x14ac:dyDescent="0.2">
      <c r="B4" s="126">
        <v>43923</v>
      </c>
      <c r="C4" s="123" t="s">
        <v>16</v>
      </c>
      <c r="D4" s="115"/>
      <c r="E4" s="115"/>
      <c r="F4" s="115"/>
      <c r="G4" s="115"/>
      <c r="H4" s="115"/>
      <c r="I4" s="115"/>
      <c r="J4" s="99" t="s">
        <v>13</v>
      </c>
    </row>
    <row r="5" spans="2:13" ht="14" thickBot="1" x14ac:dyDescent="0.2">
      <c r="C5" s="119" t="s">
        <v>21</v>
      </c>
      <c r="D5" s="120" t="s">
        <v>15</v>
      </c>
      <c r="E5" s="120" t="s">
        <v>55</v>
      </c>
      <c r="F5" s="120" t="s">
        <v>56</v>
      </c>
      <c r="G5" s="120" t="s">
        <v>57</v>
      </c>
      <c r="H5" s="120" t="s">
        <v>53</v>
      </c>
      <c r="I5" s="120" t="s">
        <v>27</v>
      </c>
      <c r="J5" s="50" t="s">
        <v>59</v>
      </c>
    </row>
    <row r="6" spans="2:13" x14ac:dyDescent="0.15">
      <c r="C6" s="121" t="s">
        <v>72</v>
      </c>
      <c r="D6" s="122">
        <v>3302</v>
      </c>
      <c r="E6" s="90">
        <v>1E-3</v>
      </c>
      <c r="F6" s="90">
        <v>0.01</v>
      </c>
      <c r="G6" s="90">
        <v>7.0000000000000007E-2</v>
      </c>
      <c r="H6" s="90">
        <v>0.39</v>
      </c>
      <c r="I6" s="90">
        <v>0.53</v>
      </c>
      <c r="J6" s="98">
        <f>SUM(H6:I6)</f>
        <v>0.92</v>
      </c>
    </row>
    <row r="11" spans="2:13" x14ac:dyDescent="0.15">
      <c r="C11" t="s">
        <v>89</v>
      </c>
    </row>
    <row r="12" spans="2:13" ht="14" thickBot="1" x14ac:dyDescent="0.2">
      <c r="E12" s="65" t="s">
        <v>0</v>
      </c>
      <c r="F12" s="65" t="s">
        <v>38</v>
      </c>
      <c r="G12" s="66" t="s">
        <v>39</v>
      </c>
      <c r="H12" s="65" t="s">
        <v>40</v>
      </c>
      <c r="I12" s="65" t="s">
        <v>41</v>
      </c>
      <c r="J12" s="65" t="s">
        <v>73</v>
      </c>
      <c r="K12" s="65" t="s">
        <v>74</v>
      </c>
      <c r="L12" s="67" t="s">
        <v>61</v>
      </c>
      <c r="M12" s="55" t="s">
        <v>36</v>
      </c>
    </row>
    <row r="13" spans="2:13" ht="15" thickBot="1" x14ac:dyDescent="0.2">
      <c r="B13" s="126">
        <v>43917</v>
      </c>
      <c r="C13" s="89" t="s">
        <v>72</v>
      </c>
      <c r="D13" s="68" t="s">
        <v>32</v>
      </c>
      <c r="E13" s="74">
        <v>333</v>
      </c>
      <c r="F13" s="71">
        <v>0</v>
      </c>
      <c r="G13" s="58">
        <v>1.8018018018018018E-2</v>
      </c>
      <c r="H13" s="58">
        <v>0.12012012012012012</v>
      </c>
      <c r="I13" s="58">
        <v>0.20420420420420421</v>
      </c>
      <c r="J13" s="58">
        <v>0.35435435435435436</v>
      </c>
      <c r="K13" s="58">
        <v>0.3033033033033033</v>
      </c>
      <c r="L13" s="59">
        <f>SUM(I13:K13)</f>
        <v>0.86186186186186187</v>
      </c>
      <c r="M13" s="60"/>
    </row>
    <row r="14" spans="2:13" ht="15" thickBot="1" x14ac:dyDescent="0.2">
      <c r="C14" s="89"/>
      <c r="D14" s="69" t="s">
        <v>33</v>
      </c>
      <c r="E14" s="75">
        <v>206</v>
      </c>
      <c r="F14" s="72">
        <v>0</v>
      </c>
      <c r="G14" s="56">
        <v>9.7087378640776691E-3</v>
      </c>
      <c r="H14" s="56">
        <v>0.11165048543689321</v>
      </c>
      <c r="I14" s="56">
        <v>0.15048543689320387</v>
      </c>
      <c r="J14" s="56">
        <v>0.30582524271844658</v>
      </c>
      <c r="K14" s="56">
        <v>0.42233009708737862</v>
      </c>
      <c r="L14" s="59">
        <f t="shared" ref="L14:L15" si="0">SUM(I14:K14)</f>
        <v>0.87864077669902907</v>
      </c>
      <c r="M14" s="61">
        <f>L14/L13</f>
        <v>1.0194682182605459</v>
      </c>
    </row>
    <row r="15" spans="2:13" ht="15" thickBot="1" x14ac:dyDescent="0.2">
      <c r="C15" s="89"/>
      <c r="D15" s="70" t="s">
        <v>35</v>
      </c>
      <c r="E15" s="76">
        <v>539</v>
      </c>
      <c r="F15" s="73">
        <v>0</v>
      </c>
      <c r="G15" s="62">
        <v>1.4842300556586271E-2</v>
      </c>
      <c r="H15" s="62">
        <v>0.11688311688311688</v>
      </c>
      <c r="I15" s="62">
        <v>0.18367346938775511</v>
      </c>
      <c r="J15" s="62">
        <v>0.3358070500927644</v>
      </c>
      <c r="K15" s="62">
        <v>0.34879406307977734</v>
      </c>
      <c r="L15" s="59">
        <f t="shared" si="0"/>
        <v>0.86827458256029688</v>
      </c>
      <c r="M15" s="64"/>
    </row>
    <row r="18" spans="4:6" x14ac:dyDescent="0.15">
      <c r="D18" s="124" t="s">
        <v>0</v>
      </c>
    </row>
    <row r="19" spans="4:6" x14ac:dyDescent="0.15">
      <c r="D19" s="65" t="s">
        <v>0</v>
      </c>
      <c r="E19">
        <v>539</v>
      </c>
    </row>
    <row r="20" spans="4:6" x14ac:dyDescent="0.15">
      <c r="D20" s="65" t="s">
        <v>38</v>
      </c>
      <c r="E20">
        <v>0</v>
      </c>
      <c r="F20">
        <f>E20/539</f>
        <v>0</v>
      </c>
    </row>
    <row r="21" spans="4:6" x14ac:dyDescent="0.15">
      <c r="D21" s="66" t="s">
        <v>39</v>
      </c>
      <c r="E21">
        <v>8</v>
      </c>
      <c r="F21">
        <f t="shared" ref="F21:F25" si="1">E21/539</f>
        <v>1.4842300556586271E-2</v>
      </c>
    </row>
    <row r="22" spans="4:6" x14ac:dyDescent="0.15">
      <c r="D22" s="65" t="s">
        <v>40</v>
      </c>
      <c r="E22">
        <v>63</v>
      </c>
      <c r="F22">
        <f t="shared" si="1"/>
        <v>0.11688311688311688</v>
      </c>
    </row>
    <row r="23" spans="4:6" x14ac:dyDescent="0.15">
      <c r="D23" s="65" t="s">
        <v>41</v>
      </c>
      <c r="E23">
        <v>99</v>
      </c>
      <c r="F23">
        <f t="shared" si="1"/>
        <v>0.18367346938775511</v>
      </c>
    </row>
    <row r="24" spans="4:6" x14ac:dyDescent="0.15">
      <c r="D24" s="65" t="s">
        <v>73</v>
      </c>
      <c r="E24">
        <v>181</v>
      </c>
      <c r="F24">
        <f t="shared" si="1"/>
        <v>0.3358070500927644</v>
      </c>
    </row>
    <row r="25" spans="4:6" x14ac:dyDescent="0.15">
      <c r="D25" s="65" t="s">
        <v>74</v>
      </c>
      <c r="E25">
        <v>188</v>
      </c>
      <c r="F25">
        <f t="shared" si="1"/>
        <v>0.34879406307977734</v>
      </c>
    </row>
    <row r="27" spans="4:6" x14ac:dyDescent="0.15">
      <c r="D27" s="125" t="s">
        <v>12</v>
      </c>
    </row>
    <row r="28" spans="4:6" x14ac:dyDescent="0.15">
      <c r="D28" s="65" t="s">
        <v>0</v>
      </c>
      <c r="E28">
        <f>SUM(E29:E34)</f>
        <v>333</v>
      </c>
    </row>
    <row r="29" spans="4:6" x14ac:dyDescent="0.15">
      <c r="D29" s="65" t="s">
        <v>38</v>
      </c>
      <c r="E29">
        <v>0</v>
      </c>
      <c r="F29">
        <f>E29/333</f>
        <v>0</v>
      </c>
    </row>
    <row r="30" spans="4:6" x14ac:dyDescent="0.15">
      <c r="D30" s="66" t="s">
        <v>39</v>
      </c>
      <c r="E30">
        <v>6</v>
      </c>
      <c r="F30">
        <f t="shared" ref="F30:F33" si="2">E30/333</f>
        <v>1.8018018018018018E-2</v>
      </c>
    </row>
    <row r="31" spans="4:6" x14ac:dyDescent="0.15">
      <c r="D31" s="65" t="s">
        <v>40</v>
      </c>
      <c r="E31">
        <v>40</v>
      </c>
      <c r="F31">
        <f t="shared" si="2"/>
        <v>0.12012012012012012</v>
      </c>
    </row>
    <row r="32" spans="4:6" x14ac:dyDescent="0.15">
      <c r="D32" s="65" t="s">
        <v>41</v>
      </c>
      <c r="E32">
        <v>68</v>
      </c>
      <c r="F32">
        <f t="shared" si="2"/>
        <v>0.20420420420420421</v>
      </c>
    </row>
    <row r="33" spans="4:6" x14ac:dyDescent="0.15">
      <c r="D33" s="65" t="s">
        <v>73</v>
      </c>
      <c r="E33">
        <v>118</v>
      </c>
      <c r="F33">
        <f t="shared" si="2"/>
        <v>0.35435435435435436</v>
      </c>
    </row>
    <row r="34" spans="4:6" x14ac:dyDescent="0.15">
      <c r="D34" s="65" t="s">
        <v>74</v>
      </c>
      <c r="E34">
        <v>101</v>
      </c>
      <c r="F34">
        <f>E34/333</f>
        <v>0.3033033033033033</v>
      </c>
    </row>
    <row r="36" spans="4:6" x14ac:dyDescent="0.15">
      <c r="D36" s="125" t="s">
        <v>11</v>
      </c>
    </row>
    <row r="37" spans="4:6" x14ac:dyDescent="0.15">
      <c r="D37" s="65" t="s">
        <v>0</v>
      </c>
      <c r="E37">
        <f>SUM(E38:E43)</f>
        <v>206</v>
      </c>
    </row>
    <row r="38" spans="4:6" x14ac:dyDescent="0.15">
      <c r="D38" s="65" t="s">
        <v>38</v>
      </c>
      <c r="E38">
        <v>0</v>
      </c>
      <c r="F38">
        <f>E38/206</f>
        <v>0</v>
      </c>
    </row>
    <row r="39" spans="4:6" x14ac:dyDescent="0.15">
      <c r="D39" s="66" t="s">
        <v>39</v>
      </c>
      <c r="E39">
        <v>2</v>
      </c>
      <c r="F39">
        <f t="shared" ref="F39:F43" si="3">E39/206</f>
        <v>9.7087378640776691E-3</v>
      </c>
    </row>
    <row r="40" spans="4:6" x14ac:dyDescent="0.15">
      <c r="D40" s="65" t="s">
        <v>40</v>
      </c>
      <c r="E40">
        <v>23</v>
      </c>
      <c r="F40">
        <f t="shared" si="3"/>
        <v>0.11165048543689321</v>
      </c>
    </row>
    <row r="41" spans="4:6" x14ac:dyDescent="0.15">
      <c r="D41" s="65" t="s">
        <v>41</v>
      </c>
      <c r="E41">
        <v>31</v>
      </c>
      <c r="F41">
        <f t="shared" si="3"/>
        <v>0.15048543689320387</v>
      </c>
    </row>
    <row r="42" spans="4:6" x14ac:dyDescent="0.15">
      <c r="D42" s="65" t="s">
        <v>73</v>
      </c>
      <c r="E42">
        <v>63</v>
      </c>
      <c r="F42">
        <f t="shared" si="3"/>
        <v>0.30582524271844658</v>
      </c>
    </row>
    <row r="43" spans="4:6" x14ac:dyDescent="0.15">
      <c r="D43" s="65" t="s">
        <v>74</v>
      </c>
      <c r="E43">
        <v>87</v>
      </c>
      <c r="F43">
        <f t="shared" si="3"/>
        <v>0.42233009708737862</v>
      </c>
    </row>
  </sheetData>
  <mergeCells count="2">
    <mergeCell ref="C4:I4"/>
    <mergeCell ref="C13:C1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952B58-D3EA-E444-86C4-AE83A3D220FE}">
  <dimension ref="C2:W18"/>
  <sheetViews>
    <sheetView zoomScale="69" workbookViewId="0">
      <selection activeCell="C3" sqref="C3"/>
    </sheetView>
  </sheetViews>
  <sheetFormatPr baseColWidth="10" defaultRowHeight="13" x14ac:dyDescent="0.15"/>
  <cols>
    <col min="2" max="2" width="6.83203125" customWidth="1"/>
    <col min="3" max="3" width="15.5" customWidth="1"/>
  </cols>
  <sheetData>
    <row r="2" spans="3:23" x14ac:dyDescent="0.15">
      <c r="C2" t="s">
        <v>92</v>
      </c>
    </row>
    <row r="5" spans="3:23" ht="14" thickBot="1" x14ac:dyDescent="0.2"/>
    <row r="6" spans="3:23" x14ac:dyDescent="0.15">
      <c r="C6" s="47"/>
      <c r="D6" s="86" t="s">
        <v>13</v>
      </c>
      <c r="E6" s="86"/>
      <c r="F6" s="86"/>
      <c r="G6" s="86"/>
      <c r="H6" s="86"/>
      <c r="I6" s="86"/>
      <c r="J6" s="47"/>
      <c r="K6" s="37"/>
      <c r="L6" s="48"/>
      <c r="M6" s="39" t="s">
        <v>13</v>
      </c>
      <c r="N6" s="86" t="s">
        <v>16</v>
      </c>
      <c r="O6" s="86"/>
      <c r="P6" s="86"/>
      <c r="Q6" s="86"/>
      <c r="R6" s="86"/>
      <c r="S6" s="86"/>
      <c r="T6" s="47"/>
      <c r="U6" s="37"/>
      <c r="V6" s="48"/>
      <c r="W6" s="39" t="s">
        <v>16</v>
      </c>
    </row>
    <row r="7" spans="3:23" ht="14" thickBot="1" x14ac:dyDescent="0.2">
      <c r="C7" s="5"/>
      <c r="D7" s="6"/>
      <c r="E7" s="6"/>
      <c r="F7" s="6"/>
      <c r="G7" s="6"/>
      <c r="H7" s="6"/>
      <c r="I7" s="6"/>
      <c r="J7" s="5"/>
      <c r="K7" s="6"/>
      <c r="L7" s="7"/>
      <c r="M7" s="38"/>
      <c r="N7" s="6"/>
      <c r="O7" s="6"/>
      <c r="P7" s="6"/>
      <c r="Q7" s="6"/>
      <c r="R7" s="6"/>
      <c r="S7" s="6"/>
      <c r="T7" s="5"/>
      <c r="U7" s="97"/>
      <c r="V7" s="7"/>
      <c r="W7" s="38"/>
    </row>
    <row r="8" spans="3:23" x14ac:dyDescent="0.15">
      <c r="C8" s="77" t="s">
        <v>21</v>
      </c>
      <c r="D8" s="77" t="s">
        <v>15</v>
      </c>
      <c r="E8" s="47" t="s">
        <v>55</v>
      </c>
      <c r="F8" s="37" t="s">
        <v>56</v>
      </c>
      <c r="G8" s="37" t="s">
        <v>57</v>
      </c>
      <c r="H8" s="37" t="s">
        <v>53</v>
      </c>
      <c r="I8" s="37" t="s">
        <v>27</v>
      </c>
      <c r="J8" s="47" t="s">
        <v>17</v>
      </c>
      <c r="K8" s="37" t="s">
        <v>18</v>
      </c>
      <c r="L8" s="48" t="s">
        <v>58</v>
      </c>
      <c r="M8" s="38" t="s">
        <v>59</v>
      </c>
      <c r="N8" s="77" t="s">
        <v>15</v>
      </c>
      <c r="O8" s="47" t="s">
        <v>55</v>
      </c>
      <c r="P8" s="37" t="s">
        <v>56</v>
      </c>
      <c r="Q8" s="37" t="s">
        <v>57</v>
      </c>
      <c r="R8" s="37" t="s">
        <v>53</v>
      </c>
      <c r="S8" s="37" t="s">
        <v>27</v>
      </c>
      <c r="T8" s="47" t="s">
        <v>17</v>
      </c>
      <c r="U8" s="37" t="s">
        <v>18</v>
      </c>
      <c r="V8" s="37" t="s">
        <v>58</v>
      </c>
      <c r="W8" s="38" t="s">
        <v>59</v>
      </c>
    </row>
    <row r="9" spans="3:23" x14ac:dyDescent="0.15">
      <c r="C9" s="12" t="s">
        <v>60</v>
      </c>
      <c r="D9" s="15">
        <v>10224</v>
      </c>
      <c r="E9" s="96">
        <v>0.03</v>
      </c>
      <c r="F9" s="96">
        <v>0.27</v>
      </c>
      <c r="G9" s="96">
        <v>0.35</v>
      </c>
      <c r="H9" s="96">
        <v>0.25</v>
      </c>
      <c r="I9" s="96">
        <v>0.1</v>
      </c>
      <c r="J9" s="91">
        <v>0.44</v>
      </c>
      <c r="K9" s="92">
        <v>0.51</v>
      </c>
      <c r="L9" s="92">
        <v>0.05</v>
      </c>
      <c r="M9" s="44">
        <f>SUM(H9:I9)</f>
        <v>0.35</v>
      </c>
      <c r="N9" s="95">
        <v>491</v>
      </c>
      <c r="O9" s="16">
        <v>0</v>
      </c>
      <c r="P9" s="16">
        <v>0</v>
      </c>
      <c r="Q9" s="16">
        <v>0.08</v>
      </c>
      <c r="R9" s="94">
        <v>0.37</v>
      </c>
      <c r="S9" s="16">
        <v>0.55000000000000004</v>
      </c>
      <c r="T9" s="46">
        <v>0.44</v>
      </c>
      <c r="U9" s="16">
        <v>0.56000000000000005</v>
      </c>
      <c r="V9" s="16">
        <v>0</v>
      </c>
      <c r="W9" s="44">
        <f>SUM(R9:S9)</f>
        <v>0.92</v>
      </c>
    </row>
    <row r="10" spans="3:23" x14ac:dyDescent="0.15">
      <c r="C10" s="12"/>
      <c r="D10" s="19"/>
      <c r="E10" s="19"/>
      <c r="F10" s="19"/>
      <c r="G10" s="19"/>
      <c r="H10" s="19"/>
      <c r="I10" s="19"/>
      <c r="J10" s="12"/>
      <c r="K10" s="19"/>
      <c r="M10" s="43"/>
      <c r="N10" s="12"/>
      <c r="O10" s="19"/>
      <c r="P10" s="19"/>
      <c r="R10" s="19"/>
      <c r="S10" s="19"/>
      <c r="T10" s="12"/>
      <c r="U10" s="19"/>
      <c r="V10" s="19"/>
      <c r="W10" s="43"/>
    </row>
    <row r="11" spans="3:23" x14ac:dyDescent="0.15">
      <c r="C11" s="12"/>
      <c r="D11" s="2"/>
      <c r="E11" s="2"/>
      <c r="F11" s="2"/>
      <c r="G11" s="2"/>
      <c r="H11" s="2"/>
      <c r="I11" s="2"/>
      <c r="J11" s="12"/>
      <c r="K11" s="13"/>
      <c r="L11" s="2"/>
      <c r="M11" s="43"/>
      <c r="N11" s="12"/>
      <c r="O11" s="2"/>
      <c r="P11" s="2"/>
      <c r="Q11" s="2"/>
      <c r="R11" s="2"/>
      <c r="S11" s="2"/>
      <c r="T11" s="12"/>
      <c r="U11" s="2"/>
      <c r="V11" s="2"/>
      <c r="W11" s="43"/>
    </row>
    <row r="12" spans="3:23" x14ac:dyDescent="0.15">
      <c r="C12" s="12"/>
      <c r="D12" s="2"/>
      <c r="E12" s="2"/>
      <c r="F12" s="2"/>
      <c r="G12" s="2"/>
      <c r="H12" s="2"/>
      <c r="I12" s="2"/>
      <c r="J12" s="12"/>
      <c r="K12" s="13"/>
      <c r="L12" s="2"/>
      <c r="M12" s="43"/>
      <c r="N12" s="12"/>
      <c r="O12" s="2"/>
      <c r="P12" s="2"/>
      <c r="Q12" s="2"/>
      <c r="R12" s="2"/>
      <c r="S12" s="2"/>
      <c r="T12" s="12"/>
      <c r="U12" s="2"/>
      <c r="V12" s="2"/>
      <c r="W12" s="43"/>
    </row>
    <row r="13" spans="3:23" x14ac:dyDescent="0.15">
      <c r="C13" s="12"/>
      <c r="D13" s="2"/>
      <c r="E13" s="2"/>
      <c r="F13" s="2"/>
      <c r="G13" s="2"/>
      <c r="H13" s="2"/>
      <c r="I13" s="2"/>
      <c r="J13" s="12"/>
      <c r="K13" s="13"/>
      <c r="L13" s="2"/>
      <c r="M13" s="43"/>
      <c r="N13" s="12"/>
      <c r="O13" s="2"/>
      <c r="P13" s="2"/>
      <c r="Q13" s="2"/>
      <c r="R13" s="2"/>
      <c r="S13" s="2"/>
      <c r="T13" s="12"/>
      <c r="U13" s="2"/>
      <c r="V13" s="2"/>
      <c r="W13" s="43"/>
    </row>
    <row r="14" spans="3:23" x14ac:dyDescent="0.15">
      <c r="C14" s="12"/>
      <c r="D14" s="2"/>
      <c r="E14" s="2"/>
      <c r="F14" s="2"/>
      <c r="G14" s="2"/>
      <c r="H14" s="2"/>
      <c r="I14" s="2"/>
      <c r="J14" s="12"/>
      <c r="K14" s="13"/>
      <c r="L14" s="2"/>
      <c r="M14" s="43"/>
      <c r="N14" s="12"/>
      <c r="O14" s="2"/>
      <c r="P14" s="2"/>
      <c r="Q14" s="2"/>
      <c r="R14" s="2"/>
      <c r="S14" s="2"/>
      <c r="T14" s="12"/>
      <c r="U14" s="2"/>
      <c r="V14" s="2"/>
      <c r="W14" s="43"/>
    </row>
    <row r="15" spans="3:23" x14ac:dyDescent="0.15">
      <c r="C15" s="12"/>
      <c r="D15" s="2"/>
      <c r="E15" s="2"/>
      <c r="F15" s="2"/>
      <c r="G15" s="2"/>
      <c r="H15" s="2"/>
      <c r="I15" s="2"/>
      <c r="J15" s="12"/>
      <c r="K15" s="13"/>
      <c r="L15" s="2"/>
      <c r="M15" s="44"/>
      <c r="N15" s="12"/>
      <c r="O15" s="2"/>
      <c r="P15" s="2"/>
      <c r="Q15" s="2"/>
      <c r="R15" s="2"/>
      <c r="S15" s="2"/>
      <c r="T15" s="12"/>
      <c r="U15" s="16"/>
      <c r="V15" s="16"/>
      <c r="W15" s="44"/>
    </row>
    <row r="16" spans="3:23" x14ac:dyDescent="0.15">
      <c r="C16" s="12"/>
      <c r="D16" s="15"/>
      <c r="E16" s="16"/>
      <c r="F16" s="16"/>
      <c r="G16" s="16"/>
      <c r="H16" s="16"/>
      <c r="I16" s="16"/>
      <c r="J16" s="12"/>
      <c r="K16" s="13"/>
      <c r="L16" s="15"/>
      <c r="M16" s="43"/>
      <c r="N16" s="12"/>
      <c r="O16" s="16"/>
      <c r="P16" s="16"/>
      <c r="Q16" s="2"/>
      <c r="R16" s="2"/>
      <c r="S16" s="16"/>
      <c r="T16" s="12"/>
      <c r="U16" s="16"/>
      <c r="V16" s="16"/>
      <c r="W16" s="43"/>
    </row>
    <row r="17" spans="3:23" x14ac:dyDescent="0.15">
      <c r="C17" s="12"/>
      <c r="D17" s="15"/>
      <c r="E17" s="16"/>
      <c r="F17" s="16"/>
      <c r="G17" s="16"/>
      <c r="H17" s="16"/>
      <c r="I17" s="16"/>
      <c r="J17" s="12"/>
      <c r="K17" s="13"/>
      <c r="L17" s="15"/>
      <c r="M17" s="43"/>
      <c r="N17" s="12"/>
      <c r="O17" s="16"/>
      <c r="P17" s="16"/>
      <c r="Q17" s="2"/>
      <c r="R17" s="2"/>
      <c r="S17" s="16"/>
      <c r="T17" s="12"/>
      <c r="U17" s="16"/>
      <c r="W17" s="43"/>
    </row>
    <row r="18" spans="3:23" x14ac:dyDescent="0.15">
      <c r="M18" s="43"/>
      <c r="T18" s="16"/>
      <c r="W18" s="43"/>
    </row>
  </sheetData>
  <mergeCells count="2">
    <mergeCell ref="D6:I6"/>
    <mergeCell ref="N6:S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583276-2391-4B4F-903D-6A1B454E43DF}">
  <dimension ref="B3:S19"/>
  <sheetViews>
    <sheetView zoomScale="59" workbookViewId="0">
      <selection activeCell="B4" sqref="B4"/>
    </sheetView>
  </sheetViews>
  <sheetFormatPr baseColWidth="10" defaultRowHeight="13" x14ac:dyDescent="0.15"/>
  <sheetData>
    <row r="3" spans="2:19" x14ac:dyDescent="0.15">
      <c r="B3" t="s">
        <v>93</v>
      </c>
    </row>
    <row r="5" spans="2:19" ht="14" thickBot="1" x14ac:dyDescent="0.2"/>
    <row r="6" spans="2:19" x14ac:dyDescent="0.15">
      <c r="B6" s="47"/>
      <c r="C6" s="86" t="s">
        <v>13</v>
      </c>
      <c r="D6" s="86"/>
      <c r="E6" s="86"/>
      <c r="F6" s="86"/>
      <c r="G6" s="86"/>
      <c r="H6" s="86"/>
      <c r="I6" s="47"/>
      <c r="J6" s="48"/>
      <c r="K6" s="87" t="s">
        <v>16</v>
      </c>
      <c r="L6" s="86"/>
      <c r="M6" s="86"/>
      <c r="N6" s="86"/>
      <c r="O6" s="86"/>
      <c r="P6" s="88"/>
      <c r="Q6" s="37"/>
      <c r="R6" s="37"/>
      <c r="S6" s="50" t="s">
        <v>16</v>
      </c>
    </row>
    <row r="7" spans="2:19" ht="14" thickBot="1" x14ac:dyDescent="0.2">
      <c r="B7" s="5"/>
      <c r="C7" s="6"/>
      <c r="D7" s="6"/>
      <c r="E7" s="6"/>
      <c r="F7" s="6"/>
      <c r="G7" s="6"/>
      <c r="H7" s="6"/>
      <c r="I7" s="5"/>
      <c r="J7" s="7"/>
      <c r="K7" s="5"/>
      <c r="L7" s="6"/>
      <c r="M7" s="6"/>
      <c r="N7" s="6"/>
      <c r="O7" s="6"/>
      <c r="P7" s="7"/>
      <c r="Q7" s="6"/>
      <c r="R7" s="6"/>
      <c r="S7" s="51"/>
    </row>
    <row r="8" spans="2:19" x14ac:dyDescent="0.15">
      <c r="B8" s="77" t="s">
        <v>21</v>
      </c>
      <c r="C8" s="77" t="s">
        <v>15</v>
      </c>
      <c r="D8" s="47" t="s">
        <v>50</v>
      </c>
      <c r="E8" s="37" t="s">
        <v>51</v>
      </c>
      <c r="F8" s="37" t="s">
        <v>52</v>
      </c>
      <c r="G8" s="37" t="s">
        <v>53</v>
      </c>
      <c r="H8" s="37" t="s">
        <v>27</v>
      </c>
      <c r="I8" s="47" t="s">
        <v>17</v>
      </c>
      <c r="J8" s="48" t="s">
        <v>18</v>
      </c>
      <c r="K8" s="77" t="s">
        <v>15</v>
      </c>
      <c r="L8" s="37" t="s">
        <v>49</v>
      </c>
      <c r="M8" s="37">
        <v>60</v>
      </c>
      <c r="N8" s="37">
        <f t="shared" ref="N8:O8" si="0">10+M8</f>
        <v>70</v>
      </c>
      <c r="O8" s="37">
        <f t="shared" si="0"/>
        <v>80</v>
      </c>
      <c r="P8" s="48" t="s">
        <v>27</v>
      </c>
      <c r="Q8" s="37" t="s">
        <v>17</v>
      </c>
      <c r="R8" s="48" t="s">
        <v>18</v>
      </c>
      <c r="S8" s="50" t="s">
        <v>34</v>
      </c>
    </row>
    <row r="9" spans="2:19" x14ac:dyDescent="0.15">
      <c r="B9" s="12" t="s">
        <v>54</v>
      </c>
      <c r="C9" s="15">
        <v>117456</v>
      </c>
      <c r="D9" s="16">
        <v>7.8242065113744725E-3</v>
      </c>
      <c r="E9" s="16">
        <v>1.9675452935567363E-2</v>
      </c>
      <c r="F9" s="16">
        <v>0.68726161285928344</v>
      </c>
      <c r="G9" s="16">
        <v>0.19403861871679606</v>
      </c>
      <c r="H9" s="16">
        <v>9.1200108976978611E-2</v>
      </c>
      <c r="I9" s="91">
        <v>0.49</v>
      </c>
      <c r="J9" s="92">
        <v>0.51</v>
      </c>
      <c r="K9" s="12">
        <v>2544</v>
      </c>
      <c r="L9" s="94">
        <v>4.8818897637795275E-2</v>
      </c>
      <c r="M9" s="16">
        <v>8.9370078740157483E-2</v>
      </c>
      <c r="N9" s="16">
        <v>0.24173228346456693</v>
      </c>
      <c r="O9" s="16">
        <v>0.45551181102362204</v>
      </c>
      <c r="P9" s="16">
        <v>0.16456692913385826</v>
      </c>
      <c r="Q9" s="16">
        <v>0.6</v>
      </c>
      <c r="R9" s="16">
        <v>0.4</v>
      </c>
      <c r="S9" s="16">
        <f>SUM(N9:P9)</f>
        <v>0.86181102362204731</v>
      </c>
    </row>
    <row r="10" spans="2:19" x14ac:dyDescent="0.15">
      <c r="B10" s="12"/>
      <c r="C10" s="15"/>
      <c r="D10" s="16"/>
      <c r="E10" s="16"/>
      <c r="F10" s="16"/>
      <c r="G10" s="16"/>
      <c r="H10" s="16"/>
      <c r="I10" s="12"/>
      <c r="J10" s="19"/>
      <c r="K10" s="12"/>
      <c r="L10" s="15"/>
      <c r="M10" s="16"/>
      <c r="N10" s="16"/>
      <c r="O10" s="16"/>
      <c r="P10" s="16"/>
      <c r="Q10" s="16"/>
      <c r="R10" s="16"/>
      <c r="S10" s="16"/>
    </row>
    <row r="11" spans="2:19" x14ac:dyDescent="0.15">
      <c r="B11" s="12"/>
      <c r="C11" s="15"/>
      <c r="D11" s="16"/>
      <c r="E11" s="16"/>
      <c r="F11" s="16"/>
      <c r="G11" s="16"/>
      <c r="H11" s="16"/>
      <c r="I11" s="12"/>
      <c r="J11" s="2"/>
      <c r="K11" s="12"/>
      <c r="L11" s="15"/>
      <c r="M11" s="16"/>
      <c r="N11" s="16"/>
      <c r="O11" s="16"/>
      <c r="P11" s="16"/>
      <c r="Q11" s="16"/>
      <c r="R11" s="16"/>
      <c r="S11" s="16"/>
    </row>
    <row r="12" spans="2:19" x14ac:dyDescent="0.15">
      <c r="B12" s="12"/>
      <c r="C12" s="15"/>
      <c r="D12" s="16"/>
      <c r="E12" s="16"/>
      <c r="F12" s="16"/>
      <c r="G12" s="16"/>
      <c r="H12" s="16"/>
      <c r="I12" s="12"/>
      <c r="J12" s="2"/>
      <c r="K12" s="12"/>
      <c r="L12" s="15"/>
      <c r="M12" s="16"/>
      <c r="N12" s="16"/>
      <c r="O12" s="16"/>
      <c r="P12" s="16"/>
      <c r="Q12" s="16"/>
      <c r="R12" s="16"/>
      <c r="S12" s="16"/>
    </row>
    <row r="13" spans="2:19" x14ac:dyDescent="0.15">
      <c r="B13" s="12"/>
      <c r="C13" s="15"/>
      <c r="D13" s="16"/>
      <c r="E13" s="16"/>
      <c r="F13" s="16"/>
      <c r="G13" s="16"/>
      <c r="H13" s="16"/>
      <c r="I13" s="12"/>
      <c r="J13" s="2"/>
      <c r="K13" s="12"/>
      <c r="L13" s="15"/>
      <c r="M13" s="16"/>
      <c r="N13" s="16"/>
      <c r="O13" s="16"/>
      <c r="P13" s="16"/>
      <c r="Q13" s="16"/>
      <c r="R13" s="16"/>
      <c r="S13" s="16"/>
    </row>
    <row r="14" spans="2:19" x14ac:dyDescent="0.15">
      <c r="B14" s="12"/>
      <c r="C14" s="15"/>
      <c r="D14" s="16"/>
      <c r="E14" s="16"/>
      <c r="F14" s="16"/>
      <c r="G14" s="16"/>
      <c r="H14" s="16"/>
      <c r="I14" s="12"/>
      <c r="J14" s="2"/>
      <c r="K14" s="12"/>
      <c r="L14" s="15"/>
      <c r="M14" s="16"/>
      <c r="N14" s="16"/>
      <c r="O14" s="16"/>
      <c r="P14" s="16"/>
      <c r="Q14" s="16"/>
      <c r="R14" s="16"/>
      <c r="S14" s="16"/>
    </row>
    <row r="15" spans="2:19" x14ac:dyDescent="0.15">
      <c r="B15" s="12"/>
      <c r="C15" s="15"/>
      <c r="D15" s="16"/>
      <c r="E15" s="16"/>
      <c r="F15" s="16"/>
      <c r="G15" s="16"/>
      <c r="H15" s="16"/>
      <c r="I15" s="12"/>
      <c r="J15" s="2"/>
      <c r="K15" s="12"/>
      <c r="L15" s="15"/>
      <c r="M15" s="16"/>
      <c r="N15" s="16"/>
      <c r="O15" s="16"/>
      <c r="P15" s="16"/>
      <c r="Q15" s="16"/>
      <c r="R15" s="16"/>
      <c r="S15" s="16"/>
    </row>
    <row r="16" spans="2:19" x14ac:dyDescent="0.15">
      <c r="B16" s="12"/>
      <c r="C16" s="15"/>
      <c r="D16" s="16"/>
      <c r="E16" s="16"/>
      <c r="F16" s="16"/>
      <c r="G16" s="16"/>
      <c r="H16" s="16"/>
      <c r="I16" s="12"/>
      <c r="J16" s="15"/>
      <c r="K16" s="12"/>
      <c r="L16" s="15"/>
      <c r="M16" s="16"/>
      <c r="N16" s="16"/>
      <c r="O16" s="16"/>
      <c r="P16" s="16"/>
      <c r="Q16" s="16"/>
      <c r="R16" s="16"/>
      <c r="S16" s="16"/>
    </row>
    <row r="17" spans="2:19" x14ac:dyDescent="0.15">
      <c r="B17" s="12"/>
      <c r="C17" s="15"/>
      <c r="D17" s="16"/>
      <c r="E17" s="16"/>
      <c r="F17" s="16"/>
      <c r="G17" s="16"/>
      <c r="H17" s="16"/>
      <c r="I17" s="12"/>
      <c r="J17" s="15"/>
      <c r="K17" s="12"/>
      <c r="L17" s="15"/>
      <c r="M17" s="16"/>
      <c r="N17" s="16"/>
      <c r="O17" s="16"/>
      <c r="P17" s="16"/>
      <c r="Q17" s="16"/>
      <c r="R17" s="16"/>
      <c r="S17" s="16"/>
    </row>
    <row r="18" spans="2:19" x14ac:dyDescent="0.15">
      <c r="B18" s="12"/>
      <c r="C18" s="15"/>
      <c r="D18" s="16"/>
      <c r="E18" s="16"/>
      <c r="F18" s="16"/>
      <c r="G18" s="16"/>
      <c r="H18" s="16"/>
      <c r="I18" s="12"/>
      <c r="J18" s="15"/>
      <c r="K18" s="12"/>
      <c r="L18" s="15"/>
      <c r="M18" s="16"/>
      <c r="N18" s="16"/>
      <c r="O18" s="16"/>
      <c r="P18" s="16"/>
      <c r="Q18" s="16"/>
      <c r="R18" s="16"/>
      <c r="S18" s="16"/>
    </row>
    <row r="19" spans="2:19" x14ac:dyDescent="0.15">
      <c r="B19" s="12"/>
      <c r="C19" s="15"/>
      <c r="D19" s="16"/>
      <c r="E19" s="16"/>
      <c r="F19" s="16"/>
      <c r="G19" s="16"/>
      <c r="H19" s="16"/>
      <c r="K19" s="12"/>
      <c r="L19" s="15"/>
      <c r="M19" s="16"/>
      <c r="N19" s="16"/>
      <c r="O19" s="16"/>
      <c r="P19" s="16"/>
      <c r="Q19" s="16"/>
      <c r="R19" s="16"/>
      <c r="S19" s="16"/>
    </row>
  </sheetData>
  <mergeCells count="2">
    <mergeCell ref="C6:H6"/>
    <mergeCell ref="K6:P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9652A-B18C-924C-A066-FDF3930A967E}">
  <dimension ref="C5:L8"/>
  <sheetViews>
    <sheetView zoomScale="75" workbookViewId="0">
      <selection activeCell="C5" sqref="C5:L8"/>
    </sheetView>
  </sheetViews>
  <sheetFormatPr baseColWidth="10" defaultRowHeight="13" x14ac:dyDescent="0.15"/>
  <sheetData>
    <row r="5" spans="3:12" ht="14" thickBot="1" x14ac:dyDescent="0.2"/>
    <row r="6" spans="3:12" ht="14" thickBot="1" x14ac:dyDescent="0.2">
      <c r="C6" s="87" t="s">
        <v>16</v>
      </c>
      <c r="D6" s="86"/>
      <c r="E6" s="86"/>
      <c r="F6" s="86"/>
      <c r="G6" s="86"/>
      <c r="H6" s="86"/>
      <c r="I6" s="86"/>
      <c r="J6" s="102"/>
      <c r="K6" s="101"/>
      <c r="L6" s="99" t="s">
        <v>13</v>
      </c>
    </row>
    <row r="7" spans="3:12" ht="14" thickBot="1" x14ac:dyDescent="0.2">
      <c r="C7" s="103" t="s">
        <v>21</v>
      </c>
      <c r="D7" s="97" t="s">
        <v>15</v>
      </c>
      <c r="E7" s="97" t="s">
        <v>38</v>
      </c>
      <c r="F7" s="97" t="s">
        <v>39</v>
      </c>
      <c r="G7" s="97" t="s">
        <v>40</v>
      </c>
      <c r="H7" s="97" t="s">
        <v>41</v>
      </c>
      <c r="I7" s="97" t="s">
        <v>42</v>
      </c>
      <c r="J7" s="103" t="s">
        <v>17</v>
      </c>
      <c r="K7" s="104" t="s">
        <v>18</v>
      </c>
      <c r="L7" s="50" t="s">
        <v>61</v>
      </c>
    </row>
    <row r="8" spans="3:12" x14ac:dyDescent="0.15">
      <c r="C8" s="12" t="s">
        <v>43</v>
      </c>
      <c r="D8" s="15">
        <v>3975</v>
      </c>
      <c r="E8" s="90">
        <v>0</v>
      </c>
      <c r="F8" s="90">
        <v>6.0377399999999998E-3</v>
      </c>
      <c r="G8" s="90">
        <v>6.2138359999999997E-2</v>
      </c>
      <c r="H8" s="90">
        <v>0.16150943000000001</v>
      </c>
      <c r="I8" s="90">
        <v>0.74264151</v>
      </c>
      <c r="J8" s="90">
        <v>0.57710691999999997</v>
      </c>
      <c r="K8" s="90">
        <v>0.42299999999999999</v>
      </c>
      <c r="L8" s="98">
        <f>SUM(H8:I8)</f>
        <v>0.90415094000000007</v>
      </c>
    </row>
  </sheetData>
  <mergeCells count="1">
    <mergeCell ref="C6:I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937BB6-7CEF-9247-8A72-BD5CC3CAC7CD}">
  <dimension ref="B2:U19"/>
  <sheetViews>
    <sheetView zoomScale="67" workbookViewId="0">
      <selection activeCell="B3" sqref="B3"/>
    </sheetView>
  </sheetViews>
  <sheetFormatPr baseColWidth="10" defaultRowHeight="13" x14ac:dyDescent="0.15"/>
  <cols>
    <col min="2" max="2" width="6.83203125" customWidth="1"/>
    <col min="3" max="3" width="14.6640625" customWidth="1"/>
  </cols>
  <sheetData>
    <row r="2" spans="2:21" x14ac:dyDescent="0.15">
      <c r="B2" t="s">
        <v>94</v>
      </c>
    </row>
    <row r="5" spans="2:21" ht="14" thickBot="1" x14ac:dyDescent="0.2"/>
    <row r="6" spans="2:21" x14ac:dyDescent="0.15">
      <c r="C6" s="47"/>
      <c r="D6" s="86" t="s">
        <v>13</v>
      </c>
      <c r="E6" s="86"/>
      <c r="F6" s="86"/>
      <c r="G6" s="86"/>
      <c r="H6" s="86"/>
      <c r="I6" s="86"/>
      <c r="J6" s="47"/>
      <c r="K6" s="37"/>
      <c r="L6" s="48"/>
      <c r="M6" s="86" t="s">
        <v>16</v>
      </c>
      <c r="N6" s="86"/>
      <c r="O6" s="86"/>
      <c r="P6" s="86"/>
      <c r="Q6" s="86"/>
      <c r="R6" s="86"/>
      <c r="S6" s="47"/>
      <c r="T6" s="37"/>
      <c r="U6" s="48"/>
    </row>
    <row r="7" spans="2:21" ht="14" thickBot="1" x14ac:dyDescent="0.2">
      <c r="C7" s="5"/>
      <c r="D7" s="6"/>
      <c r="E7" s="6"/>
      <c r="F7" s="6"/>
      <c r="G7" s="6"/>
      <c r="H7" s="6"/>
      <c r="I7" s="6"/>
      <c r="J7" s="5"/>
      <c r="K7" s="6"/>
      <c r="L7" s="7"/>
      <c r="M7" s="6"/>
      <c r="N7" s="6"/>
      <c r="O7" s="6"/>
      <c r="P7" s="6"/>
      <c r="Q7" s="6"/>
      <c r="R7" s="6"/>
      <c r="S7" s="5"/>
      <c r="T7" s="6"/>
      <c r="U7" s="7"/>
    </row>
    <row r="8" spans="2:21" x14ac:dyDescent="0.15">
      <c r="C8" s="77" t="s">
        <v>21</v>
      </c>
      <c r="D8" s="77" t="s">
        <v>15</v>
      </c>
      <c r="E8" s="47" t="s">
        <v>44</v>
      </c>
      <c r="F8" s="37" t="s">
        <v>45</v>
      </c>
      <c r="G8" s="37" t="s">
        <v>40</v>
      </c>
      <c r="H8" s="37" t="s">
        <v>46</v>
      </c>
      <c r="I8" s="37" t="s">
        <v>42</v>
      </c>
      <c r="J8" s="47" t="s">
        <v>17</v>
      </c>
      <c r="K8" s="37" t="s">
        <v>18</v>
      </c>
      <c r="L8" s="48" t="s">
        <v>58</v>
      </c>
      <c r="M8" s="77" t="s">
        <v>15</v>
      </c>
      <c r="N8" s="47" t="s">
        <v>44</v>
      </c>
      <c r="O8" s="37" t="s">
        <v>45</v>
      </c>
      <c r="P8" s="37" t="s">
        <v>40</v>
      </c>
      <c r="Q8" s="37" t="s">
        <v>46</v>
      </c>
      <c r="R8" s="37" t="s">
        <v>42</v>
      </c>
      <c r="S8" s="47" t="s">
        <v>17</v>
      </c>
      <c r="T8" s="37" t="s">
        <v>18</v>
      </c>
      <c r="U8" s="48" t="s">
        <v>58</v>
      </c>
    </row>
    <row r="9" spans="2:21" x14ac:dyDescent="0.15">
      <c r="C9" s="12" t="s">
        <v>47</v>
      </c>
      <c r="D9" s="15">
        <v>87725</v>
      </c>
      <c r="E9" s="16">
        <v>1.9675121117127388E-2</v>
      </c>
      <c r="F9" s="16">
        <v>0.38650327728697637</v>
      </c>
      <c r="G9" s="93">
        <v>0.36</v>
      </c>
      <c r="H9" s="94">
        <v>0.12527785693929894</v>
      </c>
      <c r="I9" s="16">
        <v>0.10742661726987746</v>
      </c>
      <c r="J9" s="91">
        <v>0.49</v>
      </c>
      <c r="K9" s="92">
        <v>0.46</v>
      </c>
      <c r="L9" s="92">
        <v>0.05</v>
      </c>
      <c r="M9" s="95">
        <v>4778</v>
      </c>
      <c r="N9" s="16">
        <v>6.2787777312683132E-4</v>
      </c>
      <c r="O9" s="16">
        <v>5.0439514441188785E-2</v>
      </c>
      <c r="P9" s="16">
        <v>0.23922143156132272</v>
      </c>
      <c r="Q9" s="16">
        <v>0.24843030556718293</v>
      </c>
      <c r="R9" s="16">
        <v>0.46128087065717871</v>
      </c>
      <c r="S9" s="91">
        <v>0.36</v>
      </c>
      <c r="T9" s="92">
        <v>0.6</v>
      </c>
      <c r="U9" s="16">
        <v>0.04</v>
      </c>
    </row>
    <row r="10" spans="2:21" x14ac:dyDescent="0.15">
      <c r="C10" s="12"/>
      <c r="D10" s="19"/>
      <c r="E10" s="19"/>
      <c r="F10" s="19"/>
      <c r="G10" s="19"/>
      <c r="H10" s="19"/>
      <c r="I10" s="19"/>
      <c r="J10" s="12"/>
      <c r="K10" s="19"/>
      <c r="M10" s="12"/>
      <c r="N10" s="16"/>
      <c r="O10" s="16"/>
      <c r="P10" s="16"/>
      <c r="Q10" s="16"/>
      <c r="R10" s="16"/>
      <c r="S10" s="12"/>
      <c r="T10" s="19"/>
      <c r="U10" s="2"/>
    </row>
    <row r="11" spans="2:21" x14ac:dyDescent="0.15">
      <c r="C11" s="12"/>
      <c r="D11" s="2"/>
      <c r="E11" s="2"/>
      <c r="F11" s="2"/>
      <c r="G11" s="2"/>
      <c r="H11" s="2"/>
      <c r="I11" s="2"/>
      <c r="J11" s="12"/>
      <c r="K11" s="13"/>
      <c r="L11" s="2"/>
      <c r="M11" s="12"/>
      <c r="N11" s="2"/>
      <c r="O11" s="2"/>
      <c r="P11" s="2"/>
      <c r="Q11" s="2"/>
      <c r="R11" s="2"/>
      <c r="S11" s="12"/>
      <c r="T11" s="13"/>
      <c r="U11" s="2"/>
    </row>
    <row r="12" spans="2:21" x14ac:dyDescent="0.15">
      <c r="C12" s="12"/>
      <c r="D12" s="2"/>
      <c r="E12" s="2"/>
      <c r="F12" s="2"/>
      <c r="G12" s="2"/>
      <c r="H12" s="2"/>
      <c r="I12" s="2"/>
      <c r="J12" s="12"/>
      <c r="K12" s="13"/>
      <c r="L12" s="2"/>
      <c r="M12" s="12"/>
      <c r="N12" s="2"/>
      <c r="O12" s="2"/>
      <c r="P12" s="2"/>
      <c r="Q12" s="2"/>
      <c r="R12" s="2"/>
      <c r="S12" s="12"/>
      <c r="T12" s="13"/>
      <c r="U12" s="2"/>
    </row>
    <row r="13" spans="2:21" x14ac:dyDescent="0.15">
      <c r="C13" s="12"/>
      <c r="D13" s="2"/>
      <c r="E13" s="2"/>
      <c r="F13" s="2"/>
      <c r="G13" s="2"/>
      <c r="H13" s="2"/>
      <c r="I13" s="2"/>
      <c r="J13" s="12"/>
      <c r="K13" s="13"/>
      <c r="L13" s="2"/>
      <c r="M13" s="12"/>
      <c r="N13" s="2"/>
      <c r="O13" s="2"/>
      <c r="P13" s="2"/>
      <c r="Q13" s="2"/>
      <c r="R13" s="2"/>
      <c r="S13" s="12"/>
      <c r="T13" s="13"/>
      <c r="U13" s="2"/>
    </row>
    <row r="14" spans="2:21" x14ac:dyDescent="0.15">
      <c r="C14" s="12"/>
      <c r="D14" s="2"/>
      <c r="E14" s="2"/>
      <c r="F14" s="2"/>
      <c r="G14" s="2"/>
      <c r="H14" s="2"/>
      <c r="I14" s="2"/>
      <c r="J14" s="12"/>
      <c r="K14" s="13"/>
      <c r="L14" s="2"/>
      <c r="M14" s="12"/>
      <c r="N14" s="2"/>
      <c r="O14" s="2"/>
      <c r="P14" s="2"/>
      <c r="Q14" s="2"/>
      <c r="R14" s="2"/>
      <c r="S14" s="12"/>
      <c r="T14" s="13"/>
      <c r="U14" s="2"/>
    </row>
    <row r="15" spans="2:21" x14ac:dyDescent="0.15">
      <c r="C15" s="12"/>
      <c r="D15" s="2"/>
      <c r="E15" s="2"/>
      <c r="F15" s="2"/>
      <c r="G15" s="2"/>
      <c r="H15" s="2"/>
      <c r="I15" s="2"/>
      <c r="J15" s="12"/>
      <c r="K15" s="13"/>
      <c r="L15" s="2"/>
      <c r="M15" s="12"/>
      <c r="N15" s="2"/>
      <c r="O15" s="2"/>
      <c r="P15" s="2"/>
      <c r="Q15" s="2"/>
      <c r="R15" s="2"/>
      <c r="S15" s="12"/>
      <c r="T15" s="13"/>
      <c r="U15" s="16"/>
    </row>
    <row r="16" spans="2:21" x14ac:dyDescent="0.15">
      <c r="C16" s="12"/>
      <c r="D16" s="15"/>
      <c r="E16" s="16"/>
      <c r="F16" s="16"/>
      <c r="G16" s="16"/>
      <c r="H16" s="16"/>
      <c r="I16" s="16"/>
      <c r="J16" s="12"/>
      <c r="K16" s="13"/>
      <c r="L16" s="15"/>
      <c r="M16" s="12"/>
      <c r="N16" s="16"/>
      <c r="O16" s="16"/>
      <c r="P16" s="2"/>
      <c r="Q16" s="2"/>
      <c r="R16" s="16"/>
      <c r="S16" s="12"/>
      <c r="T16" s="13"/>
      <c r="U16" s="16"/>
    </row>
    <row r="17" spans="3:21" x14ac:dyDescent="0.15">
      <c r="C17" s="12"/>
      <c r="D17" s="15"/>
      <c r="E17" s="16"/>
      <c r="F17" s="16"/>
      <c r="G17" s="16"/>
      <c r="H17" s="16"/>
      <c r="I17" s="16"/>
      <c r="J17" s="12"/>
      <c r="K17" s="13"/>
      <c r="L17" s="15"/>
      <c r="M17" s="12"/>
      <c r="N17" s="16"/>
      <c r="O17" s="16"/>
      <c r="P17" s="2"/>
      <c r="Q17" s="2"/>
      <c r="R17" s="16"/>
      <c r="S17" s="12"/>
      <c r="T17" s="13"/>
      <c r="U17" s="15"/>
    </row>
    <row r="18" spans="3:21" x14ac:dyDescent="0.15">
      <c r="C18" s="12"/>
      <c r="D18" s="15"/>
      <c r="E18" s="16"/>
      <c r="F18" s="16"/>
      <c r="G18" s="16"/>
      <c r="H18" s="16"/>
      <c r="I18" s="16"/>
      <c r="M18" s="16"/>
      <c r="N18" s="16"/>
      <c r="O18" s="16"/>
      <c r="P18" s="2"/>
      <c r="Q18" s="2"/>
      <c r="R18" s="16"/>
      <c r="S18" s="12"/>
      <c r="T18" s="16"/>
    </row>
    <row r="19" spans="3:21" x14ac:dyDescent="0.15">
      <c r="C19" s="12"/>
      <c r="D19" s="15"/>
      <c r="E19" s="16"/>
      <c r="F19" s="16"/>
      <c r="G19" s="16"/>
      <c r="H19" s="16"/>
      <c r="I19" s="16"/>
      <c r="O19" s="16"/>
      <c r="P19" s="16"/>
      <c r="R19" s="12"/>
    </row>
  </sheetData>
  <mergeCells count="2">
    <mergeCell ref="D6:I6"/>
    <mergeCell ref="M6:R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DEC1A-00E3-4545-87BE-5A1898757E5F}">
  <dimension ref="B1:AC15"/>
  <sheetViews>
    <sheetView zoomScale="62" workbookViewId="0">
      <selection activeCell="B2" sqref="B2"/>
    </sheetView>
  </sheetViews>
  <sheetFormatPr baseColWidth="10" defaultRowHeight="13" x14ac:dyDescent="0.15"/>
  <sheetData>
    <row r="1" spans="2:29" x14ac:dyDescent="0.15">
      <c r="B1" t="s">
        <v>95</v>
      </c>
    </row>
    <row r="3" spans="2:29" ht="14" thickBot="1" x14ac:dyDescent="0.2"/>
    <row r="4" spans="2:29" x14ac:dyDescent="0.15">
      <c r="B4" s="47"/>
      <c r="C4" s="86" t="s">
        <v>13</v>
      </c>
      <c r="D4" s="86"/>
      <c r="E4" s="86"/>
      <c r="F4" s="86"/>
      <c r="G4" s="86"/>
      <c r="H4" s="86"/>
      <c r="I4" s="86"/>
      <c r="J4" s="86"/>
      <c r="K4" s="86"/>
      <c r="L4" s="86"/>
      <c r="M4" s="47"/>
      <c r="N4" s="37"/>
      <c r="O4" s="48"/>
      <c r="P4" s="39" t="s">
        <v>13</v>
      </c>
      <c r="Q4" s="87" t="s">
        <v>16</v>
      </c>
      <c r="R4" s="86"/>
      <c r="S4" s="86"/>
      <c r="T4" s="86"/>
      <c r="U4" s="86"/>
      <c r="V4" s="86"/>
      <c r="W4" s="86"/>
      <c r="X4" s="86"/>
      <c r="Y4" s="86"/>
      <c r="Z4" s="88"/>
      <c r="AA4" s="37"/>
      <c r="AB4" s="37"/>
      <c r="AC4" s="50" t="s">
        <v>16</v>
      </c>
    </row>
    <row r="5" spans="2:29" ht="14" thickBot="1" x14ac:dyDescent="0.2">
      <c r="B5" s="5"/>
      <c r="C5" s="6"/>
      <c r="D5" s="6"/>
      <c r="E5" s="6"/>
      <c r="F5" s="6"/>
      <c r="G5" s="6"/>
      <c r="H5" s="6"/>
      <c r="I5" s="6"/>
      <c r="J5" s="6"/>
      <c r="K5" s="6"/>
      <c r="L5" s="6"/>
      <c r="M5" s="5"/>
      <c r="N5" s="6"/>
      <c r="O5" s="7"/>
      <c r="P5" s="38"/>
      <c r="Q5" s="5"/>
      <c r="R5" s="6"/>
      <c r="S5" s="6"/>
      <c r="T5" s="6"/>
      <c r="U5" s="6"/>
      <c r="V5" s="6"/>
      <c r="W5" s="6"/>
      <c r="X5" s="6"/>
      <c r="Y5" s="6"/>
      <c r="Z5" s="7"/>
      <c r="AA5" s="6"/>
      <c r="AB5" s="6"/>
      <c r="AC5" s="51"/>
    </row>
    <row r="6" spans="2:29" x14ac:dyDescent="0.15">
      <c r="B6" s="77" t="s">
        <v>21</v>
      </c>
      <c r="C6" s="77" t="s">
        <v>15</v>
      </c>
      <c r="D6" s="47" t="s">
        <v>62</v>
      </c>
      <c r="E6" s="37">
        <v>20</v>
      </c>
      <c r="F6" s="37">
        <v>30</v>
      </c>
      <c r="G6" s="37">
        <v>40</v>
      </c>
      <c r="H6" s="37">
        <v>50</v>
      </c>
      <c r="I6" s="37">
        <v>60</v>
      </c>
      <c r="J6" s="37">
        <v>70</v>
      </c>
      <c r="K6" s="37">
        <v>80</v>
      </c>
      <c r="L6" s="48">
        <v>90</v>
      </c>
      <c r="M6" s="47" t="s">
        <v>17</v>
      </c>
      <c r="N6" s="37" t="s">
        <v>18</v>
      </c>
      <c r="O6" s="48" t="s">
        <v>58</v>
      </c>
      <c r="P6" s="50" t="s">
        <v>34</v>
      </c>
      <c r="Q6" s="77" t="s">
        <v>15</v>
      </c>
      <c r="R6" s="47" t="s">
        <v>62</v>
      </c>
      <c r="S6" s="37">
        <v>20</v>
      </c>
      <c r="T6" s="37">
        <v>30</v>
      </c>
      <c r="U6" s="37">
        <v>40</v>
      </c>
      <c r="V6" s="37">
        <v>50</v>
      </c>
      <c r="W6" s="37">
        <v>60</v>
      </c>
      <c r="X6" s="37">
        <v>70</v>
      </c>
      <c r="Y6" s="37">
        <v>80</v>
      </c>
      <c r="Z6" s="48">
        <v>90</v>
      </c>
      <c r="AA6" s="37" t="s">
        <v>17</v>
      </c>
      <c r="AB6" s="48" t="s">
        <v>18</v>
      </c>
      <c r="AC6" s="50" t="s">
        <v>34</v>
      </c>
    </row>
    <row r="7" spans="2:29" x14ac:dyDescent="0.15">
      <c r="B7" s="79" t="s">
        <v>63</v>
      </c>
      <c r="C7" s="80">
        <v>1621</v>
      </c>
      <c r="D7" s="46">
        <v>0.03</v>
      </c>
      <c r="E7" s="16">
        <v>0.12</v>
      </c>
      <c r="F7" s="16">
        <v>0.17</v>
      </c>
      <c r="G7" s="16">
        <v>0.18</v>
      </c>
      <c r="H7" s="16">
        <v>0.18</v>
      </c>
      <c r="I7" s="16">
        <v>0.13</v>
      </c>
      <c r="J7" s="16">
        <v>0.09</v>
      </c>
      <c r="K7" s="16">
        <v>0.06</v>
      </c>
      <c r="L7" s="17">
        <v>0.03</v>
      </c>
      <c r="M7" s="91">
        <v>0.51</v>
      </c>
      <c r="N7" s="92">
        <v>0.48</v>
      </c>
      <c r="O7" s="92">
        <v>0.01</v>
      </c>
      <c r="P7" s="83">
        <f>SUM(J7:L8)</f>
        <v>0.18</v>
      </c>
      <c r="Q7" s="15">
        <v>54</v>
      </c>
      <c r="R7" s="46" t="s">
        <v>64</v>
      </c>
      <c r="S7" s="16">
        <v>0</v>
      </c>
      <c r="T7" s="16">
        <v>0.04</v>
      </c>
      <c r="U7" s="16">
        <v>7.0000000000000007E-2</v>
      </c>
      <c r="V7" s="16">
        <v>0.15</v>
      </c>
      <c r="W7" s="16">
        <v>0.15</v>
      </c>
      <c r="X7" s="16">
        <v>0.28000000000000003</v>
      </c>
      <c r="Y7" s="16">
        <v>0.28000000000000003</v>
      </c>
      <c r="Z7" s="17">
        <v>0.04</v>
      </c>
      <c r="AA7" s="16">
        <v>0.31</v>
      </c>
      <c r="AB7" s="17">
        <v>0.69</v>
      </c>
      <c r="AC7" s="52">
        <f>SUM(X7:Z7)</f>
        <v>0.60000000000000009</v>
      </c>
    </row>
    <row r="8" spans="2:29" x14ac:dyDescent="0.15">
      <c r="B8" s="79"/>
      <c r="C8" s="80"/>
      <c r="D8" s="46"/>
      <c r="E8" s="16"/>
      <c r="F8" s="16"/>
      <c r="G8" s="16"/>
      <c r="H8" s="16"/>
      <c r="I8" s="16"/>
      <c r="J8" s="16"/>
      <c r="K8" s="16"/>
      <c r="L8" s="17"/>
      <c r="M8" s="12"/>
      <c r="N8" s="19"/>
      <c r="P8" s="83"/>
      <c r="Q8" s="79"/>
      <c r="R8" s="49"/>
      <c r="S8" s="16"/>
      <c r="T8" s="16"/>
      <c r="U8" s="16"/>
      <c r="V8" s="16"/>
      <c r="W8" s="16"/>
      <c r="X8" s="16"/>
      <c r="Y8" s="16"/>
      <c r="Z8" s="17"/>
      <c r="AA8" s="16"/>
      <c r="AB8" s="17"/>
      <c r="AC8" s="54"/>
    </row>
    <row r="9" spans="2:29" x14ac:dyDescent="0.15">
      <c r="B9" s="79"/>
      <c r="C9" s="80"/>
      <c r="D9" s="46"/>
      <c r="E9" s="16"/>
      <c r="F9" s="16"/>
      <c r="G9" s="16"/>
      <c r="H9" s="16"/>
      <c r="I9" s="16"/>
      <c r="J9" s="16"/>
      <c r="K9" s="16"/>
      <c r="L9" s="17"/>
      <c r="M9" s="12"/>
      <c r="N9" s="13"/>
      <c r="O9" s="2"/>
      <c r="P9" s="83"/>
      <c r="Q9" s="79"/>
      <c r="R9" s="49"/>
      <c r="S9" s="16"/>
      <c r="T9" s="16"/>
      <c r="U9" s="16"/>
      <c r="V9" s="16"/>
      <c r="W9" s="16"/>
      <c r="X9" s="16"/>
      <c r="Y9" s="16"/>
      <c r="Z9" s="17"/>
      <c r="AA9" s="16"/>
      <c r="AB9" s="17"/>
      <c r="AC9" s="54"/>
    </row>
    <row r="10" spans="2:29" x14ac:dyDescent="0.15"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2"/>
      <c r="N10" s="13"/>
      <c r="O10" s="2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54"/>
    </row>
    <row r="11" spans="2:29" x14ac:dyDescent="0.15"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2"/>
      <c r="N11" s="13"/>
      <c r="O11" s="2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54"/>
    </row>
    <row r="12" spans="2:29" x14ac:dyDescent="0.1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12"/>
      <c r="N12" s="13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 spans="2:29" x14ac:dyDescent="0.1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12"/>
      <c r="N13" s="13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 spans="2:29" x14ac:dyDescent="0.1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12"/>
      <c r="N14" s="13"/>
      <c r="O14" s="15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</row>
    <row r="15" spans="2:29" x14ac:dyDescent="0.1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12"/>
      <c r="N15" s="13"/>
      <c r="O15" s="15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</row>
  </sheetData>
  <mergeCells count="2">
    <mergeCell ref="C4:L4"/>
    <mergeCell ref="Q4:Z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2169A-C425-1844-9D42-232C6C00D6AC}">
  <dimension ref="B1:K11"/>
  <sheetViews>
    <sheetView workbookViewId="0">
      <selection activeCell="B2" sqref="B2"/>
    </sheetView>
  </sheetViews>
  <sheetFormatPr baseColWidth="10" defaultRowHeight="13" x14ac:dyDescent="0.15"/>
  <sheetData>
    <row r="1" spans="2:11" x14ac:dyDescent="0.15">
      <c r="B1" t="s">
        <v>96</v>
      </c>
    </row>
    <row r="2" spans="2:11" ht="14" thickBot="1" x14ac:dyDescent="0.2"/>
    <row r="3" spans="2:11" x14ac:dyDescent="0.15">
      <c r="B3" s="105"/>
      <c r="C3" s="115" t="s">
        <v>13</v>
      </c>
      <c r="D3" s="115"/>
      <c r="E3" s="115"/>
      <c r="F3" s="115"/>
      <c r="G3" s="115"/>
      <c r="H3" s="115"/>
      <c r="I3" s="115"/>
      <c r="J3" s="115"/>
      <c r="K3" s="50" t="s">
        <v>13</v>
      </c>
    </row>
    <row r="4" spans="2:11" ht="14" thickBot="1" x14ac:dyDescent="0.2">
      <c r="B4" s="108"/>
      <c r="C4" s="106"/>
      <c r="D4" s="106"/>
      <c r="E4" s="106"/>
      <c r="F4" s="106"/>
      <c r="G4" s="106"/>
      <c r="H4" s="106"/>
      <c r="I4" s="106"/>
      <c r="J4" s="106"/>
      <c r="K4" s="51"/>
    </row>
    <row r="5" spans="2:11" x14ac:dyDescent="0.15">
      <c r="B5" s="109" t="s">
        <v>21</v>
      </c>
      <c r="C5" s="110" t="s">
        <v>15</v>
      </c>
      <c r="D5" s="107" t="s">
        <v>50</v>
      </c>
      <c r="E5" s="116" t="s">
        <v>51</v>
      </c>
      <c r="F5" s="107" t="s">
        <v>66</v>
      </c>
      <c r="G5" s="107" t="s">
        <v>65</v>
      </c>
      <c r="H5" s="107" t="s">
        <v>67</v>
      </c>
      <c r="I5" s="107" t="s">
        <v>68</v>
      </c>
      <c r="J5" s="107" t="s">
        <v>69</v>
      </c>
      <c r="K5" s="51" t="s">
        <v>71</v>
      </c>
    </row>
    <row r="6" spans="2:11" x14ac:dyDescent="0.15">
      <c r="B6" s="111" t="s">
        <v>70</v>
      </c>
      <c r="C6" s="112">
        <v>1621</v>
      </c>
      <c r="D6" s="113">
        <v>0.03</v>
      </c>
      <c r="E6" s="113">
        <v>0.12</v>
      </c>
      <c r="F6" s="113">
        <v>0.17</v>
      </c>
      <c r="G6" s="113">
        <v>0.18</v>
      </c>
      <c r="H6" s="113">
        <v>0.18</v>
      </c>
      <c r="I6" s="113">
        <v>0.13</v>
      </c>
      <c r="J6" s="113">
        <v>0.09</v>
      </c>
      <c r="K6" s="52">
        <f>SUM(I6:J6)</f>
        <v>0.22</v>
      </c>
    </row>
    <row r="7" spans="2:11" x14ac:dyDescent="0.15">
      <c r="B7" s="111"/>
      <c r="C7" s="112"/>
      <c r="D7" s="113"/>
      <c r="E7" s="113"/>
      <c r="F7" s="113"/>
      <c r="G7" s="113"/>
      <c r="H7" s="113"/>
      <c r="I7" s="113"/>
      <c r="J7" s="113"/>
      <c r="K7" s="117"/>
    </row>
    <row r="8" spans="2:11" x14ac:dyDescent="0.15">
      <c r="B8" s="111"/>
      <c r="C8" s="112"/>
      <c r="D8" s="113"/>
      <c r="E8" s="113"/>
      <c r="F8" s="113"/>
      <c r="G8" s="113"/>
      <c r="H8" s="113"/>
      <c r="I8" s="113"/>
      <c r="J8" s="113"/>
      <c r="K8" s="117"/>
    </row>
    <row r="9" spans="2:11" x14ac:dyDescent="0.15">
      <c r="B9" s="114"/>
      <c r="C9" s="114"/>
      <c r="D9" s="114"/>
      <c r="E9" s="114"/>
      <c r="F9" s="114"/>
      <c r="G9" s="114"/>
      <c r="H9" s="114"/>
      <c r="I9" s="114"/>
      <c r="J9" s="114"/>
      <c r="K9" s="118"/>
    </row>
    <row r="10" spans="2:11" x14ac:dyDescent="0.15">
      <c r="B10" s="114"/>
      <c r="C10" s="114"/>
      <c r="D10" s="114"/>
      <c r="E10" s="114"/>
      <c r="F10" s="114"/>
      <c r="G10" s="114"/>
      <c r="H10" s="114"/>
      <c r="I10" s="114"/>
      <c r="J10" s="114"/>
      <c r="K10" s="114"/>
    </row>
    <row r="11" spans="2:11" x14ac:dyDescent="0.15">
      <c r="B11" s="114"/>
      <c r="C11" s="114"/>
      <c r="D11" s="114"/>
      <c r="E11" s="114"/>
      <c r="F11" s="114"/>
      <c r="G11" s="114"/>
      <c r="H11" s="114"/>
      <c r="I11" s="114"/>
      <c r="J11" s="114"/>
      <c r="K11" s="114"/>
    </row>
  </sheetData>
  <mergeCells count="1">
    <mergeCell ref="C3:J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Bar 1</vt:lpstr>
      <vt:lpstr>Bar 2</vt:lpstr>
      <vt:lpstr>England</vt:lpstr>
      <vt:lpstr>Washington State</vt:lpstr>
      <vt:lpstr>Germany</vt:lpstr>
      <vt:lpstr>France</vt:lpstr>
      <vt:lpstr>NYC</vt:lpstr>
      <vt:lpstr>Santa Clara</vt:lpstr>
      <vt:lpstr>Austria</vt:lpstr>
      <vt:lpstr>ML Example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Levitt</dc:creator>
  <cp:lastModifiedBy>Bar Weiner</cp:lastModifiedBy>
  <dcterms:created xsi:type="dcterms:W3CDTF">2020-04-10T08:03:50Z</dcterms:created>
  <dcterms:modified xsi:type="dcterms:W3CDTF">2020-04-13T05:45:32Z</dcterms:modified>
</cp:coreProperties>
</file>