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13_ncr:1_{B7DEBC4E-C06D-C643-9E7C-268B770C9123}" xr6:coauthVersionLast="45" xr6:coauthVersionMax="45" xr10:uidLastSave="{00000000-0000-0000-0000-000000000000}"/>
  <bookViews>
    <workbookView xWindow="12080" yWindow="480" windowWidth="17640" windowHeight="15540" xr2:uid="{00000000-000D-0000-FFFF-FFFF00000000}"/>
  </bookViews>
  <sheets>
    <sheet name="Bar 1" sheetId="2" r:id="rId1"/>
    <sheet name="Bar 2" sheetId="3" r:id="rId2"/>
    <sheet name="US States" sheetId="12" r:id="rId3"/>
    <sheet name="England" sheetId="10" r:id="rId4"/>
    <sheet name="Germany" sheetId="6" r:id="rId5"/>
    <sheet name="Austria" sheetId="9" r:id="rId6"/>
    <sheet name="NYC, Chicago, SC" sheetId="5" r:id="rId7"/>
    <sheet name="France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1" i="12" l="1"/>
  <c r="Q51" i="12"/>
  <c r="AD76" i="12"/>
  <c r="P76" i="12"/>
  <c r="O70" i="12"/>
  <c r="O59" i="12"/>
  <c r="AB59" i="12"/>
  <c r="F69" i="12"/>
  <c r="G69" i="12" s="1"/>
  <c r="H69" i="12" s="1"/>
  <c r="I69" i="12" s="1"/>
  <c r="J69" i="12" s="1"/>
  <c r="K69" i="12" s="1"/>
  <c r="S36" i="2"/>
  <c r="AF35" i="2"/>
  <c r="S58" i="12"/>
  <c r="T58" i="12" s="1"/>
  <c r="U58" i="12" s="1"/>
  <c r="V58" i="12" s="1"/>
  <c r="W58" i="12" s="1"/>
  <c r="X58" i="12" s="1"/>
  <c r="F58" i="12"/>
  <c r="G58" i="12" s="1"/>
  <c r="H58" i="12" s="1"/>
  <c r="I58" i="12" s="1"/>
  <c r="J58" i="12" s="1"/>
  <c r="K58" i="12" s="1"/>
  <c r="AF34" i="2"/>
  <c r="S34" i="2"/>
  <c r="L42" i="12"/>
  <c r="V42" i="12"/>
  <c r="Z29" i="5"/>
  <c r="O29" i="5"/>
  <c r="AD29" i="12"/>
  <c r="P29" i="12"/>
  <c r="K20" i="12"/>
  <c r="O13" i="12"/>
  <c r="L6" i="12"/>
  <c r="O19" i="3" l="1"/>
  <c r="O20" i="3"/>
  <c r="O21" i="3"/>
  <c r="AF33" i="2"/>
  <c r="P20" i="3" l="1"/>
  <c r="L8" i="4"/>
  <c r="L14" i="10" l="1"/>
  <c r="L15" i="10"/>
  <c r="L13" i="10"/>
  <c r="F39" i="10"/>
  <c r="F40" i="10"/>
  <c r="F41" i="10"/>
  <c r="F42" i="10"/>
  <c r="F43" i="10"/>
  <c r="F38" i="10"/>
  <c r="F34" i="10"/>
  <c r="F30" i="10"/>
  <c r="F31" i="10"/>
  <c r="F32" i="10"/>
  <c r="F33" i="10"/>
  <c r="F29" i="10"/>
  <c r="F21" i="10"/>
  <c r="F22" i="10"/>
  <c r="F23" i="10"/>
  <c r="F24" i="10"/>
  <c r="F25" i="10"/>
  <c r="F20" i="10"/>
  <c r="E28" i="10"/>
  <c r="E37" i="10"/>
  <c r="M14" i="10"/>
  <c r="J6" i="10"/>
  <c r="K6" i="9"/>
  <c r="S9" i="6"/>
  <c r="N8" i="6"/>
  <c r="O8" i="6" s="1"/>
  <c r="S31" i="2"/>
  <c r="S32" i="2"/>
  <c r="AF32" i="2"/>
  <c r="AF21" i="2"/>
  <c r="AF22" i="2"/>
  <c r="AF23" i="2"/>
  <c r="AF24" i="2"/>
  <c r="AF26" i="2"/>
  <c r="AF27" i="2"/>
  <c r="AF28" i="2"/>
  <c r="AF30" i="2"/>
  <c r="S23" i="2"/>
  <c r="S24" i="2"/>
  <c r="S25" i="2"/>
  <c r="S26" i="2"/>
  <c r="S27" i="2"/>
  <c r="S28" i="2"/>
  <c r="S30" i="2"/>
  <c r="S22" i="2"/>
  <c r="S21" i="2"/>
  <c r="O5" i="3" l="1"/>
  <c r="O6" i="3"/>
  <c r="O7" i="3"/>
  <c r="O8" i="3"/>
  <c r="P8" i="3" s="1"/>
  <c r="O9" i="3"/>
  <c r="O10" i="3"/>
  <c r="O11" i="3"/>
  <c r="P11" i="3" s="1"/>
  <c r="O12" i="3"/>
  <c r="O13" i="3"/>
  <c r="O14" i="3"/>
  <c r="O15" i="3"/>
  <c r="O16" i="3"/>
  <c r="O17" i="3"/>
  <c r="O18" i="3"/>
  <c r="O4" i="3"/>
  <c r="P14" i="3" l="1"/>
  <c r="P17" i="3"/>
  <c r="P5" i="3"/>
  <c r="U8" i="3"/>
  <c r="U4" i="3"/>
  <c r="V13" i="3"/>
  <c r="U13" i="3"/>
  <c r="V12" i="3"/>
  <c r="U12" i="3"/>
  <c r="V11" i="3"/>
  <c r="U11" i="3"/>
  <c r="V10" i="3"/>
  <c r="U10" i="3"/>
  <c r="V9" i="3"/>
  <c r="U9" i="3"/>
  <c r="V8" i="3"/>
  <c r="V7" i="3"/>
  <c r="U7" i="3"/>
  <c r="V6" i="3"/>
  <c r="U6" i="3"/>
  <c r="V5" i="3"/>
  <c r="U5" i="3"/>
  <c r="V4" i="3"/>
  <c r="V3" i="3"/>
  <c r="U3" i="3"/>
  <c r="U2" i="3"/>
  <c r="T2" i="3"/>
  <c r="D8" i="2"/>
  <c r="M19" i="2" s="1"/>
  <c r="D4" i="2"/>
  <c r="I19" i="2" s="1"/>
  <c r="F19" i="2"/>
  <c r="T19" i="2"/>
  <c r="G19" i="2"/>
  <c r="W18" i="2"/>
  <c r="X18" i="2" s="1"/>
  <c r="Y18" i="2" s="1"/>
  <c r="Z18" i="2" s="1"/>
  <c r="AA18" i="2" s="1"/>
  <c r="AB18" i="2" s="1"/>
  <c r="J18" i="2"/>
  <c r="K18" i="2" s="1"/>
  <c r="L18" i="2" s="1"/>
  <c r="M18" i="2" s="1"/>
  <c r="N18" i="2" s="1"/>
  <c r="O18" i="2" s="1"/>
  <c r="E13" i="2"/>
  <c r="AD19" i="2" s="1"/>
  <c r="D13" i="2"/>
  <c r="R19" i="2" s="1"/>
  <c r="E12" i="2"/>
  <c r="AE19" i="2" s="1"/>
  <c r="D12" i="2"/>
  <c r="Q19" i="2" s="1"/>
  <c r="E11" i="2"/>
  <c r="AC19" i="2" s="1"/>
  <c r="D11" i="2"/>
  <c r="P19" i="2" s="1"/>
  <c r="E10" i="2"/>
  <c r="AB19" i="2" s="1"/>
  <c r="D10" i="2"/>
  <c r="O19" i="2" s="1"/>
  <c r="E9" i="2"/>
  <c r="AA19" i="2" s="1"/>
  <c r="D9" i="2"/>
  <c r="N19" i="2" s="1"/>
  <c r="E8" i="2"/>
  <c r="Z19" i="2" s="1"/>
  <c r="E7" i="2"/>
  <c r="Y19" i="2" s="1"/>
  <c r="D7" i="2"/>
  <c r="L19" i="2" s="1"/>
  <c r="E6" i="2"/>
  <c r="X19" i="2" s="1"/>
  <c r="D6" i="2"/>
  <c r="K19" i="2" s="1"/>
  <c r="E5" i="2"/>
  <c r="W19" i="2" s="1"/>
  <c r="D5" i="2"/>
  <c r="J19" i="2" s="1"/>
  <c r="E4" i="2"/>
  <c r="V19" i="2" s="1"/>
  <c r="E3" i="2"/>
  <c r="U19" i="2" s="1"/>
  <c r="D3" i="2"/>
  <c r="H19" i="2" s="1"/>
  <c r="E2" i="2"/>
  <c r="D2" i="2"/>
  <c r="AF19" i="2" l="1"/>
  <c r="S19" i="2"/>
</calcChain>
</file>

<file path=xl/sharedStrings.xml><?xml version="1.0" encoding="utf-8"?>
<sst xmlns="http://schemas.openxmlformats.org/spreadsheetml/2006/main" count="469" uniqueCount="126">
  <si>
    <t>All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</si>
  <si>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</si>
  <si>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</si>
  <si>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</si>
  <si>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</si>
  <si>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</si>
  <si>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</si>
  <si>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</si>
  <si>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</si>
  <si>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Female</t>
  </si>
  <si>
    <t>Male</t>
  </si>
  <si>
    <t>Cases</t>
  </si>
  <si>
    <t>Sweden</t>
  </si>
  <si>
    <t>Number</t>
  </si>
  <si>
    <t>Deaths</t>
  </si>
  <si>
    <t>M</t>
  </si>
  <si>
    <t>F</t>
  </si>
  <si>
    <t>%C</t>
  </si>
  <si>
    <t>%D</t>
  </si>
  <si>
    <t>Location</t>
  </si>
  <si>
    <t>Spain</t>
  </si>
  <si>
    <t>Denmark</t>
  </si>
  <si>
    <t>Netherlands</t>
  </si>
  <si>
    <t>Italy</t>
  </si>
  <si>
    <t>Norway</t>
  </si>
  <si>
    <t>80+</t>
  </si>
  <si>
    <t>South Korea</t>
  </si>
  <si>
    <t>Switzerland</t>
  </si>
  <si>
    <t>Portugal</t>
  </si>
  <si>
    <t>Belgium</t>
  </si>
  <si>
    <t>Death M</t>
  </si>
  <si>
    <t>Death W</t>
  </si>
  <si>
    <t>Over 70</t>
  </si>
  <si>
    <t>Death M+F</t>
  </si>
  <si>
    <t>F/W</t>
  </si>
  <si>
    <t>Israel</t>
  </si>
  <si>
    <t>0-14</t>
  </si>
  <si>
    <t>15-44</t>
  </si>
  <si>
    <t>45-64</t>
  </si>
  <si>
    <t>65-74</t>
  </si>
  <si>
    <t>75+</t>
  </si>
  <si>
    <t>France</t>
  </si>
  <si>
    <t>0-17</t>
  </si>
  <si>
    <t>18-44</t>
  </si>
  <si>
    <t>64-74</t>
  </si>
  <si>
    <t>New York City</t>
  </si>
  <si>
    <t>Princess Cruise</t>
  </si>
  <si>
    <t>&lt;60</t>
  </si>
  <si>
    <t>&lt;5</t>
  </si>
  <si>
    <t>5-14</t>
  </si>
  <si>
    <t>15-59</t>
  </si>
  <si>
    <t>60-79</t>
  </si>
  <si>
    <t>Germany</t>
  </si>
  <si>
    <t>0-19</t>
  </si>
  <si>
    <t>20-39</t>
  </si>
  <si>
    <t>40-59</t>
  </si>
  <si>
    <t>U</t>
  </si>
  <si>
    <t>Over 60</t>
  </si>
  <si>
    <t>Washington State</t>
  </si>
  <si>
    <t>Over 65</t>
  </si>
  <si>
    <t>&lt;20</t>
  </si>
  <si>
    <t>Santa Clara</t>
  </si>
  <si>
    <t>0\%</t>
  </si>
  <si>
    <t>25-34</t>
  </si>
  <si>
    <t>15-24</t>
  </si>
  <si>
    <t>35-44</t>
  </si>
  <si>
    <t>45-54</t>
  </si>
  <si>
    <t>&gt;64</t>
  </si>
  <si>
    <t>Austria</t>
  </si>
  <si>
    <t>Over 45</t>
  </si>
  <si>
    <t>England</t>
  </si>
  <si>
    <t>75-84</t>
  </si>
  <si>
    <t>85+</t>
  </si>
  <si>
    <t>Sources:</t>
  </si>
  <si>
    <t>https://www.ined.fr/fichier/rte/85/France/Deaths-Age-Sex_Covid-19_France_12-04.xlsx</t>
  </si>
  <si>
    <t>https://t.me/MOHreport/3884</t>
  </si>
  <si>
    <t>https://www.medrxiv.org/content/10.1101/2020.03.05.20031773v2</t>
  </si>
  <si>
    <t>https://www.bag.admin.ch/bag/fr/home/krankheiten/ausbrueche-epidemien-pandemien/aktuelle-ausbrueche-epidemien/novel-cov/situation-schweiz-und-international.html#1164290551</t>
  </si>
  <si>
    <t>https://www.epicentro.iss.it/</t>
  </si>
  <si>
    <t>https://www.ssi.dk/aktuelt/sygdomsudbrud/coronavirus/covid-19-i-danmark-epidemiologisk-overvaagningsrapport</t>
  </si>
  <si>
    <t>http://ncov.mohw.go.kr/tcmBoardList.do?brdId=&amp;brdGubun=&amp;dataGubun=&amp;ncvContSeq=&amp;contSeq=&amp;board_id=&amp;gubun=</t>
  </si>
  <si>
    <t>https://covid19.min-saude.pt/relatorio-de-situacao/</t>
  </si>
  <si>
    <t>https://experience.arcgis.com/experience/09f821667ce64bf7be6f9f87457ed9aa</t>
  </si>
  <si>
    <t>https://www.vg.no/spesial/2020/corona/</t>
  </si>
  <si>
    <t>https://www.mscbs.gob.es/profesionales/saludPublica/ccayes/alertasActual/nCov-China/documentos/Actualizacion_70_COVID-19.pdf</t>
  </si>
  <si>
    <t>https://www.rivm.nl/coronavirus-covid-19/grafieken</t>
  </si>
  <si>
    <t>https://epidemio.wiv-isp.be/ID/Documents/Covid19/Meest%20recente%20update.pdf</t>
  </si>
  <si>
    <t>Source: https://www.ons.gov.uk/peoplepopulationandcommunity/birthsdeathsandmarriages/deaths/bulletins/deathsregisteredweeklyinenglandandwalesprovisional/weekending27march2020</t>
  </si>
  <si>
    <t>Source:</t>
  </si>
  <si>
    <t>Source:https://metro.co.uk/2020/04/03/coronavirus-deaths-age-uk-12506448/</t>
  </si>
  <si>
    <t>Source: https://www.doh.wa.gov/Emergencies/Coronavirus</t>
  </si>
  <si>
    <t>Source:https://www.rki.de/DE/Content/InfAZ/N/Neuartiges_Coronavirus/Situationsberichte/2020-04-11-en.pdf?__blob=publicationFile</t>
  </si>
  <si>
    <t>Source:https://www1.nyc.gov/site/doh/covid/covid-19-data-archive.page</t>
  </si>
  <si>
    <t>Source; https://www.sccgov.org/sites/phd/DiseaseInformation/novel-coronavirus/Pages/dashboard.aspx#cases</t>
  </si>
  <si>
    <t>Source:https://info.gesundheitsministerium.at/</t>
  </si>
  <si>
    <t>Michigan</t>
  </si>
  <si>
    <t>Unknown</t>
  </si>
  <si>
    <t>&lt;1%</t>
  </si>
  <si>
    <t>&lt;1</t>
  </si>
  <si>
    <t>California</t>
  </si>
  <si>
    <t>18-49</t>
  </si>
  <si>
    <t>50-64</t>
  </si>
  <si>
    <t>65+</t>
  </si>
  <si>
    <t>Over 50</t>
  </si>
  <si>
    <t>Massachusets</t>
  </si>
  <si>
    <t>&lt;19</t>
  </si>
  <si>
    <t>Pennsylvania</t>
  </si>
  <si>
    <t>0-4</t>
  </si>
  <si>
    <t>5-12</t>
  </si>
  <si>
    <t>13-18</t>
  </si>
  <si>
    <t>19-24</t>
  </si>
  <si>
    <t>25-49</t>
  </si>
  <si>
    <t>Chicago</t>
  </si>
  <si>
    <t>18-29</t>
  </si>
  <si>
    <t>70+</t>
  </si>
  <si>
    <t>Florida</t>
  </si>
  <si>
    <t>55-64</t>
  </si>
  <si>
    <t>Connecut</t>
  </si>
  <si>
    <t>https://portal.ct.gov/-/media/Coronavirus/CTDPHCOVID19summary4142020.pdf?la=en</t>
  </si>
  <si>
    <t>New York</t>
  </si>
  <si>
    <t>Texas</t>
  </si>
  <si>
    <t>Connecuticut</t>
  </si>
  <si>
    <t>Indiana</t>
  </si>
  <si>
    <t>https://www.coronavirus.in.gov/</t>
  </si>
  <si>
    <t>Over 55</t>
  </si>
  <si>
    <t>44,1%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</si>
</sst>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79646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1">
      <alignment horizontal="right" vertical="center"/>
    </xf>
    <xf numFmtId="3" fontId="3" fillId="0" borderId="1">
      <alignment horizontal="center" vertical="center"/>
    </xf>
    <xf numFmtId="1" fontId="2" fillId="0" borderId="1"/>
    <xf numFmtId="164" fontId="2" fillId="0" borderId="1">
      <alignment horizontal="center"/>
    </xf>
    <xf numFmtId="10" fontId="2" fillId="0" borderId="1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9" fontId="0" fillId="4" borderId="0" xfId="1" applyFont="1" applyFill="1" applyBorder="1"/>
    <xf numFmtId="0" fontId="0" fillId="6" borderId="0" xfId="0" applyFill="1"/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9" fontId="0" fillId="6" borderId="6" xfId="0" applyNumberFormat="1" applyFill="1" applyBorder="1" applyAlignment="1">
      <alignment horizontal="center"/>
    </xf>
    <xf numFmtId="0" fontId="0" fillId="6" borderId="0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2" applyFill="1" applyBorder="1">
      <alignment horizontal="right" vertical="center"/>
    </xf>
    <xf numFmtId="9" fontId="0" fillId="4" borderId="6" xfId="1" applyFont="1" applyFill="1" applyBorder="1"/>
    <xf numFmtId="0" fontId="2" fillId="4" borderId="5" xfId="2" quotePrefix="1" applyFill="1" applyBorder="1">
      <alignment horizontal="right" vertical="center"/>
    </xf>
    <xf numFmtId="0" fontId="2" fillId="4" borderId="7" xfId="2" applyFill="1" applyBorder="1">
      <alignment horizontal="right" vertical="center"/>
    </xf>
    <xf numFmtId="9" fontId="0" fillId="4" borderId="8" xfId="1" applyFont="1" applyFill="1" applyBorder="1"/>
    <xf numFmtId="9" fontId="0" fillId="4" borderId="9" xfId="1" applyFont="1" applyFill="1" applyBorder="1"/>
    <xf numFmtId="0" fontId="2" fillId="3" borderId="0" xfId="0" applyFont="1" applyFill="1" applyBorder="1"/>
    <xf numFmtId="0" fontId="2" fillId="3" borderId="8" xfId="0" applyFont="1" applyFill="1" applyBorder="1"/>
    <xf numFmtId="0" fontId="0" fillId="3" borderId="2" xfId="0" applyFill="1" applyBorder="1"/>
    <xf numFmtId="0" fontId="2" fillId="7" borderId="3" xfId="0" applyFont="1" applyFill="1" applyBorder="1" applyAlignment="1">
      <alignment horizontal="center"/>
    </xf>
    <xf numFmtId="3" fontId="2" fillId="3" borderId="0" xfId="0" applyNumberFormat="1" applyFont="1" applyFill="1" applyBorder="1"/>
    <xf numFmtId="0" fontId="2" fillId="7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9" fontId="0" fillId="9" borderId="11" xfId="0" applyNumberFormat="1" applyFill="1" applyBorder="1" applyAlignment="1">
      <alignment horizontal="center"/>
    </xf>
    <xf numFmtId="9" fontId="0" fillId="8" borderId="11" xfId="0" applyNumberFormat="1" applyFill="1" applyBorder="1" applyAlignment="1">
      <alignment horizontal="center"/>
    </xf>
    <xf numFmtId="0" fontId="0" fillId="6" borderId="11" xfId="0" applyFill="1" applyBorder="1"/>
    <xf numFmtId="0" fontId="2" fillId="8" borderId="0" xfId="0" applyFont="1" applyFill="1" applyAlignment="1">
      <alignment horizontal="center"/>
    </xf>
    <xf numFmtId="164" fontId="2" fillId="0" borderId="12" xfId="5" applyBorder="1">
      <alignment horizontal="center"/>
    </xf>
    <xf numFmtId="164" fontId="2" fillId="8" borderId="12" xfId="5" applyFill="1" applyBorder="1">
      <alignment horizontal="center"/>
    </xf>
    <xf numFmtId="164" fontId="2" fillId="0" borderId="14" xfId="5" applyBorder="1">
      <alignment horizontal="center"/>
    </xf>
    <xf numFmtId="164" fontId="2" fillId="8" borderId="14" xfId="5" applyFill="1" applyBorder="1">
      <alignment horizontal="center"/>
    </xf>
    <xf numFmtId="0" fontId="2" fillId="8" borderId="4" xfId="0" applyFont="1" applyFill="1" applyBorder="1" applyAlignment="1">
      <alignment horizontal="center"/>
    </xf>
    <xf numFmtId="165" fontId="2" fillId="8" borderId="6" xfId="0" applyNumberFormat="1" applyFont="1" applyFill="1" applyBorder="1" applyAlignment="1">
      <alignment horizontal="center"/>
    </xf>
    <xf numFmtId="164" fontId="2" fillId="0" borderId="15" xfId="5" applyBorder="1">
      <alignment horizontal="center"/>
    </xf>
    <xf numFmtId="164" fontId="2" fillId="8" borderId="15" xfId="5" applyFill="1" applyBorder="1">
      <alignment horizontal="center"/>
    </xf>
    <xf numFmtId="0" fontId="2" fillId="8" borderId="9" xfId="0" applyFont="1" applyFill="1" applyBorder="1" applyAlignment="1">
      <alignment horizontal="center"/>
    </xf>
    <xf numFmtId="0" fontId="2" fillId="4" borderId="5" xfId="2" applyFill="1" applyBorder="1" applyAlignment="1">
      <alignment horizontal="center" vertical="center"/>
    </xf>
    <xf numFmtId="0" fontId="2" fillId="4" borderId="5" xfId="2" quotePrefix="1" applyFill="1" applyBorder="1" applyAlignment="1">
      <alignment horizontal="center" vertical="center"/>
    </xf>
    <xf numFmtId="0" fontId="2" fillId="8" borderId="5" xfId="2" applyFill="1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18" xfId="2" applyBorder="1" applyAlignment="1">
      <alignment horizontal="center" vertical="center"/>
    </xf>
    <xf numFmtId="164" fontId="2" fillId="0" borderId="19" xfId="5" applyBorder="1">
      <alignment horizontal="center"/>
    </xf>
    <xf numFmtId="164" fontId="2" fillId="0" borderId="20" xfId="5" applyBorder="1">
      <alignment horizontal="center"/>
    </xf>
    <xf numFmtId="164" fontId="2" fillId="0" borderId="21" xfId="5" applyBorder="1">
      <alignment horizontal="center"/>
    </xf>
    <xf numFmtId="3" fontId="3" fillId="0" borderId="22" xfId="3" applyBorder="1">
      <alignment horizontal="center" vertical="center"/>
    </xf>
    <xf numFmtId="3" fontId="3" fillId="0" borderId="23" xfId="3" applyBorder="1">
      <alignment horizontal="center" vertical="center"/>
    </xf>
    <xf numFmtId="3" fontId="3" fillId="0" borderId="24" xfId="3" applyBorder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9" fontId="0" fillId="6" borderId="11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9" fontId="0" fillId="10" borderId="6" xfId="0" applyNumberFormat="1" applyFill="1" applyBorder="1" applyAlignment="1">
      <alignment horizontal="center"/>
    </xf>
    <xf numFmtId="164" fontId="5" fillId="0" borderId="0" xfId="0" applyNumberFormat="1" applyFont="1"/>
    <xf numFmtId="164" fontId="0" fillId="6" borderId="5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/>
    <xf numFmtId="9" fontId="0" fillId="6" borderId="0" xfId="1" applyFont="1" applyFill="1" applyBorder="1" applyAlignment="1">
      <alignment horizontal="center"/>
    </xf>
    <xf numFmtId="0" fontId="0" fillId="0" borderId="5" xfId="0" applyBorder="1"/>
    <xf numFmtId="9" fontId="0" fillId="6" borderId="0" xfId="1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0" fillId="9" borderId="11" xfId="1" applyNumberFormat="1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7" borderId="3" xfId="0" applyFont="1" applyFill="1" applyBorder="1" applyAlignment="1"/>
    <xf numFmtId="0" fontId="2" fillId="7" borderId="2" xfId="0" applyFont="1" applyFill="1" applyBorder="1" applyAlignment="1"/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1" fontId="5" fillId="12" borderId="6" xfId="0" applyNumberFormat="1" applyFont="1" applyFill="1" applyBorder="1" applyAlignment="1">
      <alignment horizontal="center"/>
    </xf>
    <xf numFmtId="9" fontId="5" fillId="12" borderId="0" xfId="0" applyNumberFormat="1" applyFont="1" applyFill="1" applyAlignment="1">
      <alignment horizontal="center"/>
    </xf>
    <xf numFmtId="0" fontId="5" fillId="12" borderId="0" xfId="0" applyFont="1" applyFill="1"/>
    <xf numFmtId="16" fontId="6" fillId="11" borderId="3" xfId="0" quotePrefix="1" applyNumberFormat="1" applyFont="1" applyFill="1" applyBorder="1" applyAlignment="1">
      <alignment horizontal="center"/>
    </xf>
    <xf numFmtId="9" fontId="5" fillId="12" borderId="11" xfId="0" applyNumberFormat="1" applyFont="1" applyFill="1" applyBorder="1" applyAlignment="1">
      <alignment horizontal="center"/>
    </xf>
    <xf numFmtId="0" fontId="5" fillId="12" borderId="11" xfId="0" applyFont="1" applyFill="1" applyBorder="1"/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1" fontId="5" fillId="12" borderId="0" xfId="0" applyNumberFormat="1" applyFont="1" applyFill="1" applyAlignment="1">
      <alignment horizontal="center"/>
    </xf>
    <xf numFmtId="0" fontId="2" fillId="2" borderId="0" xfId="2" applyBorder="1" applyAlignment="1">
      <alignment horizontal="center" vertical="center"/>
    </xf>
    <xf numFmtId="0" fontId="2" fillId="4" borderId="0" xfId="2" applyFill="1" applyBorder="1" applyAlignment="1">
      <alignment horizontal="center" vertical="center"/>
    </xf>
    <xf numFmtId="16" fontId="0" fillId="0" borderId="0" xfId="0" applyNumberFormat="1"/>
    <xf numFmtId="0" fontId="4" fillId="0" borderId="0" xfId="7"/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2" borderId="13" xfId="2" applyBorder="1">
      <alignment horizontal="right" vertic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6" fillId="13" borderId="1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9" fontId="5" fillId="12" borderId="6" xfId="0" applyNumberFormat="1" applyFont="1" applyFill="1" applyBorder="1" applyAlignment="1">
      <alignment horizontal="center"/>
    </xf>
    <xf numFmtId="164" fontId="5" fillId="12" borderId="0" xfId="0" applyNumberFormat="1" applyFont="1" applyFill="1" applyAlignment="1">
      <alignment horizontal="center"/>
    </xf>
    <xf numFmtId="9" fontId="5" fillId="12" borderId="5" xfId="0" applyNumberFormat="1" applyFont="1" applyFill="1" applyBorder="1" applyAlignment="1">
      <alignment horizontal="center"/>
    </xf>
    <xf numFmtId="9" fontId="5" fillId="14" borderId="6" xfId="0" applyNumberFormat="1" applyFont="1" applyFill="1" applyBorder="1" applyAlignment="1">
      <alignment horizontal="center"/>
    </xf>
    <xf numFmtId="0" fontId="5" fillId="0" borderId="0" xfId="0" applyFont="1"/>
    <xf numFmtId="0" fontId="5" fillId="12" borderId="0" xfId="0" applyFont="1" applyFill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6" xfId="0" applyFont="1" applyFill="1" applyBorder="1"/>
    <xf numFmtId="0" fontId="6" fillId="11" borderId="4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164" fontId="5" fillId="12" borderId="5" xfId="0" applyNumberFormat="1" applyFont="1" applyFill="1" applyBorder="1" applyAlignment="1">
      <alignment horizontal="center"/>
    </xf>
    <xf numFmtId="16" fontId="2" fillId="7" borderId="3" xfId="0" quotePrefix="1" applyNumberFormat="1" applyFont="1" applyFill="1" applyBorder="1" applyAlignment="1">
      <alignment horizontal="center"/>
    </xf>
    <xf numFmtId="0" fontId="0" fillId="0" borderId="0" xfId="0" quotePrefix="1"/>
    <xf numFmtId="0" fontId="6" fillId="11" borderId="0" xfId="0" applyFont="1" applyFill="1" applyBorder="1" applyAlignment="1">
      <alignment horizontal="center"/>
    </xf>
    <xf numFmtId="9" fontId="5" fillId="14" borderId="11" xfId="0" applyNumberFormat="1" applyFont="1" applyFill="1" applyBorder="1" applyAlignment="1">
      <alignment horizontal="center"/>
    </xf>
    <xf numFmtId="0" fontId="0" fillId="0" borderId="0" xfId="0" applyBorder="1"/>
  </cellXfs>
  <cellStyles count="8">
    <cellStyle name="Hyperlink" xfId="7" builtinId="8"/>
    <cellStyle name="Normal" xfId="0" builtinId="0"/>
    <cellStyle name="Percent" xfId="1" builtinId="5"/>
    <cellStyle name="Style 1" xfId="4" xr:uid="{00000000-0005-0000-0000-000003000000}"/>
    <cellStyle name="Style 2" xfId="5" xr:uid="{00000000-0005-0000-0000-000004000000}"/>
    <cellStyle name="Style 3" xfId="2" xr:uid="{00000000-0005-0000-0000-000005000000}"/>
    <cellStyle name="Style 4" xfId="6" xr:uid="{00000000-0005-0000-0000-000006000000}"/>
    <cellStyle name="Style 6" xfId="3" xr:uid="{00000000-0005-0000-0000-000007000000}"/>
  </cellStyles>
  <dxfs count="0"/>
  <tableStyles count="0" defaultTableStyle="TableStyleMedium2" defaultPivotStyle="PivotStyleLight16"/>
  <colors>
    <mruColors>
      <color rgb="FFFFCC99"/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5" name="Picture 4" descr="page1image6160787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2" Type="http://schemas.openxmlformats.org/officeDocument/2006/relationships/hyperlink" Target="https://www.mscbs.gob.es/profesionales/saludPublica/ccayes/alertasActual/nCov-China/documentos/Actualizacion_70_COVID-19.pdf" TargetMode="External"/><Relationship Id="rId1" Type="http://schemas.openxmlformats.org/officeDocument/2006/relationships/hyperlink" Target="https://www.ssi.dk/aktuelt/sygdomsudbrud/coronavirus/covid-19-i-danmark-epidemiologisk-overvaagningsrapport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4" Type="http://schemas.openxmlformats.org/officeDocument/2006/relationships/hyperlink" Target="https://covid19.min-saude.pt/relatorio-de-situaca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onavirus.in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"/>
  <sheetViews>
    <sheetView tabSelected="1" topLeftCell="E1" zoomScale="75" zoomScaleNormal="100" workbookViewId="0">
      <selection activeCell="I33" sqref="I33"/>
    </sheetView>
  </sheetViews>
  <sheetFormatPr baseColWidth="10" defaultColWidth="8.83203125" defaultRowHeight="13" x14ac:dyDescent="0.15"/>
  <cols>
    <col min="5" max="5" width="7.6640625" customWidth="1"/>
    <col min="6" max="6" width="15.33203125" customWidth="1"/>
    <col min="7" max="7" width="8.83203125" customWidth="1"/>
    <col min="8" max="9" width="5.33203125" customWidth="1"/>
    <col min="10" max="10" width="4.5" customWidth="1"/>
    <col min="11" max="11" width="5.5" customWidth="1"/>
    <col min="12" max="12" width="4.5" customWidth="1"/>
    <col min="13" max="15" width="5.33203125" customWidth="1"/>
    <col min="16" max="16" width="5.5" customWidth="1"/>
    <col min="17" max="17" width="4.6640625" customWidth="1"/>
    <col min="18" max="18" width="5" customWidth="1"/>
    <col min="19" max="19" width="7.83203125" bestFit="1" customWidth="1"/>
    <col min="20" max="20" width="6.83203125" customWidth="1"/>
    <col min="21" max="21" width="6" customWidth="1"/>
    <col min="22" max="22" width="5.1640625" customWidth="1"/>
    <col min="23" max="23" width="5.5" customWidth="1"/>
    <col min="24" max="24" width="4.83203125" customWidth="1"/>
    <col min="25" max="25" width="5.1640625" customWidth="1"/>
    <col min="26" max="26" width="4.5" customWidth="1"/>
    <col min="27" max="27" width="5.1640625" customWidth="1"/>
    <col min="28" max="28" width="5.83203125" customWidth="1"/>
    <col min="29" max="29" width="5.5" customWidth="1"/>
    <col min="30" max="30" width="4.6640625" customWidth="1"/>
    <col min="31" max="31" width="5" customWidth="1"/>
  </cols>
  <sheetData>
    <row r="1" spans="1:33" x14ac:dyDescent="0.15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 x14ac:dyDescent="0.15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 x14ac:dyDescent="0.15">
      <c r="A3" s="18" t="s">
        <v>1</v>
      </c>
      <c r="B3" s="24"/>
      <c r="C3" s="24"/>
      <c r="D3" s="1">
        <f t="shared" ref="D3:E13" si="0">B3/B$2</f>
        <v>0</v>
      </c>
      <c r="E3" s="19">
        <f t="shared" si="0"/>
        <v>0</v>
      </c>
    </row>
    <row r="4" spans="1:33" x14ac:dyDescent="0.15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 x14ac:dyDescent="0.15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 x14ac:dyDescent="0.15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 x14ac:dyDescent="0.15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 x14ac:dyDescent="0.15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 x14ac:dyDescent="0.15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 x14ac:dyDescent="0.15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 x14ac:dyDescent="0.15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 x14ac:dyDescent="0.15">
      <c r="A12" s="18" t="s">
        <v>9</v>
      </c>
      <c r="B12" s="24">
        <v>1344</v>
      </c>
      <c r="C12" s="24">
        <v>281</v>
      </c>
      <c r="D12" s="1">
        <f>B12/B$2</f>
        <v>8.5063291139240498</v>
      </c>
      <c r="E12" s="19">
        <f t="shared" si="0"/>
        <v>2.7549019607843137</v>
      </c>
    </row>
    <row r="13" spans="1:33" ht="14" thickBot="1" x14ac:dyDescent="0.2">
      <c r="A13" s="21" t="s">
        <v>10</v>
      </c>
      <c r="B13" s="25">
        <v>10996</v>
      </c>
      <c r="C13" s="25">
        <v>474</v>
      </c>
      <c r="D13" s="22">
        <f>B13/B$2</f>
        <v>69.594936708860757</v>
      </c>
      <c r="E13" s="23">
        <f t="shared" si="0"/>
        <v>4.6470588235294121</v>
      </c>
    </row>
    <row r="14" spans="1:33" x14ac:dyDescent="0.1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" thickBot="1" x14ac:dyDescent="0.2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15">
      <c r="E16" s="2"/>
      <c r="F16" s="3"/>
      <c r="G16" s="114" t="s">
        <v>11</v>
      </c>
      <c r="H16" s="114"/>
      <c r="I16" s="114"/>
      <c r="J16" s="114"/>
      <c r="K16" s="114"/>
      <c r="L16" s="114"/>
      <c r="M16" s="114"/>
      <c r="N16" s="114"/>
      <c r="O16" s="114"/>
      <c r="P16" s="114"/>
      <c r="Q16" s="3"/>
      <c r="R16" s="4"/>
      <c r="S16" s="31" t="s">
        <v>11</v>
      </c>
      <c r="T16" s="115" t="s">
        <v>14</v>
      </c>
      <c r="U16" s="114"/>
      <c r="V16" s="114"/>
      <c r="W16" s="114"/>
      <c r="X16" s="114"/>
      <c r="Y16" s="114"/>
      <c r="Z16" s="114"/>
      <c r="AA16" s="114"/>
      <c r="AB16" s="114"/>
      <c r="AC16" s="116"/>
      <c r="AD16" s="27"/>
      <c r="AE16" s="27"/>
      <c r="AF16" s="37" t="s">
        <v>14</v>
      </c>
      <c r="AG16" t="s">
        <v>73</v>
      </c>
    </row>
    <row r="17" spans="5:33" ht="14" thickBot="1" x14ac:dyDescent="0.2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38"/>
      <c r="AG17" s="2"/>
    </row>
    <row r="18" spans="5:33" x14ac:dyDescent="0.15">
      <c r="E18" s="2"/>
      <c r="F18" s="64" t="s">
        <v>19</v>
      </c>
      <c r="G18" s="64" t="s">
        <v>13</v>
      </c>
      <c r="H18" s="3">
        <v>0</v>
      </c>
      <c r="I18" s="27">
        <v>10</v>
      </c>
      <c r="J18" s="27">
        <f>10+I18</f>
        <v>20</v>
      </c>
      <c r="K18" s="27">
        <f t="shared" ref="K18:O18" si="1">10+J18</f>
        <v>30</v>
      </c>
      <c r="L18" s="27">
        <f t="shared" si="1"/>
        <v>40</v>
      </c>
      <c r="M18" s="27">
        <f t="shared" si="1"/>
        <v>50</v>
      </c>
      <c r="N18" s="27">
        <f t="shared" si="1"/>
        <v>60</v>
      </c>
      <c r="O18" s="27">
        <f t="shared" si="1"/>
        <v>70</v>
      </c>
      <c r="P18" s="4" t="s">
        <v>25</v>
      </c>
      <c r="Q18" s="3" t="s">
        <v>15</v>
      </c>
      <c r="R18" s="4" t="s">
        <v>16</v>
      </c>
      <c r="S18" s="37" t="s">
        <v>32</v>
      </c>
      <c r="T18" s="64" t="s">
        <v>13</v>
      </c>
      <c r="U18" s="3">
        <v>0</v>
      </c>
      <c r="V18" s="27">
        <v>10</v>
      </c>
      <c r="W18" s="27">
        <f>10+V18</f>
        <v>20</v>
      </c>
      <c r="X18" s="27">
        <f t="shared" ref="X18:AB18" si="2">10+W18</f>
        <v>30</v>
      </c>
      <c r="Y18" s="27">
        <f t="shared" si="2"/>
        <v>40</v>
      </c>
      <c r="Z18" s="27">
        <f t="shared" si="2"/>
        <v>50</v>
      </c>
      <c r="AA18" s="27">
        <f t="shared" si="2"/>
        <v>60</v>
      </c>
      <c r="AB18" s="27">
        <f t="shared" si="2"/>
        <v>70</v>
      </c>
      <c r="AC18" s="4" t="s">
        <v>25</v>
      </c>
      <c r="AD18" s="27" t="s">
        <v>15</v>
      </c>
      <c r="AE18" s="4" t="s">
        <v>16</v>
      </c>
      <c r="AF18" s="37" t="s">
        <v>32</v>
      </c>
      <c r="AG18" s="2"/>
    </row>
    <row r="19" spans="5:33" x14ac:dyDescent="0.15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32">
        <f>$D12</f>
        <v>8.5063291139240498</v>
      </c>
      <c r="R19" s="9">
        <f>$D13</f>
        <v>69.594936708860757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8">
        <f>$E13</f>
        <v>4.6470588235294121</v>
      </c>
      <c r="AE19" s="9">
        <f>$E12</f>
        <v>2.7549019607843137</v>
      </c>
      <c r="AF19" s="39">
        <f>SUM(AB19:AC19)</f>
        <v>0.85294117647058831</v>
      </c>
      <c r="AG19" s="2"/>
    </row>
    <row r="20" spans="5:33" x14ac:dyDescent="0.15">
      <c r="E20" s="2"/>
      <c r="F20" s="66"/>
      <c r="G20" s="67"/>
      <c r="H20" s="33"/>
      <c r="I20" s="13"/>
      <c r="J20" s="13"/>
      <c r="K20" s="13"/>
      <c r="L20" s="13"/>
      <c r="M20" s="13"/>
      <c r="N20" s="13"/>
      <c r="O20" s="13"/>
      <c r="P20" s="14"/>
      <c r="Q20" s="33"/>
      <c r="R20" s="14"/>
      <c r="S20" s="40"/>
      <c r="T20" s="66"/>
      <c r="U20" s="36"/>
      <c r="V20" s="13"/>
      <c r="W20" s="13"/>
      <c r="X20" s="13"/>
      <c r="Y20" s="13"/>
      <c r="Z20" s="13"/>
      <c r="AA20" s="13"/>
      <c r="AB20" s="13"/>
      <c r="AC20" s="14"/>
      <c r="AD20" s="13"/>
      <c r="AE20" s="14"/>
      <c r="AF20" s="39"/>
    </row>
    <row r="21" spans="5:33" x14ac:dyDescent="0.15"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13">
        <v>0.62781456953642389</v>
      </c>
      <c r="AE21" s="14">
        <v>0.37218543046357616</v>
      </c>
      <c r="AF21" s="39">
        <f t="shared" ref="AF21:AF32" si="4">SUM(AB21:AC21)</f>
        <v>0.890066225165563</v>
      </c>
      <c r="AG21" s="108" t="s">
        <v>77</v>
      </c>
    </row>
    <row r="22" spans="5:33" x14ac:dyDescent="0.15">
      <c r="E22" s="2"/>
      <c r="F22" s="66" t="s">
        <v>26</v>
      </c>
      <c r="G22" s="67">
        <v>10423</v>
      </c>
      <c r="H22" s="33">
        <v>1.2280533435671112E-2</v>
      </c>
      <c r="I22" s="13">
        <v>5.2959800441331667E-2</v>
      </c>
      <c r="J22" s="13">
        <v>0.27285810227381752</v>
      </c>
      <c r="K22" s="13">
        <v>0.10639930921999424</v>
      </c>
      <c r="L22" s="13">
        <v>0.1337426844478557</v>
      </c>
      <c r="M22" s="13">
        <v>0.18392017653266815</v>
      </c>
      <c r="N22" s="13">
        <v>0.12606735105056127</v>
      </c>
      <c r="O22" s="71">
        <v>6.6391633886596954E-2</v>
      </c>
      <c r="P22" s="72">
        <v>4.5380408711503409E-2</v>
      </c>
      <c r="Q22" s="33">
        <v>0.59848412165403431</v>
      </c>
      <c r="R22" s="14">
        <v>0.40151587834596564</v>
      </c>
      <c r="S22" s="40">
        <f>SUM(O22:P22)</f>
        <v>0.11177204259810036</v>
      </c>
      <c r="T22" s="66">
        <v>204</v>
      </c>
      <c r="U22" s="33">
        <v>0</v>
      </c>
      <c r="V22" s="13">
        <v>0</v>
      </c>
      <c r="W22" s="13">
        <v>0</v>
      </c>
      <c r="X22" s="13">
        <v>4.9019607843137254E-3</v>
      </c>
      <c r="Y22" s="13">
        <v>1.4705882352941176E-2</v>
      </c>
      <c r="Z22" s="13">
        <v>6.3725490196078427E-2</v>
      </c>
      <c r="AA22" s="13">
        <v>0.13235294117647059</v>
      </c>
      <c r="AB22" s="13">
        <v>0.29411764705882354</v>
      </c>
      <c r="AC22" s="14">
        <v>0.49019607843137253</v>
      </c>
      <c r="AD22" s="13">
        <v>0.52450980392156865</v>
      </c>
      <c r="AE22" s="14">
        <v>0.47549019607843135</v>
      </c>
      <c r="AF22" s="39">
        <f t="shared" si="4"/>
        <v>0.78431372549019607</v>
      </c>
      <c r="AG22" s="108" t="s">
        <v>80</v>
      </c>
    </row>
    <row r="23" spans="5:33" x14ac:dyDescent="0.15"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5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13">
        <v>0.53545232273838628</v>
      </c>
      <c r="AE23" s="14">
        <v>0.46454767726161367</v>
      </c>
      <c r="AF23" s="39">
        <f t="shared" si="4"/>
        <v>0.86308068459657705</v>
      </c>
      <c r="AG23" s="108" t="s">
        <v>81</v>
      </c>
    </row>
    <row r="24" spans="5:33" x14ac:dyDescent="0.15">
      <c r="E24" s="2"/>
      <c r="F24" s="66" t="s">
        <v>12</v>
      </c>
      <c r="G24" s="67">
        <v>9141</v>
      </c>
      <c r="H24" s="33">
        <v>5.7980527294606713E-3</v>
      </c>
      <c r="I24" s="13">
        <v>1.6737774860518542E-2</v>
      </c>
      <c r="J24" s="13">
        <v>7.2858549392845418E-2</v>
      </c>
      <c r="K24" s="13">
        <v>9.276884367137074E-2</v>
      </c>
      <c r="L24" s="13">
        <v>0.13127666557269446</v>
      </c>
      <c r="M24" s="13">
        <v>0.17503555409692595</v>
      </c>
      <c r="N24" s="13">
        <v>0.14221638770375233</v>
      </c>
      <c r="O24" s="13">
        <v>0.14221638770375233</v>
      </c>
      <c r="P24" s="14">
        <v>0.23</v>
      </c>
      <c r="Q24" s="33">
        <v>0.50519636801225254</v>
      </c>
      <c r="R24" s="14">
        <v>0.49480363198774752</v>
      </c>
      <c r="S24" s="40">
        <f t="shared" si="5"/>
        <v>0.37221638770375232</v>
      </c>
      <c r="T24" s="67">
        <v>793</v>
      </c>
      <c r="U24" s="33">
        <v>0</v>
      </c>
      <c r="V24" s="13">
        <v>0</v>
      </c>
      <c r="W24" s="13">
        <v>3.7831021437578815E-3</v>
      </c>
      <c r="X24" s="13">
        <v>1.2610340479192938E-3</v>
      </c>
      <c r="Y24" s="13">
        <v>5.0441361916771753E-3</v>
      </c>
      <c r="Z24" s="13">
        <v>3.9092055485498108E-2</v>
      </c>
      <c r="AA24" s="13">
        <v>7.1878940731399749E-2</v>
      </c>
      <c r="AB24" s="13">
        <v>0.25598991172761665</v>
      </c>
      <c r="AC24" s="14">
        <v>0.62</v>
      </c>
      <c r="AD24" s="13">
        <v>0.41866330390920553</v>
      </c>
      <c r="AE24" s="14">
        <v>0.58133669609079441</v>
      </c>
      <c r="AF24" s="39">
        <f t="shared" si="4"/>
        <v>0.87598991172761664</v>
      </c>
      <c r="AG24" s="108" t="s">
        <v>82</v>
      </c>
    </row>
    <row r="25" spans="5:33" x14ac:dyDescent="0.15">
      <c r="E25" s="2"/>
      <c r="F25" s="66" t="s">
        <v>24</v>
      </c>
      <c r="G25" s="67">
        <v>6218</v>
      </c>
      <c r="H25" s="33">
        <v>1.0935992280476037E-2</v>
      </c>
      <c r="I25" s="13">
        <v>4.1331617883563848E-2</v>
      </c>
      <c r="J25" s="13">
        <v>0.14007719523962689</v>
      </c>
      <c r="K25" s="13">
        <v>0.15825024123512382</v>
      </c>
      <c r="L25" s="13">
        <v>0.18591186876809263</v>
      </c>
      <c r="M25" s="13">
        <v>0.19765197812801544</v>
      </c>
      <c r="N25" s="13">
        <v>0.11740109359922805</v>
      </c>
      <c r="O25" s="71">
        <v>7.896429720167257E-2</v>
      </c>
      <c r="P25" s="72">
        <v>0.06</v>
      </c>
      <c r="Q25" s="33">
        <v>0.5</v>
      </c>
      <c r="R25" s="14">
        <v>0.5</v>
      </c>
      <c r="S25" s="40">
        <f t="shared" si="5"/>
        <v>0.13896429720167258</v>
      </c>
      <c r="T25" s="66"/>
      <c r="U25" s="36"/>
      <c r="V25" s="13"/>
      <c r="W25" s="13"/>
      <c r="X25" s="13"/>
      <c r="Y25" s="13"/>
      <c r="Z25" s="13"/>
      <c r="AA25" s="13"/>
      <c r="AB25" s="13"/>
      <c r="AC25" s="14"/>
      <c r="AD25" s="13"/>
      <c r="AE25" s="14"/>
      <c r="AF25" s="39"/>
      <c r="AG25" s="108" t="s">
        <v>83</v>
      </c>
    </row>
    <row r="26" spans="5:33" x14ac:dyDescent="0.15">
      <c r="E26" s="2"/>
      <c r="F26" s="66" t="s">
        <v>23</v>
      </c>
      <c r="G26" s="67">
        <v>136110</v>
      </c>
      <c r="H26" s="33">
        <v>7.3469987510102119E-3</v>
      </c>
      <c r="I26" s="13">
        <v>0</v>
      </c>
      <c r="J26" s="13">
        <v>5.1428991257071489E-2</v>
      </c>
      <c r="K26" s="13">
        <v>6.6122988759091908E-2</v>
      </c>
      <c r="L26" s="13">
        <v>0.12489897876717361</v>
      </c>
      <c r="M26" s="13">
        <v>0.19530771679768816</v>
      </c>
      <c r="N26" s="13">
        <v>0.15975640617474429</v>
      </c>
      <c r="O26" s="13">
        <v>0.16847861238427692</v>
      </c>
      <c r="P26" s="14">
        <v>0.20924999999999999</v>
      </c>
      <c r="Q26" s="33"/>
      <c r="R26" s="14"/>
      <c r="S26" s="40">
        <f t="shared" si="5"/>
        <v>0.37772861238427691</v>
      </c>
      <c r="T26" s="67">
        <v>16654</v>
      </c>
      <c r="U26" s="33">
        <v>6.0045634682358595E-5</v>
      </c>
      <c r="V26" s="13">
        <v>0</v>
      </c>
      <c r="W26" s="13">
        <v>4.2031944277651017E-4</v>
      </c>
      <c r="X26" s="13">
        <v>2.1616428485649094E-3</v>
      </c>
      <c r="Y26" s="13">
        <v>9.1869821064008653E-3</v>
      </c>
      <c r="Z26" s="13">
        <v>3.8309114927344783E-2</v>
      </c>
      <c r="AA26" s="13">
        <v>0.11750930707337577</v>
      </c>
      <c r="AB26" s="13">
        <v>0.32220487570553619</v>
      </c>
      <c r="AC26" s="14">
        <v>0.51</v>
      </c>
      <c r="AD26" s="13"/>
      <c r="AE26" s="14"/>
      <c r="AF26" s="39">
        <f t="shared" si="4"/>
        <v>0.83220487570553625</v>
      </c>
      <c r="AG26" s="108" t="s">
        <v>78</v>
      </c>
    </row>
    <row r="27" spans="5:33" x14ac:dyDescent="0.15"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5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13">
        <v>0.39411502452073116</v>
      </c>
      <c r="AE27" s="14">
        <v>0.6097488482686878</v>
      </c>
      <c r="AF27" s="39">
        <f t="shared" si="4"/>
        <v>0.86743640213999107</v>
      </c>
      <c r="AG27" s="108" t="s">
        <v>84</v>
      </c>
    </row>
    <row r="28" spans="5:33" x14ac:dyDescent="0.15"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5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13">
        <v>0.61227045075125208</v>
      </c>
      <c r="AE28" s="14">
        <v>0.38772954924874792</v>
      </c>
      <c r="AF28" s="39">
        <f t="shared" si="4"/>
        <v>0.87854683472454087</v>
      </c>
      <c r="AG28" s="108" t="s">
        <v>85</v>
      </c>
    </row>
    <row r="29" spans="5:33" x14ac:dyDescent="0.15">
      <c r="E29" s="2"/>
      <c r="F29" s="66" t="s">
        <v>21</v>
      </c>
      <c r="G29" s="67">
        <v>5996</v>
      </c>
      <c r="H29" s="33">
        <v>8.6724482988659105E-3</v>
      </c>
      <c r="I29" s="13">
        <v>2.5016677785190126E-2</v>
      </c>
      <c r="J29" s="13">
        <v>0.11307538358905937</v>
      </c>
      <c r="K29" s="13">
        <v>0.13142094729819881</v>
      </c>
      <c r="L29" s="13">
        <v>0.19429619746497664</v>
      </c>
      <c r="M29" s="13">
        <v>0.19796531020680452</v>
      </c>
      <c r="N29" s="13">
        <v>0.13025350233488991</v>
      </c>
      <c r="O29" s="71">
        <v>0.104736490993996</v>
      </c>
      <c r="P29" s="72">
        <v>9.2728485657104731E-2</v>
      </c>
      <c r="Q29" s="33">
        <v>0.55000000000000004</v>
      </c>
      <c r="R29" s="14">
        <v>0.45</v>
      </c>
      <c r="S29" s="40">
        <v>0.43295530353569045</v>
      </c>
      <c r="T29" s="66">
        <v>260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2.6923076923076925E-2</v>
      </c>
      <c r="AA29" s="13">
        <v>0.12307692307692308</v>
      </c>
      <c r="AB29" s="71">
        <v>0.31538461538461537</v>
      </c>
      <c r="AC29" s="72">
        <v>0.5346153846153846</v>
      </c>
      <c r="AD29" s="13">
        <v>0.61</v>
      </c>
      <c r="AE29" s="14">
        <v>0.39</v>
      </c>
      <c r="AF29" s="39">
        <v>0.85</v>
      </c>
      <c r="AG29" s="108" t="s">
        <v>79</v>
      </c>
    </row>
    <row r="30" spans="5:33" x14ac:dyDescent="0.15"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33"/>
      <c r="R30" s="14"/>
      <c r="S30" s="40">
        <f t="shared" si="5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13">
        <v>0.62781456953642389</v>
      </c>
      <c r="AE30" s="14">
        <v>0.37218543046357616</v>
      </c>
      <c r="AF30" s="39">
        <f t="shared" si="4"/>
        <v>0.890066225165563</v>
      </c>
      <c r="AG30" s="108" t="s">
        <v>86</v>
      </c>
    </row>
    <row r="31" spans="5:33" x14ac:dyDescent="0.15"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33"/>
      <c r="R31" s="14"/>
      <c r="S31" s="40">
        <f t="shared" si="5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13"/>
      <c r="AE31" s="14"/>
      <c r="AF31" s="39">
        <v>1</v>
      </c>
      <c r="AG31" s="108" t="s">
        <v>76</v>
      </c>
    </row>
    <row r="32" spans="5:33" x14ac:dyDescent="0.15"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2.5079009073300032E-2</v>
      </c>
      <c r="Q32" s="33"/>
      <c r="R32" s="14"/>
      <c r="S32" s="40">
        <f t="shared" si="5"/>
        <v>7.7887654195126929E-2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3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13"/>
      <c r="AE32" s="14"/>
      <c r="AF32" s="39">
        <f t="shared" si="4"/>
        <v>0.84615384615384615</v>
      </c>
      <c r="AG32" s="2" t="s">
        <v>75</v>
      </c>
    </row>
    <row r="33" spans="5:33" x14ac:dyDescent="0.15"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13">
        <v>0.6</v>
      </c>
      <c r="AE33" s="14">
        <v>0.4</v>
      </c>
      <c r="AF33" s="39">
        <f>SUM(AB33:AC33)</f>
        <v>0.80999999999999994</v>
      </c>
      <c r="AG33" s="2" t="s">
        <v>74</v>
      </c>
    </row>
    <row r="34" spans="5:33" x14ac:dyDescent="0.15">
      <c r="E34" s="2"/>
      <c r="F34" s="66" t="s">
        <v>121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33"/>
      <c r="R34" s="14"/>
      <c r="S34" s="40">
        <f t="shared" si="5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13"/>
      <c r="AF34" s="39">
        <f>SUM(AB34:AC34)</f>
        <v>0.7822349570200573</v>
      </c>
      <c r="AG34" s="108" t="s">
        <v>118</v>
      </c>
    </row>
    <row r="35" spans="5:33" x14ac:dyDescent="0.15">
      <c r="E35" s="15"/>
      <c r="F35" s="66" t="s">
        <v>119</v>
      </c>
      <c r="G35" s="67"/>
      <c r="H35" s="33"/>
      <c r="I35" s="13"/>
      <c r="J35" s="13"/>
      <c r="K35" s="13"/>
      <c r="L35" s="13"/>
      <c r="M35" s="13"/>
      <c r="N35" s="13"/>
      <c r="O35" s="13"/>
      <c r="P35" s="14"/>
      <c r="Q35" s="33"/>
      <c r="R35" s="14"/>
      <c r="S35" s="40"/>
      <c r="T35" s="66">
        <v>10834</v>
      </c>
      <c r="U35" s="33">
        <v>0</v>
      </c>
      <c r="V35" s="13">
        <v>0</v>
      </c>
      <c r="W35" s="13">
        <v>1.4326647564469914E-3</v>
      </c>
      <c r="X35" s="13">
        <v>1.4999999999999999E-2</v>
      </c>
      <c r="Y35" s="13">
        <v>0.04</v>
      </c>
      <c r="Z35" s="13">
        <v>0.1</v>
      </c>
      <c r="AA35" s="13">
        <v>0.2</v>
      </c>
      <c r="AB35" s="13">
        <v>0.27</v>
      </c>
      <c r="AC35" s="14">
        <v>0.38</v>
      </c>
      <c r="AD35" s="13">
        <v>0.6</v>
      </c>
      <c r="AE35" s="14">
        <v>0.4</v>
      </c>
      <c r="AF35" s="39">
        <f>SUM(AB35:AC35)</f>
        <v>0.65</v>
      </c>
      <c r="AG35" s="15"/>
    </row>
    <row r="36" spans="5:33" x14ac:dyDescent="0.15">
      <c r="E36" s="15"/>
      <c r="F36" s="66" t="s">
        <v>120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5"/>
        <v>0.12125534950071326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5:33" x14ac:dyDescent="0.15"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5:33" x14ac:dyDescent="0.1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5:33" x14ac:dyDescent="0.1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5:33" x14ac:dyDescent="0.1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5:33" x14ac:dyDescent="0.1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5:33" x14ac:dyDescent="0.1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5:33" x14ac:dyDescent="0.1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5:33" x14ac:dyDescent="0.15">
      <c r="E44" s="2"/>
    </row>
  </sheetData>
  <mergeCells count="2">
    <mergeCell ref="G16:P16"/>
    <mergeCell ref="T16:AC16"/>
  </mergeCells>
  <hyperlinks>
    <hyperlink ref="AG31" r:id="rId1" xr:uid="{00000000-0004-0000-0000-000000000000}"/>
    <hyperlink ref="AG21" r:id="rId2" location="1164290551" display="https://www.bag.admin.ch/bag/fr/home/krankheiten/ausbrueche-epidemien-pandemien/aktuelle-ausbrueche-epidemien/novel-cov/situation-schweiz-und-international.html - 1164290551" xr:uid="{00000000-0004-0000-0000-000001000000}"/>
    <hyperlink ref="AG26" r:id="rId3" xr:uid="{00000000-0004-0000-0000-000002000000}"/>
    <hyperlink ref="AG29" r:id="rId4" xr:uid="{00000000-0004-0000-0000-000003000000}"/>
    <hyperlink ref="AG22" r:id="rId5" xr:uid="{00000000-0004-0000-0000-000004000000}"/>
    <hyperlink ref="AG23" r:id="rId6" xr:uid="{00000000-0004-0000-0000-000005000000}"/>
    <hyperlink ref="AG24" r:id="rId7" xr:uid="{00000000-0004-0000-0000-000006000000}"/>
    <hyperlink ref="AG25" r:id="rId8" xr:uid="{00000000-0004-0000-0000-000007000000}"/>
    <hyperlink ref="AG27" r:id="rId9" xr:uid="{00000000-0004-0000-0000-000008000000}"/>
    <hyperlink ref="AG28" r:id="rId10" xr:uid="{00000000-0004-0000-0000-000009000000}"/>
    <hyperlink ref="AG30" r:id="rId11" display="https://epidemio.wiv-isp.be/ID/Documents/Covid19/Meest recente update.pdf" xr:uid="{00000000-0004-0000-0000-00000A000000}"/>
    <hyperlink ref="AG34" r:id="rId12" xr:uid="{5E98BC25-DC25-2F47-AB4C-3E8B155DBB48}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zoomScale="75" workbookViewId="0">
      <selection activeCell="B4" sqref="B4"/>
    </sheetView>
  </sheetViews>
  <sheetFormatPr baseColWidth="10" defaultColWidth="8.83203125" defaultRowHeight="13" x14ac:dyDescent="0.15"/>
  <cols>
    <col min="1" max="1" width="7.5" customWidth="1"/>
    <col min="2" max="2" width="14.83203125" bestFit="1" customWidth="1"/>
    <col min="3" max="3" width="14.83203125" customWidth="1"/>
    <col min="15" max="15" width="11.6640625" customWidth="1"/>
  </cols>
  <sheetData>
    <row r="1" spans="1:22" x14ac:dyDescent="0.15">
      <c r="Q1" s="26" t="s">
        <v>20</v>
      </c>
      <c r="R1" s="16" t="s">
        <v>11</v>
      </c>
      <c r="S1" s="16" t="s">
        <v>14</v>
      </c>
      <c r="T1" s="16" t="s">
        <v>17</v>
      </c>
      <c r="U1" s="17" t="s">
        <v>18</v>
      </c>
    </row>
    <row r="2" spans="1:22" x14ac:dyDescent="0.15">
      <c r="Q2" s="18" t="s">
        <v>0</v>
      </c>
      <c r="R2" s="28">
        <v>111</v>
      </c>
      <c r="S2" s="24">
        <v>100</v>
      </c>
      <c r="T2" s="1">
        <f>R2/R$2</f>
        <v>1</v>
      </c>
      <c r="U2" s="19">
        <f>S2/S$2</f>
        <v>1</v>
      </c>
    </row>
    <row r="3" spans="1:22" ht="14" thickBot="1" x14ac:dyDescent="0.2">
      <c r="A3" t="s">
        <v>88</v>
      </c>
      <c r="E3" s="52" t="s">
        <v>0</v>
      </c>
      <c r="F3" s="52" t="s">
        <v>1</v>
      </c>
      <c r="G3" s="53" t="s">
        <v>2</v>
      </c>
      <c r="H3" s="52" t="s">
        <v>3</v>
      </c>
      <c r="I3" s="52" t="s">
        <v>4</v>
      </c>
      <c r="J3" s="52" t="s">
        <v>5</v>
      </c>
      <c r="K3" s="52" t="s">
        <v>6</v>
      </c>
      <c r="L3" s="52" t="s">
        <v>7</v>
      </c>
      <c r="M3" s="52" t="s">
        <v>8</v>
      </c>
      <c r="N3" s="52" t="s">
        <v>25</v>
      </c>
      <c r="O3" s="54" t="s">
        <v>32</v>
      </c>
      <c r="P3" s="42" t="s">
        <v>34</v>
      </c>
      <c r="R3" s="18" t="s">
        <v>1</v>
      </c>
      <c r="S3" s="24">
        <v>0</v>
      </c>
      <c r="T3" s="24">
        <v>0</v>
      </c>
      <c r="U3" s="1">
        <f t="shared" ref="U3:U13" si="0">S3/R$2</f>
        <v>0</v>
      </c>
      <c r="V3" s="19">
        <f t="shared" ref="V3:V13" si="1">T3/S$2</f>
        <v>0</v>
      </c>
    </row>
    <row r="4" spans="1:22" ht="15" thickBot="1" x14ac:dyDescent="0.2">
      <c r="B4" s="108" t="s">
        <v>79</v>
      </c>
      <c r="C4" s="117" t="s">
        <v>21</v>
      </c>
      <c r="D4" s="55" t="s">
        <v>30</v>
      </c>
      <c r="E4" s="61">
        <v>158</v>
      </c>
      <c r="F4" s="58">
        <v>0</v>
      </c>
      <c r="G4" s="45">
        <v>0</v>
      </c>
      <c r="H4" s="45">
        <v>0</v>
      </c>
      <c r="I4" s="45">
        <v>0</v>
      </c>
      <c r="J4" s="45">
        <v>0</v>
      </c>
      <c r="K4" s="45">
        <v>3.7974683544303799E-2</v>
      </c>
      <c r="L4" s="45">
        <v>0.11392405063291139</v>
      </c>
      <c r="M4" s="45">
        <v>0.34810126582278483</v>
      </c>
      <c r="N4" s="45">
        <v>0.5</v>
      </c>
      <c r="O4" s="46">
        <f>SUM(M4:N4)</f>
        <v>0.84810126582278489</v>
      </c>
      <c r="P4" s="47"/>
      <c r="R4" s="20" t="s">
        <v>2</v>
      </c>
      <c r="S4" s="24">
        <v>0</v>
      </c>
      <c r="T4" s="24">
        <v>0</v>
      </c>
      <c r="U4" s="1">
        <f t="shared" si="0"/>
        <v>0</v>
      </c>
      <c r="V4" s="19">
        <f t="shared" si="1"/>
        <v>0</v>
      </c>
    </row>
    <row r="5" spans="1:22" ht="15" thickBot="1" x14ac:dyDescent="0.2">
      <c r="C5" s="117"/>
      <c r="D5" s="56" t="s">
        <v>31</v>
      </c>
      <c r="E5" s="62">
        <v>102</v>
      </c>
      <c r="F5" s="59">
        <v>0</v>
      </c>
      <c r="G5" s="43">
        <v>0</v>
      </c>
      <c r="H5" s="43">
        <v>0</v>
      </c>
      <c r="I5" s="43">
        <v>0</v>
      </c>
      <c r="J5" s="43">
        <v>0</v>
      </c>
      <c r="K5" s="43">
        <v>9.8039215686274508E-3</v>
      </c>
      <c r="L5" s="43">
        <v>0.13725490196078433</v>
      </c>
      <c r="M5" s="43">
        <v>0.26470588235294118</v>
      </c>
      <c r="N5" s="43">
        <v>0.58823529411764708</v>
      </c>
      <c r="O5" s="44">
        <f t="shared" ref="O5:O18" si="2">SUM(M5:N5)</f>
        <v>0.85294117647058831</v>
      </c>
      <c r="P5" s="48">
        <f>O5/O4</f>
        <v>1.0057067603160668</v>
      </c>
      <c r="R5" s="18" t="s">
        <v>3</v>
      </c>
      <c r="S5" s="24">
        <v>0</v>
      </c>
      <c r="T5" s="24">
        <v>0</v>
      </c>
      <c r="U5" s="1">
        <f t="shared" si="0"/>
        <v>0</v>
      </c>
      <c r="V5" s="19">
        <f t="shared" si="1"/>
        <v>0</v>
      </c>
    </row>
    <row r="6" spans="1:22" ht="15" thickBot="1" x14ac:dyDescent="0.2">
      <c r="C6" s="117"/>
      <c r="D6" s="57" t="s">
        <v>33</v>
      </c>
      <c r="E6" s="63">
        <v>260</v>
      </c>
      <c r="F6" s="60">
        <v>0</v>
      </c>
      <c r="G6" s="49">
        <v>0</v>
      </c>
      <c r="H6" s="49">
        <v>0</v>
      </c>
      <c r="I6" s="49">
        <v>0</v>
      </c>
      <c r="J6" s="49">
        <v>0</v>
      </c>
      <c r="K6" s="49">
        <v>2.6923076923076925E-2</v>
      </c>
      <c r="L6" s="49">
        <v>0.12307692307692308</v>
      </c>
      <c r="M6" s="49">
        <v>0.31538461538461537</v>
      </c>
      <c r="N6" s="49">
        <v>0.5346153846153846</v>
      </c>
      <c r="O6" s="50">
        <f t="shared" si="2"/>
        <v>0.85</v>
      </c>
      <c r="P6" s="51"/>
      <c r="R6" s="18" t="s">
        <v>4</v>
      </c>
      <c r="S6" s="24">
        <v>1</v>
      </c>
      <c r="T6" s="24">
        <v>0</v>
      </c>
      <c r="U6" s="1">
        <f t="shared" si="0"/>
        <v>9.0090090090090089E-3</v>
      </c>
      <c r="V6" s="19">
        <f t="shared" si="1"/>
        <v>0</v>
      </c>
    </row>
    <row r="7" spans="1:22" ht="15" thickBot="1" x14ac:dyDescent="0.2">
      <c r="B7" s="108" t="s">
        <v>84</v>
      </c>
      <c r="C7" s="117" t="s">
        <v>20</v>
      </c>
      <c r="D7" s="55" t="s">
        <v>30</v>
      </c>
      <c r="E7" s="61">
        <v>4325</v>
      </c>
      <c r="F7" s="58">
        <v>0</v>
      </c>
      <c r="G7" s="45">
        <v>0</v>
      </c>
      <c r="H7" s="45">
        <v>1.8497109826589595E-3</v>
      </c>
      <c r="I7" s="45">
        <v>3.4682080924855491E-3</v>
      </c>
      <c r="J7" s="45">
        <v>1.0173410404624278E-2</v>
      </c>
      <c r="K7" s="45">
        <v>3.3526011560693639E-2</v>
      </c>
      <c r="L7" s="45">
        <v>0.10289017341040463</v>
      </c>
      <c r="M7" s="45">
        <v>0.3047398843930636</v>
      </c>
      <c r="N7" s="45">
        <v>0.54335260115606931</v>
      </c>
      <c r="O7" s="46">
        <f t="shared" si="2"/>
        <v>0.84809248554913297</v>
      </c>
      <c r="P7" s="47"/>
      <c r="R7" s="18" t="s">
        <v>5</v>
      </c>
      <c r="S7" s="24">
        <v>3</v>
      </c>
      <c r="T7" s="24">
        <v>0</v>
      </c>
      <c r="U7" s="1">
        <f t="shared" si="0"/>
        <v>2.7027027027027029E-2</v>
      </c>
      <c r="V7" s="19">
        <f t="shared" si="1"/>
        <v>0</v>
      </c>
    </row>
    <row r="8" spans="1:22" ht="15" thickBot="1" x14ac:dyDescent="0.2">
      <c r="C8" s="117"/>
      <c r="D8" s="56" t="s">
        <v>31</v>
      </c>
      <c r="E8" s="62">
        <v>2781</v>
      </c>
      <c r="F8" s="59">
        <v>3.595828838547285E-4</v>
      </c>
      <c r="G8" s="43">
        <v>3.595828838547285E-4</v>
      </c>
      <c r="H8" s="43">
        <v>1.0787486515641855E-3</v>
      </c>
      <c r="I8" s="43">
        <v>3.2362459546925568E-3</v>
      </c>
      <c r="J8" s="43">
        <v>7.9108234448040278E-3</v>
      </c>
      <c r="K8" s="43">
        <v>2.1934555915138439E-2</v>
      </c>
      <c r="L8" s="43">
        <v>6.4365336209996404E-2</v>
      </c>
      <c r="M8" s="43">
        <v>0.19057892844300611</v>
      </c>
      <c r="N8" s="43">
        <v>0.71017619561308887</v>
      </c>
      <c r="O8" s="44">
        <f t="shared" si="2"/>
        <v>0.90075512405609492</v>
      </c>
      <c r="P8" s="48">
        <f>O8/O7</f>
        <v>1.062095395731355</v>
      </c>
      <c r="R8" s="18" t="s">
        <v>6</v>
      </c>
      <c r="S8" s="24">
        <v>9</v>
      </c>
      <c r="T8" s="24">
        <v>5</v>
      </c>
      <c r="U8" s="1">
        <f t="shared" si="0"/>
        <v>8.1081081081081086E-2</v>
      </c>
      <c r="V8" s="19">
        <f t="shared" si="1"/>
        <v>0.05</v>
      </c>
    </row>
    <row r="9" spans="1:22" ht="15" thickBot="1" x14ac:dyDescent="0.2">
      <c r="C9" s="117"/>
      <c r="D9" s="57" t="s">
        <v>33</v>
      </c>
      <c r="E9" s="63">
        <v>7106</v>
      </c>
      <c r="F9" s="60">
        <v>1.4072614691809738E-4</v>
      </c>
      <c r="G9" s="49">
        <v>1.4072614691809738E-4</v>
      </c>
      <c r="H9" s="49">
        <v>1.5479876160990713E-3</v>
      </c>
      <c r="I9" s="49">
        <v>3.3774275260343373E-3</v>
      </c>
      <c r="J9" s="49">
        <v>9.2879256965944269E-3</v>
      </c>
      <c r="K9" s="49">
        <v>2.898958626512806E-2</v>
      </c>
      <c r="L9" s="49">
        <v>8.7813115676892761E-2</v>
      </c>
      <c r="M9" s="49">
        <v>0.26006191950464397</v>
      </c>
      <c r="N9" s="49">
        <v>0.60864058542077115</v>
      </c>
      <c r="O9" s="50">
        <f t="shared" si="2"/>
        <v>0.86870250492541512</v>
      </c>
      <c r="P9" s="51"/>
      <c r="R9" s="18" t="s">
        <v>7</v>
      </c>
      <c r="S9" s="24">
        <v>22</v>
      </c>
      <c r="T9" s="24">
        <v>7</v>
      </c>
      <c r="U9" s="1">
        <f t="shared" si="0"/>
        <v>0.1981981981981982</v>
      </c>
      <c r="V9" s="19">
        <f t="shared" si="1"/>
        <v>7.0000000000000007E-2</v>
      </c>
    </row>
    <row r="10" spans="1:22" ht="15" thickBot="1" x14ac:dyDescent="0.2">
      <c r="B10" s="108" t="s">
        <v>77</v>
      </c>
      <c r="C10" s="117" t="s">
        <v>27</v>
      </c>
      <c r="D10" s="55" t="s">
        <v>30</v>
      </c>
      <c r="E10" s="61">
        <v>474</v>
      </c>
      <c r="F10" s="58">
        <v>0</v>
      </c>
      <c r="G10" s="45">
        <v>0</v>
      </c>
      <c r="H10" s="45">
        <v>0</v>
      </c>
      <c r="I10" s="45">
        <v>4.2194092827004216E-3</v>
      </c>
      <c r="J10" s="45">
        <v>2.1097046413502108E-3</v>
      </c>
      <c r="K10" s="45">
        <v>2.3206751054852322E-2</v>
      </c>
      <c r="L10" s="45">
        <v>9.49367088607595E-2</v>
      </c>
      <c r="M10" s="45">
        <v>0.25949367088607594</v>
      </c>
      <c r="N10" s="45">
        <v>0.61603375527426163</v>
      </c>
      <c r="O10" s="46">
        <f t="shared" si="2"/>
        <v>0.87552742616033763</v>
      </c>
      <c r="P10" s="47"/>
      <c r="R10" s="18" t="s">
        <v>8</v>
      </c>
      <c r="S10" s="24">
        <v>37</v>
      </c>
      <c r="T10" s="24">
        <v>26</v>
      </c>
      <c r="U10" s="1">
        <f t="shared" si="0"/>
        <v>0.33333333333333331</v>
      </c>
      <c r="V10" s="19">
        <f t="shared" si="1"/>
        <v>0.26</v>
      </c>
    </row>
    <row r="11" spans="1:22" ht="15" thickBot="1" x14ac:dyDescent="0.2">
      <c r="C11" s="117"/>
      <c r="D11" s="56" t="s">
        <v>31</v>
      </c>
      <c r="E11" s="62">
        <v>281</v>
      </c>
      <c r="F11" s="59">
        <v>0</v>
      </c>
      <c r="G11" s="43">
        <v>0</v>
      </c>
      <c r="H11" s="43">
        <v>0</v>
      </c>
      <c r="I11" s="43">
        <v>7.1174377224199285E-3</v>
      </c>
      <c r="J11" s="43">
        <v>0</v>
      </c>
      <c r="K11" s="43">
        <v>2.1352313167259787E-2</v>
      </c>
      <c r="L11" s="43">
        <v>5.6939501779359428E-2</v>
      </c>
      <c r="M11" s="43">
        <v>0.17437722419928825</v>
      </c>
      <c r="N11" s="43">
        <v>0.74021352313167255</v>
      </c>
      <c r="O11" s="44">
        <f t="shared" si="2"/>
        <v>0.9145907473309608</v>
      </c>
      <c r="P11" s="48">
        <f>O11/O10</f>
        <v>1.044616901770784</v>
      </c>
      <c r="R11" s="18" t="s">
        <v>25</v>
      </c>
      <c r="S11" s="24">
        <v>39</v>
      </c>
      <c r="T11" s="24">
        <v>62</v>
      </c>
      <c r="U11" s="1">
        <f t="shared" si="0"/>
        <v>0.35135135135135137</v>
      </c>
      <c r="V11" s="19">
        <f t="shared" si="1"/>
        <v>0.62</v>
      </c>
    </row>
    <row r="12" spans="1:22" ht="15" thickBot="1" x14ac:dyDescent="0.2">
      <c r="C12" s="117"/>
      <c r="D12" s="57" t="s">
        <v>33</v>
      </c>
      <c r="E12" s="63">
        <v>755</v>
      </c>
      <c r="F12" s="60">
        <v>0</v>
      </c>
      <c r="G12" s="49">
        <v>0</v>
      </c>
      <c r="H12" s="49">
        <v>0</v>
      </c>
      <c r="I12" s="49">
        <v>5.2980132450331126E-3</v>
      </c>
      <c r="J12" s="49">
        <v>1.3245033112582781E-3</v>
      </c>
      <c r="K12" s="49">
        <v>2.2516556291390728E-2</v>
      </c>
      <c r="L12" s="49">
        <v>8.0794701986754966E-2</v>
      </c>
      <c r="M12" s="49">
        <v>0.22781456953642384</v>
      </c>
      <c r="N12" s="49">
        <v>0.66225165562913912</v>
      </c>
      <c r="O12" s="50">
        <f t="shared" si="2"/>
        <v>0.890066225165563</v>
      </c>
      <c r="P12" s="51"/>
      <c r="R12" s="18" t="s">
        <v>9</v>
      </c>
      <c r="S12" s="24">
        <v>2</v>
      </c>
      <c r="T12" s="24">
        <v>1</v>
      </c>
      <c r="U12" s="1">
        <f t="shared" si="0"/>
        <v>1.8018018018018018E-2</v>
      </c>
      <c r="V12" s="19">
        <f t="shared" si="1"/>
        <v>0.01</v>
      </c>
    </row>
    <row r="13" spans="1:22" ht="15" thickBot="1" x14ac:dyDescent="0.2">
      <c r="B13" s="108" t="s">
        <v>81</v>
      </c>
      <c r="C13" s="117" t="s">
        <v>28</v>
      </c>
      <c r="D13" s="55" t="s">
        <v>30</v>
      </c>
      <c r="E13" s="61">
        <v>219</v>
      </c>
      <c r="F13" s="58">
        <v>0</v>
      </c>
      <c r="G13" s="45">
        <v>0</v>
      </c>
      <c r="H13" s="45">
        <v>0</v>
      </c>
      <c r="I13" s="45">
        <v>0</v>
      </c>
      <c r="J13" s="45">
        <v>4.5662100456621002E-3</v>
      </c>
      <c r="K13" s="45">
        <v>3.6529680365296802E-2</v>
      </c>
      <c r="L13" s="45">
        <v>0.13698630136986301</v>
      </c>
      <c r="M13" s="45">
        <v>0.24657534246575341</v>
      </c>
      <c r="N13" s="45">
        <v>0.57534246575342463</v>
      </c>
      <c r="O13" s="46">
        <f t="shared" si="2"/>
        <v>0.82191780821917804</v>
      </c>
      <c r="P13" s="47"/>
      <c r="R13" s="21" t="s">
        <v>10</v>
      </c>
      <c r="S13" s="25">
        <v>10996</v>
      </c>
      <c r="T13" s="25">
        <v>474</v>
      </c>
      <c r="U13" s="22">
        <f t="shared" si="0"/>
        <v>99.063063063063069</v>
      </c>
      <c r="V13" s="23">
        <f t="shared" si="1"/>
        <v>4.74</v>
      </c>
    </row>
    <row r="14" spans="1:22" ht="15" thickBot="1" x14ac:dyDescent="0.2">
      <c r="C14" s="117"/>
      <c r="D14" s="56" t="s">
        <v>31</v>
      </c>
      <c r="E14" s="62">
        <v>190</v>
      </c>
      <c r="F14" s="59">
        <v>0</v>
      </c>
      <c r="G14" s="43">
        <v>0</v>
      </c>
      <c r="H14" s="43">
        <v>0</v>
      </c>
      <c r="I14" s="43">
        <v>0</v>
      </c>
      <c r="J14" s="43">
        <v>1.5789473684210527E-2</v>
      </c>
      <c r="K14" s="43">
        <v>1.0526315789473684E-2</v>
      </c>
      <c r="L14" s="43">
        <v>6.3157894736842107E-2</v>
      </c>
      <c r="M14" s="43">
        <v>0.17894736842105263</v>
      </c>
      <c r="N14" s="43">
        <v>0.73157894736842111</v>
      </c>
      <c r="O14" s="44">
        <f t="shared" si="2"/>
        <v>0.91052631578947374</v>
      </c>
      <c r="P14" s="48">
        <f>O14/O13</f>
        <v>1.1078070175438597</v>
      </c>
    </row>
    <row r="15" spans="1:22" ht="15" thickBot="1" x14ac:dyDescent="0.2">
      <c r="C15" s="117"/>
      <c r="D15" s="57" t="s">
        <v>33</v>
      </c>
      <c r="E15" s="63">
        <v>409</v>
      </c>
      <c r="F15" s="60">
        <v>0</v>
      </c>
      <c r="G15" s="49">
        <v>0</v>
      </c>
      <c r="H15" s="49">
        <v>0</v>
      </c>
      <c r="I15" s="49">
        <v>0</v>
      </c>
      <c r="J15" s="49">
        <v>9.7799511002444987E-3</v>
      </c>
      <c r="K15" s="49">
        <v>2.4449877750611249E-2</v>
      </c>
      <c r="L15" s="49">
        <v>0.10268948655256724</v>
      </c>
      <c r="M15" s="49">
        <v>0.21515892420537897</v>
      </c>
      <c r="N15" s="49">
        <v>0.64792176039119809</v>
      </c>
      <c r="O15" s="50">
        <f t="shared" si="2"/>
        <v>0.86308068459657705</v>
      </c>
      <c r="P15" s="51"/>
    </row>
    <row r="16" spans="1:22" ht="15" thickBot="1" x14ac:dyDescent="0.2">
      <c r="B16" s="108" t="s">
        <v>80</v>
      </c>
      <c r="C16" s="117" t="s">
        <v>26</v>
      </c>
      <c r="D16" s="55" t="s">
        <v>30</v>
      </c>
      <c r="E16" s="61">
        <v>111</v>
      </c>
      <c r="F16" s="58">
        <v>0</v>
      </c>
      <c r="G16" s="45">
        <v>0</v>
      </c>
      <c r="H16" s="45">
        <v>0</v>
      </c>
      <c r="I16" s="45">
        <v>9.0090090090090089E-3</v>
      </c>
      <c r="J16" s="45">
        <v>2.7027027027027029E-2</v>
      </c>
      <c r="K16" s="45">
        <v>8.1081081081081086E-2</v>
      </c>
      <c r="L16" s="45">
        <v>0.1981981981981982</v>
      </c>
      <c r="M16" s="45">
        <v>0.33333333333333331</v>
      </c>
      <c r="N16" s="45">
        <v>0.35135135135135137</v>
      </c>
      <c r="O16" s="46">
        <f t="shared" si="2"/>
        <v>0.68468468468468469</v>
      </c>
      <c r="P16" s="47"/>
    </row>
    <row r="17" spans="2:16" ht="15" thickBot="1" x14ac:dyDescent="0.2">
      <c r="C17" s="117"/>
      <c r="D17" s="56" t="s">
        <v>31</v>
      </c>
      <c r="E17" s="62">
        <v>100</v>
      </c>
      <c r="F17" s="59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0.05</v>
      </c>
      <c r="L17" s="43">
        <v>7.0000000000000007E-2</v>
      </c>
      <c r="M17" s="43">
        <v>0.26</v>
      </c>
      <c r="N17" s="43">
        <v>0.62</v>
      </c>
      <c r="O17" s="44">
        <f t="shared" si="2"/>
        <v>0.88</v>
      </c>
      <c r="P17" s="48">
        <f>O17/O16</f>
        <v>1.2852631578947369</v>
      </c>
    </row>
    <row r="18" spans="2:16" ht="15" thickBot="1" x14ac:dyDescent="0.2">
      <c r="C18" s="117"/>
      <c r="D18" s="57" t="s">
        <v>33</v>
      </c>
      <c r="E18" s="63">
        <v>211</v>
      </c>
      <c r="F18" s="60">
        <v>0</v>
      </c>
      <c r="G18" s="49">
        <v>0</v>
      </c>
      <c r="H18" s="49">
        <v>0</v>
      </c>
      <c r="I18" s="49">
        <v>4.7393364928909956E-3</v>
      </c>
      <c r="J18" s="49">
        <v>1.4218009478672985E-2</v>
      </c>
      <c r="K18" s="49">
        <v>6.6350710900473939E-2</v>
      </c>
      <c r="L18" s="49">
        <v>0.13744075829383887</v>
      </c>
      <c r="M18" s="49">
        <v>0.29857819905213268</v>
      </c>
      <c r="N18" s="49">
        <v>0.47867298578199052</v>
      </c>
      <c r="O18" s="50">
        <f t="shared" si="2"/>
        <v>0.77725118483412325</v>
      </c>
      <c r="P18" s="51"/>
    </row>
    <row r="19" spans="2:16" ht="15" thickBot="1" x14ac:dyDescent="0.2">
      <c r="B19" s="2" t="s">
        <v>74</v>
      </c>
      <c r="C19" s="117" t="s">
        <v>41</v>
      </c>
      <c r="D19" s="55" t="s">
        <v>30</v>
      </c>
      <c r="E19" s="61">
        <v>5548</v>
      </c>
      <c r="F19" s="58">
        <v>0</v>
      </c>
      <c r="G19" s="45">
        <v>0</v>
      </c>
      <c r="H19" s="45">
        <v>1E-3</v>
      </c>
      <c r="I19" s="45">
        <v>5.0000000000000001E-3</v>
      </c>
      <c r="J19" s="45">
        <v>1.4999999999999999E-2</v>
      </c>
      <c r="K19" s="45">
        <v>5.5E-2</v>
      </c>
      <c r="L19" s="45">
        <v>0.13400000000000001</v>
      </c>
      <c r="M19" s="45">
        <v>0.28000000000000003</v>
      </c>
      <c r="N19" s="45">
        <v>0.51</v>
      </c>
      <c r="O19" s="46">
        <f t="shared" ref="O19:O21" si="3">SUM(M19:N19)</f>
        <v>0.79</v>
      </c>
      <c r="P19" s="47"/>
    </row>
    <row r="20" spans="2:16" ht="15" thickBot="1" x14ac:dyDescent="0.2">
      <c r="C20" s="117"/>
      <c r="D20" s="56" t="s">
        <v>31</v>
      </c>
      <c r="E20" s="62">
        <v>3571</v>
      </c>
      <c r="F20" s="59">
        <v>0</v>
      </c>
      <c r="G20" s="43">
        <v>0</v>
      </c>
      <c r="H20" s="43">
        <v>2E-3</v>
      </c>
      <c r="I20" s="43">
        <v>5.0000000000000001E-3</v>
      </c>
      <c r="J20" s="43">
        <v>1.2E-2</v>
      </c>
      <c r="K20" s="43">
        <v>3.7999999999999999E-2</v>
      </c>
      <c r="L20" s="43">
        <v>8.5000000000000006E-2</v>
      </c>
      <c r="M20" s="43">
        <v>0.184</v>
      </c>
      <c r="N20" s="43">
        <v>0.67400000000000004</v>
      </c>
      <c r="O20" s="44">
        <f t="shared" si="3"/>
        <v>0.8580000000000001</v>
      </c>
      <c r="P20" s="48">
        <f>O20/O19</f>
        <v>1.0860759493670886</v>
      </c>
    </row>
    <row r="21" spans="2:16" ht="15" thickBot="1" x14ac:dyDescent="0.2">
      <c r="C21" s="117"/>
      <c r="D21" s="57" t="s">
        <v>33</v>
      </c>
      <c r="E21" s="63">
        <v>9186</v>
      </c>
      <c r="F21" s="60">
        <v>0</v>
      </c>
      <c r="G21" s="49">
        <v>0</v>
      </c>
      <c r="H21" s="49">
        <v>1E-3</v>
      </c>
      <c r="I21" s="49">
        <v>5.0000000000000001E-3</v>
      </c>
      <c r="J21" s="49">
        <v>1.4E-2</v>
      </c>
      <c r="K21" s="49">
        <v>4.8000000000000001E-2</v>
      </c>
      <c r="L21" s="49">
        <v>0.115</v>
      </c>
      <c r="M21" s="49">
        <v>0.24199999999999999</v>
      </c>
      <c r="N21" s="49">
        <v>0.57399999999999995</v>
      </c>
      <c r="O21" s="50">
        <f t="shared" si="3"/>
        <v>0.81599999999999995</v>
      </c>
      <c r="P21" s="51"/>
    </row>
  </sheetData>
  <mergeCells count="6">
    <mergeCell ref="C19:C21"/>
    <mergeCell ref="C4:C6"/>
    <mergeCell ref="C7:C9"/>
    <mergeCell ref="C10:C12"/>
    <mergeCell ref="C13:C15"/>
    <mergeCell ref="C16:C18"/>
  </mergeCells>
  <hyperlinks>
    <hyperlink ref="B4" r:id="rId1" xr:uid="{00000000-0004-0000-0100-000000000000}"/>
    <hyperlink ref="B7" r:id="rId2" xr:uid="{00000000-0004-0000-0100-000001000000}"/>
    <hyperlink ref="B10" r:id="rId3" location="1164290551" display="https://www.bag.admin.ch/bag/fr/home/krankheiten/ausbrueche-epidemien-pandemien/aktuelle-ausbrueche-epidemien/novel-cov/situation-schweiz-und-international.html - 1164290551" xr:uid="{00000000-0004-0000-0100-000002000000}"/>
    <hyperlink ref="B13" r:id="rId4" xr:uid="{00000000-0004-0000-0100-000003000000}"/>
    <hyperlink ref="B16" r:id="rId5" xr:uid="{00000000-0004-0000-0100-000004000000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4549-84D0-8B45-9F5B-E2947AA56B65}">
  <dimension ref="B2:AR78"/>
  <sheetViews>
    <sheetView topLeftCell="B1" zoomScale="40" workbookViewId="0">
      <selection activeCell="AB82" sqref="AB82"/>
    </sheetView>
  </sheetViews>
  <sheetFormatPr baseColWidth="10" defaultRowHeight="13" x14ac:dyDescent="0.15"/>
  <cols>
    <col min="1" max="1" width="9.6640625" customWidth="1"/>
    <col min="2" max="2" width="15.6640625" customWidth="1"/>
  </cols>
  <sheetData>
    <row r="2" spans="2:19" ht="14" thickBot="1" x14ac:dyDescent="0.2"/>
    <row r="3" spans="2:19" x14ac:dyDescent="0.15">
      <c r="B3" s="112"/>
      <c r="C3" s="119" t="s">
        <v>11</v>
      </c>
      <c r="D3" s="119"/>
      <c r="E3" s="119"/>
      <c r="F3" s="119"/>
      <c r="G3" s="119"/>
      <c r="H3" s="134"/>
      <c r="I3" s="112"/>
      <c r="J3" s="113"/>
      <c r="K3" s="113"/>
      <c r="L3" s="121" t="s">
        <v>11</v>
      </c>
    </row>
    <row r="4" spans="2:19" ht="14" thickBot="1" x14ac:dyDescent="0.2">
      <c r="B4" s="91"/>
      <c r="C4" s="89"/>
      <c r="D4" s="89"/>
      <c r="E4" s="89"/>
      <c r="F4" s="89"/>
      <c r="G4" s="89"/>
      <c r="H4" s="89"/>
      <c r="I4" s="91"/>
      <c r="J4" s="89"/>
      <c r="K4" s="139"/>
      <c r="L4" s="124"/>
    </row>
    <row r="5" spans="2:19" x14ac:dyDescent="0.15">
      <c r="B5" s="92" t="s">
        <v>19</v>
      </c>
      <c r="C5" s="93" t="s">
        <v>13</v>
      </c>
      <c r="D5" s="113" t="s">
        <v>42</v>
      </c>
      <c r="E5" s="113" t="s">
        <v>100</v>
      </c>
      <c r="F5" s="113" t="s">
        <v>101</v>
      </c>
      <c r="G5" s="113" t="s">
        <v>102</v>
      </c>
      <c r="H5" s="113" t="s">
        <v>96</v>
      </c>
      <c r="I5" s="112" t="s">
        <v>15</v>
      </c>
      <c r="J5" s="113" t="s">
        <v>16</v>
      </c>
      <c r="K5" s="113" t="s">
        <v>56</v>
      </c>
      <c r="L5" s="124" t="s">
        <v>103</v>
      </c>
    </row>
    <row r="6" spans="2:19" x14ac:dyDescent="0.15">
      <c r="B6" s="103" t="s">
        <v>99</v>
      </c>
      <c r="C6" s="104">
        <v>10224</v>
      </c>
      <c r="D6" s="96">
        <v>1.507964918560945E-2</v>
      </c>
      <c r="E6" s="96">
        <v>0.48496509754787903</v>
      </c>
      <c r="F6" s="96">
        <v>0.27201539287632004</v>
      </c>
      <c r="G6" s="96">
        <v>0.22534454984786112</v>
      </c>
      <c r="H6" s="96">
        <v>2.5953105423304097E-3</v>
      </c>
      <c r="I6" s="136">
        <v>0.48671022015392879</v>
      </c>
      <c r="J6" s="127">
        <v>0.5036692321460533</v>
      </c>
      <c r="K6" s="127">
        <v>9.6205477000178979E-3</v>
      </c>
      <c r="L6" s="140">
        <f>SUM(F6:G6)</f>
        <v>0.49735994272418116</v>
      </c>
      <c r="S6" s="138"/>
    </row>
    <row r="7" spans="2:19" x14ac:dyDescent="0.15">
      <c r="B7" s="103"/>
      <c r="C7" s="97"/>
      <c r="D7" s="97"/>
      <c r="E7" s="97"/>
      <c r="F7" s="97"/>
      <c r="G7" s="97"/>
      <c r="H7" s="97"/>
      <c r="I7" s="103"/>
      <c r="J7" s="97"/>
      <c r="K7" s="130"/>
      <c r="L7" s="100"/>
    </row>
    <row r="9" spans="2:19" ht="14" thickBot="1" x14ac:dyDescent="0.2"/>
    <row r="10" spans="2:19" x14ac:dyDescent="0.15">
      <c r="B10" s="110"/>
      <c r="C10" s="114" t="s">
        <v>11</v>
      </c>
      <c r="D10" s="114"/>
      <c r="E10" s="114"/>
      <c r="F10" s="114"/>
      <c r="G10" s="114"/>
      <c r="H10" s="114"/>
      <c r="I10" s="114"/>
      <c r="J10" s="114"/>
      <c r="K10" s="116"/>
      <c r="L10" s="110"/>
      <c r="M10" s="109"/>
      <c r="N10" s="111"/>
      <c r="O10" s="37" t="s">
        <v>11</v>
      </c>
    </row>
    <row r="11" spans="2:19" ht="14" thickBo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5"/>
      <c r="M11" s="6"/>
      <c r="N11" s="7"/>
      <c r="O11" s="38"/>
    </row>
    <row r="12" spans="2:19" x14ac:dyDescent="0.15">
      <c r="B12" s="64" t="s">
        <v>19</v>
      </c>
      <c r="C12" s="64" t="s">
        <v>13</v>
      </c>
      <c r="D12" s="110" t="s">
        <v>105</v>
      </c>
      <c r="E12" s="109" t="s">
        <v>3</v>
      </c>
      <c r="F12" s="109" t="s">
        <v>4</v>
      </c>
      <c r="G12" s="109" t="s">
        <v>5</v>
      </c>
      <c r="H12" s="109" t="s">
        <v>6</v>
      </c>
      <c r="I12" s="109" t="s">
        <v>7</v>
      </c>
      <c r="J12" s="109" t="s">
        <v>8</v>
      </c>
      <c r="K12" s="111" t="s">
        <v>25</v>
      </c>
      <c r="L12" s="110" t="s">
        <v>15</v>
      </c>
      <c r="M12" s="109" t="s">
        <v>16</v>
      </c>
      <c r="N12" s="111" t="s">
        <v>56</v>
      </c>
      <c r="O12" s="37" t="s">
        <v>103</v>
      </c>
    </row>
    <row r="13" spans="2:19" x14ac:dyDescent="0.15">
      <c r="B13" s="66" t="s">
        <v>104</v>
      </c>
      <c r="C13" s="67">
        <v>26867</v>
      </c>
      <c r="D13" s="33">
        <v>2.2071686455503035E-2</v>
      </c>
      <c r="E13" s="13">
        <v>0.12141288569620724</v>
      </c>
      <c r="F13" s="13">
        <v>0.14862098485130457</v>
      </c>
      <c r="G13" s="13">
        <v>0.14895596828823462</v>
      </c>
      <c r="H13" s="13">
        <v>0.18223098968995421</v>
      </c>
      <c r="I13" s="13">
        <v>0.14061860274686419</v>
      </c>
      <c r="J13" s="13">
        <v>9.6028585253284698E-2</v>
      </c>
      <c r="K13" s="14">
        <v>0.13243011873301819</v>
      </c>
      <c r="L13" s="74">
        <v>0.44493244500688578</v>
      </c>
      <c r="M13" s="75">
        <v>0.52249972084713592</v>
      </c>
      <c r="N13" s="75">
        <v>3.2567834145978337E-2</v>
      </c>
      <c r="O13" s="70">
        <f>SUM(H13:K13)</f>
        <v>0.55130829642312129</v>
      </c>
    </row>
    <row r="14" spans="2:19" x14ac:dyDescent="0.15">
      <c r="B14" s="66"/>
      <c r="C14" s="67"/>
      <c r="D14" s="33"/>
      <c r="E14" s="13"/>
      <c r="F14" s="13"/>
      <c r="G14" s="13"/>
      <c r="H14" s="13"/>
      <c r="I14" s="13"/>
      <c r="J14" s="13"/>
      <c r="K14" s="14"/>
      <c r="L14" s="10"/>
      <c r="M14" s="15"/>
      <c r="O14" s="70"/>
    </row>
    <row r="16" spans="2:19" ht="14" thickBot="1" x14ac:dyDescent="0.2"/>
    <row r="17" spans="2:44" x14ac:dyDescent="0.15">
      <c r="B17" s="110"/>
      <c r="C17" s="114" t="s">
        <v>11</v>
      </c>
      <c r="D17" s="114"/>
      <c r="E17" s="114"/>
      <c r="F17" s="114"/>
      <c r="G17" s="114"/>
      <c r="H17" s="114"/>
      <c r="I17" s="114"/>
      <c r="J17" s="114"/>
      <c r="K17" s="37" t="s">
        <v>11</v>
      </c>
    </row>
    <row r="18" spans="2:44" ht="14" thickBot="1" x14ac:dyDescent="0.2">
      <c r="B18" s="5"/>
      <c r="C18" s="6"/>
      <c r="D18" s="6"/>
      <c r="E18" s="6"/>
      <c r="F18" s="6"/>
      <c r="G18" s="6"/>
      <c r="H18" s="6"/>
      <c r="I18" s="6"/>
      <c r="J18" s="6"/>
      <c r="K18" s="38"/>
    </row>
    <row r="19" spans="2:44" x14ac:dyDescent="0.15">
      <c r="B19" s="64" t="s">
        <v>19</v>
      </c>
      <c r="C19" s="64" t="s">
        <v>13</v>
      </c>
      <c r="D19" s="110" t="s">
        <v>107</v>
      </c>
      <c r="E19" s="137" t="s">
        <v>108</v>
      </c>
      <c r="F19" s="109" t="s">
        <v>109</v>
      </c>
      <c r="G19" s="109" t="s">
        <v>110</v>
      </c>
      <c r="H19" s="109" t="s">
        <v>111</v>
      </c>
      <c r="I19" s="109" t="s">
        <v>101</v>
      </c>
      <c r="J19" s="109" t="s">
        <v>102</v>
      </c>
      <c r="K19" s="37" t="s">
        <v>103</v>
      </c>
    </row>
    <row r="20" spans="2:44" x14ac:dyDescent="0.15">
      <c r="B20" s="66" t="s">
        <v>106</v>
      </c>
      <c r="C20" s="67">
        <v>24199</v>
      </c>
      <c r="D20" s="33" t="s">
        <v>97</v>
      </c>
      <c r="E20" s="13" t="s">
        <v>97</v>
      </c>
      <c r="F20" s="13">
        <v>0.01</v>
      </c>
      <c r="G20" s="13">
        <v>0.06</v>
      </c>
      <c r="H20" s="13">
        <v>0.41</v>
      </c>
      <c r="I20" s="13">
        <v>0.28999999999999998</v>
      </c>
      <c r="J20" s="13">
        <v>0.21</v>
      </c>
      <c r="K20" s="70">
        <f>SUM(I20:J20)</f>
        <v>0.5</v>
      </c>
    </row>
    <row r="21" spans="2:44" x14ac:dyDescent="0.15">
      <c r="B21" s="66"/>
      <c r="C21" s="67"/>
      <c r="D21" s="33"/>
      <c r="E21" s="13"/>
      <c r="F21" s="13"/>
      <c r="G21" s="13"/>
      <c r="H21" s="13"/>
      <c r="I21" s="13"/>
      <c r="J21" s="14"/>
      <c r="K21" s="70"/>
    </row>
    <row r="22" spans="2:44" x14ac:dyDescent="0.15">
      <c r="B22" s="66"/>
      <c r="C22" s="67"/>
      <c r="D22" s="33"/>
      <c r="E22" s="13"/>
      <c r="F22" s="13"/>
      <c r="G22" s="13"/>
      <c r="H22" s="13"/>
      <c r="I22" s="13"/>
      <c r="J22" s="14"/>
      <c r="K22" s="70"/>
    </row>
    <row r="25" spans="2:44" ht="14" thickBot="1" x14ac:dyDescent="0.2"/>
    <row r="26" spans="2:44" x14ac:dyDescent="0.15">
      <c r="B26" s="112"/>
      <c r="C26" s="119" t="s">
        <v>11</v>
      </c>
      <c r="D26" s="119"/>
      <c r="E26" s="119"/>
      <c r="F26" s="119"/>
      <c r="G26" s="119"/>
      <c r="H26" s="119"/>
      <c r="I26" s="119"/>
      <c r="J26" s="119"/>
      <c r="K26" s="119"/>
      <c r="L26" s="134"/>
      <c r="M26" s="112"/>
      <c r="N26" s="113"/>
      <c r="O26" s="93"/>
      <c r="P26" s="120" t="s">
        <v>11</v>
      </c>
      <c r="Q26" s="118" t="s">
        <v>14</v>
      </c>
      <c r="R26" s="119"/>
      <c r="S26" s="119"/>
      <c r="T26" s="119"/>
      <c r="U26" s="119"/>
      <c r="V26" s="119"/>
      <c r="W26" s="119"/>
      <c r="X26" s="119"/>
      <c r="Y26" s="119"/>
      <c r="Z26" s="135"/>
      <c r="AA26" s="113"/>
      <c r="AB26" s="113"/>
      <c r="AC26" s="113"/>
      <c r="AD26" s="121" t="s">
        <v>14</v>
      </c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130"/>
    </row>
    <row r="27" spans="2:44" ht="14" thickBot="1" x14ac:dyDescent="0.2">
      <c r="B27" s="91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91"/>
      <c r="N27" s="89"/>
      <c r="O27" s="122"/>
      <c r="P27" s="123"/>
      <c r="Q27" s="91"/>
      <c r="R27" s="89"/>
      <c r="S27" s="89"/>
      <c r="T27" s="89"/>
      <c r="U27" s="89"/>
      <c r="V27" s="89"/>
      <c r="W27" s="89"/>
      <c r="X27" s="89"/>
      <c r="Y27" s="89"/>
      <c r="Z27" s="122"/>
      <c r="AA27" s="89"/>
      <c r="AB27" s="89"/>
      <c r="AC27" s="89"/>
      <c r="AD27" s="124"/>
    </row>
    <row r="28" spans="2:44" x14ac:dyDescent="0.15">
      <c r="B28" s="92" t="s">
        <v>19</v>
      </c>
      <c r="C28" s="93" t="s">
        <v>13</v>
      </c>
      <c r="D28" s="113" t="s">
        <v>60</v>
      </c>
      <c r="E28" s="113">
        <v>20</v>
      </c>
      <c r="F28" s="113">
        <v>30</v>
      </c>
      <c r="G28" s="113">
        <v>40</v>
      </c>
      <c r="H28" s="113">
        <v>50</v>
      </c>
      <c r="I28" s="113">
        <v>60</v>
      </c>
      <c r="J28" s="113">
        <v>70</v>
      </c>
      <c r="K28" s="113">
        <v>80</v>
      </c>
      <c r="L28" s="93" t="s">
        <v>96</v>
      </c>
      <c r="M28" s="113" t="s">
        <v>15</v>
      </c>
      <c r="N28" s="113" t="s">
        <v>16</v>
      </c>
      <c r="O28" s="93" t="s">
        <v>56</v>
      </c>
      <c r="P28" s="125" t="s">
        <v>103</v>
      </c>
      <c r="Q28" s="93" t="s">
        <v>13</v>
      </c>
      <c r="R28" s="113" t="s">
        <v>60</v>
      </c>
      <c r="S28" s="113">
        <v>20</v>
      </c>
      <c r="T28" s="113">
        <v>30</v>
      </c>
      <c r="U28" s="113">
        <v>40</v>
      </c>
      <c r="V28" s="113">
        <v>50</v>
      </c>
      <c r="W28" s="113">
        <v>60</v>
      </c>
      <c r="X28" s="113">
        <v>70</v>
      </c>
      <c r="Y28" s="113">
        <v>80</v>
      </c>
      <c r="Z28" s="93" t="s">
        <v>96</v>
      </c>
      <c r="AA28" s="113" t="s">
        <v>15</v>
      </c>
      <c r="AB28" s="113" t="s">
        <v>16</v>
      </c>
      <c r="AC28" s="93" t="s">
        <v>56</v>
      </c>
      <c r="AD28" s="125" t="s">
        <v>103</v>
      </c>
    </row>
    <row r="29" spans="2:44" x14ac:dyDescent="0.15">
      <c r="B29" s="94" t="s">
        <v>95</v>
      </c>
      <c r="C29" s="95">
        <v>25635</v>
      </c>
      <c r="D29" s="96">
        <v>0.01</v>
      </c>
      <c r="E29" s="96">
        <v>0.09</v>
      </c>
      <c r="F29" s="96">
        <v>0.13</v>
      </c>
      <c r="G29" s="96">
        <v>0.16</v>
      </c>
      <c r="H29" s="96">
        <v>0.2</v>
      </c>
      <c r="I29" s="96">
        <v>0.18</v>
      </c>
      <c r="J29" s="96">
        <v>0.13</v>
      </c>
      <c r="K29" s="96">
        <v>0.1</v>
      </c>
      <c r="L29" s="126" t="s">
        <v>97</v>
      </c>
      <c r="M29" s="127">
        <v>0.46</v>
      </c>
      <c r="N29" s="127">
        <v>0.54</v>
      </c>
      <c r="O29" s="127" t="s">
        <v>97</v>
      </c>
      <c r="P29" s="99">
        <f>SUM(H29:K29)</f>
        <v>0.61</v>
      </c>
      <c r="Q29" s="104">
        <v>1602</v>
      </c>
      <c r="R29" s="128">
        <v>0</v>
      </c>
      <c r="S29" s="96" t="s">
        <v>97</v>
      </c>
      <c r="T29" s="96">
        <v>0.01</v>
      </c>
      <c r="U29" s="96">
        <v>0.05</v>
      </c>
      <c r="V29" s="96">
        <v>0.1</v>
      </c>
      <c r="W29" s="96">
        <v>0.19</v>
      </c>
      <c r="X29" s="96">
        <v>0.28000000000000003</v>
      </c>
      <c r="Y29" s="96">
        <v>0.36</v>
      </c>
      <c r="Z29" s="126">
        <v>0</v>
      </c>
      <c r="AA29" s="96">
        <v>0.56999999999999995</v>
      </c>
      <c r="AB29" s="96">
        <v>0.43</v>
      </c>
      <c r="AC29" s="126" t="s">
        <v>98</v>
      </c>
      <c r="AD29" s="129">
        <f>SUM(V29:Y29)</f>
        <v>0.93</v>
      </c>
    </row>
    <row r="30" spans="2:44" x14ac:dyDescent="0.15">
      <c r="B30" s="94"/>
      <c r="C30" s="95"/>
      <c r="D30" s="96"/>
      <c r="E30" s="96"/>
      <c r="F30" s="96"/>
      <c r="G30" s="96"/>
      <c r="H30" s="96"/>
      <c r="I30" s="96"/>
      <c r="J30" s="96"/>
      <c r="K30" s="96"/>
      <c r="L30" s="126"/>
      <c r="M30" s="131"/>
      <c r="N30" s="97"/>
      <c r="O30" s="130"/>
      <c r="P30" s="99"/>
      <c r="Q30" s="132"/>
      <c r="R30" s="104"/>
      <c r="S30" s="96"/>
      <c r="T30" s="96"/>
      <c r="U30" s="96"/>
      <c r="V30" s="96"/>
      <c r="W30" s="96"/>
      <c r="X30" s="96"/>
      <c r="Y30" s="96"/>
      <c r="Z30" s="126"/>
      <c r="AA30" s="96"/>
      <c r="AB30" s="96"/>
      <c r="AC30" s="126"/>
      <c r="AD30" s="133"/>
    </row>
    <row r="31" spans="2:44" x14ac:dyDescent="0.15">
      <c r="B31" s="94"/>
      <c r="C31" s="95"/>
      <c r="D31" s="96"/>
      <c r="E31" s="96"/>
      <c r="F31" s="96"/>
      <c r="G31" s="96"/>
      <c r="H31" s="96"/>
      <c r="I31" s="96"/>
      <c r="J31" s="96"/>
      <c r="K31" s="96"/>
      <c r="L31" s="126"/>
      <c r="M31" s="131"/>
      <c r="N31" s="131"/>
      <c r="O31" s="97"/>
      <c r="P31" s="99"/>
      <c r="Q31" s="132"/>
      <c r="R31" s="104"/>
      <c r="S31" s="96"/>
      <c r="T31" s="96"/>
      <c r="U31" s="96"/>
      <c r="V31" s="96"/>
      <c r="W31" s="96"/>
      <c r="X31" s="96"/>
      <c r="Y31" s="96"/>
      <c r="Z31" s="126"/>
      <c r="AA31" s="96"/>
      <c r="AB31" s="96"/>
      <c r="AC31" s="126"/>
      <c r="AD31" s="133"/>
    </row>
    <row r="35" spans="2:29" x14ac:dyDescent="0.15">
      <c r="B35" t="s">
        <v>90</v>
      </c>
    </row>
    <row r="38" spans="2:29" ht="14" thickBot="1" x14ac:dyDescent="0.2"/>
    <row r="39" spans="2:29" x14ac:dyDescent="0.15">
      <c r="B39" s="110"/>
      <c r="C39" s="114" t="s">
        <v>11</v>
      </c>
      <c r="D39" s="114"/>
      <c r="E39" s="114"/>
      <c r="F39" s="114"/>
      <c r="G39" s="114"/>
      <c r="H39" s="114"/>
      <c r="I39" s="110"/>
      <c r="J39" s="109"/>
      <c r="K39" s="109"/>
      <c r="L39" s="37" t="s">
        <v>11</v>
      </c>
      <c r="M39" s="114" t="s">
        <v>14</v>
      </c>
      <c r="N39" s="114"/>
      <c r="O39" s="114"/>
      <c r="P39" s="114"/>
      <c r="Q39" s="114"/>
      <c r="R39" s="114"/>
      <c r="S39" s="110"/>
      <c r="T39" s="109"/>
      <c r="U39" s="109"/>
      <c r="V39" s="37" t="s">
        <v>14</v>
      </c>
    </row>
    <row r="40" spans="2:29" ht="14" thickBot="1" x14ac:dyDescent="0.2">
      <c r="B40" s="5"/>
      <c r="C40" s="6"/>
      <c r="D40" s="6"/>
      <c r="E40" s="6"/>
      <c r="F40" s="6"/>
      <c r="G40" s="6"/>
      <c r="H40" s="6"/>
      <c r="I40" s="5"/>
      <c r="J40" s="6"/>
      <c r="K40" s="6"/>
      <c r="L40" s="38"/>
      <c r="M40" s="6"/>
      <c r="N40" s="6"/>
      <c r="O40" s="6"/>
      <c r="P40" s="6"/>
      <c r="Q40" s="6"/>
      <c r="R40" s="6"/>
      <c r="S40" s="5"/>
      <c r="T40" s="80"/>
      <c r="U40" s="6"/>
      <c r="V40" s="38"/>
    </row>
    <row r="41" spans="2:29" x14ac:dyDescent="0.15">
      <c r="B41" s="64" t="s">
        <v>19</v>
      </c>
      <c r="C41" s="64" t="s">
        <v>13</v>
      </c>
      <c r="D41" s="110" t="s">
        <v>53</v>
      </c>
      <c r="E41" s="109" t="s">
        <v>54</v>
      </c>
      <c r="F41" s="109" t="s">
        <v>55</v>
      </c>
      <c r="G41" s="109" t="s">
        <v>51</v>
      </c>
      <c r="H41" s="109" t="s">
        <v>25</v>
      </c>
      <c r="I41" s="110" t="s">
        <v>15</v>
      </c>
      <c r="J41" s="109" t="s">
        <v>16</v>
      </c>
      <c r="K41" s="109" t="s">
        <v>56</v>
      </c>
      <c r="L41" s="38" t="s">
        <v>103</v>
      </c>
      <c r="M41" s="111" t="s">
        <v>13</v>
      </c>
      <c r="N41" s="110" t="s">
        <v>53</v>
      </c>
      <c r="O41" s="109" t="s">
        <v>54</v>
      </c>
      <c r="P41" s="109" t="s">
        <v>55</v>
      </c>
      <c r="Q41" s="109" t="s">
        <v>51</v>
      </c>
      <c r="R41" s="109" t="s">
        <v>25</v>
      </c>
      <c r="S41" s="110" t="s">
        <v>15</v>
      </c>
      <c r="T41" s="109" t="s">
        <v>16</v>
      </c>
      <c r="U41" s="109" t="s">
        <v>56</v>
      </c>
      <c r="V41" s="38" t="s">
        <v>57</v>
      </c>
    </row>
    <row r="42" spans="2:29" x14ac:dyDescent="0.15">
      <c r="B42" s="10" t="s">
        <v>58</v>
      </c>
      <c r="C42" s="12">
        <v>10224</v>
      </c>
      <c r="D42" s="79">
        <v>0.03</v>
      </c>
      <c r="E42" s="79">
        <v>0.27</v>
      </c>
      <c r="F42" s="79">
        <v>0.35</v>
      </c>
      <c r="G42" s="79">
        <v>0.25</v>
      </c>
      <c r="H42" s="79">
        <v>0.1</v>
      </c>
      <c r="I42" s="74">
        <v>0.44</v>
      </c>
      <c r="J42" s="75">
        <v>0.51</v>
      </c>
      <c r="K42" s="75">
        <v>0.05</v>
      </c>
      <c r="L42" s="39">
        <f>SUM(F42:H42)</f>
        <v>0.7</v>
      </c>
      <c r="M42" s="141">
        <v>491</v>
      </c>
      <c r="N42" s="13">
        <v>0</v>
      </c>
      <c r="O42" s="13">
        <v>0</v>
      </c>
      <c r="P42" s="13">
        <v>0.08</v>
      </c>
      <c r="Q42" s="77">
        <v>0.37</v>
      </c>
      <c r="R42" s="13">
        <v>0.55000000000000004</v>
      </c>
      <c r="S42" s="33">
        <v>0.44</v>
      </c>
      <c r="T42" s="13">
        <v>0.56000000000000005</v>
      </c>
      <c r="U42" s="13">
        <v>0</v>
      </c>
      <c r="V42" s="39">
        <f>SUM(Q42:R42)</f>
        <v>0.92</v>
      </c>
    </row>
    <row r="47" spans="2:29" ht="14" thickBot="1" x14ac:dyDescent="0.2"/>
    <row r="48" spans="2:29" x14ac:dyDescent="0.15">
      <c r="B48" s="112"/>
      <c r="C48" s="119" t="s">
        <v>11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34"/>
      <c r="N48" s="112"/>
      <c r="O48" s="113"/>
      <c r="P48" s="113"/>
      <c r="Q48" s="121" t="s">
        <v>11</v>
      </c>
      <c r="R48" s="119" t="s">
        <v>14</v>
      </c>
      <c r="S48" s="119"/>
      <c r="T48" s="119"/>
      <c r="U48" s="119"/>
      <c r="V48" s="119"/>
      <c r="W48" s="119"/>
      <c r="X48" s="119"/>
      <c r="Y48" s="119"/>
      <c r="Z48" s="119"/>
      <c r="AA48" s="119"/>
      <c r="AB48" s="134"/>
      <c r="AC48" s="121" t="s">
        <v>14</v>
      </c>
    </row>
    <row r="49" spans="2:29" ht="14" thickBot="1" x14ac:dyDescent="0.2">
      <c r="B49" s="91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91"/>
      <c r="O49" s="139"/>
      <c r="P49" s="139"/>
      <c r="Q49" s="124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124"/>
    </row>
    <row r="50" spans="2:29" x14ac:dyDescent="0.15">
      <c r="B50" s="92" t="s">
        <v>19</v>
      </c>
      <c r="C50" s="93" t="s">
        <v>13</v>
      </c>
      <c r="D50" s="113" t="s">
        <v>107</v>
      </c>
      <c r="E50" s="113" t="s">
        <v>64</v>
      </c>
      <c r="F50" s="113" t="s">
        <v>64</v>
      </c>
      <c r="G50" s="113" t="s">
        <v>63</v>
      </c>
      <c r="H50" s="113" t="s">
        <v>65</v>
      </c>
      <c r="I50" s="113" t="s">
        <v>66</v>
      </c>
      <c r="J50" s="113" t="s">
        <v>116</v>
      </c>
      <c r="K50" s="113" t="s">
        <v>39</v>
      </c>
      <c r="L50" s="113" t="s">
        <v>71</v>
      </c>
      <c r="M50" s="93" t="s">
        <v>72</v>
      </c>
      <c r="N50" s="113" t="s">
        <v>15</v>
      </c>
      <c r="O50" s="113" t="s">
        <v>16</v>
      </c>
      <c r="P50" s="113" t="s">
        <v>56</v>
      </c>
      <c r="Q50" s="121" t="s">
        <v>124</v>
      </c>
      <c r="R50" s="93" t="s">
        <v>13</v>
      </c>
      <c r="S50" s="113" t="s">
        <v>107</v>
      </c>
      <c r="T50" s="113" t="s">
        <v>64</v>
      </c>
      <c r="U50" s="113" t="s">
        <v>64</v>
      </c>
      <c r="V50" s="113" t="s">
        <v>63</v>
      </c>
      <c r="W50" s="113" t="s">
        <v>65</v>
      </c>
      <c r="X50" s="113" t="s">
        <v>66</v>
      </c>
      <c r="Y50" s="113" t="s">
        <v>116</v>
      </c>
      <c r="Z50" s="113" t="s">
        <v>39</v>
      </c>
      <c r="AA50" s="113" t="s">
        <v>71</v>
      </c>
      <c r="AB50" s="93" t="s">
        <v>72</v>
      </c>
      <c r="AC50" s="125" t="s">
        <v>124</v>
      </c>
    </row>
    <row r="51" spans="2:29" x14ac:dyDescent="0.15">
      <c r="B51" s="94" t="s">
        <v>115</v>
      </c>
      <c r="C51" s="95">
        <v>20394</v>
      </c>
      <c r="D51" s="96">
        <v>0</v>
      </c>
      <c r="E51" s="96">
        <v>0.01</v>
      </c>
      <c r="F51" s="96">
        <v>7.0000000000000007E-2</v>
      </c>
      <c r="G51" s="96">
        <v>0.15</v>
      </c>
      <c r="H51" s="96">
        <v>0.15</v>
      </c>
      <c r="I51" s="96">
        <v>0.19</v>
      </c>
      <c r="J51" s="96">
        <v>0.18</v>
      </c>
      <c r="K51" s="96">
        <v>0.13</v>
      </c>
      <c r="L51" s="96">
        <v>0.08</v>
      </c>
      <c r="M51" s="126">
        <v>0.04</v>
      </c>
      <c r="N51" s="127">
        <v>0.46</v>
      </c>
      <c r="O51" s="127">
        <v>0.49</v>
      </c>
      <c r="P51" s="127">
        <v>0.01</v>
      </c>
      <c r="Q51" s="99">
        <f>SUM(J51:M51)</f>
        <v>0.43</v>
      </c>
      <c r="R51" s="95">
        <v>499</v>
      </c>
      <c r="S51" s="96">
        <v>0</v>
      </c>
      <c r="T51" s="96">
        <v>0</v>
      </c>
      <c r="U51" s="96">
        <v>0</v>
      </c>
      <c r="V51" s="96">
        <v>0.01</v>
      </c>
      <c r="W51" s="96">
        <v>0.02</v>
      </c>
      <c r="X51" s="96">
        <v>0.04</v>
      </c>
      <c r="Y51" s="96">
        <v>0.11</v>
      </c>
      <c r="Z51" s="96">
        <v>0.21</v>
      </c>
      <c r="AA51" s="96">
        <v>0.34</v>
      </c>
      <c r="AB51" s="126">
        <v>0.26</v>
      </c>
      <c r="AC51" s="129">
        <f>SUM(Y51:AB51)</f>
        <v>0.92</v>
      </c>
    </row>
    <row r="55" spans="2:29" ht="14" thickBot="1" x14ac:dyDescent="0.2"/>
    <row r="56" spans="2:29" x14ac:dyDescent="0.15">
      <c r="B56" s="110"/>
      <c r="C56" s="114" t="s">
        <v>11</v>
      </c>
      <c r="D56" s="114"/>
      <c r="E56" s="114"/>
      <c r="F56" s="114"/>
      <c r="G56" s="114"/>
      <c r="H56" s="114"/>
      <c r="I56" s="114"/>
      <c r="J56" s="114"/>
      <c r="K56" s="114"/>
      <c r="L56" s="114"/>
      <c r="M56" s="110"/>
      <c r="N56" s="111"/>
      <c r="O56" s="31" t="s">
        <v>11</v>
      </c>
      <c r="P56" s="115" t="s">
        <v>14</v>
      </c>
      <c r="Q56" s="114"/>
      <c r="R56" s="114"/>
      <c r="S56" s="114"/>
      <c r="T56" s="114"/>
      <c r="U56" s="114"/>
      <c r="V56" s="114"/>
      <c r="W56" s="114"/>
      <c r="X56" s="114"/>
      <c r="Y56" s="116"/>
      <c r="Z56" s="109"/>
      <c r="AA56" s="109"/>
      <c r="AB56" s="37" t="s">
        <v>14</v>
      </c>
    </row>
    <row r="57" spans="2:29" ht="14" thickBot="1" x14ac:dyDescent="0.2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5"/>
      <c r="N57" s="7"/>
      <c r="O57" s="30"/>
      <c r="P57" s="5"/>
      <c r="Q57" s="6"/>
      <c r="R57" s="6"/>
      <c r="S57" s="6"/>
      <c r="T57" s="6"/>
      <c r="U57" s="6"/>
      <c r="V57" s="6"/>
      <c r="W57" s="6"/>
      <c r="X57" s="6"/>
      <c r="Y57" s="7"/>
      <c r="Z57" s="6"/>
      <c r="AA57" s="6"/>
      <c r="AB57" s="38"/>
    </row>
    <row r="58" spans="2:29" x14ac:dyDescent="0.15">
      <c r="B58" s="64" t="s">
        <v>19</v>
      </c>
      <c r="C58" s="64" t="s">
        <v>13</v>
      </c>
      <c r="D58" s="110">
        <v>0</v>
      </c>
      <c r="E58" s="109">
        <v>10</v>
      </c>
      <c r="F58" s="109">
        <f>10+E58</f>
        <v>20</v>
      </c>
      <c r="G58" s="109">
        <f t="shared" ref="G58:K58" si="0">10+F58</f>
        <v>30</v>
      </c>
      <c r="H58" s="109">
        <f t="shared" si="0"/>
        <v>40</v>
      </c>
      <c r="I58" s="109">
        <f t="shared" si="0"/>
        <v>50</v>
      </c>
      <c r="J58" s="109">
        <f t="shared" si="0"/>
        <v>60</v>
      </c>
      <c r="K58" s="109">
        <f t="shared" si="0"/>
        <v>70</v>
      </c>
      <c r="L58" s="111" t="s">
        <v>25</v>
      </c>
      <c r="M58" s="110" t="s">
        <v>15</v>
      </c>
      <c r="N58" s="111" t="s">
        <v>16</v>
      </c>
      <c r="O58" s="37" t="s">
        <v>103</v>
      </c>
      <c r="P58" s="64" t="s">
        <v>13</v>
      </c>
      <c r="Q58" s="110">
        <v>0</v>
      </c>
      <c r="R58" s="109">
        <v>10</v>
      </c>
      <c r="S58" s="109">
        <f>10+R58</f>
        <v>20</v>
      </c>
      <c r="T58" s="109">
        <f t="shared" ref="T58:X58" si="1">10+S58</f>
        <v>30</v>
      </c>
      <c r="U58" s="109">
        <f t="shared" si="1"/>
        <v>40</v>
      </c>
      <c r="V58" s="109">
        <f t="shared" si="1"/>
        <v>50</v>
      </c>
      <c r="W58" s="109">
        <f t="shared" si="1"/>
        <v>60</v>
      </c>
      <c r="X58" s="109">
        <f t="shared" si="1"/>
        <v>70</v>
      </c>
      <c r="Y58" s="111" t="s">
        <v>25</v>
      </c>
      <c r="Z58" s="109" t="s">
        <v>15</v>
      </c>
      <c r="AA58" s="111" t="s">
        <v>16</v>
      </c>
      <c r="AB58" s="37" t="s">
        <v>103</v>
      </c>
    </row>
    <row r="59" spans="2:29" x14ac:dyDescent="0.15">
      <c r="B59" s="66" t="s">
        <v>117</v>
      </c>
      <c r="C59" s="67">
        <v>13989</v>
      </c>
      <c r="D59" s="33">
        <v>7.266913741733886E-3</v>
      </c>
      <c r="E59" s="13">
        <v>2.042002761427222E-2</v>
      </c>
      <c r="F59" s="13">
        <v>0.10820434561441755</v>
      </c>
      <c r="G59" s="13">
        <v>0.14628297362110312</v>
      </c>
      <c r="H59" s="13">
        <v>0.16394157401351647</v>
      </c>
      <c r="I59" s="13">
        <v>0.19729670808807501</v>
      </c>
      <c r="J59" s="13">
        <v>0.16314221350192573</v>
      </c>
      <c r="K59" s="13">
        <v>9.1999127970350994E-2</v>
      </c>
      <c r="L59" s="14">
        <v>0.10144611583460504</v>
      </c>
      <c r="M59" s="33"/>
      <c r="N59" s="14"/>
      <c r="O59" s="40">
        <f>SUM(I59:L59)</f>
        <v>0.55388416539495677</v>
      </c>
      <c r="P59" s="66">
        <v>671</v>
      </c>
      <c r="Q59" s="36">
        <v>1.4326647564469914E-3</v>
      </c>
      <c r="R59" s="13">
        <v>0</v>
      </c>
      <c r="S59" s="13">
        <v>1.4326647564469914E-3</v>
      </c>
      <c r="T59" s="13">
        <v>1.1461318051575931E-2</v>
      </c>
      <c r="U59" s="13">
        <v>2.0057306590257881E-2</v>
      </c>
      <c r="V59" s="13">
        <v>4.5845272206303724E-2</v>
      </c>
      <c r="W59" s="13">
        <v>0.13753581661891118</v>
      </c>
      <c r="X59" s="13">
        <v>0.2148997134670487</v>
      </c>
      <c r="Y59" s="14">
        <v>0.56733524355300857</v>
      </c>
      <c r="Z59" s="13"/>
      <c r="AB59" s="39">
        <f>SUM(V59:Y59)</f>
        <v>0.96561604584527216</v>
      </c>
    </row>
    <row r="66" spans="2:30" ht="14" thickBot="1" x14ac:dyDescent="0.2"/>
    <row r="67" spans="2:30" x14ac:dyDescent="0.15">
      <c r="B67" s="110"/>
      <c r="C67" s="114" t="s">
        <v>11</v>
      </c>
      <c r="D67" s="114"/>
      <c r="E67" s="114"/>
      <c r="F67" s="114"/>
      <c r="G67" s="114"/>
      <c r="H67" s="114"/>
      <c r="I67" s="114"/>
      <c r="J67" s="114"/>
      <c r="K67" s="114"/>
      <c r="L67" s="114"/>
      <c r="M67" s="110"/>
      <c r="N67" s="111"/>
      <c r="O67" s="31" t="s">
        <v>11</v>
      </c>
    </row>
    <row r="68" spans="2:30" ht="14" thickBot="1" x14ac:dyDescent="0.2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5"/>
      <c r="N68" s="7"/>
      <c r="O68" s="30"/>
    </row>
    <row r="69" spans="2:30" x14ac:dyDescent="0.15">
      <c r="B69" s="64" t="s">
        <v>19</v>
      </c>
      <c r="C69" s="64" t="s">
        <v>13</v>
      </c>
      <c r="D69" s="110">
        <v>0</v>
      </c>
      <c r="E69" s="109">
        <v>10</v>
      </c>
      <c r="F69" s="109">
        <f>10+E69</f>
        <v>20</v>
      </c>
      <c r="G69" s="109">
        <f t="shared" ref="G69" si="2">10+F69</f>
        <v>30</v>
      </c>
      <c r="H69" s="109">
        <f t="shared" ref="H69" si="3">10+G69</f>
        <v>40</v>
      </c>
      <c r="I69" s="109">
        <f t="shared" ref="I69" si="4">10+H69</f>
        <v>50</v>
      </c>
      <c r="J69" s="109">
        <f t="shared" ref="J69" si="5">10+I69</f>
        <v>60</v>
      </c>
      <c r="K69" s="109">
        <f t="shared" ref="K69" si="6">10+J69</f>
        <v>70</v>
      </c>
      <c r="L69" s="111" t="s">
        <v>25</v>
      </c>
      <c r="M69" s="110" t="s">
        <v>15</v>
      </c>
      <c r="N69" s="111" t="s">
        <v>16</v>
      </c>
      <c r="O69" s="37" t="s">
        <v>103</v>
      </c>
    </row>
    <row r="70" spans="2:30" x14ac:dyDescent="0.15">
      <c r="B70" s="66" t="s">
        <v>120</v>
      </c>
      <c r="C70" s="67">
        <v>14642</v>
      </c>
      <c r="D70" s="33">
        <v>8.5592011412268191E-3</v>
      </c>
      <c r="E70" s="13">
        <v>2.1873514027579647E-2</v>
      </c>
      <c r="F70" s="13">
        <v>0.1340941512125535</v>
      </c>
      <c r="G70" s="13">
        <v>0.16785544460294816</v>
      </c>
      <c r="H70" s="13">
        <v>0.19448407037565382</v>
      </c>
      <c r="I70" s="13">
        <v>0.18925344745601522</v>
      </c>
      <c r="J70" s="13">
        <v>0.16024726581074655</v>
      </c>
      <c r="K70" s="13">
        <v>7.8459343794579167E-2</v>
      </c>
      <c r="L70" s="14">
        <v>4.2796005706134094E-2</v>
      </c>
      <c r="M70" s="33">
        <v>0.51</v>
      </c>
      <c r="N70" s="14">
        <v>0.49</v>
      </c>
      <c r="O70" s="40">
        <f>SUM(I70:L70)</f>
        <v>0.47075606276747506</v>
      </c>
    </row>
    <row r="72" spans="2:30" ht="14" thickBot="1" x14ac:dyDescent="0.2">
      <c r="B72" s="108" t="s">
        <v>123</v>
      </c>
    </row>
    <row r="73" spans="2:30" x14ac:dyDescent="0.15">
      <c r="B73" s="112"/>
      <c r="C73" s="119" t="s">
        <v>11</v>
      </c>
      <c r="D73" s="119"/>
      <c r="E73" s="119"/>
      <c r="F73" s="119"/>
      <c r="G73" s="119"/>
      <c r="H73" s="119"/>
      <c r="I73" s="119"/>
      <c r="J73" s="119"/>
      <c r="K73" s="119"/>
      <c r="L73" s="134"/>
      <c r="M73" s="112"/>
      <c r="N73" s="113"/>
      <c r="O73" s="93"/>
      <c r="P73" s="120" t="s">
        <v>11</v>
      </c>
      <c r="Q73" s="118" t="s">
        <v>14</v>
      </c>
      <c r="R73" s="119"/>
      <c r="S73" s="119"/>
      <c r="T73" s="119"/>
      <c r="U73" s="119"/>
      <c r="V73" s="119"/>
      <c r="W73" s="119"/>
      <c r="X73" s="119"/>
      <c r="Y73" s="119"/>
      <c r="Z73" s="135"/>
      <c r="AA73" s="113"/>
      <c r="AB73" s="113"/>
      <c r="AC73" s="113"/>
      <c r="AD73" s="121" t="s">
        <v>14</v>
      </c>
    </row>
    <row r="74" spans="2:30" ht="14" thickBot="1" x14ac:dyDescent="0.2">
      <c r="B74" s="91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91"/>
      <c r="N74" s="89"/>
      <c r="O74" s="122"/>
      <c r="P74" s="123"/>
      <c r="Q74" s="91"/>
      <c r="R74" s="89"/>
      <c r="S74" s="89"/>
      <c r="T74" s="89"/>
      <c r="U74" s="89"/>
      <c r="V74" s="89"/>
      <c r="W74" s="89"/>
      <c r="X74" s="89"/>
      <c r="Y74" s="89"/>
      <c r="Z74" s="122"/>
      <c r="AA74" s="89"/>
      <c r="AB74" s="89"/>
      <c r="AC74" s="89"/>
      <c r="AD74" s="124"/>
    </row>
    <row r="75" spans="2:30" x14ac:dyDescent="0.15">
      <c r="B75" s="92" t="s">
        <v>19</v>
      </c>
      <c r="C75" s="93" t="s">
        <v>13</v>
      </c>
      <c r="D75" s="113" t="s">
        <v>60</v>
      </c>
      <c r="E75" s="113">
        <v>20</v>
      </c>
      <c r="F75" s="113">
        <v>30</v>
      </c>
      <c r="G75" s="113">
        <v>40</v>
      </c>
      <c r="H75" s="113">
        <v>50</v>
      </c>
      <c r="I75" s="113">
        <v>60</v>
      </c>
      <c r="J75" s="113">
        <v>70</v>
      </c>
      <c r="K75" s="113">
        <v>80</v>
      </c>
      <c r="L75" s="93" t="s">
        <v>96</v>
      </c>
      <c r="M75" s="113" t="s">
        <v>15</v>
      </c>
      <c r="N75" s="113" t="s">
        <v>16</v>
      </c>
      <c r="O75" s="93" t="s">
        <v>56</v>
      </c>
      <c r="P75" s="125" t="s">
        <v>103</v>
      </c>
      <c r="Q75" s="93" t="s">
        <v>13</v>
      </c>
      <c r="R75" s="113" t="s">
        <v>60</v>
      </c>
      <c r="S75" s="113">
        <v>20</v>
      </c>
      <c r="T75" s="113">
        <v>30</v>
      </c>
      <c r="U75" s="113">
        <v>40</v>
      </c>
      <c r="V75" s="113">
        <v>50</v>
      </c>
      <c r="W75" s="113">
        <v>60</v>
      </c>
      <c r="X75" s="113">
        <v>70</v>
      </c>
      <c r="Y75" s="113">
        <v>80</v>
      </c>
      <c r="Z75" s="93" t="s">
        <v>96</v>
      </c>
      <c r="AA75" s="113" t="s">
        <v>15</v>
      </c>
      <c r="AB75" s="113" t="s">
        <v>16</v>
      </c>
      <c r="AC75" s="93" t="s">
        <v>56</v>
      </c>
      <c r="AD75" s="125" t="s">
        <v>103</v>
      </c>
    </row>
    <row r="76" spans="2:30" x14ac:dyDescent="0.15">
      <c r="B76" s="94" t="s">
        <v>122</v>
      </c>
      <c r="C76" s="95">
        <v>8955</v>
      </c>
      <c r="D76" s="96">
        <v>1.7000000000000001E-2</v>
      </c>
      <c r="E76" s="96">
        <v>0.106</v>
      </c>
      <c r="F76" s="96">
        <v>0.13700000000000001</v>
      </c>
      <c r="G76" s="96">
        <v>0.16900000000000001</v>
      </c>
      <c r="H76" s="96">
        <v>0.2</v>
      </c>
      <c r="I76" s="96">
        <v>0.16700000000000001</v>
      </c>
      <c r="J76" s="96">
        <v>0.107</v>
      </c>
      <c r="K76" s="96">
        <v>9.6000000000000002E-2</v>
      </c>
      <c r="L76" s="126" t="s">
        <v>97</v>
      </c>
      <c r="M76" s="127" t="s">
        <v>125</v>
      </c>
      <c r="N76" s="127">
        <v>0.54800000000000004</v>
      </c>
      <c r="O76" s="127">
        <v>1.2E-2</v>
      </c>
      <c r="P76" s="99">
        <f>SUM(H76:K76)</f>
        <v>0.56999999999999995</v>
      </c>
      <c r="Q76" s="104">
        <v>436</v>
      </c>
      <c r="R76" s="128">
        <v>0</v>
      </c>
      <c r="S76" s="96">
        <v>0</v>
      </c>
      <c r="T76" s="96">
        <v>1.0999999999999999E-2</v>
      </c>
      <c r="U76" s="96">
        <v>0.03</v>
      </c>
      <c r="V76" s="96">
        <v>7.0999999999999994E-2</v>
      </c>
      <c r="W76" s="96">
        <v>0.20200000000000001</v>
      </c>
      <c r="X76" s="96">
        <v>0.29599999999999999</v>
      </c>
      <c r="Y76" s="96">
        <v>0.39</v>
      </c>
      <c r="Z76" s="126">
        <v>0</v>
      </c>
      <c r="AA76" s="96">
        <v>0.58899999999999997</v>
      </c>
      <c r="AB76" s="96">
        <v>0.38800000000000001</v>
      </c>
      <c r="AC76" s="126">
        <v>2.3E-2</v>
      </c>
      <c r="AD76" s="129">
        <f>SUM(V76:Y76)</f>
        <v>0.95899999999999996</v>
      </c>
    </row>
    <row r="77" spans="2:30" x14ac:dyDescent="0.15">
      <c r="B77" s="94"/>
      <c r="C77" s="95"/>
      <c r="D77" s="96"/>
      <c r="E77" s="96"/>
      <c r="F77" s="96"/>
      <c r="G77" s="96"/>
      <c r="H77" s="96"/>
      <c r="I77" s="96"/>
      <c r="J77" s="96"/>
      <c r="K77" s="96"/>
      <c r="L77" s="126"/>
      <c r="M77" s="131"/>
      <c r="N77" s="97"/>
      <c r="O77" s="130"/>
      <c r="P77" s="99"/>
      <c r="Q77" s="132"/>
      <c r="R77" s="104"/>
      <c r="S77" s="96"/>
      <c r="T77" s="96"/>
      <c r="U77" s="96"/>
      <c r="V77" s="96"/>
      <c r="W77" s="96"/>
      <c r="X77" s="96"/>
      <c r="Y77" s="96"/>
      <c r="Z77" s="126"/>
      <c r="AA77" s="96"/>
      <c r="AB77" s="96"/>
      <c r="AC77" s="126"/>
      <c r="AD77" s="133"/>
    </row>
    <row r="78" spans="2:30" x14ac:dyDescent="0.15">
      <c r="B78" s="94"/>
      <c r="C78" s="95"/>
      <c r="D78" s="96"/>
      <c r="E78" s="96"/>
      <c r="F78" s="96"/>
      <c r="G78" s="96"/>
      <c r="H78" s="96"/>
      <c r="I78" s="96"/>
      <c r="J78" s="96"/>
      <c r="K78" s="96"/>
      <c r="L78" s="126"/>
      <c r="M78" s="131"/>
      <c r="N78" s="131"/>
      <c r="O78" s="97"/>
      <c r="P78" s="99"/>
      <c r="Q78" s="132"/>
      <c r="R78" s="104"/>
      <c r="S78" s="96"/>
      <c r="T78" s="96"/>
      <c r="U78" s="96"/>
      <c r="V78" s="96"/>
      <c r="W78" s="96"/>
      <c r="X78" s="96"/>
      <c r="Y78" s="96"/>
      <c r="Z78" s="126"/>
      <c r="AA78" s="96"/>
      <c r="AB78" s="96"/>
      <c r="AC78" s="126"/>
      <c r="AD78" s="133"/>
    </row>
  </sheetData>
  <mergeCells count="14">
    <mergeCell ref="C67:L67"/>
    <mergeCell ref="C56:L56"/>
    <mergeCell ref="P56:Y56"/>
    <mergeCell ref="C73:L73"/>
    <mergeCell ref="Q73:Z73"/>
    <mergeCell ref="C48:M48"/>
    <mergeCell ref="R48:AB48"/>
    <mergeCell ref="C10:K10"/>
    <mergeCell ref="C17:J17"/>
    <mergeCell ref="C3:H3"/>
    <mergeCell ref="C26:L26"/>
    <mergeCell ref="Q26:Z26"/>
    <mergeCell ref="C39:H39"/>
    <mergeCell ref="M39:R39"/>
  </mergeCells>
  <hyperlinks>
    <hyperlink ref="B72" r:id="rId1" xr:uid="{FFC1052E-9B71-034F-867B-E98119D6B6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3"/>
  <sheetViews>
    <sheetView zoomScale="75" workbookViewId="0">
      <selection activeCell="I25" sqref="I25"/>
    </sheetView>
  </sheetViews>
  <sheetFormatPr baseColWidth="10" defaultColWidth="11.5" defaultRowHeight="13" x14ac:dyDescent="0.15"/>
  <sheetData>
    <row r="2" spans="2:13" x14ac:dyDescent="0.15">
      <c r="C2" t="s">
        <v>89</v>
      </c>
    </row>
    <row r="3" spans="2:13" ht="14" thickBot="1" x14ac:dyDescent="0.2"/>
    <row r="4" spans="2:13" ht="14" thickBot="1" x14ac:dyDescent="0.2">
      <c r="B4" s="107">
        <v>43923</v>
      </c>
      <c r="C4" s="118" t="s">
        <v>14</v>
      </c>
      <c r="D4" s="119"/>
      <c r="E4" s="119"/>
      <c r="F4" s="119"/>
      <c r="G4" s="119"/>
      <c r="H4" s="119"/>
      <c r="I4" s="119"/>
      <c r="J4" s="82" t="s">
        <v>11</v>
      </c>
    </row>
    <row r="5" spans="2:13" ht="14" thickBot="1" x14ac:dyDescent="0.2">
      <c r="C5" s="101" t="s">
        <v>19</v>
      </c>
      <c r="D5" s="102" t="s">
        <v>13</v>
      </c>
      <c r="E5" s="102" t="s">
        <v>53</v>
      </c>
      <c r="F5" s="102" t="s">
        <v>54</v>
      </c>
      <c r="G5" s="102" t="s">
        <v>55</v>
      </c>
      <c r="H5" s="102" t="s">
        <v>51</v>
      </c>
      <c r="I5" s="102" t="s">
        <v>25</v>
      </c>
      <c r="J5" s="37" t="s">
        <v>57</v>
      </c>
    </row>
    <row r="6" spans="2:13" x14ac:dyDescent="0.15">
      <c r="C6" s="103" t="s">
        <v>70</v>
      </c>
      <c r="D6" s="104">
        <v>3302</v>
      </c>
      <c r="E6" s="73">
        <v>1E-3</v>
      </c>
      <c r="F6" s="73">
        <v>0.01</v>
      </c>
      <c r="G6" s="73">
        <v>7.0000000000000007E-2</v>
      </c>
      <c r="H6" s="73">
        <v>0.39</v>
      </c>
      <c r="I6" s="73">
        <v>0.53</v>
      </c>
      <c r="J6" s="81">
        <f>SUM(H6:I6)</f>
        <v>0.92</v>
      </c>
    </row>
    <row r="11" spans="2:13" x14ac:dyDescent="0.15">
      <c r="C11" t="s">
        <v>87</v>
      </c>
    </row>
    <row r="12" spans="2:13" ht="14" thickBot="1" x14ac:dyDescent="0.2">
      <c r="E12" s="52" t="s">
        <v>0</v>
      </c>
      <c r="F12" s="52" t="s">
        <v>36</v>
      </c>
      <c r="G12" s="53" t="s">
        <v>37</v>
      </c>
      <c r="H12" s="52" t="s">
        <v>38</v>
      </c>
      <c r="I12" s="52" t="s">
        <v>39</v>
      </c>
      <c r="J12" s="52" t="s">
        <v>71</v>
      </c>
      <c r="K12" s="52" t="s">
        <v>72</v>
      </c>
      <c r="L12" s="54" t="s">
        <v>59</v>
      </c>
      <c r="M12" s="42" t="s">
        <v>34</v>
      </c>
    </row>
    <row r="13" spans="2:13" ht="15" thickBot="1" x14ac:dyDescent="0.2">
      <c r="B13" s="107">
        <v>43917</v>
      </c>
      <c r="C13" s="117" t="s">
        <v>70</v>
      </c>
      <c r="D13" s="55" t="s">
        <v>30</v>
      </c>
      <c r="E13" s="61">
        <v>333</v>
      </c>
      <c r="F13" s="58">
        <v>0</v>
      </c>
      <c r="G13" s="45">
        <v>1.8018018018018018E-2</v>
      </c>
      <c r="H13" s="45">
        <v>0.12012012012012012</v>
      </c>
      <c r="I13" s="45">
        <v>0.20420420420420421</v>
      </c>
      <c r="J13" s="45">
        <v>0.35435435435435436</v>
      </c>
      <c r="K13" s="45">
        <v>0.3033033033033033</v>
      </c>
      <c r="L13" s="46">
        <f>SUM(I13:K13)</f>
        <v>0.86186186186186187</v>
      </c>
      <c r="M13" s="47"/>
    </row>
    <row r="14" spans="2:13" ht="15" thickBot="1" x14ac:dyDescent="0.2">
      <c r="C14" s="117"/>
      <c r="D14" s="56" t="s">
        <v>31</v>
      </c>
      <c r="E14" s="62">
        <v>206</v>
      </c>
      <c r="F14" s="59">
        <v>0</v>
      </c>
      <c r="G14" s="43">
        <v>9.7087378640776691E-3</v>
      </c>
      <c r="H14" s="43">
        <v>0.11165048543689321</v>
      </c>
      <c r="I14" s="43">
        <v>0.15048543689320387</v>
      </c>
      <c r="J14" s="43">
        <v>0.30582524271844658</v>
      </c>
      <c r="K14" s="43">
        <v>0.42233009708737862</v>
      </c>
      <c r="L14" s="46">
        <f t="shared" ref="L14:L15" si="0">SUM(I14:K14)</f>
        <v>0.87864077669902907</v>
      </c>
      <c r="M14" s="48">
        <f>L14/L13</f>
        <v>1.0194682182605459</v>
      </c>
    </row>
    <row r="15" spans="2:13" ht="15" thickBot="1" x14ac:dyDescent="0.2">
      <c r="C15" s="117"/>
      <c r="D15" s="57" t="s">
        <v>33</v>
      </c>
      <c r="E15" s="63">
        <v>539</v>
      </c>
      <c r="F15" s="60">
        <v>0</v>
      </c>
      <c r="G15" s="49">
        <v>1.4842300556586271E-2</v>
      </c>
      <c r="H15" s="49">
        <v>0.11688311688311688</v>
      </c>
      <c r="I15" s="49">
        <v>0.18367346938775511</v>
      </c>
      <c r="J15" s="49">
        <v>0.3358070500927644</v>
      </c>
      <c r="K15" s="49">
        <v>0.34879406307977734</v>
      </c>
      <c r="L15" s="46">
        <f t="shared" si="0"/>
        <v>0.86827458256029688</v>
      </c>
      <c r="M15" s="51"/>
    </row>
    <row r="18" spans="4:6" x14ac:dyDescent="0.15">
      <c r="D18" s="105" t="s">
        <v>0</v>
      </c>
    </row>
    <row r="19" spans="4:6" x14ac:dyDescent="0.15">
      <c r="D19" s="52" t="s">
        <v>0</v>
      </c>
      <c r="E19">
        <v>539</v>
      </c>
    </row>
    <row r="20" spans="4:6" x14ac:dyDescent="0.15">
      <c r="D20" s="52" t="s">
        <v>36</v>
      </c>
      <c r="E20">
        <v>0</v>
      </c>
      <c r="F20">
        <f>E20/539</f>
        <v>0</v>
      </c>
    </row>
    <row r="21" spans="4:6" x14ac:dyDescent="0.15">
      <c r="D21" s="53" t="s">
        <v>37</v>
      </c>
      <c r="E21">
        <v>8</v>
      </c>
      <c r="F21">
        <f t="shared" ref="F21:F25" si="1">E21/539</f>
        <v>1.4842300556586271E-2</v>
      </c>
    </row>
    <row r="22" spans="4:6" x14ac:dyDescent="0.15">
      <c r="D22" s="52" t="s">
        <v>38</v>
      </c>
      <c r="E22">
        <v>63</v>
      </c>
      <c r="F22">
        <f t="shared" si="1"/>
        <v>0.11688311688311688</v>
      </c>
    </row>
    <row r="23" spans="4:6" x14ac:dyDescent="0.15">
      <c r="D23" s="52" t="s">
        <v>39</v>
      </c>
      <c r="E23">
        <v>99</v>
      </c>
      <c r="F23">
        <f t="shared" si="1"/>
        <v>0.18367346938775511</v>
      </c>
    </row>
    <row r="24" spans="4:6" x14ac:dyDescent="0.15">
      <c r="D24" s="52" t="s">
        <v>71</v>
      </c>
      <c r="E24">
        <v>181</v>
      </c>
      <c r="F24">
        <f t="shared" si="1"/>
        <v>0.3358070500927644</v>
      </c>
    </row>
    <row r="25" spans="4:6" x14ac:dyDescent="0.15">
      <c r="D25" s="52" t="s">
        <v>72</v>
      </c>
      <c r="E25">
        <v>188</v>
      </c>
      <c r="F25">
        <f t="shared" si="1"/>
        <v>0.34879406307977734</v>
      </c>
    </row>
    <row r="27" spans="4:6" x14ac:dyDescent="0.15">
      <c r="D27" s="106" t="s">
        <v>10</v>
      </c>
    </row>
    <row r="28" spans="4:6" x14ac:dyDescent="0.15">
      <c r="D28" s="52" t="s">
        <v>0</v>
      </c>
      <c r="E28">
        <f>SUM(E29:E34)</f>
        <v>333</v>
      </c>
    </row>
    <row r="29" spans="4:6" x14ac:dyDescent="0.15">
      <c r="D29" s="52" t="s">
        <v>36</v>
      </c>
      <c r="E29">
        <v>0</v>
      </c>
      <c r="F29">
        <f>E29/333</f>
        <v>0</v>
      </c>
    </row>
    <row r="30" spans="4:6" x14ac:dyDescent="0.15">
      <c r="D30" s="53" t="s">
        <v>37</v>
      </c>
      <c r="E30">
        <v>6</v>
      </c>
      <c r="F30">
        <f t="shared" ref="F30:F33" si="2">E30/333</f>
        <v>1.8018018018018018E-2</v>
      </c>
    </row>
    <row r="31" spans="4:6" x14ac:dyDescent="0.15">
      <c r="D31" s="52" t="s">
        <v>38</v>
      </c>
      <c r="E31">
        <v>40</v>
      </c>
      <c r="F31">
        <f t="shared" si="2"/>
        <v>0.12012012012012012</v>
      </c>
    </row>
    <row r="32" spans="4:6" x14ac:dyDescent="0.15">
      <c r="D32" s="52" t="s">
        <v>39</v>
      </c>
      <c r="E32">
        <v>68</v>
      </c>
      <c r="F32">
        <f t="shared" si="2"/>
        <v>0.20420420420420421</v>
      </c>
    </row>
    <row r="33" spans="4:6" x14ac:dyDescent="0.15">
      <c r="D33" s="52" t="s">
        <v>71</v>
      </c>
      <c r="E33">
        <v>118</v>
      </c>
      <c r="F33">
        <f t="shared" si="2"/>
        <v>0.35435435435435436</v>
      </c>
    </row>
    <row r="34" spans="4:6" x14ac:dyDescent="0.15">
      <c r="D34" s="52" t="s">
        <v>72</v>
      </c>
      <c r="E34">
        <v>101</v>
      </c>
      <c r="F34">
        <f>E34/333</f>
        <v>0.3033033033033033</v>
      </c>
    </row>
    <row r="36" spans="4:6" x14ac:dyDescent="0.15">
      <c r="D36" s="106" t="s">
        <v>9</v>
      </c>
    </row>
    <row r="37" spans="4:6" x14ac:dyDescent="0.15">
      <c r="D37" s="52" t="s">
        <v>0</v>
      </c>
      <c r="E37">
        <f>SUM(E38:E43)</f>
        <v>206</v>
      </c>
    </row>
    <row r="38" spans="4:6" x14ac:dyDescent="0.15">
      <c r="D38" s="52" t="s">
        <v>36</v>
      </c>
      <c r="E38">
        <v>0</v>
      </c>
      <c r="F38">
        <f>E38/206</f>
        <v>0</v>
      </c>
    </row>
    <row r="39" spans="4:6" x14ac:dyDescent="0.15">
      <c r="D39" s="53" t="s">
        <v>37</v>
      </c>
      <c r="E39">
        <v>2</v>
      </c>
      <c r="F39">
        <f t="shared" ref="F39:F43" si="3">E39/206</f>
        <v>9.7087378640776691E-3</v>
      </c>
    </row>
    <row r="40" spans="4:6" x14ac:dyDescent="0.15">
      <c r="D40" s="52" t="s">
        <v>38</v>
      </c>
      <c r="E40">
        <v>23</v>
      </c>
      <c r="F40">
        <f t="shared" si="3"/>
        <v>0.11165048543689321</v>
      </c>
    </row>
    <row r="41" spans="4:6" x14ac:dyDescent="0.15">
      <c r="D41" s="52" t="s">
        <v>39</v>
      </c>
      <c r="E41">
        <v>31</v>
      </c>
      <c r="F41">
        <f t="shared" si="3"/>
        <v>0.15048543689320387</v>
      </c>
    </row>
    <row r="42" spans="4:6" x14ac:dyDescent="0.15">
      <c r="D42" s="52" t="s">
        <v>71</v>
      </c>
      <c r="E42">
        <v>63</v>
      </c>
      <c r="F42">
        <f t="shared" si="3"/>
        <v>0.30582524271844658</v>
      </c>
    </row>
    <row r="43" spans="4:6" x14ac:dyDescent="0.15">
      <c r="D43" s="52" t="s">
        <v>72</v>
      </c>
      <c r="E43">
        <v>87</v>
      </c>
      <c r="F43">
        <f t="shared" si="3"/>
        <v>0.42233009708737862</v>
      </c>
    </row>
  </sheetData>
  <mergeCells count="2">
    <mergeCell ref="C4:I4"/>
    <mergeCell ref="C13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S19"/>
  <sheetViews>
    <sheetView zoomScale="57" workbookViewId="0">
      <selection activeCell="V80" sqref="V80"/>
    </sheetView>
  </sheetViews>
  <sheetFormatPr baseColWidth="10" defaultColWidth="11.5" defaultRowHeight="13" x14ac:dyDescent="0.15"/>
  <sheetData>
    <row r="3" spans="2:19" x14ac:dyDescent="0.15">
      <c r="B3" t="s">
        <v>91</v>
      </c>
    </row>
    <row r="5" spans="2:19" ht="14" thickBot="1" x14ac:dyDescent="0.2"/>
    <row r="6" spans="2:19" x14ac:dyDescent="0.15">
      <c r="B6" s="34"/>
      <c r="C6" s="114" t="s">
        <v>11</v>
      </c>
      <c r="D6" s="114"/>
      <c r="E6" s="114"/>
      <c r="F6" s="114"/>
      <c r="G6" s="114"/>
      <c r="H6" s="114"/>
      <c r="I6" s="34"/>
      <c r="J6" s="35"/>
      <c r="K6" s="115" t="s">
        <v>14</v>
      </c>
      <c r="L6" s="114"/>
      <c r="M6" s="114"/>
      <c r="N6" s="114"/>
      <c r="O6" s="114"/>
      <c r="P6" s="116"/>
      <c r="Q6" s="29"/>
      <c r="R6" s="29"/>
      <c r="S6" s="37" t="s">
        <v>14</v>
      </c>
    </row>
    <row r="7" spans="2:19" ht="14" thickBot="1" x14ac:dyDescent="0.2">
      <c r="B7" s="5"/>
      <c r="C7" s="6"/>
      <c r="D7" s="6"/>
      <c r="E7" s="6"/>
      <c r="F7" s="6"/>
      <c r="G7" s="6"/>
      <c r="H7" s="6"/>
      <c r="I7" s="5"/>
      <c r="J7" s="7"/>
      <c r="K7" s="5"/>
      <c r="L7" s="6"/>
      <c r="M7" s="6"/>
      <c r="N7" s="6"/>
      <c r="O7" s="6"/>
      <c r="P7" s="7"/>
      <c r="Q7" s="6"/>
      <c r="R7" s="6"/>
      <c r="S7" s="38"/>
    </row>
    <row r="8" spans="2:19" x14ac:dyDescent="0.15">
      <c r="B8" s="64" t="s">
        <v>19</v>
      </c>
      <c r="C8" s="64" t="s">
        <v>13</v>
      </c>
      <c r="D8" s="34" t="s">
        <v>48</v>
      </c>
      <c r="E8" s="29" t="s">
        <v>49</v>
      </c>
      <c r="F8" s="29" t="s">
        <v>50</v>
      </c>
      <c r="G8" s="29" t="s">
        <v>51</v>
      </c>
      <c r="H8" s="29" t="s">
        <v>25</v>
      </c>
      <c r="I8" s="34" t="s">
        <v>15</v>
      </c>
      <c r="J8" s="35" t="s">
        <v>16</v>
      </c>
      <c r="K8" s="64" t="s">
        <v>13</v>
      </c>
      <c r="L8" s="29" t="s">
        <v>47</v>
      </c>
      <c r="M8" s="29">
        <v>60</v>
      </c>
      <c r="N8" s="29">
        <f t="shared" ref="N8:O8" si="0">10+M8</f>
        <v>70</v>
      </c>
      <c r="O8" s="29">
        <f t="shared" si="0"/>
        <v>80</v>
      </c>
      <c r="P8" s="35" t="s">
        <v>25</v>
      </c>
      <c r="Q8" s="29" t="s">
        <v>15</v>
      </c>
      <c r="R8" s="35" t="s">
        <v>16</v>
      </c>
      <c r="S8" s="37" t="s">
        <v>32</v>
      </c>
    </row>
    <row r="9" spans="2:19" x14ac:dyDescent="0.15">
      <c r="B9" s="10" t="s">
        <v>52</v>
      </c>
      <c r="C9" s="12">
        <v>117456</v>
      </c>
      <c r="D9" s="13">
        <v>7.8242065113744725E-3</v>
      </c>
      <c r="E9" s="13">
        <v>1.9675452935567363E-2</v>
      </c>
      <c r="F9" s="13">
        <v>0.68726161285928344</v>
      </c>
      <c r="G9" s="13">
        <v>0.19403861871679606</v>
      </c>
      <c r="H9" s="13">
        <v>9.1200108976978611E-2</v>
      </c>
      <c r="I9" s="74">
        <v>0.49</v>
      </c>
      <c r="J9" s="75">
        <v>0.51</v>
      </c>
      <c r="K9" s="10">
        <v>2544</v>
      </c>
      <c r="L9" s="77">
        <v>4.8818897637795275E-2</v>
      </c>
      <c r="M9" s="13">
        <v>8.9370078740157483E-2</v>
      </c>
      <c r="N9" s="13">
        <v>0.24173228346456693</v>
      </c>
      <c r="O9" s="13">
        <v>0.45551181102362204</v>
      </c>
      <c r="P9" s="13">
        <v>0.16456692913385826</v>
      </c>
      <c r="Q9" s="13">
        <v>0.6</v>
      </c>
      <c r="R9" s="13">
        <v>0.4</v>
      </c>
      <c r="S9" s="13">
        <f>SUM(N9:P9)</f>
        <v>0.86181102362204731</v>
      </c>
    </row>
    <row r="10" spans="2:19" x14ac:dyDescent="0.15">
      <c r="B10" s="10"/>
      <c r="C10" s="12"/>
      <c r="D10" s="13"/>
      <c r="E10" s="13"/>
      <c r="F10" s="13"/>
      <c r="G10" s="13"/>
      <c r="H10" s="13"/>
      <c r="I10" s="10"/>
      <c r="J10" s="15"/>
      <c r="K10" s="10"/>
      <c r="L10" s="12"/>
      <c r="M10" s="13"/>
      <c r="N10" s="13"/>
      <c r="O10" s="13"/>
      <c r="P10" s="13"/>
      <c r="Q10" s="13"/>
      <c r="R10" s="13"/>
      <c r="S10" s="13"/>
    </row>
    <row r="11" spans="2:19" x14ac:dyDescent="0.15">
      <c r="B11" s="10"/>
      <c r="C11" s="12"/>
      <c r="D11" s="13"/>
      <c r="E11" s="13"/>
      <c r="F11" s="13"/>
      <c r="G11" s="13"/>
      <c r="H11" s="13"/>
      <c r="I11" s="10"/>
      <c r="J11" s="2"/>
      <c r="K11" s="10"/>
      <c r="L11" s="12"/>
      <c r="M11" s="13"/>
      <c r="N11" s="13"/>
      <c r="O11" s="13"/>
      <c r="P11" s="13"/>
      <c r="Q11" s="13"/>
      <c r="R11" s="13"/>
      <c r="S11" s="13"/>
    </row>
    <row r="12" spans="2:19" x14ac:dyDescent="0.15">
      <c r="B12" s="10"/>
      <c r="C12" s="12"/>
      <c r="D12" s="13"/>
      <c r="E12" s="13"/>
      <c r="F12" s="13"/>
      <c r="G12" s="13"/>
      <c r="H12" s="13"/>
      <c r="I12" s="10"/>
      <c r="J12" s="2"/>
      <c r="K12" s="10"/>
      <c r="L12" s="12"/>
      <c r="M12" s="13"/>
      <c r="N12" s="13"/>
      <c r="O12" s="13"/>
      <c r="P12" s="13"/>
      <c r="Q12" s="13"/>
      <c r="R12" s="13"/>
      <c r="S12" s="13"/>
    </row>
    <row r="13" spans="2:19" x14ac:dyDescent="0.15">
      <c r="B13" s="10"/>
      <c r="C13" s="12"/>
      <c r="D13" s="13"/>
      <c r="E13" s="13"/>
      <c r="F13" s="13"/>
      <c r="G13" s="13"/>
      <c r="H13" s="13"/>
      <c r="I13" s="10"/>
      <c r="J13" s="2"/>
      <c r="K13" s="10"/>
      <c r="L13" s="12"/>
      <c r="M13" s="13"/>
      <c r="N13" s="13"/>
      <c r="O13" s="13"/>
      <c r="P13" s="13"/>
      <c r="Q13" s="13"/>
      <c r="R13" s="13"/>
      <c r="S13" s="13"/>
    </row>
    <row r="14" spans="2:19" x14ac:dyDescent="0.15">
      <c r="B14" s="10"/>
      <c r="C14" s="12"/>
      <c r="D14" s="13"/>
      <c r="E14" s="13"/>
      <c r="F14" s="13"/>
      <c r="G14" s="13"/>
      <c r="H14" s="13"/>
      <c r="I14" s="10"/>
      <c r="J14" s="2"/>
      <c r="K14" s="10"/>
      <c r="L14" s="12"/>
      <c r="M14" s="13"/>
      <c r="N14" s="13"/>
      <c r="O14" s="13"/>
      <c r="P14" s="13"/>
      <c r="Q14" s="13"/>
      <c r="R14" s="13"/>
      <c r="S14" s="13"/>
    </row>
    <row r="15" spans="2:19" x14ac:dyDescent="0.15">
      <c r="B15" s="10"/>
      <c r="C15" s="12"/>
      <c r="D15" s="13"/>
      <c r="E15" s="13"/>
      <c r="F15" s="13"/>
      <c r="G15" s="13"/>
      <c r="H15" s="13"/>
      <c r="I15" s="10"/>
      <c r="J15" s="2"/>
      <c r="K15" s="10"/>
      <c r="L15" s="12"/>
      <c r="M15" s="13"/>
      <c r="N15" s="13"/>
      <c r="O15" s="13"/>
      <c r="P15" s="13"/>
      <c r="Q15" s="13"/>
      <c r="R15" s="13"/>
      <c r="S15" s="13"/>
    </row>
    <row r="16" spans="2:19" x14ac:dyDescent="0.15">
      <c r="B16" s="10"/>
      <c r="C16" s="12"/>
      <c r="D16" s="13"/>
      <c r="E16" s="13"/>
      <c r="F16" s="13"/>
      <c r="G16" s="13"/>
      <c r="H16" s="13"/>
      <c r="I16" s="10"/>
      <c r="J16" s="12"/>
      <c r="K16" s="10"/>
      <c r="L16" s="12"/>
      <c r="M16" s="13"/>
      <c r="N16" s="13"/>
      <c r="O16" s="13"/>
      <c r="P16" s="13"/>
      <c r="Q16" s="13"/>
      <c r="R16" s="13"/>
      <c r="S16" s="13"/>
    </row>
    <row r="17" spans="2:19" x14ac:dyDescent="0.15">
      <c r="B17" s="10"/>
      <c r="C17" s="12"/>
      <c r="D17" s="13"/>
      <c r="E17" s="13"/>
      <c r="F17" s="13"/>
      <c r="G17" s="13"/>
      <c r="H17" s="13"/>
      <c r="I17" s="10"/>
      <c r="J17" s="12"/>
      <c r="K17" s="10"/>
      <c r="L17" s="12"/>
      <c r="M17" s="13"/>
      <c r="N17" s="13"/>
      <c r="O17" s="13"/>
      <c r="P17" s="13"/>
      <c r="Q17" s="13"/>
      <c r="R17" s="13"/>
      <c r="S17" s="13"/>
    </row>
    <row r="18" spans="2:19" x14ac:dyDescent="0.15">
      <c r="B18" s="10"/>
      <c r="C18" s="12"/>
      <c r="D18" s="13"/>
      <c r="E18" s="13"/>
      <c r="F18" s="13"/>
      <c r="G18" s="13"/>
      <c r="H18" s="13"/>
      <c r="I18" s="10"/>
      <c r="J18" s="12"/>
      <c r="K18" s="10"/>
      <c r="L18" s="12"/>
      <c r="M18" s="13"/>
      <c r="N18" s="13"/>
      <c r="O18" s="13"/>
      <c r="P18" s="13"/>
      <c r="Q18" s="13"/>
      <c r="R18" s="13"/>
      <c r="S18" s="13"/>
    </row>
    <row r="19" spans="2:19" x14ac:dyDescent="0.15">
      <c r="B19" s="10"/>
      <c r="C19" s="12"/>
      <c r="D19" s="13"/>
      <c r="E19" s="13"/>
      <c r="F19" s="13"/>
      <c r="G19" s="13"/>
      <c r="H19" s="13"/>
      <c r="K19" s="10"/>
      <c r="L19" s="12"/>
      <c r="M19" s="13"/>
      <c r="N19" s="13"/>
      <c r="O19" s="13"/>
      <c r="P19" s="13"/>
      <c r="Q19" s="13"/>
      <c r="R19" s="13"/>
      <c r="S19" s="13"/>
    </row>
  </sheetData>
  <mergeCells count="2">
    <mergeCell ref="C6:H6"/>
    <mergeCell ref="K6:P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11"/>
  <sheetViews>
    <sheetView zoomScale="58" workbookViewId="0">
      <selection activeCell="L2" sqref="L2"/>
    </sheetView>
  </sheetViews>
  <sheetFormatPr baseColWidth="10" defaultColWidth="11.5" defaultRowHeight="13" x14ac:dyDescent="0.15"/>
  <sheetData>
    <row r="1" spans="2:11" x14ac:dyDescent="0.15">
      <c r="B1" t="s">
        <v>94</v>
      </c>
    </row>
    <row r="2" spans="2:11" ht="14" thickBot="1" x14ac:dyDescent="0.2"/>
    <row r="3" spans="2:11" x14ac:dyDescent="0.15">
      <c r="B3" s="88"/>
      <c r="C3" s="119" t="s">
        <v>11</v>
      </c>
      <c r="D3" s="119"/>
      <c r="E3" s="119"/>
      <c r="F3" s="119"/>
      <c r="G3" s="119"/>
      <c r="H3" s="119"/>
      <c r="I3" s="119"/>
      <c r="J3" s="119"/>
      <c r="K3" s="37" t="s">
        <v>11</v>
      </c>
    </row>
    <row r="4" spans="2:11" ht="14" thickBot="1" x14ac:dyDescent="0.2">
      <c r="B4" s="91"/>
      <c r="C4" s="89"/>
      <c r="D4" s="89"/>
      <c r="E4" s="89"/>
      <c r="F4" s="89"/>
      <c r="G4" s="89"/>
      <c r="H4" s="89"/>
      <c r="I4" s="89"/>
      <c r="J4" s="89"/>
      <c r="K4" s="38"/>
    </row>
    <row r="5" spans="2:11" x14ac:dyDescent="0.15">
      <c r="B5" s="92" t="s">
        <v>19</v>
      </c>
      <c r="C5" s="93" t="s">
        <v>13</v>
      </c>
      <c r="D5" s="90" t="s">
        <v>48</v>
      </c>
      <c r="E5" s="98" t="s">
        <v>49</v>
      </c>
      <c r="F5" s="90" t="s">
        <v>64</v>
      </c>
      <c r="G5" s="90" t="s">
        <v>63</v>
      </c>
      <c r="H5" s="90" t="s">
        <v>65</v>
      </c>
      <c r="I5" s="90" t="s">
        <v>66</v>
      </c>
      <c r="J5" s="90" t="s">
        <v>67</v>
      </c>
      <c r="K5" s="38" t="s">
        <v>69</v>
      </c>
    </row>
    <row r="6" spans="2:11" x14ac:dyDescent="0.15">
      <c r="B6" s="94" t="s">
        <v>68</v>
      </c>
      <c r="C6" s="95">
        <v>1621</v>
      </c>
      <c r="D6" s="96">
        <v>0.03</v>
      </c>
      <c r="E6" s="96">
        <v>0.12</v>
      </c>
      <c r="F6" s="96">
        <v>0.17</v>
      </c>
      <c r="G6" s="96">
        <v>0.18</v>
      </c>
      <c r="H6" s="96">
        <v>0.18</v>
      </c>
      <c r="I6" s="96">
        <v>0.13</v>
      </c>
      <c r="J6" s="96">
        <v>0.09</v>
      </c>
      <c r="K6" s="39">
        <f>SUM(I6:J6)</f>
        <v>0.22</v>
      </c>
    </row>
    <row r="7" spans="2:11" x14ac:dyDescent="0.15">
      <c r="B7" s="94"/>
      <c r="C7" s="95"/>
      <c r="D7" s="96"/>
      <c r="E7" s="96"/>
      <c r="F7" s="96"/>
      <c r="G7" s="96"/>
      <c r="H7" s="96"/>
      <c r="I7" s="96"/>
      <c r="J7" s="96"/>
      <c r="K7" s="99"/>
    </row>
    <row r="8" spans="2:11" x14ac:dyDescent="0.15">
      <c r="B8" s="94"/>
      <c r="C8" s="95"/>
      <c r="D8" s="96"/>
      <c r="E8" s="96"/>
      <c r="F8" s="96"/>
      <c r="G8" s="96"/>
      <c r="H8" s="96"/>
      <c r="I8" s="96"/>
      <c r="J8" s="96"/>
      <c r="K8" s="99"/>
    </row>
    <row r="9" spans="2:11" x14ac:dyDescent="0.15">
      <c r="B9" s="97"/>
      <c r="C9" s="97"/>
      <c r="D9" s="97"/>
      <c r="E9" s="97"/>
      <c r="F9" s="97"/>
      <c r="G9" s="97"/>
      <c r="H9" s="97"/>
      <c r="I9" s="97"/>
      <c r="J9" s="97"/>
      <c r="K9" s="100"/>
    </row>
    <row r="10" spans="2:11" x14ac:dyDescent="0.15"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2:11" x14ac:dyDescent="0.15">
      <c r="B11" s="97"/>
      <c r="C11" s="97"/>
      <c r="D11" s="97"/>
      <c r="E11" s="97"/>
      <c r="F11" s="97"/>
      <c r="G11" s="97"/>
      <c r="H11" s="97"/>
      <c r="I11" s="97"/>
      <c r="J11" s="97"/>
      <c r="K11" s="97"/>
    </row>
  </sheetData>
  <mergeCells count="1">
    <mergeCell ref="C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D51"/>
  <sheetViews>
    <sheetView topLeftCell="A2" zoomScale="58" workbookViewId="0">
      <selection activeCell="Q46" sqref="Q46"/>
    </sheetView>
  </sheetViews>
  <sheetFormatPr baseColWidth="10" defaultColWidth="11.5" defaultRowHeight="13" x14ac:dyDescent="0.15"/>
  <cols>
    <col min="2" max="2" width="6.83203125" customWidth="1"/>
    <col min="3" max="3" width="14.6640625" customWidth="1"/>
  </cols>
  <sheetData>
    <row r="2" spans="2:21" x14ac:dyDescent="0.15">
      <c r="B2" t="s">
        <v>92</v>
      </c>
    </row>
    <row r="5" spans="2:21" ht="14" thickBot="1" x14ac:dyDescent="0.2"/>
    <row r="6" spans="2:21" x14ac:dyDescent="0.15">
      <c r="C6" s="34"/>
      <c r="D6" s="114" t="s">
        <v>11</v>
      </c>
      <c r="E6" s="114"/>
      <c r="F6" s="114"/>
      <c r="G6" s="114"/>
      <c r="H6" s="114"/>
      <c r="I6" s="114"/>
      <c r="J6" s="34"/>
      <c r="K6" s="29"/>
      <c r="L6" s="35"/>
      <c r="M6" s="114" t="s">
        <v>14</v>
      </c>
      <c r="N6" s="114"/>
      <c r="O6" s="114"/>
      <c r="P6" s="114"/>
      <c r="Q6" s="114"/>
      <c r="R6" s="114"/>
      <c r="S6" s="34"/>
      <c r="T6" s="29"/>
      <c r="U6" s="35"/>
    </row>
    <row r="7" spans="2:21" ht="14" thickBot="1" x14ac:dyDescent="0.2">
      <c r="C7" s="5"/>
      <c r="D7" s="6"/>
      <c r="E7" s="6"/>
      <c r="F7" s="6"/>
      <c r="G7" s="6"/>
      <c r="H7" s="6"/>
      <c r="I7" s="6"/>
      <c r="J7" s="5"/>
      <c r="K7" s="6"/>
      <c r="L7" s="7"/>
      <c r="M7" s="6"/>
      <c r="N7" s="6"/>
      <c r="O7" s="6"/>
      <c r="P7" s="6"/>
      <c r="Q7" s="6"/>
      <c r="R7" s="6"/>
      <c r="S7" s="5"/>
      <c r="T7" s="6"/>
      <c r="U7" s="7"/>
    </row>
    <row r="8" spans="2:21" x14ac:dyDescent="0.15">
      <c r="C8" s="64" t="s">
        <v>19</v>
      </c>
      <c r="D8" s="64" t="s">
        <v>13</v>
      </c>
      <c r="E8" s="34" t="s">
        <v>42</v>
      </c>
      <c r="F8" s="29" t="s">
        <v>43</v>
      </c>
      <c r="G8" s="29" t="s">
        <v>38</v>
      </c>
      <c r="H8" s="29" t="s">
        <v>44</v>
      </c>
      <c r="I8" s="29" t="s">
        <v>40</v>
      </c>
      <c r="J8" s="34" t="s">
        <v>15</v>
      </c>
      <c r="K8" s="29" t="s">
        <v>16</v>
      </c>
      <c r="L8" s="35" t="s">
        <v>56</v>
      </c>
      <c r="M8" s="64" t="s">
        <v>13</v>
      </c>
      <c r="N8" s="34" t="s">
        <v>42</v>
      </c>
      <c r="O8" s="29" t="s">
        <v>43</v>
      </c>
      <c r="P8" s="29" t="s">
        <v>38</v>
      </c>
      <c r="Q8" s="29" t="s">
        <v>44</v>
      </c>
      <c r="R8" s="29" t="s">
        <v>40</v>
      </c>
      <c r="S8" s="34" t="s">
        <v>15</v>
      </c>
      <c r="T8" s="29" t="s">
        <v>16</v>
      </c>
      <c r="U8" s="35" t="s">
        <v>56</v>
      </c>
    </row>
    <row r="9" spans="2:21" x14ac:dyDescent="0.15">
      <c r="C9" s="10" t="s">
        <v>45</v>
      </c>
      <c r="D9" s="12">
        <v>87725</v>
      </c>
      <c r="E9" s="13">
        <v>1.9675121117127388E-2</v>
      </c>
      <c r="F9" s="13">
        <v>0.38650327728697637</v>
      </c>
      <c r="G9" s="76">
        <v>0.36</v>
      </c>
      <c r="H9" s="77">
        <v>0.12527785693929894</v>
      </c>
      <c r="I9" s="13">
        <v>0.10742661726987746</v>
      </c>
      <c r="J9" s="74">
        <v>0.49</v>
      </c>
      <c r="K9" s="75">
        <v>0.46</v>
      </c>
      <c r="L9" s="75">
        <v>0.05</v>
      </c>
      <c r="M9" s="78">
        <v>4778</v>
      </c>
      <c r="N9" s="13">
        <v>6.2787777312683132E-4</v>
      </c>
      <c r="O9" s="13">
        <v>5.0439514441188785E-2</v>
      </c>
      <c r="P9" s="13">
        <v>0.23922143156132272</v>
      </c>
      <c r="Q9" s="13">
        <v>0.24843030556718293</v>
      </c>
      <c r="R9" s="13">
        <v>0.46128087065717871</v>
      </c>
      <c r="S9" s="74">
        <v>0.36</v>
      </c>
      <c r="T9" s="75">
        <v>0.6</v>
      </c>
      <c r="U9" s="13">
        <v>0.04</v>
      </c>
    </row>
    <row r="10" spans="2:21" x14ac:dyDescent="0.15">
      <c r="C10" s="10"/>
      <c r="D10" s="15"/>
      <c r="E10" s="15"/>
      <c r="F10" s="15"/>
      <c r="G10" s="15"/>
      <c r="H10" s="15"/>
      <c r="I10" s="15"/>
      <c r="J10" s="10"/>
      <c r="K10" s="15"/>
      <c r="M10" s="10"/>
      <c r="N10" s="13"/>
      <c r="O10" s="13"/>
      <c r="P10" s="13"/>
      <c r="Q10" s="13"/>
      <c r="R10" s="13"/>
      <c r="S10" s="10"/>
      <c r="T10" s="15"/>
      <c r="U10" s="2"/>
    </row>
    <row r="11" spans="2:21" x14ac:dyDescent="0.15">
      <c r="C11" s="10"/>
      <c r="D11" s="2"/>
      <c r="E11" s="2"/>
      <c r="F11" s="2"/>
      <c r="G11" s="2"/>
      <c r="H11" s="2"/>
      <c r="I11" s="2"/>
      <c r="J11" s="10"/>
      <c r="K11" s="11"/>
      <c r="L11" s="2"/>
      <c r="M11" s="10"/>
      <c r="N11" s="2"/>
      <c r="O11" s="2"/>
      <c r="P11" s="2"/>
      <c r="Q11" s="2"/>
      <c r="R11" s="2"/>
      <c r="S11" s="10"/>
      <c r="T11" s="11"/>
      <c r="U11" s="2"/>
    </row>
    <row r="12" spans="2:21" x14ac:dyDescent="0.15">
      <c r="C12" s="10"/>
      <c r="D12" s="2"/>
      <c r="E12" s="2"/>
      <c r="F12" s="2"/>
      <c r="G12" s="2"/>
      <c r="H12" s="2"/>
      <c r="I12" s="2"/>
      <c r="J12" s="10"/>
      <c r="K12" s="11"/>
      <c r="L12" s="2"/>
      <c r="M12" s="10"/>
      <c r="N12" s="2"/>
      <c r="O12" s="2"/>
      <c r="P12" s="2"/>
      <c r="Q12" s="2"/>
      <c r="R12" s="2"/>
      <c r="S12" s="10"/>
      <c r="T12" s="11"/>
      <c r="U12" s="2"/>
    </row>
    <row r="13" spans="2:21" x14ac:dyDescent="0.15">
      <c r="C13" s="10"/>
      <c r="D13" s="2"/>
      <c r="E13" s="2"/>
      <c r="F13" s="2"/>
      <c r="G13" s="2"/>
      <c r="H13" s="2"/>
      <c r="I13" s="2"/>
      <c r="J13" s="10"/>
      <c r="K13" s="11"/>
      <c r="L13" s="2"/>
      <c r="M13" s="10"/>
      <c r="N13" s="2"/>
      <c r="O13" s="2"/>
      <c r="P13" s="2"/>
      <c r="Q13" s="2"/>
      <c r="R13" s="2"/>
      <c r="S13" s="10"/>
      <c r="T13" s="11"/>
      <c r="U13" s="2"/>
    </row>
    <row r="14" spans="2:21" x14ac:dyDescent="0.15">
      <c r="C14" s="10"/>
      <c r="D14" s="2"/>
      <c r="E14" s="2"/>
      <c r="F14" s="2"/>
      <c r="G14" s="2"/>
      <c r="H14" s="2"/>
      <c r="I14" s="2"/>
      <c r="J14" s="10"/>
      <c r="K14" s="11"/>
      <c r="L14" s="2"/>
      <c r="M14" s="10"/>
      <c r="N14" s="2"/>
      <c r="O14" s="2"/>
      <c r="P14" s="2"/>
      <c r="Q14" s="2"/>
      <c r="R14" s="2"/>
      <c r="S14" s="10"/>
      <c r="T14" s="11"/>
      <c r="U14" s="2"/>
    </row>
    <row r="15" spans="2:21" x14ac:dyDescent="0.15">
      <c r="C15" s="10"/>
      <c r="D15" s="2"/>
      <c r="E15" s="2"/>
      <c r="F15" s="2"/>
      <c r="G15" s="2"/>
      <c r="H15" s="2"/>
      <c r="I15" s="2"/>
      <c r="J15" s="10"/>
      <c r="K15" s="11"/>
      <c r="L15" s="2"/>
      <c r="M15" s="10"/>
      <c r="N15" s="2"/>
      <c r="O15" s="2"/>
      <c r="P15" s="2"/>
      <c r="Q15" s="2"/>
      <c r="R15" s="2"/>
      <c r="S15" s="10"/>
      <c r="T15" s="11"/>
      <c r="U15" s="13"/>
    </row>
    <row r="16" spans="2:21" x14ac:dyDescent="0.15">
      <c r="C16" s="10"/>
      <c r="D16" s="12"/>
      <c r="E16" s="13"/>
      <c r="F16" s="13"/>
      <c r="G16" s="13"/>
      <c r="H16" s="13"/>
      <c r="I16" s="13"/>
      <c r="J16" s="10"/>
      <c r="K16" s="11"/>
      <c r="L16" s="12"/>
      <c r="M16" s="10"/>
      <c r="N16" s="13"/>
      <c r="O16" s="13"/>
      <c r="P16" s="2"/>
      <c r="Q16" s="2"/>
      <c r="R16" s="13"/>
      <c r="S16" s="10"/>
      <c r="T16" s="11"/>
      <c r="U16" s="13"/>
    </row>
    <row r="17" spans="3:26" x14ac:dyDescent="0.15">
      <c r="C17" s="10"/>
      <c r="D17" s="12"/>
      <c r="E17" s="13"/>
      <c r="F17" s="13"/>
      <c r="G17" s="13"/>
      <c r="H17" s="13"/>
      <c r="I17" s="13"/>
      <c r="J17" s="10"/>
      <c r="K17" s="11"/>
      <c r="L17" s="12"/>
      <c r="M17" s="10"/>
      <c r="N17" s="13"/>
      <c r="O17" s="13"/>
      <c r="P17" s="2"/>
      <c r="Q17" s="2"/>
      <c r="R17" s="13"/>
      <c r="S17" s="10"/>
      <c r="T17" s="11"/>
      <c r="U17" s="12"/>
    </row>
    <row r="18" spans="3:26" x14ac:dyDescent="0.15">
      <c r="C18" s="10"/>
      <c r="D18" s="12"/>
      <c r="E18" s="13"/>
      <c r="F18" s="13"/>
      <c r="G18" s="13"/>
      <c r="H18" s="13"/>
      <c r="I18" s="13"/>
      <c r="M18" s="13"/>
      <c r="N18" s="13"/>
      <c r="O18" s="13"/>
      <c r="P18" s="2"/>
      <c r="Q18" s="2"/>
      <c r="R18" s="13"/>
      <c r="S18" s="10"/>
      <c r="T18" s="13"/>
    </row>
    <row r="19" spans="3:26" x14ac:dyDescent="0.15">
      <c r="C19" s="10"/>
      <c r="D19" s="12"/>
      <c r="E19" s="13"/>
      <c r="F19" s="13"/>
      <c r="G19" s="13"/>
      <c r="H19" s="13"/>
      <c r="I19" s="13"/>
      <c r="O19" s="13"/>
      <c r="P19" s="13"/>
      <c r="R19" s="10"/>
    </row>
    <row r="25" spans="3:26" ht="14" thickBot="1" x14ac:dyDescent="0.2"/>
    <row r="26" spans="3:26" x14ac:dyDescent="0.15">
      <c r="C26" s="110"/>
      <c r="D26" s="84" t="s">
        <v>11</v>
      </c>
      <c r="E26" s="84"/>
      <c r="F26" s="84"/>
      <c r="G26" s="84"/>
      <c r="H26" s="84"/>
      <c r="I26" s="84"/>
      <c r="J26" s="84"/>
      <c r="K26" s="84"/>
      <c r="L26" s="110"/>
      <c r="M26" s="109"/>
      <c r="N26" s="111"/>
      <c r="O26" s="31" t="s">
        <v>11</v>
      </c>
      <c r="P26" s="85" t="s">
        <v>14</v>
      </c>
      <c r="Q26" s="84"/>
      <c r="R26" s="84"/>
      <c r="S26" s="84"/>
      <c r="T26" s="84"/>
      <c r="U26" s="84"/>
      <c r="V26" s="84"/>
      <c r="W26" s="84"/>
      <c r="X26" s="109"/>
      <c r="Y26" s="109"/>
      <c r="Z26" s="37" t="s">
        <v>14</v>
      </c>
    </row>
    <row r="27" spans="3:26" ht="14" thickBot="1" x14ac:dyDescent="0.2">
      <c r="C27" s="5"/>
      <c r="D27" s="6"/>
      <c r="E27" s="6"/>
      <c r="F27" s="6"/>
      <c r="G27" s="6"/>
      <c r="H27" s="6"/>
      <c r="I27" s="6"/>
      <c r="J27" s="6"/>
      <c r="K27" s="6"/>
      <c r="L27" s="5"/>
      <c r="M27" s="6"/>
      <c r="N27" s="7"/>
      <c r="O27" s="30"/>
      <c r="P27" s="5"/>
      <c r="Q27" s="6"/>
      <c r="R27" s="6"/>
      <c r="S27" s="6"/>
      <c r="T27" s="6"/>
      <c r="U27" s="6"/>
      <c r="V27" s="6"/>
      <c r="W27" s="6"/>
      <c r="X27" s="6"/>
      <c r="Y27" s="6"/>
      <c r="Z27" s="38"/>
    </row>
    <row r="28" spans="3:26" x14ac:dyDescent="0.15">
      <c r="C28" s="64" t="s">
        <v>19</v>
      </c>
      <c r="D28" s="64" t="s">
        <v>13</v>
      </c>
      <c r="E28" s="110" t="s">
        <v>42</v>
      </c>
      <c r="F28" s="109" t="s">
        <v>113</v>
      </c>
      <c r="G28" s="109" t="s">
        <v>4</v>
      </c>
      <c r="H28" s="109" t="s">
        <v>5</v>
      </c>
      <c r="I28" s="109" t="s">
        <v>6</v>
      </c>
      <c r="J28" s="109" t="s">
        <v>7</v>
      </c>
      <c r="K28" s="111" t="s">
        <v>114</v>
      </c>
      <c r="L28" s="110" t="s">
        <v>15</v>
      </c>
      <c r="M28" s="109" t="s">
        <v>16</v>
      </c>
      <c r="N28" s="111" t="s">
        <v>56</v>
      </c>
      <c r="O28" s="37" t="s">
        <v>103</v>
      </c>
      <c r="P28" s="64" t="s">
        <v>13</v>
      </c>
      <c r="Q28" s="110" t="s">
        <v>42</v>
      </c>
      <c r="R28" s="109" t="s">
        <v>113</v>
      </c>
      <c r="S28" s="109" t="s">
        <v>4</v>
      </c>
      <c r="T28" s="109" t="s">
        <v>5</v>
      </c>
      <c r="U28" s="109" t="s">
        <v>6</v>
      </c>
      <c r="V28" s="109" t="s">
        <v>7</v>
      </c>
      <c r="W28" s="111" t="s">
        <v>114</v>
      </c>
      <c r="X28" s="109" t="s">
        <v>15</v>
      </c>
      <c r="Y28" s="111" t="s">
        <v>16</v>
      </c>
      <c r="Z28" s="37" t="s">
        <v>103</v>
      </c>
    </row>
    <row r="29" spans="3:26" x14ac:dyDescent="0.15">
      <c r="C29" s="66" t="s">
        <v>112</v>
      </c>
      <c r="D29" s="67">
        <v>9113</v>
      </c>
      <c r="E29" s="33">
        <v>1.2E-2</v>
      </c>
      <c r="F29" s="13">
        <v>0.14000000000000001</v>
      </c>
      <c r="G29" s="13">
        <v>0.17</v>
      </c>
      <c r="H29" s="13">
        <v>0.18</v>
      </c>
      <c r="I29" s="13">
        <v>0.2</v>
      </c>
      <c r="J29" s="13">
        <v>0.15</v>
      </c>
      <c r="K29" s="14">
        <v>0.15</v>
      </c>
      <c r="L29" s="74">
        <v>0.5</v>
      </c>
      <c r="M29" s="75">
        <v>0.48499999999999999</v>
      </c>
      <c r="N29" s="75">
        <v>0.15</v>
      </c>
      <c r="O29" s="70">
        <f>SUM(I29:K29)</f>
        <v>0.5</v>
      </c>
      <c r="P29" s="12">
        <v>308</v>
      </c>
      <c r="Q29" s="33">
        <v>0</v>
      </c>
      <c r="R29" s="13">
        <v>0</v>
      </c>
      <c r="S29" s="13">
        <v>0.02</v>
      </c>
      <c r="T29" s="13">
        <v>0.08</v>
      </c>
      <c r="U29" s="13">
        <v>0.14000000000000001</v>
      </c>
      <c r="V29" s="13">
        <v>0.18</v>
      </c>
      <c r="W29" s="13">
        <v>0.57999999999999996</v>
      </c>
      <c r="X29" s="13">
        <v>0.58399999999999996</v>
      </c>
      <c r="Y29" s="14">
        <v>0.42</v>
      </c>
      <c r="Z29" s="39">
        <f>SUM(U29:W29)</f>
        <v>0.89999999999999991</v>
      </c>
    </row>
    <row r="30" spans="3:26" x14ac:dyDescent="0.15">
      <c r="C30" s="66"/>
      <c r="D30" s="67"/>
      <c r="E30" s="33"/>
      <c r="F30" s="13"/>
      <c r="G30" s="13"/>
      <c r="H30" s="13"/>
      <c r="I30" s="13"/>
      <c r="J30" s="13"/>
      <c r="K30" s="14"/>
      <c r="L30" s="10"/>
      <c r="M30" s="11"/>
      <c r="O30" s="70"/>
      <c r="P30" s="66"/>
      <c r="Q30" s="36"/>
      <c r="R30" s="13"/>
      <c r="S30" s="13"/>
      <c r="T30" s="13"/>
      <c r="U30" s="13"/>
      <c r="V30" s="13"/>
      <c r="W30" s="13"/>
      <c r="X30" s="13"/>
      <c r="Y30" s="14"/>
      <c r="Z30" s="41"/>
    </row>
    <row r="31" spans="3:26" x14ac:dyDescent="0.15">
      <c r="C31" s="66"/>
      <c r="D31" s="67"/>
      <c r="E31" s="33"/>
      <c r="F31" s="13"/>
      <c r="G31" s="13"/>
      <c r="H31" s="13"/>
      <c r="I31" s="13"/>
      <c r="J31" s="13"/>
      <c r="K31" s="14"/>
      <c r="L31" s="10"/>
      <c r="M31" s="11"/>
      <c r="N31" s="2"/>
      <c r="O31" s="70"/>
      <c r="P31" s="66"/>
      <c r="Q31" s="36"/>
      <c r="R31" s="13"/>
      <c r="S31" s="13"/>
      <c r="T31" s="13"/>
      <c r="U31" s="13"/>
      <c r="V31" s="13"/>
      <c r="W31" s="13"/>
      <c r="X31" s="13"/>
      <c r="Y31" s="14"/>
      <c r="Z31" s="41"/>
    </row>
    <row r="32" spans="3:26" x14ac:dyDescent="0.15">
      <c r="C32" s="15"/>
      <c r="D32" s="15"/>
      <c r="E32" s="15"/>
      <c r="F32" s="15"/>
      <c r="G32" s="15"/>
      <c r="H32" s="15"/>
      <c r="I32" s="15"/>
      <c r="J32" s="15"/>
      <c r="K32" s="15"/>
      <c r="L32" s="10"/>
      <c r="M32" s="11"/>
      <c r="N32" s="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41"/>
    </row>
    <row r="33" spans="3:30" x14ac:dyDescent="0.15">
      <c r="C33" s="15"/>
      <c r="D33" s="15"/>
      <c r="E33" s="15"/>
      <c r="F33" s="15"/>
      <c r="G33" s="15"/>
      <c r="H33" s="15"/>
      <c r="I33" s="15"/>
      <c r="J33" s="15"/>
      <c r="K33" s="15"/>
      <c r="L33" s="10"/>
      <c r="M33" s="11"/>
      <c r="N33" s="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41"/>
    </row>
    <row r="34" spans="3:30" x14ac:dyDescent="0.15">
      <c r="C34" s="2"/>
      <c r="D34" s="2"/>
      <c r="E34" s="2"/>
      <c r="F34" s="2"/>
      <c r="G34" s="2"/>
      <c r="H34" s="2"/>
      <c r="I34" s="2"/>
      <c r="J34" s="2"/>
      <c r="K34" s="2"/>
      <c r="L34" s="10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30" x14ac:dyDescent="0.15">
      <c r="C35" s="2"/>
      <c r="D35" s="2"/>
      <c r="E35" s="2"/>
      <c r="F35" s="2"/>
      <c r="G35" s="2"/>
      <c r="H35" s="2"/>
      <c r="I35" s="2"/>
      <c r="J35" s="2"/>
      <c r="K35" s="2"/>
      <c r="L35" s="10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30" x14ac:dyDescent="0.15">
      <c r="C36" s="2"/>
      <c r="D36" s="2"/>
      <c r="E36" s="2"/>
      <c r="F36" s="2"/>
      <c r="G36" s="2"/>
      <c r="H36" s="2"/>
      <c r="I36" s="2"/>
      <c r="J36" s="2"/>
      <c r="K36" s="2"/>
      <c r="L36" s="10"/>
      <c r="M36" s="11"/>
      <c r="N36" s="1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30" x14ac:dyDescent="0.15">
      <c r="C37" s="2"/>
      <c r="D37" s="2"/>
      <c r="E37" s="2"/>
      <c r="F37" s="2"/>
      <c r="G37" s="2"/>
      <c r="H37" s="2"/>
      <c r="I37" s="2"/>
      <c r="J37" s="2"/>
      <c r="K37" s="2"/>
      <c r="L37" s="10"/>
      <c r="M37" s="11"/>
      <c r="N37" s="1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40" spans="3:30" x14ac:dyDescent="0.15">
      <c r="C40" s="130" t="s">
        <v>93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</row>
    <row r="41" spans="3:30" x14ac:dyDescent="0.15"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</row>
    <row r="42" spans="3:30" ht="14" thickBot="1" x14ac:dyDescent="0.2"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</row>
    <row r="43" spans="3:30" x14ac:dyDescent="0.15">
      <c r="C43" s="112"/>
      <c r="D43" s="119" t="s">
        <v>11</v>
      </c>
      <c r="E43" s="119"/>
      <c r="F43" s="119"/>
      <c r="G43" s="119"/>
      <c r="H43" s="119"/>
      <c r="I43" s="119"/>
      <c r="J43" s="119"/>
      <c r="K43" s="119"/>
      <c r="L43" s="119"/>
      <c r="M43" s="134"/>
      <c r="N43" s="112"/>
      <c r="O43" s="113"/>
      <c r="P43" s="93"/>
      <c r="Q43" s="120" t="s">
        <v>11</v>
      </c>
      <c r="R43" s="118" t="s">
        <v>14</v>
      </c>
      <c r="S43" s="119"/>
      <c r="T43" s="119"/>
      <c r="U43" s="119"/>
      <c r="V43" s="119"/>
      <c r="W43" s="119"/>
      <c r="X43" s="119"/>
      <c r="Y43" s="119"/>
      <c r="Z43" s="119"/>
      <c r="AA43" s="135"/>
      <c r="AB43" s="113"/>
      <c r="AC43" s="113"/>
      <c r="AD43" s="121" t="s">
        <v>14</v>
      </c>
    </row>
    <row r="44" spans="3:30" ht="14" thickBot="1" x14ac:dyDescent="0.2">
      <c r="C44" s="91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91"/>
      <c r="O44" s="89"/>
      <c r="P44" s="122"/>
      <c r="Q44" s="123"/>
      <c r="R44" s="91"/>
      <c r="S44" s="89"/>
      <c r="T44" s="89"/>
      <c r="U44" s="89"/>
      <c r="V44" s="89"/>
      <c r="W44" s="89"/>
      <c r="X44" s="89"/>
      <c r="Y44" s="89"/>
      <c r="Z44" s="89"/>
      <c r="AA44" s="122"/>
      <c r="AB44" s="89"/>
      <c r="AC44" s="89"/>
      <c r="AD44" s="124"/>
    </row>
    <row r="45" spans="3:30" x14ac:dyDescent="0.15">
      <c r="C45" s="92" t="s">
        <v>19</v>
      </c>
      <c r="D45" s="93" t="s">
        <v>13</v>
      </c>
      <c r="E45" s="113" t="s">
        <v>60</v>
      </c>
      <c r="F45" s="113">
        <v>20</v>
      </c>
      <c r="G45" s="113">
        <v>30</v>
      </c>
      <c r="H45" s="113">
        <v>40</v>
      </c>
      <c r="I45" s="113">
        <v>50</v>
      </c>
      <c r="J45" s="113">
        <v>60</v>
      </c>
      <c r="K45" s="113">
        <v>70</v>
      </c>
      <c r="L45" s="113">
        <v>80</v>
      </c>
      <c r="M45" s="93">
        <v>90</v>
      </c>
      <c r="N45" s="113" t="s">
        <v>15</v>
      </c>
      <c r="O45" s="113" t="s">
        <v>16</v>
      </c>
      <c r="P45" s="93" t="s">
        <v>56</v>
      </c>
      <c r="Q45" s="125" t="s">
        <v>32</v>
      </c>
      <c r="R45" s="93" t="s">
        <v>13</v>
      </c>
      <c r="S45" s="113" t="s">
        <v>60</v>
      </c>
      <c r="T45" s="113">
        <v>20</v>
      </c>
      <c r="U45" s="113">
        <v>30</v>
      </c>
      <c r="V45" s="113">
        <v>40</v>
      </c>
      <c r="W45" s="113">
        <v>50</v>
      </c>
      <c r="X45" s="113">
        <v>60</v>
      </c>
      <c r="Y45" s="113">
        <v>70</v>
      </c>
      <c r="Z45" s="113">
        <v>80</v>
      </c>
      <c r="AA45" s="93">
        <v>90</v>
      </c>
      <c r="AB45" s="113" t="s">
        <v>15</v>
      </c>
      <c r="AC45" s="93" t="s">
        <v>16</v>
      </c>
      <c r="AD45" s="125" t="s">
        <v>32</v>
      </c>
    </row>
    <row r="46" spans="3:30" x14ac:dyDescent="0.15">
      <c r="C46" s="94" t="s">
        <v>61</v>
      </c>
      <c r="D46" s="95">
        <v>1621</v>
      </c>
      <c r="E46" s="96">
        <v>0.03</v>
      </c>
      <c r="F46" s="96">
        <v>0.12</v>
      </c>
      <c r="G46" s="96">
        <v>0.17</v>
      </c>
      <c r="H46" s="96">
        <v>0.18</v>
      </c>
      <c r="I46" s="96">
        <v>0.18</v>
      </c>
      <c r="J46" s="96">
        <v>0.13</v>
      </c>
      <c r="K46" s="96">
        <v>0.09</v>
      </c>
      <c r="L46" s="96">
        <v>0.06</v>
      </c>
      <c r="M46" s="126">
        <v>0.03</v>
      </c>
      <c r="N46" s="127">
        <v>0.51</v>
      </c>
      <c r="O46" s="127">
        <v>0.48</v>
      </c>
      <c r="P46" s="127">
        <v>0.01</v>
      </c>
      <c r="Q46" s="99">
        <v>0.18</v>
      </c>
      <c r="R46" s="104">
        <v>54</v>
      </c>
      <c r="S46" s="128" t="s">
        <v>62</v>
      </c>
      <c r="T46" s="96">
        <v>0</v>
      </c>
      <c r="U46" s="96">
        <v>0.04</v>
      </c>
      <c r="V46" s="96">
        <v>7.0000000000000007E-2</v>
      </c>
      <c r="W46" s="96">
        <v>0.15</v>
      </c>
      <c r="X46" s="96">
        <v>0.15</v>
      </c>
      <c r="Y46" s="96">
        <v>0.28000000000000003</v>
      </c>
      <c r="Z46" s="96">
        <v>0.28000000000000003</v>
      </c>
      <c r="AA46" s="126">
        <v>0.04</v>
      </c>
      <c r="AB46" s="96">
        <v>0.31</v>
      </c>
      <c r="AC46" s="126">
        <v>0.69</v>
      </c>
      <c r="AD46" s="129">
        <v>0.6</v>
      </c>
    </row>
    <row r="47" spans="3:30" x14ac:dyDescent="0.15">
      <c r="C47" s="94"/>
      <c r="D47" s="95"/>
      <c r="E47" s="96"/>
      <c r="F47" s="96"/>
      <c r="G47" s="96"/>
      <c r="H47" s="96"/>
      <c r="I47" s="96"/>
      <c r="J47" s="96"/>
      <c r="K47" s="96"/>
      <c r="L47" s="96"/>
      <c r="M47" s="126"/>
      <c r="N47" s="131"/>
      <c r="O47" s="97"/>
      <c r="P47" s="130"/>
      <c r="Q47" s="99"/>
      <c r="R47" s="132"/>
      <c r="S47" s="104"/>
      <c r="T47" s="96"/>
      <c r="U47" s="96"/>
      <c r="V47" s="96"/>
      <c r="W47" s="96"/>
      <c r="X47" s="96"/>
      <c r="Y47" s="96"/>
      <c r="Z47" s="96"/>
      <c r="AA47" s="126"/>
      <c r="AB47" s="96"/>
      <c r="AC47" s="126"/>
      <c r="AD47" s="133"/>
    </row>
    <row r="48" spans="3:30" x14ac:dyDescent="0.15">
      <c r="C48" s="94"/>
      <c r="D48" s="95"/>
      <c r="E48" s="96"/>
      <c r="F48" s="96"/>
      <c r="G48" s="96"/>
      <c r="H48" s="96"/>
      <c r="I48" s="96"/>
      <c r="J48" s="96"/>
      <c r="K48" s="96"/>
      <c r="L48" s="96"/>
      <c r="M48" s="126"/>
      <c r="N48" s="131"/>
      <c r="O48" s="131"/>
      <c r="P48" s="97"/>
      <c r="Q48" s="99"/>
      <c r="R48" s="132"/>
      <c r="S48" s="104"/>
      <c r="T48" s="96"/>
      <c r="U48" s="96"/>
      <c r="V48" s="96"/>
      <c r="W48" s="96"/>
      <c r="X48" s="96"/>
      <c r="Y48" s="96"/>
      <c r="Z48" s="96"/>
      <c r="AA48" s="126"/>
      <c r="AB48" s="96"/>
      <c r="AC48" s="126"/>
      <c r="AD48" s="133"/>
    </row>
    <row r="49" spans="3:30" x14ac:dyDescent="0.15"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103"/>
      <c r="O49" s="131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100"/>
    </row>
    <row r="50" spans="3:30" x14ac:dyDescent="0.15"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103"/>
      <c r="O50" s="131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100"/>
    </row>
    <row r="51" spans="3:30" x14ac:dyDescent="0.15"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103"/>
      <c r="O51" s="131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130"/>
    </row>
  </sheetData>
  <mergeCells count="4">
    <mergeCell ref="D6:I6"/>
    <mergeCell ref="M6:R6"/>
    <mergeCell ref="D43:M43"/>
    <mergeCell ref="R43:AA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L8"/>
  <sheetViews>
    <sheetView zoomScale="75" workbookViewId="0">
      <selection activeCell="J13" sqref="J13"/>
    </sheetView>
  </sheetViews>
  <sheetFormatPr baseColWidth="10" defaultColWidth="11.5" defaultRowHeight="13" x14ac:dyDescent="0.15"/>
  <sheetData>
    <row r="5" spans="3:12" ht="14" thickBot="1" x14ac:dyDescent="0.2"/>
    <row r="6" spans="3:12" ht="14" thickBot="1" x14ac:dyDescent="0.2">
      <c r="C6" s="115" t="s">
        <v>14</v>
      </c>
      <c r="D6" s="114"/>
      <c r="E6" s="114"/>
      <c r="F6" s="114"/>
      <c r="G6" s="114"/>
      <c r="H6" s="114"/>
      <c r="I6" s="114"/>
      <c r="J6" s="85"/>
      <c r="K6" s="84"/>
      <c r="L6" s="82" t="s">
        <v>11</v>
      </c>
    </row>
    <row r="7" spans="3:12" ht="14" thickBot="1" x14ac:dyDescent="0.2">
      <c r="C7" s="86" t="s">
        <v>19</v>
      </c>
      <c r="D7" s="80" t="s">
        <v>13</v>
      </c>
      <c r="E7" s="80" t="s">
        <v>36</v>
      </c>
      <c r="F7" s="80" t="s">
        <v>37</v>
      </c>
      <c r="G7" s="80" t="s">
        <v>38</v>
      </c>
      <c r="H7" s="80" t="s">
        <v>39</v>
      </c>
      <c r="I7" s="80" t="s">
        <v>40</v>
      </c>
      <c r="J7" s="86" t="s">
        <v>15</v>
      </c>
      <c r="K7" s="87" t="s">
        <v>16</v>
      </c>
      <c r="L7" s="37" t="s">
        <v>59</v>
      </c>
    </row>
    <row r="8" spans="3:12" x14ac:dyDescent="0.15">
      <c r="C8" s="10" t="s">
        <v>41</v>
      </c>
      <c r="D8" s="12">
        <v>3975</v>
      </c>
      <c r="E8" s="73">
        <v>0</v>
      </c>
      <c r="F8" s="73">
        <v>6.0377399999999998E-3</v>
      </c>
      <c r="G8" s="73">
        <v>6.2138359999999997E-2</v>
      </c>
      <c r="H8" s="73">
        <v>0.16150943000000001</v>
      </c>
      <c r="I8" s="73">
        <v>0.74264151</v>
      </c>
      <c r="J8" s="73">
        <v>0.57710691999999997</v>
      </c>
      <c r="K8" s="73">
        <v>0.42299999999999999</v>
      </c>
      <c r="L8" s="81">
        <f>SUM(H8:I8)</f>
        <v>0.90415094000000007</v>
      </c>
    </row>
  </sheetData>
  <mergeCells count="1"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Bar 1</vt:lpstr>
      <vt:lpstr>Bar 2</vt:lpstr>
      <vt:lpstr>US States</vt:lpstr>
      <vt:lpstr>England</vt:lpstr>
      <vt:lpstr>Germany</vt:lpstr>
      <vt:lpstr>Austria</vt:lpstr>
      <vt:lpstr>NYC, Chicago, SC</vt:lpstr>
      <vt:lpstr>France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Levitt</dc:creator>
  <cp:lastModifiedBy>Bar Weiner</cp:lastModifiedBy>
  <dcterms:created xsi:type="dcterms:W3CDTF">2020-04-10T08:03:50Z</dcterms:created>
  <dcterms:modified xsi:type="dcterms:W3CDTF">2020-04-16T07:57:57Z</dcterms:modified>
</cp:coreProperties>
</file>